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hidePivotFieldList="1" defaultThemeVersion="202300"/>
  <xr:revisionPtr revIDLastSave="0" documentId="13_ncr:1_{074D4925-C5EB-47E9-884A-D59562024228}" xr6:coauthVersionLast="47" xr6:coauthVersionMax="47" xr10:uidLastSave="{00000000-0000-0000-0000-000000000000}"/>
  <bookViews>
    <workbookView xWindow="-28920" yWindow="690" windowWidth="29040" windowHeight="15720" tabRatio="839" activeTab="4" xr2:uid="{0DEC47BE-3B00-43E9-B522-C3939D7DF600}"/>
  </bookViews>
  <sheets>
    <sheet name="rec_mod_approach" sheetId="35" r:id="rId1"/>
    <sheet name="lu_info_url" sheetId="40" r:id="rId2"/>
    <sheet name="lu_pages" sheetId="22" r:id="rId3"/>
    <sheet name="ZZZ" sheetId="28" r:id="rId4"/>
    <sheet name="lu_pages2" sheetId="41" r:id="rId5"/>
    <sheet name="references" sheetId="27" r:id="rId6"/>
    <sheet name="NEW" sheetId="37" r:id="rId7"/>
    <sheet name="kemp_et_al_2022" sheetId="38" r:id="rId8"/>
    <sheet name="glossary" sheetId="3" r:id="rId9"/>
    <sheet name="placeholder" sheetId="34" r:id="rId10"/>
    <sheet name="pro_con_assum" sheetId="26" r:id="rId11"/>
    <sheet name="pro_con_assum_length" sheetId="13" r:id="rId12"/>
    <sheet name="prog_level" sheetId="20" r:id="rId13"/>
    <sheet name="new_ft_colours" sheetId="19" r:id="rId14"/>
    <sheet name="symbols" sheetId="32" r:id="rId15"/>
  </sheets>
  <definedNames>
    <definedName name="_xlnm._FilterDatabase" localSheetId="8" hidden="1">glossary!$A$1:$Q$268</definedName>
    <definedName name="_xlnm._FilterDatabase" localSheetId="2" hidden="1">lu_pages!$A$1:$U$81</definedName>
    <definedName name="_xlnm._FilterDatabase" localSheetId="6" hidden="1">NEW!$A$1:$E$1</definedName>
    <definedName name="_xlnm._FilterDatabase" localSheetId="9" hidden="1">placeholder!$A$1:$D$76</definedName>
    <definedName name="_xlnm._FilterDatabase" localSheetId="10" hidden="1">pro_con_assum!$A$1:$I$264</definedName>
    <definedName name="_xlnm._FilterDatabase" localSheetId="12" hidden="1">prog_level!$A$1:$G$10</definedName>
    <definedName name="_xlnm._FilterDatabase" localSheetId="0" hidden="1">rec_mod_approach!$A$1:$V$28</definedName>
    <definedName name="_xlnm._FilterDatabase" localSheetId="5" hidden="1">references!$A$1:$Q$487</definedName>
    <definedName name="access_method" localSheetId="8">glossary!$H$3</definedName>
    <definedName name="age_class_adult" localSheetId="8">glossary!$H$45</definedName>
    <definedName name="age_class_juvenile" localSheetId="8">glossary!$H$68</definedName>
    <definedName name="age_class_subadult_yearling" localSheetId="8">glossary!$H$91</definedName>
    <definedName name="age_class_subadult_youngofyear" localSheetId="8">glossary!$H$92</definedName>
    <definedName name="analyst" localSheetId="8">glossary!$H$47</definedName>
    <definedName name="animal_id" localSheetId="8">glossary!$H$4</definedName>
    <definedName name="baitlure_audible_lure" localSheetId="8">glossary!$H$102</definedName>
    <definedName name="baitlure_bait_lure_type" localSheetId="8">glossary!$H$48</definedName>
    <definedName name="baitlure_lure" localSheetId="8">glossary!$H$144</definedName>
    <definedName name="baitlure_scent_lure" localSheetId="8">glossary!$H$168</definedName>
    <definedName name="baitlure_visual_lure" localSheetId="8">glossary!$H$200</definedName>
    <definedName name="batteries_replaced" localSheetId="8">glossary!$H$5</definedName>
    <definedName name="behaviour" localSheetId="8">glossary!$H$6</definedName>
    <definedName name="camera_active_on_arrival" localSheetId="8">glossary!$H$7</definedName>
    <definedName name="camera_active_on_departure" localSheetId="8">glossary!$H$8</definedName>
    <definedName name="camera_angle" localSheetId="8">glossary!$H$104</definedName>
    <definedName name="camera_attachment" localSheetId="8">glossary!$H$9</definedName>
    <definedName name="camera_damaged" localSheetId="8">glossary!$H$10</definedName>
    <definedName name="camera_days_per_camera_location" localSheetId="8">glossary!$H$105</definedName>
    <definedName name="camera_direction" localSheetId="8">glossary!$H$11</definedName>
    <definedName name="camera_height" localSheetId="8">glossary!$H$49</definedName>
    <definedName name="camera_id" localSheetId="8">glossary!$H$50</definedName>
    <definedName name="camera_location_characteristics" localSheetId="8">glossary!$H$12</definedName>
    <definedName name="camera_location_comments" localSheetId="8">glossary!$H$13</definedName>
    <definedName name="camera_location_name" localSheetId="8">glossary!$H$51</definedName>
    <definedName name="camera_make" localSheetId="8">glossary!$H$52</definedName>
    <definedName name="camera_model" localSheetId="8">glossary!$H$53</definedName>
    <definedName name="camera_serial_number" localSheetId="8">glossary!$H$54</definedName>
    <definedName name="camera_spacing" localSheetId="8">glossary!$H$107</definedName>
    <definedName name="crew" localSheetId="8">glossary!$H$112</definedName>
    <definedName name="cumulative_det_probability" localSheetId="8">glossary!$H$113</definedName>
    <definedName name="density" localSheetId="8">glossary!$H$114</definedName>
    <definedName name="deployment_area_photo_number" localSheetId="8">glossary!$H$14</definedName>
    <definedName name="deployment_area_photos_taken" localSheetId="8">glossary!$H$15</definedName>
    <definedName name="deployment_comments" localSheetId="8">glossary!$H$16</definedName>
    <definedName name="deployment_crew" localSheetId="8">glossary!$H$55</definedName>
    <definedName name="deployment_end_date_time" localSheetId="8">glossary!$H$56</definedName>
    <definedName name="deployment_image_count" localSheetId="8">glossary!$H$17</definedName>
    <definedName name="deployment_metadata" localSheetId="8">glossary!$H$117</definedName>
    <definedName name="deployment_name" localSheetId="8">glossary!$H$57</definedName>
    <definedName name="deployment_start_date_time" localSheetId="8">glossary!$H$58</definedName>
    <definedName name="deployment_visit" localSheetId="8">glossary!$H$118</definedName>
    <definedName name="detection_distance" localSheetId="8">glossary!$H$120</definedName>
    <definedName name="detection_event" localSheetId="8">glossary!$H$119</definedName>
    <definedName name="detection_probability" localSheetId="8">glossary!$H$121</definedName>
    <definedName name="detection_rate" localSheetId="8">glossary!$H$122</definedName>
    <definedName name="detection_zone" localSheetId="8">glossary!$H$123</definedName>
    <definedName name="easting_camera_location" localSheetId="8">glossary!$H$59</definedName>
    <definedName name="effective_detection_distance" localSheetId="8">glossary!$H$125</definedName>
    <definedName name="event_type" localSheetId="8">glossary!$H$60</definedName>
    <definedName name="event_type_tag" localSheetId="8">glossary!$H$97</definedName>
    <definedName name="false_trigger" localSheetId="8">glossary!$H$126</definedName>
    <definedName name="field_of_view" localSheetId="8">glossary!$H$127</definedName>
    <definedName name="figure6_ref_id" localSheetId="6">NEW!$A$5</definedName>
    <definedName name="figure7_ref_id" localSheetId="6">NEW!$A$7</definedName>
    <definedName name="fov_registration_area" localSheetId="8">glossary!$H$164</definedName>
    <definedName name="fov_target_distance" localSheetId="8">glossary!$H$18</definedName>
    <definedName name="fov_viewshed" localSheetId="8">glossary!$H$196</definedName>
    <definedName name="fov_viewshed_density_estimators" localSheetId="8">glossary!$H$197</definedName>
    <definedName name="gps_unit_accuracy" localSheetId="8">glossary!$H$62</definedName>
    <definedName name="human_transport_mode_activity" localSheetId="8">glossary!$H$19</definedName>
    <definedName name="image_classification" localSheetId="8">glossary!$H$131</definedName>
    <definedName name="image_classification_confidence" localSheetId="8">glossary!$H$132</definedName>
    <definedName name="image_flash_output" localSheetId="8">glossary!$H$20</definedName>
    <definedName name="image_infrared_illuminator" localSheetId="8">glossary!$H$21</definedName>
    <definedName name="image_name" localSheetId="8">glossary!$H$63</definedName>
    <definedName name="image_processing" localSheetId="8">glossary!$H$133</definedName>
    <definedName name="image_sequence_comments" localSheetId="8">glossary!$H$23</definedName>
    <definedName name="image_sequence_date_time" localSheetId="8">glossary!$H$66</definedName>
    <definedName name="image_set_end_date_time" localSheetId="8">glossary!$H$64</definedName>
    <definedName name="image_set_start_date_time" localSheetId="8">glossary!$H$65</definedName>
    <definedName name="image_tagging" localSheetId="8">glossary!$H$135</definedName>
    <definedName name="image_trigger_mode" localSheetId="8">glossary!$H$22</definedName>
    <definedName name="imperfect_detection" localSheetId="8">glossary!$H$136</definedName>
    <definedName name="independent_detection" localSheetId="8">glossary!$H$137</definedName>
    <definedName name="individual_count" localSheetId="8">glossary!$H$67</definedName>
    <definedName name="intensity_of_use" localSheetId="8">glossary!$H$140</definedName>
    <definedName name="inter_detection_interval" localSheetId="8">glossary!$H$141</definedName>
    <definedName name="kernel_density_estimator" localSheetId="8">glossary!$H$143</definedName>
    <definedName name="key_id" localSheetId="8">glossary!$H$24</definedName>
    <definedName name="latitude_camera_location" localSheetId="8">glossary!$H$69</definedName>
    <definedName name="longitude_camera_location" localSheetId="8">glossary!$H$70</definedName>
    <definedName name="metadata" localSheetId="8">glossary!$H$147</definedName>
    <definedName name="mods_2flankspim" localSheetId="8">glossary!$H$177</definedName>
    <definedName name="mods_catspim" localSheetId="8">glossary!$H$109</definedName>
    <definedName name="mods_cr_cmr" localSheetId="8">glossary!$H$108</definedName>
    <definedName name="mods_distance_sampling" localSheetId="8">glossary!$H$124</definedName>
    <definedName name="mods_hurdle" localSheetId="8">glossary!$H$129</definedName>
    <definedName name="mods_instantaneous_sampling" localSheetId="8">glossary!$H$139</definedName>
    <definedName name="mods_inventory" localSheetId="8">glossary!$H$142</definedName>
    <definedName name="mods_modelling_approach" localSheetId="8">glossary!$H$149</definedName>
    <definedName name="mods_modelling_assumption" localSheetId="8">glossary!$H$148</definedName>
    <definedName name="mods_mr" localSheetId="8">glossary!$H$146</definedName>
    <definedName name="mods_n_mixture" localSheetId="8">glossary!$H$151</definedName>
    <definedName name="mods_negative_binomial" localSheetId="8">glossary!$H$150</definedName>
    <definedName name="mods_occupancy" localSheetId="8">glossary!$H$153</definedName>
    <definedName name="mods_overdispersion" localSheetId="8">glossary!$H$154</definedName>
    <definedName name="mods_poisson" localSheetId="8">glossary!$H$157</definedName>
    <definedName name="mods_relative_abundance" localSheetId="8">glossary!$H$165</definedName>
    <definedName name="mods_rem" localSheetId="8">glossary!$H$162</definedName>
    <definedName name="mods_rest" localSheetId="8">glossary!$H$161</definedName>
    <definedName name="mods_royle_nichols" localSheetId="8">glossary!$H$166</definedName>
    <definedName name="mods_sc" localSheetId="8">glossary!$H$175</definedName>
    <definedName name="mods_scr_secr" localSheetId="8">glossary!$H$178</definedName>
    <definedName name="mods_smr" localSheetId="8">glossary!$H$176</definedName>
    <definedName name="mods_ste" localSheetId="8">glossary!$H$173</definedName>
    <definedName name="mods_tifc" localSheetId="8">glossary!$H$188</definedName>
    <definedName name="mods_tte" localSheetId="8">glossary!$H$190</definedName>
    <definedName name="mods_zero_inflation" localSheetId="8">glossary!$H$204</definedName>
    <definedName name="mods_zinb" localSheetId="8">glossary!$H$202</definedName>
    <definedName name="mods_zip" localSheetId="8">glossary!$H$203</definedName>
    <definedName name="northing_camera_location" localSheetId="8">glossary!$H$76</definedName>
    <definedName name="number_of_images" localSheetId="8">glossary!$H$2</definedName>
    <definedName name="ocupancy" localSheetId="8">glossary!$H$152</definedName>
    <definedName name="project_coordinator_email" localSheetId="8">glossary!$H$78</definedName>
    <definedName name="project_description" localSheetId="8">glossary!$H$80</definedName>
    <definedName name="project_name" localSheetId="8">glossary!$H$81</definedName>
    <definedName name="pseudoreplication" localSheetId="8">glossary!$H$159</definedName>
    <definedName name="purpose_of_visit" localSheetId="8">glossary!$H$82</definedName>
    <definedName name="recovery_time" localSheetId="8">glossary!$H$163</definedName>
    <definedName name="remaining_battery_percent" localSheetId="8">glossary!$H$26</definedName>
    <definedName name="resource10_type" localSheetId="6">NEW!$D$4</definedName>
    <definedName name="resource11_ref_id" localSheetId="5">references!#REF!</definedName>
    <definedName name="resource12_ref_id" localSheetId="5">references!$F$439</definedName>
    <definedName name="resource2_ref_id" localSheetId="6">NEW!#REF!</definedName>
    <definedName name="resource3_ref_id" localSheetId="6">NEW!#REF!</definedName>
    <definedName name="resource4_ref_id" localSheetId="6">NEW!#REF!</definedName>
    <definedName name="resource5_note" localSheetId="5">references!$G$453</definedName>
    <definedName name="resource5_ref_id" localSheetId="5">references!$H$201</definedName>
    <definedName name="resource8_ref_id" localSheetId="6">NEW!#REF!</definedName>
    <definedName name="sample_station_name" localSheetId="8">glossary!$H$84</definedName>
    <definedName name="sampledesign_clustered" localSheetId="8">glossary!$H$110</definedName>
    <definedName name="sampledesign_convenience" localSheetId="8">glossary!$H$111</definedName>
    <definedName name="sampledesign_paired" localSheetId="8">glossary!$H$155</definedName>
    <definedName name="sampledesign_random" localSheetId="8">glossary!$H$160</definedName>
    <definedName name="sampledesign_stratified" localSheetId="8">glossary!$H$180</definedName>
    <definedName name="sampledesign_stratified_random" localSheetId="8">glossary!$H$181</definedName>
    <definedName name="sampledesign_systematic" localSheetId="8">glossary!$H$184</definedName>
    <definedName name="sampledesign_systematic_random" localSheetId="8">glossary!$H$185</definedName>
    <definedName name="sampledesign_targeted" localSheetId="8">glossary!$H$186</definedName>
    <definedName name="sd_card_id" localSheetId="8">glossary!$H$27</definedName>
    <definedName name="sd_card_replaced" localSheetId="8">glossary!$H$28</definedName>
    <definedName name="sd_card_status" localSheetId="8">glossary!$H$29</definedName>
    <definedName name="security" localSheetId="8">glossary!$H$30</definedName>
    <definedName name="sequence_name" localSheetId="8">glossary!$H$85</definedName>
    <definedName name="service_retrieval_comments" localSheetId="8">glossary!$H$31</definedName>
    <definedName name="service_retrieval_crew" localSheetId="8">glossary!$H$86</definedName>
    <definedName name="service_retrieval_metadata" localSheetId="8">glossary!$H$171</definedName>
    <definedName name="service_retrieval_visit" localSheetId="8">glossary!$H$172</definedName>
    <definedName name="settings_flash_output" localSheetId="8">glossary!$H$128</definedName>
    <definedName name="settings_infrared_illum" localSheetId="8">glossary!$H$138</definedName>
    <definedName name="settings_motion_image_interval" localSheetId="8">glossary!$H$71</definedName>
    <definedName name="settings_photos_per_trigger" localSheetId="8">glossary!$H$77</definedName>
    <definedName name="settings_quiet_period" localSheetId="8">glossary!$H$83</definedName>
    <definedName name="settings_trigger_modes" localSheetId="8">glossary!$H$99</definedName>
    <definedName name="settings_trigger_sensitivity" localSheetId="8">glossary!$H$100</definedName>
    <definedName name="settings_userlabel" localSheetId="8">glossary!$H$195</definedName>
    <definedName name="settings_video_length" localSheetId="8">glossary!$H$40</definedName>
    <definedName name="spatial_autocorrelation" localSheetId="8">glossary!$H$174</definedName>
    <definedName name="species" localSheetId="8">glossary!$H$88</definedName>
    <definedName name="stake_distance" localSheetId="8">glossary!$H$37</definedName>
    <definedName name="state_variable" localSheetId="8">glossary!$H$179</definedName>
    <definedName name="study_area_description" localSheetId="8">glossary!$H$89</definedName>
    <definedName name="study_area_name" localSheetId="8">glossary!$H$90</definedName>
    <definedName name="survey_design_description" localSheetId="8">glossary!$H$38</definedName>
    <definedName name="survey_name" localSheetId="8">glossary!$H$95</definedName>
    <definedName name="survey_objectives" localSheetId="8">glossary!$H$96</definedName>
    <definedName name="tags_age_class" localSheetId="8">glossary!$H$46</definedName>
    <definedName name="tags_sex_class" localSheetId="8">glossary!$H$87</definedName>
    <definedName name="target_species" localSheetId="8">glossary!$H$98</definedName>
    <definedName name="test_image_taken" localSheetId="8">glossary!$H$39</definedName>
    <definedName name="timelapse_image" localSheetId="8">glossary!$H$189</definedName>
    <definedName name="total_number_of_camera_days" localSheetId="8">glossary!$H$191</definedName>
    <definedName name="trigger_event" localSheetId="8">glossary!$H$192</definedName>
    <definedName name="trigger_speed" localSheetId="8">glossary!$H$193</definedName>
    <definedName name="typeid_marked" localSheetId="8">glossary!$H$145</definedName>
    <definedName name="typeid_partially_marked" localSheetId="8">glossary!$H$156</definedName>
    <definedName name="typeid_unmarked" localSheetId="8">glossary!$H$194</definedName>
    <definedName name="utm_zone_camera_location" localSheetId="8">glossary!$H$101</definedName>
    <definedName name="vid2_caption" localSheetId="5">references!#REF!</definedName>
    <definedName name="vid2_url" localSheetId="5">references!#REF!</definedName>
    <definedName name="vid3_caption" localSheetId="5">references!#REF!</definedName>
    <definedName name="vid3_url" localSheetId="5">references!#REF!</definedName>
    <definedName name="vid4_caption" localSheetId="5">references!#REF!</definedName>
    <definedName name="vid4_url" localSheetId="5">references!#REF!</definedName>
    <definedName name="vid5_caption" localSheetId="5">references!#REF!</definedName>
    <definedName name="vid5_url" localSheetId="5">references!#REF!</definedName>
    <definedName name="visit_comments" localSheetId="8">glossary!$H$41</definedName>
    <definedName name="visit_metadata" localSheetId="8">glossary!$H$199</definedName>
    <definedName name="walktest_complete" localSheetId="8">glossary!$H$42</definedName>
    <definedName name="walktest_distance" localSheetId="8">glossary!$H$43</definedName>
    <definedName name="walktest_height" localSheetId="8">glossary!$H$44</definedName>
  </definedNames>
  <calcPr calcId="191029"/>
  <pivotCaches>
    <pivotCache cacheId="0"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88" i="27" l="1"/>
  <c r="Q488" i="27"/>
  <c r="P489" i="27"/>
  <c r="Q489" i="27"/>
  <c r="P490" i="27"/>
  <c r="Q490" i="27"/>
  <c r="P491" i="27"/>
  <c r="Q491" i="27"/>
  <c r="P492" i="27"/>
  <c r="Q492" i="27"/>
  <c r="P493" i="27"/>
  <c r="Q493" i="27"/>
  <c r="P494" i="27"/>
  <c r="Q494" i="27"/>
  <c r="Q448" i="27"/>
  <c r="P448" i="27"/>
  <c r="O448" i="27"/>
  <c r="N448" i="27"/>
  <c r="M448" i="27"/>
  <c r="J448" i="27"/>
  <c r="P5" i="27"/>
  <c r="Q5" i="27"/>
  <c r="P7" i="27"/>
  <c r="Q7" i="27"/>
  <c r="P4" i="27"/>
  <c r="Q4" i="27"/>
  <c r="P2" i="27"/>
  <c r="Q2" i="27"/>
  <c r="P8" i="27"/>
  <c r="Q8" i="27"/>
  <c r="P3" i="27"/>
  <c r="Q3" i="27"/>
  <c r="P6" i="27"/>
  <c r="Q6" i="27"/>
  <c r="J10" i="27"/>
  <c r="J11" i="27"/>
  <c r="J12" i="27"/>
  <c r="J13" i="27"/>
  <c r="J14" i="27"/>
  <c r="J15" i="27"/>
  <c r="J16" i="27"/>
  <c r="J17" i="27"/>
  <c r="J18" i="27"/>
  <c r="J19" i="27"/>
  <c r="J20" i="27"/>
  <c r="J21" i="27"/>
  <c r="J22" i="27"/>
  <c r="J23" i="27"/>
  <c r="J24" i="27"/>
  <c r="J25" i="27"/>
  <c r="J26" i="27"/>
  <c r="J27" i="27"/>
  <c r="J28" i="27"/>
  <c r="J29" i="27"/>
  <c r="J30" i="27"/>
  <c r="J31" i="27"/>
  <c r="J32" i="27"/>
  <c r="J33" i="27"/>
  <c r="J34" i="27"/>
  <c r="J35" i="27"/>
  <c r="J36" i="27"/>
  <c r="J37" i="27"/>
  <c r="J38" i="27"/>
  <c r="J39" i="27"/>
  <c r="J40" i="27"/>
  <c r="J41" i="27"/>
  <c r="J42" i="27"/>
  <c r="J43" i="27"/>
  <c r="J44" i="27"/>
  <c r="J45" i="27"/>
  <c r="J46" i="27"/>
  <c r="J47" i="27"/>
  <c r="J48" i="27"/>
  <c r="J49" i="27"/>
  <c r="J50" i="27"/>
  <c r="J51" i="27"/>
  <c r="J52" i="27"/>
  <c r="J53" i="27"/>
  <c r="J54" i="27"/>
  <c r="J55" i="27"/>
  <c r="J56" i="27"/>
  <c r="J57" i="27"/>
  <c r="J58" i="27"/>
  <c r="J59" i="27"/>
  <c r="J60" i="27"/>
  <c r="J61" i="27"/>
  <c r="J62" i="27"/>
  <c r="J63" i="27"/>
  <c r="J64" i="27"/>
  <c r="J65" i="27"/>
  <c r="J66" i="27"/>
  <c r="J67" i="27"/>
  <c r="J68" i="27"/>
  <c r="J69" i="27"/>
  <c r="J70" i="27"/>
  <c r="J71" i="27"/>
  <c r="J72" i="27"/>
  <c r="J73" i="27"/>
  <c r="J74" i="27"/>
  <c r="J75" i="27"/>
  <c r="J76" i="27"/>
  <c r="J77" i="27"/>
  <c r="J78" i="27"/>
  <c r="J79" i="27"/>
  <c r="J80" i="27"/>
  <c r="J81" i="27"/>
  <c r="J82" i="27"/>
  <c r="J83" i="27"/>
  <c r="J84" i="27"/>
  <c r="J85" i="27"/>
  <c r="J86" i="27"/>
  <c r="J87" i="27"/>
  <c r="J88" i="27"/>
  <c r="J89" i="27"/>
  <c r="J90" i="27"/>
  <c r="J91" i="27"/>
  <c r="J92" i="27"/>
  <c r="J93" i="27"/>
  <c r="J94" i="27"/>
  <c r="J95" i="27"/>
  <c r="J96" i="27"/>
  <c r="J97" i="27"/>
  <c r="J98" i="27"/>
  <c r="J99" i="27"/>
  <c r="J100" i="27"/>
  <c r="J101" i="27"/>
  <c r="J102" i="27"/>
  <c r="J103" i="27"/>
  <c r="J104" i="27"/>
  <c r="J105" i="27"/>
  <c r="J106" i="27"/>
  <c r="J107" i="27"/>
  <c r="J108" i="27"/>
  <c r="J109" i="27"/>
  <c r="J110" i="27"/>
  <c r="J111" i="27"/>
  <c r="J112" i="27"/>
  <c r="J113" i="27"/>
  <c r="J114" i="27"/>
  <c r="J115" i="27"/>
  <c r="J116" i="27"/>
  <c r="J117" i="27"/>
  <c r="J118" i="27"/>
  <c r="J119" i="27"/>
  <c r="J120" i="27"/>
  <c r="J121" i="27"/>
  <c r="J122" i="27"/>
  <c r="J123" i="27"/>
  <c r="J124" i="27"/>
  <c r="J125" i="27"/>
  <c r="J126" i="27"/>
  <c r="J127" i="27"/>
  <c r="J128" i="27"/>
  <c r="J129" i="27"/>
  <c r="J130" i="27"/>
  <c r="J131" i="27"/>
  <c r="J132" i="27"/>
  <c r="J133" i="27"/>
  <c r="J134" i="27"/>
  <c r="J135" i="27"/>
  <c r="J136" i="27"/>
  <c r="J137" i="27"/>
  <c r="J138" i="27"/>
  <c r="J139" i="27"/>
  <c r="J140" i="27"/>
  <c r="J141" i="27"/>
  <c r="J142" i="27"/>
  <c r="J143" i="27"/>
  <c r="J144" i="27"/>
  <c r="J145" i="27"/>
  <c r="J146" i="27"/>
  <c r="J147" i="27"/>
  <c r="J148" i="27"/>
  <c r="J149" i="27"/>
  <c r="J150" i="27"/>
  <c r="J151" i="27"/>
  <c r="J152" i="27"/>
  <c r="J153" i="27"/>
  <c r="J154" i="27"/>
  <c r="J155" i="27"/>
  <c r="J156" i="27"/>
  <c r="J157" i="27"/>
  <c r="J158" i="27"/>
  <c r="J159" i="27"/>
  <c r="J160" i="27"/>
  <c r="J162" i="27"/>
  <c r="J163" i="27"/>
  <c r="J164" i="27"/>
  <c r="J165" i="27"/>
  <c r="J166" i="27"/>
  <c r="J167" i="27"/>
  <c r="J168" i="27"/>
  <c r="J169" i="27"/>
  <c r="J170" i="27"/>
  <c r="J171" i="27"/>
  <c r="J172" i="27"/>
  <c r="J173" i="27"/>
  <c r="J174" i="27"/>
  <c r="J175" i="27"/>
  <c r="J176" i="27"/>
  <c r="J177" i="27"/>
  <c r="J178" i="27"/>
  <c r="J179" i="27"/>
  <c r="J180" i="27"/>
  <c r="J181" i="27"/>
  <c r="J182" i="27"/>
  <c r="J183" i="27"/>
  <c r="J184" i="27"/>
  <c r="J185" i="27"/>
  <c r="J186" i="27"/>
  <c r="J187" i="27"/>
  <c r="J188" i="27"/>
  <c r="J189" i="27"/>
  <c r="J190" i="27"/>
  <c r="J191" i="27"/>
  <c r="J192" i="27"/>
  <c r="J193" i="27"/>
  <c r="J194" i="27"/>
  <c r="J195" i="27"/>
  <c r="J196" i="27"/>
  <c r="J197" i="27"/>
  <c r="J198" i="27"/>
  <c r="J199" i="27"/>
  <c r="J200" i="27"/>
  <c r="J201" i="27"/>
  <c r="J202" i="27"/>
  <c r="J203" i="27"/>
  <c r="J204" i="27"/>
  <c r="J205" i="27"/>
  <c r="J206" i="27"/>
  <c r="J207" i="27"/>
  <c r="J208" i="27"/>
  <c r="J209" i="27"/>
  <c r="J210" i="27"/>
  <c r="J211" i="27"/>
  <c r="J212" i="27"/>
  <c r="J213" i="27"/>
  <c r="J214" i="27"/>
  <c r="J215" i="27"/>
  <c r="J216" i="27"/>
  <c r="J217" i="27"/>
  <c r="J218" i="27"/>
  <c r="J219" i="27"/>
  <c r="J220" i="27"/>
  <c r="J221" i="27"/>
  <c r="J222" i="27"/>
  <c r="J223" i="27"/>
  <c r="J224" i="27"/>
  <c r="J225" i="27"/>
  <c r="J226" i="27"/>
  <c r="J227" i="27"/>
  <c r="J228" i="27"/>
  <c r="J229" i="27"/>
  <c r="J230" i="27"/>
  <c r="J231" i="27"/>
  <c r="J232" i="27"/>
  <c r="J233" i="27"/>
  <c r="J234" i="27"/>
  <c r="J235" i="27"/>
  <c r="J236" i="27"/>
  <c r="J237" i="27"/>
  <c r="J238" i="27"/>
  <c r="J239" i="27"/>
  <c r="J240" i="27"/>
  <c r="J241" i="27"/>
  <c r="J242" i="27"/>
  <c r="J243" i="27"/>
  <c r="J244" i="27"/>
  <c r="J245" i="27"/>
  <c r="J246" i="27"/>
  <c r="J247" i="27"/>
  <c r="J248" i="27"/>
  <c r="J249" i="27"/>
  <c r="J250" i="27"/>
  <c r="J251" i="27"/>
  <c r="J252" i="27"/>
  <c r="J253" i="27"/>
  <c r="J254" i="27"/>
  <c r="J255" i="27"/>
  <c r="J256" i="27"/>
  <c r="J257" i="27"/>
  <c r="J258" i="27"/>
  <c r="J259" i="27"/>
  <c r="J260" i="27"/>
  <c r="J261" i="27"/>
  <c r="J262" i="27"/>
  <c r="J263" i="27"/>
  <c r="J264" i="27"/>
  <c r="J265" i="27"/>
  <c r="J266" i="27"/>
  <c r="J267" i="27"/>
  <c r="J268" i="27"/>
  <c r="J269" i="27"/>
  <c r="J270" i="27"/>
  <c r="J271" i="27"/>
  <c r="J272" i="27"/>
  <c r="J273" i="27"/>
  <c r="J274" i="27"/>
  <c r="J275" i="27"/>
  <c r="J276" i="27"/>
  <c r="J277" i="27"/>
  <c r="J278" i="27"/>
  <c r="J279" i="27"/>
  <c r="J280" i="27"/>
  <c r="J281" i="27"/>
  <c r="J282" i="27"/>
  <c r="J283" i="27"/>
  <c r="J284" i="27"/>
  <c r="J285" i="27"/>
  <c r="J286" i="27"/>
  <c r="J287" i="27"/>
  <c r="J288" i="27"/>
  <c r="J289" i="27"/>
  <c r="J290" i="27"/>
  <c r="J291" i="27"/>
  <c r="J292" i="27"/>
  <c r="J293" i="27"/>
  <c r="J294" i="27"/>
  <c r="J295" i="27"/>
  <c r="J296" i="27"/>
  <c r="J297" i="27"/>
  <c r="J299" i="27"/>
  <c r="J300" i="27"/>
  <c r="J301" i="27"/>
  <c r="J302" i="27"/>
  <c r="J303" i="27"/>
  <c r="J304" i="27"/>
  <c r="J305" i="27"/>
  <c r="J306" i="27"/>
  <c r="J307" i="27"/>
  <c r="J308" i="27"/>
  <c r="J309" i="27"/>
  <c r="J310" i="27"/>
  <c r="J311" i="27"/>
  <c r="J312" i="27"/>
  <c r="J313" i="27"/>
  <c r="J314" i="27"/>
  <c r="J315" i="27"/>
  <c r="J316" i="27"/>
  <c r="J317" i="27"/>
  <c r="J318" i="27"/>
  <c r="J319" i="27"/>
  <c r="J320" i="27"/>
  <c r="J321" i="27"/>
  <c r="J322" i="27"/>
  <c r="J323" i="27"/>
  <c r="J324" i="27"/>
  <c r="J325" i="27"/>
  <c r="J326" i="27"/>
  <c r="J327" i="27"/>
  <c r="J328" i="27"/>
  <c r="J329" i="27"/>
  <c r="J330" i="27"/>
  <c r="J331" i="27"/>
  <c r="J332" i="27"/>
  <c r="J333" i="27"/>
  <c r="J334" i="27"/>
  <c r="J335" i="27"/>
  <c r="J336" i="27"/>
  <c r="J337" i="27"/>
  <c r="J338" i="27"/>
  <c r="J339" i="27"/>
  <c r="J340" i="27"/>
  <c r="J341" i="27"/>
  <c r="J342" i="27"/>
  <c r="J343" i="27"/>
  <c r="J344" i="27"/>
  <c r="J345" i="27"/>
  <c r="J347" i="27"/>
  <c r="J348" i="27"/>
  <c r="J349" i="27"/>
  <c r="J350" i="27"/>
  <c r="J351" i="27"/>
  <c r="J352" i="27"/>
  <c r="J353" i="27"/>
  <c r="J354" i="27"/>
  <c r="J355" i="27"/>
  <c r="J356" i="27"/>
  <c r="J357" i="27"/>
  <c r="J358" i="27"/>
  <c r="J359" i="27"/>
  <c r="J360" i="27"/>
  <c r="J361" i="27"/>
  <c r="J362" i="27"/>
  <c r="J363" i="27"/>
  <c r="J364" i="27"/>
  <c r="J365" i="27"/>
  <c r="J366" i="27"/>
  <c r="J367" i="27"/>
  <c r="J368" i="27"/>
  <c r="J369" i="27"/>
  <c r="J370" i="27"/>
  <c r="J371" i="27"/>
  <c r="J372" i="27"/>
  <c r="J373" i="27"/>
  <c r="J374" i="27"/>
  <c r="J375" i="27"/>
  <c r="J376" i="27"/>
  <c r="J377" i="27"/>
  <c r="J378" i="27"/>
  <c r="J379" i="27"/>
  <c r="J380" i="27"/>
  <c r="J381" i="27"/>
  <c r="J382" i="27"/>
  <c r="J383" i="27"/>
  <c r="J384" i="27"/>
  <c r="J385" i="27"/>
  <c r="J386" i="27"/>
  <c r="J387" i="27"/>
  <c r="J388" i="27"/>
  <c r="J389" i="27"/>
  <c r="J390" i="27"/>
  <c r="J391" i="27"/>
  <c r="J392" i="27"/>
  <c r="J393" i="27"/>
  <c r="J394" i="27"/>
  <c r="J395" i="27"/>
  <c r="J396" i="27"/>
  <c r="J397" i="27"/>
  <c r="J398" i="27"/>
  <c r="J399" i="27"/>
  <c r="J400" i="27"/>
  <c r="J401" i="27"/>
  <c r="J402" i="27"/>
  <c r="J403" i="27"/>
  <c r="J404" i="27"/>
  <c r="J405" i="27"/>
  <c r="J406" i="27"/>
  <c r="J407" i="27"/>
  <c r="J408" i="27"/>
  <c r="J409" i="27"/>
  <c r="J410" i="27"/>
  <c r="J411" i="27"/>
  <c r="J412" i="27"/>
  <c r="J413" i="27"/>
  <c r="J414" i="27"/>
  <c r="J415" i="27"/>
  <c r="J416" i="27"/>
  <c r="J417" i="27"/>
  <c r="J418" i="27"/>
  <c r="J419" i="27"/>
  <c r="J420" i="27"/>
  <c r="J421" i="27"/>
  <c r="J422" i="27"/>
  <c r="J423" i="27"/>
  <c r="J424" i="27"/>
  <c r="J425" i="27"/>
  <c r="J426" i="27"/>
  <c r="J427" i="27"/>
  <c r="J428" i="27"/>
  <c r="J429" i="27"/>
  <c r="J430" i="27"/>
  <c r="J431" i="27"/>
  <c r="J432" i="27"/>
  <c r="J433" i="27"/>
  <c r="J434" i="27"/>
  <c r="J435" i="27"/>
  <c r="J436" i="27"/>
  <c r="J437" i="27"/>
  <c r="J438" i="27"/>
  <c r="J439" i="27"/>
  <c r="J440" i="27"/>
  <c r="J441" i="27"/>
  <c r="J442" i="27"/>
  <c r="J443" i="27"/>
  <c r="J444" i="27"/>
  <c r="J445" i="27"/>
  <c r="J446" i="27"/>
  <c r="J447" i="27"/>
  <c r="J449" i="27"/>
  <c r="J450" i="27"/>
  <c r="J451" i="27"/>
  <c r="J452" i="27"/>
  <c r="J453" i="27"/>
  <c r="J454" i="27"/>
  <c r="J455" i="27"/>
  <c r="J456" i="27"/>
  <c r="J457" i="27"/>
  <c r="J458" i="27"/>
  <c r="J459" i="27"/>
  <c r="J460" i="27"/>
  <c r="J461" i="27"/>
  <c r="J462" i="27"/>
  <c r="J463" i="27"/>
  <c r="J464" i="27"/>
  <c r="J465" i="27"/>
  <c r="J466" i="27"/>
  <c r="J467" i="27"/>
  <c r="J468" i="27"/>
  <c r="J469" i="27"/>
  <c r="J470" i="27"/>
  <c r="J471" i="27"/>
  <c r="J472" i="27"/>
  <c r="J473" i="27"/>
  <c r="J474" i="27"/>
  <c r="J475" i="27"/>
  <c r="J476" i="27"/>
  <c r="J477" i="27"/>
  <c r="J478" i="27"/>
  <c r="J479" i="27"/>
  <c r="J480" i="27"/>
  <c r="J481" i="27"/>
  <c r="J482" i="27"/>
  <c r="J483" i="27"/>
  <c r="J484" i="27"/>
  <c r="J485" i="27"/>
  <c r="J486" i="27"/>
  <c r="J487" i="27"/>
  <c r="J9" i="27"/>
  <c r="O10" i="27"/>
  <c r="O11" i="27"/>
  <c r="O12" i="27"/>
  <c r="O13" i="27"/>
  <c r="O14" i="27"/>
  <c r="O15" i="27"/>
  <c r="O16" i="27"/>
  <c r="O17" i="27"/>
  <c r="O18" i="27"/>
  <c r="O19" i="27"/>
  <c r="O20" i="27"/>
  <c r="O21" i="27"/>
  <c r="O22" i="27"/>
  <c r="O23" i="27"/>
  <c r="O24" i="27"/>
  <c r="O25" i="27"/>
  <c r="O26" i="27"/>
  <c r="O27" i="27"/>
  <c r="O28" i="27"/>
  <c r="O29" i="27"/>
  <c r="O30" i="27"/>
  <c r="O31" i="27"/>
  <c r="O32" i="27"/>
  <c r="O33" i="27"/>
  <c r="O34" i="27"/>
  <c r="O35" i="27"/>
  <c r="O36" i="27"/>
  <c r="O37" i="27"/>
  <c r="O38" i="27"/>
  <c r="O39" i="27"/>
  <c r="O40" i="27"/>
  <c r="O41" i="27"/>
  <c r="O42" i="27"/>
  <c r="O43" i="27"/>
  <c r="O44" i="27"/>
  <c r="O45" i="27"/>
  <c r="O46" i="27"/>
  <c r="O47" i="27"/>
  <c r="O48" i="27"/>
  <c r="O49" i="27"/>
  <c r="O50" i="27"/>
  <c r="O51" i="27"/>
  <c r="O52" i="27"/>
  <c r="O53" i="27"/>
  <c r="O54" i="27"/>
  <c r="O55" i="27"/>
  <c r="O56" i="27"/>
  <c r="O57" i="27"/>
  <c r="O58" i="27"/>
  <c r="O59" i="27"/>
  <c r="O60" i="27"/>
  <c r="O61" i="27"/>
  <c r="O62" i="27"/>
  <c r="O63" i="27"/>
  <c r="O64" i="27"/>
  <c r="O65" i="27"/>
  <c r="O66" i="27"/>
  <c r="O67" i="27"/>
  <c r="O68" i="27"/>
  <c r="O69" i="27"/>
  <c r="O70" i="27"/>
  <c r="O71" i="27"/>
  <c r="O72" i="27"/>
  <c r="O73" i="27"/>
  <c r="O74" i="27"/>
  <c r="O75" i="27"/>
  <c r="O76" i="27"/>
  <c r="O77" i="27"/>
  <c r="O78" i="27"/>
  <c r="O79" i="27"/>
  <c r="O80" i="27"/>
  <c r="O81" i="27"/>
  <c r="O82" i="27"/>
  <c r="O83" i="27"/>
  <c r="O84" i="27"/>
  <c r="O85" i="27"/>
  <c r="O86" i="27"/>
  <c r="O87" i="27"/>
  <c r="O88" i="27"/>
  <c r="O89" i="27"/>
  <c r="O90" i="27"/>
  <c r="O91" i="27"/>
  <c r="O92" i="27"/>
  <c r="O93" i="27"/>
  <c r="O94" i="27"/>
  <c r="O95" i="27"/>
  <c r="O96" i="27"/>
  <c r="O97" i="27"/>
  <c r="O98" i="27"/>
  <c r="O99" i="27"/>
  <c r="O100" i="27"/>
  <c r="O101" i="27"/>
  <c r="O102" i="27"/>
  <c r="O103" i="27"/>
  <c r="O104" i="27"/>
  <c r="O105" i="27"/>
  <c r="O106" i="27"/>
  <c r="O107" i="27"/>
  <c r="O108" i="27"/>
  <c r="O109" i="27"/>
  <c r="O110" i="27"/>
  <c r="O111" i="27"/>
  <c r="O112" i="27"/>
  <c r="O113" i="27"/>
  <c r="O114" i="27"/>
  <c r="O115" i="27"/>
  <c r="O116" i="27"/>
  <c r="O117" i="27"/>
  <c r="O118" i="27"/>
  <c r="O119" i="27"/>
  <c r="O120" i="27"/>
  <c r="O121" i="27"/>
  <c r="O122" i="27"/>
  <c r="O123" i="27"/>
  <c r="O124" i="27"/>
  <c r="O125" i="27"/>
  <c r="O126" i="27"/>
  <c r="O127" i="27"/>
  <c r="O128" i="27"/>
  <c r="O129" i="27"/>
  <c r="O130" i="27"/>
  <c r="O131" i="27"/>
  <c r="O132" i="27"/>
  <c r="O133" i="27"/>
  <c r="O134" i="27"/>
  <c r="O135" i="27"/>
  <c r="O136" i="27"/>
  <c r="O137" i="27"/>
  <c r="O138" i="27"/>
  <c r="O139" i="27"/>
  <c r="O140" i="27"/>
  <c r="O141" i="27"/>
  <c r="O142" i="27"/>
  <c r="O143" i="27"/>
  <c r="O144" i="27"/>
  <c r="O145" i="27"/>
  <c r="O146" i="27"/>
  <c r="O147" i="27"/>
  <c r="O148" i="27"/>
  <c r="O149" i="27"/>
  <c r="O150" i="27"/>
  <c r="O151" i="27"/>
  <c r="O152" i="27"/>
  <c r="O153" i="27"/>
  <c r="O154" i="27"/>
  <c r="O155" i="27"/>
  <c r="O156" i="27"/>
  <c r="O157" i="27"/>
  <c r="O158" i="27"/>
  <c r="O159" i="27"/>
  <c r="O160" i="27"/>
  <c r="O162" i="27"/>
  <c r="O163" i="27"/>
  <c r="O164" i="27"/>
  <c r="O165" i="27"/>
  <c r="O166" i="27"/>
  <c r="O167" i="27"/>
  <c r="O168" i="27"/>
  <c r="O169" i="27"/>
  <c r="O170" i="27"/>
  <c r="O171" i="27"/>
  <c r="O172" i="27"/>
  <c r="O173" i="27"/>
  <c r="O174" i="27"/>
  <c r="O175" i="27"/>
  <c r="O176" i="27"/>
  <c r="O177" i="27"/>
  <c r="O178" i="27"/>
  <c r="O179" i="27"/>
  <c r="O180" i="27"/>
  <c r="O181" i="27"/>
  <c r="O182" i="27"/>
  <c r="O183" i="27"/>
  <c r="O184" i="27"/>
  <c r="O185" i="27"/>
  <c r="O186" i="27"/>
  <c r="O187" i="27"/>
  <c r="O188" i="27"/>
  <c r="O189" i="27"/>
  <c r="O190" i="27"/>
  <c r="O191" i="27"/>
  <c r="O192" i="27"/>
  <c r="O193" i="27"/>
  <c r="O194" i="27"/>
  <c r="O195" i="27"/>
  <c r="O196" i="27"/>
  <c r="O197" i="27"/>
  <c r="O198" i="27"/>
  <c r="O199" i="27"/>
  <c r="O200" i="27"/>
  <c r="O201" i="27"/>
  <c r="O202" i="27"/>
  <c r="O203" i="27"/>
  <c r="O204" i="27"/>
  <c r="O205" i="27"/>
  <c r="O206" i="27"/>
  <c r="O207" i="27"/>
  <c r="O208" i="27"/>
  <c r="O209" i="27"/>
  <c r="O210" i="27"/>
  <c r="O211" i="27"/>
  <c r="O212" i="27"/>
  <c r="O213" i="27"/>
  <c r="O214" i="27"/>
  <c r="O215" i="27"/>
  <c r="O216" i="27"/>
  <c r="O217" i="27"/>
  <c r="O218" i="27"/>
  <c r="O219" i="27"/>
  <c r="O220" i="27"/>
  <c r="O221" i="27"/>
  <c r="O222" i="27"/>
  <c r="O223" i="27"/>
  <c r="O224" i="27"/>
  <c r="O225" i="27"/>
  <c r="O226" i="27"/>
  <c r="O227" i="27"/>
  <c r="O228" i="27"/>
  <c r="O229" i="27"/>
  <c r="O230" i="27"/>
  <c r="O231" i="27"/>
  <c r="O232" i="27"/>
  <c r="O233" i="27"/>
  <c r="O234" i="27"/>
  <c r="O235" i="27"/>
  <c r="O236" i="27"/>
  <c r="O237" i="27"/>
  <c r="O238" i="27"/>
  <c r="O239" i="27"/>
  <c r="O240" i="27"/>
  <c r="O241" i="27"/>
  <c r="O242" i="27"/>
  <c r="O243" i="27"/>
  <c r="O244" i="27"/>
  <c r="O245" i="27"/>
  <c r="O246" i="27"/>
  <c r="O247" i="27"/>
  <c r="O248" i="27"/>
  <c r="O249" i="27"/>
  <c r="O250" i="27"/>
  <c r="O251" i="27"/>
  <c r="O252" i="27"/>
  <c r="O253" i="27"/>
  <c r="O254" i="27"/>
  <c r="O255" i="27"/>
  <c r="O256" i="27"/>
  <c r="O257" i="27"/>
  <c r="O258" i="27"/>
  <c r="O259" i="27"/>
  <c r="O260" i="27"/>
  <c r="O261" i="27"/>
  <c r="O262" i="27"/>
  <c r="O263" i="27"/>
  <c r="O264" i="27"/>
  <c r="O265" i="27"/>
  <c r="O266" i="27"/>
  <c r="O267" i="27"/>
  <c r="O268" i="27"/>
  <c r="O269" i="27"/>
  <c r="O270" i="27"/>
  <c r="O271" i="27"/>
  <c r="O272" i="27"/>
  <c r="O273" i="27"/>
  <c r="O274" i="27"/>
  <c r="O275" i="27"/>
  <c r="O276" i="27"/>
  <c r="O277" i="27"/>
  <c r="O278" i="27"/>
  <c r="O279" i="27"/>
  <c r="O280" i="27"/>
  <c r="O281" i="27"/>
  <c r="O282" i="27"/>
  <c r="O283" i="27"/>
  <c r="O284" i="27"/>
  <c r="O285" i="27"/>
  <c r="O286" i="27"/>
  <c r="O287" i="27"/>
  <c r="O288" i="27"/>
  <c r="O289" i="27"/>
  <c r="O290" i="27"/>
  <c r="O291" i="27"/>
  <c r="O292" i="27"/>
  <c r="O293" i="27"/>
  <c r="O294" i="27"/>
  <c r="O295" i="27"/>
  <c r="O296" i="27"/>
  <c r="O297" i="27"/>
  <c r="O299" i="27"/>
  <c r="O300" i="27"/>
  <c r="O301" i="27"/>
  <c r="O302" i="27"/>
  <c r="O303" i="27"/>
  <c r="O304" i="27"/>
  <c r="O305" i="27"/>
  <c r="O306" i="27"/>
  <c r="O307" i="27"/>
  <c r="O308" i="27"/>
  <c r="O309" i="27"/>
  <c r="O310" i="27"/>
  <c r="O311" i="27"/>
  <c r="O312" i="27"/>
  <c r="O313" i="27"/>
  <c r="O314" i="27"/>
  <c r="O315" i="27"/>
  <c r="O316" i="27"/>
  <c r="O317" i="27"/>
  <c r="O318" i="27"/>
  <c r="O319" i="27"/>
  <c r="O320" i="27"/>
  <c r="O321" i="27"/>
  <c r="O322" i="27"/>
  <c r="O323" i="27"/>
  <c r="O324" i="27"/>
  <c r="O325" i="27"/>
  <c r="O326" i="27"/>
  <c r="O327" i="27"/>
  <c r="O328" i="27"/>
  <c r="O329" i="27"/>
  <c r="O330" i="27"/>
  <c r="O331" i="27"/>
  <c r="O332" i="27"/>
  <c r="O333" i="27"/>
  <c r="O334" i="27"/>
  <c r="O335" i="27"/>
  <c r="O336" i="27"/>
  <c r="O337" i="27"/>
  <c r="O338" i="27"/>
  <c r="O339" i="27"/>
  <c r="O340" i="27"/>
  <c r="O341" i="27"/>
  <c r="O342" i="27"/>
  <c r="O343" i="27"/>
  <c r="O344" i="27"/>
  <c r="O345" i="27"/>
  <c r="O347" i="27"/>
  <c r="O348" i="27"/>
  <c r="O349" i="27"/>
  <c r="O350" i="27"/>
  <c r="O351" i="27"/>
  <c r="O352" i="27"/>
  <c r="O353" i="27"/>
  <c r="O354" i="27"/>
  <c r="O355" i="27"/>
  <c r="O356" i="27"/>
  <c r="O357" i="27"/>
  <c r="O358" i="27"/>
  <c r="O359" i="27"/>
  <c r="O360" i="27"/>
  <c r="O361" i="27"/>
  <c r="O362" i="27"/>
  <c r="O363" i="27"/>
  <c r="O364" i="27"/>
  <c r="O365" i="27"/>
  <c r="O366" i="27"/>
  <c r="O367" i="27"/>
  <c r="O368" i="27"/>
  <c r="O369" i="27"/>
  <c r="O370" i="27"/>
  <c r="O371" i="27"/>
  <c r="O372" i="27"/>
  <c r="O373" i="27"/>
  <c r="O374" i="27"/>
  <c r="O375" i="27"/>
  <c r="O376" i="27"/>
  <c r="O377" i="27"/>
  <c r="O378" i="27"/>
  <c r="O379" i="27"/>
  <c r="O380" i="27"/>
  <c r="O381" i="27"/>
  <c r="O382" i="27"/>
  <c r="O383" i="27"/>
  <c r="O384" i="27"/>
  <c r="O385" i="27"/>
  <c r="O386" i="27"/>
  <c r="O387" i="27"/>
  <c r="O388" i="27"/>
  <c r="O389" i="27"/>
  <c r="O390" i="27"/>
  <c r="O391" i="27"/>
  <c r="O392" i="27"/>
  <c r="O393" i="27"/>
  <c r="O394" i="27"/>
  <c r="O395" i="27"/>
  <c r="O396" i="27"/>
  <c r="O397" i="27"/>
  <c r="O398" i="27"/>
  <c r="O399" i="27"/>
  <c r="O400" i="27"/>
  <c r="O401" i="27"/>
  <c r="O402" i="27"/>
  <c r="O403" i="27"/>
  <c r="O404" i="27"/>
  <c r="O405" i="27"/>
  <c r="O406" i="27"/>
  <c r="O407" i="27"/>
  <c r="O408" i="27"/>
  <c r="O409" i="27"/>
  <c r="O410" i="27"/>
  <c r="O411" i="27"/>
  <c r="O412" i="27"/>
  <c r="O413" i="27"/>
  <c r="O414" i="27"/>
  <c r="O415" i="27"/>
  <c r="O416" i="27"/>
  <c r="O417" i="27"/>
  <c r="O418" i="27"/>
  <c r="O419" i="27"/>
  <c r="O420" i="27"/>
  <c r="O421" i="27"/>
  <c r="O422" i="27"/>
  <c r="O423" i="27"/>
  <c r="O424" i="27"/>
  <c r="O425" i="27"/>
  <c r="O426" i="27"/>
  <c r="O427" i="27"/>
  <c r="O428" i="27"/>
  <c r="O429" i="27"/>
  <c r="O430" i="27"/>
  <c r="O431" i="27"/>
  <c r="O432" i="27"/>
  <c r="O433" i="27"/>
  <c r="O434" i="27"/>
  <c r="O435" i="27"/>
  <c r="O436" i="27"/>
  <c r="O437" i="27"/>
  <c r="O438" i="27"/>
  <c r="O439" i="27"/>
  <c r="O440" i="27"/>
  <c r="O441" i="27"/>
  <c r="O442" i="27"/>
  <c r="O443" i="27"/>
  <c r="O444" i="27"/>
  <c r="O445" i="27"/>
  <c r="O446" i="27"/>
  <c r="O447" i="27"/>
  <c r="O449" i="27"/>
  <c r="O450" i="27"/>
  <c r="O451" i="27"/>
  <c r="O452" i="27"/>
  <c r="O453" i="27"/>
  <c r="O454" i="27"/>
  <c r="O455" i="27"/>
  <c r="O456" i="27"/>
  <c r="O457" i="27"/>
  <c r="O458" i="27"/>
  <c r="O459" i="27"/>
  <c r="O460" i="27"/>
  <c r="O461" i="27"/>
  <c r="O462" i="27"/>
  <c r="O463" i="27"/>
  <c r="O464" i="27"/>
  <c r="O465" i="27"/>
  <c r="O466" i="27"/>
  <c r="O467" i="27"/>
  <c r="O468" i="27"/>
  <c r="O469" i="27"/>
  <c r="O470" i="27"/>
  <c r="O471" i="27"/>
  <c r="O472" i="27"/>
  <c r="O473" i="27"/>
  <c r="O474" i="27"/>
  <c r="O475" i="27"/>
  <c r="O476" i="27"/>
  <c r="O477" i="27"/>
  <c r="O478" i="27"/>
  <c r="O479" i="27"/>
  <c r="O480" i="27"/>
  <c r="O481" i="27"/>
  <c r="O482" i="27"/>
  <c r="O483" i="27"/>
  <c r="O484" i="27"/>
  <c r="O485" i="27"/>
  <c r="O486" i="27"/>
  <c r="O487" i="27"/>
  <c r="O9" i="27"/>
  <c r="P9" i="27"/>
  <c r="P10" i="27"/>
  <c r="Q10" i="27"/>
  <c r="P11" i="27"/>
  <c r="Q11" i="27"/>
  <c r="P12" i="27"/>
  <c r="Q12" i="27"/>
  <c r="P13" i="27"/>
  <c r="Q13" i="27"/>
  <c r="P14" i="27"/>
  <c r="Q14" i="27"/>
  <c r="P15" i="27"/>
  <c r="Q15" i="27"/>
  <c r="P16" i="27"/>
  <c r="Q16" i="27"/>
  <c r="P17" i="27"/>
  <c r="Q17" i="27"/>
  <c r="P18" i="27"/>
  <c r="Q18" i="27"/>
  <c r="P19" i="27"/>
  <c r="Q19" i="27"/>
  <c r="P20" i="27"/>
  <c r="Q20" i="27"/>
  <c r="P21" i="27"/>
  <c r="Q21" i="27"/>
  <c r="P22" i="27"/>
  <c r="Q22" i="27"/>
  <c r="P23" i="27"/>
  <c r="Q23" i="27"/>
  <c r="P24" i="27"/>
  <c r="Q24" i="27"/>
  <c r="P25" i="27"/>
  <c r="Q25" i="27"/>
  <c r="P26" i="27"/>
  <c r="Q26" i="27"/>
  <c r="P27" i="27"/>
  <c r="Q27" i="27"/>
  <c r="P28" i="27"/>
  <c r="Q28" i="27"/>
  <c r="P29" i="27"/>
  <c r="Q29" i="27"/>
  <c r="P30" i="27"/>
  <c r="Q30" i="27"/>
  <c r="P31" i="27"/>
  <c r="Q31" i="27"/>
  <c r="P32" i="27"/>
  <c r="Q32" i="27"/>
  <c r="P33" i="27"/>
  <c r="Q33" i="27"/>
  <c r="P34" i="27"/>
  <c r="Q34" i="27"/>
  <c r="P35" i="27"/>
  <c r="Q35" i="27"/>
  <c r="P36" i="27"/>
  <c r="Q36" i="27"/>
  <c r="P37" i="27"/>
  <c r="Q37" i="27"/>
  <c r="P38" i="27"/>
  <c r="Q38" i="27"/>
  <c r="P39" i="27"/>
  <c r="Q39" i="27"/>
  <c r="P40" i="27"/>
  <c r="Q40" i="27"/>
  <c r="P41" i="27"/>
  <c r="Q41" i="27"/>
  <c r="P42" i="27"/>
  <c r="Q42" i="27"/>
  <c r="P43" i="27"/>
  <c r="Q43" i="27"/>
  <c r="P44" i="27"/>
  <c r="Q44" i="27"/>
  <c r="P45" i="27"/>
  <c r="Q45" i="27"/>
  <c r="P46" i="27"/>
  <c r="Q46" i="27"/>
  <c r="P47" i="27"/>
  <c r="Q47" i="27"/>
  <c r="P48" i="27"/>
  <c r="Q48" i="27"/>
  <c r="P49" i="27"/>
  <c r="Q49" i="27"/>
  <c r="P50" i="27"/>
  <c r="Q50" i="27"/>
  <c r="P51" i="27"/>
  <c r="Q51" i="27"/>
  <c r="P52" i="27"/>
  <c r="Q52" i="27"/>
  <c r="P53" i="27"/>
  <c r="Q53" i="27"/>
  <c r="P54" i="27"/>
  <c r="Q54" i="27"/>
  <c r="P55" i="27"/>
  <c r="Q55" i="27"/>
  <c r="P56" i="27"/>
  <c r="Q56" i="27"/>
  <c r="P57" i="27"/>
  <c r="Q57" i="27"/>
  <c r="P58" i="27"/>
  <c r="Q58" i="27"/>
  <c r="P59" i="27"/>
  <c r="Q59" i="27"/>
  <c r="P60" i="27"/>
  <c r="Q60" i="27"/>
  <c r="P61" i="27"/>
  <c r="Q61" i="27"/>
  <c r="P62" i="27"/>
  <c r="Q62" i="27"/>
  <c r="P63" i="27"/>
  <c r="Q63" i="27"/>
  <c r="P64" i="27"/>
  <c r="Q64" i="27"/>
  <c r="P65" i="27"/>
  <c r="Q65" i="27"/>
  <c r="P66" i="27"/>
  <c r="Q66" i="27"/>
  <c r="P67" i="27"/>
  <c r="Q67" i="27"/>
  <c r="P68" i="27"/>
  <c r="Q68" i="27"/>
  <c r="P69" i="27"/>
  <c r="Q69" i="27"/>
  <c r="P70" i="27"/>
  <c r="Q70" i="27"/>
  <c r="P71" i="27"/>
  <c r="Q71" i="27"/>
  <c r="P72" i="27"/>
  <c r="Q72" i="27"/>
  <c r="P73" i="27"/>
  <c r="Q73" i="27"/>
  <c r="P74" i="27"/>
  <c r="Q74" i="27"/>
  <c r="P75" i="27"/>
  <c r="Q75" i="27"/>
  <c r="P76" i="27"/>
  <c r="Q76" i="27"/>
  <c r="P77" i="27"/>
  <c r="Q77" i="27"/>
  <c r="P78" i="27"/>
  <c r="Q78" i="27"/>
  <c r="P79" i="27"/>
  <c r="Q79" i="27"/>
  <c r="P80" i="27"/>
  <c r="Q80" i="27"/>
  <c r="P81" i="27"/>
  <c r="Q81" i="27"/>
  <c r="P82" i="27"/>
  <c r="Q82" i="27"/>
  <c r="P83" i="27"/>
  <c r="Q83" i="27"/>
  <c r="P84" i="27"/>
  <c r="Q84" i="27"/>
  <c r="P85" i="27"/>
  <c r="Q85" i="27"/>
  <c r="P86" i="27"/>
  <c r="Q86" i="27"/>
  <c r="P87" i="27"/>
  <c r="Q87" i="27"/>
  <c r="P88" i="27"/>
  <c r="Q88" i="27"/>
  <c r="P89" i="27"/>
  <c r="Q89" i="27"/>
  <c r="P90" i="27"/>
  <c r="Q90" i="27"/>
  <c r="P91" i="27"/>
  <c r="Q91" i="27"/>
  <c r="P92" i="27"/>
  <c r="Q92" i="27"/>
  <c r="P93" i="27"/>
  <c r="Q93" i="27"/>
  <c r="P94" i="27"/>
  <c r="Q94" i="27"/>
  <c r="P95" i="27"/>
  <c r="Q95" i="27"/>
  <c r="P96" i="27"/>
  <c r="Q96" i="27"/>
  <c r="P97" i="27"/>
  <c r="Q97" i="27"/>
  <c r="P98" i="27"/>
  <c r="Q98" i="27"/>
  <c r="P99" i="27"/>
  <c r="Q99" i="27"/>
  <c r="P100" i="27"/>
  <c r="Q100" i="27"/>
  <c r="P101" i="27"/>
  <c r="Q101" i="27"/>
  <c r="P102" i="27"/>
  <c r="Q102" i="27"/>
  <c r="P103" i="27"/>
  <c r="Q103" i="27"/>
  <c r="P104" i="27"/>
  <c r="Q104" i="27"/>
  <c r="P105" i="27"/>
  <c r="Q105" i="27"/>
  <c r="P106" i="27"/>
  <c r="Q106" i="27"/>
  <c r="P107" i="27"/>
  <c r="Q107" i="27"/>
  <c r="P108" i="27"/>
  <c r="Q108" i="27"/>
  <c r="P109" i="27"/>
  <c r="Q109" i="27"/>
  <c r="P110" i="27"/>
  <c r="Q110" i="27"/>
  <c r="P111" i="27"/>
  <c r="Q111" i="27"/>
  <c r="P112" i="27"/>
  <c r="Q112" i="27"/>
  <c r="P113" i="27"/>
  <c r="Q113" i="27"/>
  <c r="P114" i="27"/>
  <c r="Q114" i="27"/>
  <c r="P115" i="27"/>
  <c r="Q115" i="27"/>
  <c r="P116" i="27"/>
  <c r="Q116" i="27"/>
  <c r="P117" i="27"/>
  <c r="Q117" i="27"/>
  <c r="P118" i="27"/>
  <c r="Q118" i="27"/>
  <c r="P119" i="27"/>
  <c r="Q119" i="27"/>
  <c r="P120" i="27"/>
  <c r="Q120" i="27"/>
  <c r="P121" i="27"/>
  <c r="Q121" i="27"/>
  <c r="P122" i="27"/>
  <c r="Q122" i="27"/>
  <c r="P123" i="27"/>
  <c r="Q123" i="27"/>
  <c r="P124" i="27"/>
  <c r="Q124" i="27"/>
  <c r="P125" i="27"/>
  <c r="Q125" i="27"/>
  <c r="P126" i="27"/>
  <c r="Q126" i="27"/>
  <c r="P127" i="27"/>
  <c r="Q127" i="27"/>
  <c r="P128" i="27"/>
  <c r="Q128" i="27"/>
  <c r="P129" i="27"/>
  <c r="Q129" i="27"/>
  <c r="P130" i="27"/>
  <c r="Q130" i="27"/>
  <c r="P131" i="27"/>
  <c r="Q131" i="27"/>
  <c r="P132" i="27"/>
  <c r="Q132" i="27"/>
  <c r="P133" i="27"/>
  <c r="Q133" i="27"/>
  <c r="P134" i="27"/>
  <c r="Q134" i="27"/>
  <c r="P135" i="27"/>
  <c r="Q135" i="27"/>
  <c r="P136" i="27"/>
  <c r="Q136" i="27"/>
  <c r="P137" i="27"/>
  <c r="Q137" i="27"/>
  <c r="P138" i="27"/>
  <c r="Q138" i="27"/>
  <c r="P139" i="27"/>
  <c r="Q139" i="27"/>
  <c r="P140" i="27"/>
  <c r="Q140" i="27"/>
  <c r="P141" i="27"/>
  <c r="Q141" i="27"/>
  <c r="P142" i="27"/>
  <c r="Q142" i="27"/>
  <c r="P143" i="27"/>
  <c r="Q143" i="27"/>
  <c r="P144" i="27"/>
  <c r="Q144" i="27"/>
  <c r="P145" i="27"/>
  <c r="Q145" i="27"/>
  <c r="P146" i="27"/>
  <c r="Q146" i="27"/>
  <c r="P147" i="27"/>
  <c r="Q147" i="27"/>
  <c r="P148" i="27"/>
  <c r="Q148" i="27"/>
  <c r="P149" i="27"/>
  <c r="Q149" i="27"/>
  <c r="P150" i="27"/>
  <c r="Q150" i="27"/>
  <c r="P151" i="27"/>
  <c r="Q151" i="27"/>
  <c r="P152" i="27"/>
  <c r="Q152" i="27"/>
  <c r="P153" i="27"/>
  <c r="Q153" i="27"/>
  <c r="P154" i="27"/>
  <c r="Q154" i="27"/>
  <c r="P155" i="27"/>
  <c r="Q155" i="27"/>
  <c r="P156" i="27"/>
  <c r="Q156" i="27"/>
  <c r="P157" i="27"/>
  <c r="Q157" i="27"/>
  <c r="P158" i="27"/>
  <c r="Q158" i="27"/>
  <c r="P159" i="27"/>
  <c r="Q159" i="27"/>
  <c r="P160" i="27"/>
  <c r="Q160" i="27"/>
  <c r="P162" i="27"/>
  <c r="Q162" i="27"/>
  <c r="P163" i="27"/>
  <c r="Q163" i="27"/>
  <c r="P164" i="27"/>
  <c r="Q164" i="27"/>
  <c r="P165" i="27"/>
  <c r="Q165" i="27"/>
  <c r="P166" i="27"/>
  <c r="Q166" i="27"/>
  <c r="P167" i="27"/>
  <c r="Q167" i="27"/>
  <c r="P168" i="27"/>
  <c r="Q168" i="27"/>
  <c r="P169" i="27"/>
  <c r="Q169" i="27"/>
  <c r="P170" i="27"/>
  <c r="Q170" i="27"/>
  <c r="P171" i="27"/>
  <c r="Q171" i="27"/>
  <c r="P172" i="27"/>
  <c r="Q172" i="27"/>
  <c r="P173" i="27"/>
  <c r="Q173" i="27"/>
  <c r="P174" i="27"/>
  <c r="Q174" i="27"/>
  <c r="P175" i="27"/>
  <c r="Q175" i="27"/>
  <c r="P176" i="27"/>
  <c r="Q176" i="27"/>
  <c r="P177" i="27"/>
  <c r="Q177" i="27"/>
  <c r="P178" i="27"/>
  <c r="Q178" i="27"/>
  <c r="P179" i="27"/>
  <c r="Q179" i="27"/>
  <c r="P180" i="27"/>
  <c r="Q180" i="27"/>
  <c r="P181" i="27"/>
  <c r="Q181" i="27"/>
  <c r="P182" i="27"/>
  <c r="Q182" i="27"/>
  <c r="P183" i="27"/>
  <c r="Q183" i="27"/>
  <c r="P184" i="27"/>
  <c r="Q184" i="27"/>
  <c r="P185" i="27"/>
  <c r="Q185" i="27"/>
  <c r="P186" i="27"/>
  <c r="Q186" i="27"/>
  <c r="P187" i="27"/>
  <c r="Q187" i="27"/>
  <c r="P188" i="27"/>
  <c r="Q188" i="27"/>
  <c r="P189" i="27"/>
  <c r="Q189" i="27"/>
  <c r="P190" i="27"/>
  <c r="Q190" i="27"/>
  <c r="P191" i="27"/>
  <c r="Q191" i="27"/>
  <c r="P192" i="27"/>
  <c r="Q192" i="27"/>
  <c r="P193" i="27"/>
  <c r="Q193" i="27"/>
  <c r="P194" i="27"/>
  <c r="Q194" i="27"/>
  <c r="P195" i="27"/>
  <c r="Q195" i="27"/>
  <c r="P196" i="27"/>
  <c r="Q196" i="27"/>
  <c r="P197" i="27"/>
  <c r="Q197" i="27"/>
  <c r="P198" i="27"/>
  <c r="Q198" i="27"/>
  <c r="P199" i="27"/>
  <c r="Q199" i="27"/>
  <c r="P200" i="27"/>
  <c r="Q200" i="27"/>
  <c r="P201" i="27"/>
  <c r="Q201" i="27"/>
  <c r="P202" i="27"/>
  <c r="Q202" i="27"/>
  <c r="P203" i="27"/>
  <c r="Q203" i="27"/>
  <c r="P204" i="27"/>
  <c r="Q204" i="27"/>
  <c r="P205" i="27"/>
  <c r="Q205" i="27"/>
  <c r="P206" i="27"/>
  <c r="Q206" i="27"/>
  <c r="P207" i="27"/>
  <c r="Q207" i="27"/>
  <c r="P208" i="27"/>
  <c r="Q208" i="27"/>
  <c r="P209" i="27"/>
  <c r="Q209" i="27"/>
  <c r="P210" i="27"/>
  <c r="Q210" i="27"/>
  <c r="P211" i="27"/>
  <c r="Q211" i="27"/>
  <c r="P212" i="27"/>
  <c r="Q212" i="27"/>
  <c r="P213" i="27"/>
  <c r="Q213" i="27"/>
  <c r="P214" i="27"/>
  <c r="Q214" i="27"/>
  <c r="P215" i="27"/>
  <c r="Q215" i="27"/>
  <c r="P216" i="27"/>
  <c r="Q216" i="27"/>
  <c r="P217" i="27"/>
  <c r="Q217" i="27"/>
  <c r="P218" i="27"/>
  <c r="Q218" i="27"/>
  <c r="P219" i="27"/>
  <c r="Q219" i="27"/>
  <c r="P220" i="27"/>
  <c r="Q220" i="27"/>
  <c r="P221" i="27"/>
  <c r="Q221" i="27"/>
  <c r="P222" i="27"/>
  <c r="Q222" i="27"/>
  <c r="P223" i="27"/>
  <c r="Q223" i="27"/>
  <c r="P224" i="27"/>
  <c r="Q224" i="27"/>
  <c r="P225" i="27"/>
  <c r="Q225" i="27"/>
  <c r="P226" i="27"/>
  <c r="Q226" i="27"/>
  <c r="P227" i="27"/>
  <c r="Q227" i="27"/>
  <c r="P228" i="27"/>
  <c r="Q228" i="27"/>
  <c r="P229" i="27"/>
  <c r="Q229" i="27"/>
  <c r="P230" i="27"/>
  <c r="Q230" i="27"/>
  <c r="P231" i="27"/>
  <c r="Q231" i="27"/>
  <c r="P232" i="27"/>
  <c r="Q232" i="27"/>
  <c r="P233" i="27"/>
  <c r="Q233" i="27"/>
  <c r="P234" i="27"/>
  <c r="Q234" i="27"/>
  <c r="P235" i="27"/>
  <c r="Q235" i="27"/>
  <c r="P236" i="27"/>
  <c r="Q236" i="27"/>
  <c r="P237" i="27"/>
  <c r="Q237" i="27"/>
  <c r="P238" i="27"/>
  <c r="Q238" i="27"/>
  <c r="P239" i="27"/>
  <c r="Q239" i="27"/>
  <c r="P240" i="27"/>
  <c r="Q240" i="27"/>
  <c r="P241" i="27"/>
  <c r="Q241" i="27"/>
  <c r="P242" i="27"/>
  <c r="Q242" i="27"/>
  <c r="P243" i="27"/>
  <c r="Q243" i="27"/>
  <c r="P244" i="27"/>
  <c r="Q244" i="27"/>
  <c r="P245" i="27"/>
  <c r="Q245" i="27"/>
  <c r="P246" i="27"/>
  <c r="Q246" i="27"/>
  <c r="P247" i="27"/>
  <c r="Q247" i="27"/>
  <c r="P248" i="27"/>
  <c r="Q248" i="27"/>
  <c r="P249" i="27"/>
  <c r="Q249" i="27"/>
  <c r="P250" i="27"/>
  <c r="Q250" i="27"/>
  <c r="P251" i="27"/>
  <c r="Q251" i="27"/>
  <c r="P252" i="27"/>
  <c r="Q252" i="27"/>
  <c r="P253" i="27"/>
  <c r="Q253" i="27"/>
  <c r="P254" i="27"/>
  <c r="Q254" i="27"/>
  <c r="P255" i="27"/>
  <c r="Q255" i="27"/>
  <c r="P256" i="27"/>
  <c r="Q256" i="27"/>
  <c r="P257" i="27"/>
  <c r="Q257" i="27"/>
  <c r="P258" i="27"/>
  <c r="Q258" i="27"/>
  <c r="P259" i="27"/>
  <c r="Q259" i="27"/>
  <c r="P260" i="27"/>
  <c r="Q260" i="27"/>
  <c r="P261" i="27"/>
  <c r="Q261" i="27"/>
  <c r="P262" i="27"/>
  <c r="Q262" i="27"/>
  <c r="P263" i="27"/>
  <c r="Q263" i="27"/>
  <c r="P264" i="27"/>
  <c r="Q264" i="27"/>
  <c r="P265" i="27"/>
  <c r="Q265" i="27"/>
  <c r="P266" i="27"/>
  <c r="Q266" i="27"/>
  <c r="P267" i="27"/>
  <c r="Q267" i="27"/>
  <c r="P268" i="27"/>
  <c r="Q268" i="27"/>
  <c r="P269" i="27"/>
  <c r="Q269" i="27"/>
  <c r="P270" i="27"/>
  <c r="Q270" i="27"/>
  <c r="P271" i="27"/>
  <c r="Q271" i="27"/>
  <c r="P272" i="27"/>
  <c r="Q272" i="27"/>
  <c r="P273" i="27"/>
  <c r="Q273" i="27"/>
  <c r="P274" i="27"/>
  <c r="Q274" i="27"/>
  <c r="P275" i="27"/>
  <c r="Q275" i="27"/>
  <c r="P276" i="27"/>
  <c r="Q276" i="27"/>
  <c r="P277" i="27"/>
  <c r="Q277" i="27"/>
  <c r="P278" i="27"/>
  <c r="Q278" i="27"/>
  <c r="P279" i="27"/>
  <c r="Q279" i="27"/>
  <c r="P280" i="27"/>
  <c r="Q280" i="27"/>
  <c r="P281" i="27"/>
  <c r="Q281" i="27"/>
  <c r="P282" i="27"/>
  <c r="Q282" i="27"/>
  <c r="P283" i="27"/>
  <c r="Q283" i="27"/>
  <c r="P284" i="27"/>
  <c r="Q284" i="27"/>
  <c r="P285" i="27"/>
  <c r="Q285" i="27"/>
  <c r="P286" i="27"/>
  <c r="Q286" i="27"/>
  <c r="P287" i="27"/>
  <c r="Q287" i="27"/>
  <c r="P288" i="27"/>
  <c r="Q288" i="27"/>
  <c r="P289" i="27"/>
  <c r="Q289" i="27"/>
  <c r="P290" i="27"/>
  <c r="Q290" i="27"/>
  <c r="P291" i="27"/>
  <c r="Q291" i="27"/>
  <c r="P292" i="27"/>
  <c r="Q292" i="27"/>
  <c r="P293" i="27"/>
  <c r="Q293" i="27"/>
  <c r="P294" i="27"/>
  <c r="Q294" i="27"/>
  <c r="P295" i="27"/>
  <c r="Q295" i="27"/>
  <c r="P296" i="27"/>
  <c r="Q296" i="27"/>
  <c r="P297" i="27"/>
  <c r="Q297" i="27"/>
  <c r="P299" i="27"/>
  <c r="Q299" i="27"/>
  <c r="P300" i="27"/>
  <c r="Q300" i="27"/>
  <c r="P301" i="27"/>
  <c r="Q301" i="27"/>
  <c r="P302" i="27"/>
  <c r="Q302" i="27"/>
  <c r="P303" i="27"/>
  <c r="Q303" i="27"/>
  <c r="P304" i="27"/>
  <c r="Q304" i="27"/>
  <c r="P305" i="27"/>
  <c r="Q305" i="27"/>
  <c r="P306" i="27"/>
  <c r="Q306" i="27"/>
  <c r="P307" i="27"/>
  <c r="Q307" i="27"/>
  <c r="P308" i="27"/>
  <c r="Q308" i="27"/>
  <c r="P309" i="27"/>
  <c r="Q309" i="27"/>
  <c r="P310" i="27"/>
  <c r="Q310" i="27"/>
  <c r="P311" i="27"/>
  <c r="Q311" i="27"/>
  <c r="P312" i="27"/>
  <c r="Q312" i="27"/>
  <c r="P313" i="27"/>
  <c r="Q313" i="27"/>
  <c r="P314" i="27"/>
  <c r="Q314" i="27"/>
  <c r="P315" i="27"/>
  <c r="Q315" i="27"/>
  <c r="P316" i="27"/>
  <c r="Q316" i="27"/>
  <c r="P317" i="27"/>
  <c r="Q317" i="27"/>
  <c r="P318" i="27"/>
  <c r="Q318" i="27"/>
  <c r="P319" i="27"/>
  <c r="Q319" i="27"/>
  <c r="P320" i="27"/>
  <c r="Q320" i="27"/>
  <c r="P321" i="27"/>
  <c r="Q321" i="27"/>
  <c r="P322" i="27"/>
  <c r="Q322" i="27"/>
  <c r="P323" i="27"/>
  <c r="Q323" i="27"/>
  <c r="P324" i="27"/>
  <c r="Q324" i="27"/>
  <c r="P325" i="27"/>
  <c r="Q325" i="27"/>
  <c r="P326" i="27"/>
  <c r="Q326" i="27"/>
  <c r="P327" i="27"/>
  <c r="Q327" i="27"/>
  <c r="P328" i="27"/>
  <c r="Q328" i="27"/>
  <c r="P329" i="27"/>
  <c r="Q329" i="27"/>
  <c r="P330" i="27"/>
  <c r="Q330" i="27"/>
  <c r="P331" i="27"/>
  <c r="Q331" i="27"/>
  <c r="P332" i="27"/>
  <c r="Q332" i="27"/>
  <c r="P333" i="27"/>
  <c r="Q333" i="27"/>
  <c r="P334" i="27"/>
  <c r="Q334" i="27"/>
  <c r="P335" i="27"/>
  <c r="Q335" i="27"/>
  <c r="P336" i="27"/>
  <c r="Q336" i="27"/>
  <c r="P337" i="27"/>
  <c r="Q337" i="27"/>
  <c r="P338" i="27"/>
  <c r="Q338" i="27"/>
  <c r="P339" i="27"/>
  <c r="Q339" i="27"/>
  <c r="P340" i="27"/>
  <c r="Q340" i="27"/>
  <c r="P341" i="27"/>
  <c r="Q341" i="27"/>
  <c r="P342" i="27"/>
  <c r="Q342" i="27"/>
  <c r="P343" i="27"/>
  <c r="Q343" i="27"/>
  <c r="P344" i="27"/>
  <c r="Q344" i="27"/>
  <c r="P345" i="27"/>
  <c r="Q345" i="27"/>
  <c r="P347" i="27"/>
  <c r="Q347" i="27"/>
  <c r="P348" i="27"/>
  <c r="Q348" i="27"/>
  <c r="P349" i="27"/>
  <c r="Q349" i="27"/>
  <c r="P350" i="27"/>
  <c r="Q350" i="27"/>
  <c r="P351" i="27"/>
  <c r="Q351" i="27"/>
  <c r="P352" i="27"/>
  <c r="Q352" i="27"/>
  <c r="P353" i="27"/>
  <c r="Q353" i="27"/>
  <c r="P354" i="27"/>
  <c r="Q354" i="27"/>
  <c r="P355" i="27"/>
  <c r="Q355" i="27"/>
  <c r="P356" i="27"/>
  <c r="Q356" i="27"/>
  <c r="P357" i="27"/>
  <c r="Q357" i="27"/>
  <c r="P358" i="27"/>
  <c r="Q358" i="27"/>
  <c r="P359" i="27"/>
  <c r="Q359" i="27"/>
  <c r="P360" i="27"/>
  <c r="Q360" i="27"/>
  <c r="P361" i="27"/>
  <c r="Q361" i="27"/>
  <c r="P362" i="27"/>
  <c r="Q362" i="27"/>
  <c r="P363" i="27"/>
  <c r="Q363" i="27"/>
  <c r="P364" i="27"/>
  <c r="Q364" i="27"/>
  <c r="P365" i="27"/>
  <c r="Q365" i="27"/>
  <c r="P366" i="27"/>
  <c r="Q366" i="27"/>
  <c r="P367" i="27"/>
  <c r="Q367" i="27"/>
  <c r="P368" i="27"/>
  <c r="Q368" i="27"/>
  <c r="P369" i="27"/>
  <c r="Q369" i="27"/>
  <c r="P370" i="27"/>
  <c r="Q370" i="27"/>
  <c r="P371" i="27"/>
  <c r="Q371" i="27"/>
  <c r="P372" i="27"/>
  <c r="Q372" i="27"/>
  <c r="P373" i="27"/>
  <c r="Q373" i="27"/>
  <c r="P374" i="27"/>
  <c r="Q374" i="27"/>
  <c r="P375" i="27"/>
  <c r="Q375" i="27"/>
  <c r="P376" i="27"/>
  <c r="Q376" i="27"/>
  <c r="P377" i="27"/>
  <c r="Q377" i="27"/>
  <c r="P378" i="27"/>
  <c r="Q378" i="27"/>
  <c r="P379" i="27"/>
  <c r="Q379" i="27"/>
  <c r="P380" i="27"/>
  <c r="Q380" i="27"/>
  <c r="P381" i="27"/>
  <c r="Q381" i="27"/>
  <c r="P382" i="27"/>
  <c r="Q382" i="27"/>
  <c r="P383" i="27"/>
  <c r="Q383" i="27"/>
  <c r="P384" i="27"/>
  <c r="Q384" i="27"/>
  <c r="P385" i="27"/>
  <c r="Q385" i="27"/>
  <c r="P386" i="27"/>
  <c r="Q386" i="27"/>
  <c r="P387" i="27"/>
  <c r="Q387" i="27"/>
  <c r="P388" i="27"/>
  <c r="Q388" i="27"/>
  <c r="P389" i="27"/>
  <c r="Q389" i="27"/>
  <c r="P390" i="27"/>
  <c r="Q390" i="27"/>
  <c r="P391" i="27"/>
  <c r="Q391" i="27"/>
  <c r="P392" i="27"/>
  <c r="Q392" i="27"/>
  <c r="P393" i="27"/>
  <c r="Q393" i="27"/>
  <c r="P394" i="27"/>
  <c r="Q394" i="27"/>
  <c r="P395" i="27"/>
  <c r="Q395" i="27"/>
  <c r="P396" i="27"/>
  <c r="Q396" i="27"/>
  <c r="P397" i="27"/>
  <c r="Q397" i="27"/>
  <c r="P398" i="27"/>
  <c r="Q398" i="27"/>
  <c r="P399" i="27"/>
  <c r="Q399" i="27"/>
  <c r="P400" i="27"/>
  <c r="Q400" i="27"/>
  <c r="P401" i="27"/>
  <c r="Q401" i="27"/>
  <c r="P402" i="27"/>
  <c r="Q402" i="27"/>
  <c r="P403" i="27"/>
  <c r="Q403" i="27"/>
  <c r="P404" i="27"/>
  <c r="Q404" i="27"/>
  <c r="P405" i="27"/>
  <c r="Q405" i="27"/>
  <c r="P406" i="27"/>
  <c r="Q406" i="27"/>
  <c r="P407" i="27"/>
  <c r="Q407" i="27"/>
  <c r="P408" i="27"/>
  <c r="Q408" i="27"/>
  <c r="P409" i="27"/>
  <c r="Q409" i="27"/>
  <c r="P410" i="27"/>
  <c r="Q410" i="27"/>
  <c r="P411" i="27"/>
  <c r="Q411" i="27"/>
  <c r="P412" i="27"/>
  <c r="Q412" i="27"/>
  <c r="P413" i="27"/>
  <c r="Q413" i="27"/>
  <c r="P414" i="27"/>
  <c r="Q414" i="27"/>
  <c r="P415" i="27"/>
  <c r="Q415" i="27"/>
  <c r="P416" i="27"/>
  <c r="Q416" i="27"/>
  <c r="P417" i="27"/>
  <c r="Q417" i="27"/>
  <c r="P418" i="27"/>
  <c r="Q418" i="27"/>
  <c r="P419" i="27"/>
  <c r="Q419" i="27"/>
  <c r="P420" i="27"/>
  <c r="Q420" i="27"/>
  <c r="P421" i="27"/>
  <c r="Q421" i="27"/>
  <c r="P422" i="27"/>
  <c r="Q422" i="27"/>
  <c r="P423" i="27"/>
  <c r="Q423" i="27"/>
  <c r="P424" i="27"/>
  <c r="Q424" i="27"/>
  <c r="P425" i="27"/>
  <c r="Q425" i="27"/>
  <c r="P426" i="27"/>
  <c r="Q426" i="27"/>
  <c r="P427" i="27"/>
  <c r="Q427" i="27"/>
  <c r="P428" i="27"/>
  <c r="Q428" i="27"/>
  <c r="P429" i="27"/>
  <c r="Q429" i="27"/>
  <c r="P430" i="27"/>
  <c r="Q430" i="27"/>
  <c r="P431" i="27"/>
  <c r="Q431" i="27"/>
  <c r="P432" i="27"/>
  <c r="Q432" i="27"/>
  <c r="P433" i="27"/>
  <c r="Q433" i="27"/>
  <c r="P434" i="27"/>
  <c r="Q434" i="27"/>
  <c r="P435" i="27"/>
  <c r="Q435" i="27"/>
  <c r="P436" i="27"/>
  <c r="Q436" i="27"/>
  <c r="P437" i="27"/>
  <c r="Q437" i="27"/>
  <c r="P438" i="27"/>
  <c r="Q438" i="27"/>
  <c r="P439" i="27"/>
  <c r="Q439" i="27"/>
  <c r="P440" i="27"/>
  <c r="Q440" i="27"/>
  <c r="P441" i="27"/>
  <c r="Q441" i="27"/>
  <c r="P442" i="27"/>
  <c r="Q442" i="27"/>
  <c r="P443" i="27"/>
  <c r="Q443" i="27"/>
  <c r="P444" i="27"/>
  <c r="Q444" i="27"/>
  <c r="P445" i="27"/>
  <c r="Q445" i="27"/>
  <c r="P446" i="27"/>
  <c r="Q446" i="27"/>
  <c r="P447" i="27"/>
  <c r="Q447" i="27"/>
  <c r="P449" i="27"/>
  <c r="Q449" i="27"/>
  <c r="P450" i="27"/>
  <c r="Q450" i="27"/>
  <c r="P451" i="27"/>
  <c r="Q451" i="27"/>
  <c r="P452" i="27"/>
  <c r="Q452" i="27"/>
  <c r="P453" i="27"/>
  <c r="Q453" i="27"/>
  <c r="P454" i="27"/>
  <c r="Q454" i="27"/>
  <c r="P455" i="27"/>
  <c r="Q455" i="27"/>
  <c r="P456" i="27"/>
  <c r="Q456" i="27"/>
  <c r="P457" i="27"/>
  <c r="Q457" i="27"/>
  <c r="P458" i="27"/>
  <c r="Q458" i="27"/>
  <c r="P459" i="27"/>
  <c r="Q459" i="27"/>
  <c r="P460" i="27"/>
  <c r="Q460" i="27"/>
  <c r="P461" i="27"/>
  <c r="Q461" i="27"/>
  <c r="P462" i="27"/>
  <c r="Q462" i="27"/>
  <c r="P463" i="27"/>
  <c r="Q463" i="27"/>
  <c r="P464" i="27"/>
  <c r="Q464" i="27"/>
  <c r="P465" i="27"/>
  <c r="Q465" i="27"/>
  <c r="P466" i="27"/>
  <c r="Q466" i="27"/>
  <c r="P467" i="27"/>
  <c r="Q467" i="27"/>
  <c r="P468" i="27"/>
  <c r="Q468" i="27"/>
  <c r="P469" i="27"/>
  <c r="Q469" i="27"/>
  <c r="P470" i="27"/>
  <c r="Q470" i="27"/>
  <c r="P471" i="27"/>
  <c r="Q471" i="27"/>
  <c r="P472" i="27"/>
  <c r="Q472" i="27"/>
  <c r="P473" i="27"/>
  <c r="Q473" i="27"/>
  <c r="P474" i="27"/>
  <c r="Q474" i="27"/>
  <c r="P475" i="27"/>
  <c r="Q475" i="27"/>
  <c r="P476" i="27"/>
  <c r="Q476" i="27"/>
  <c r="P477" i="27"/>
  <c r="Q477" i="27"/>
  <c r="P478" i="27"/>
  <c r="Q478" i="27"/>
  <c r="P479" i="27"/>
  <c r="Q479" i="27"/>
  <c r="P480" i="27"/>
  <c r="Q480" i="27"/>
  <c r="P481" i="27"/>
  <c r="Q481" i="27"/>
  <c r="P482" i="27"/>
  <c r="Q482" i="27"/>
  <c r="P483" i="27"/>
  <c r="Q483" i="27"/>
  <c r="P484" i="27"/>
  <c r="Q484" i="27"/>
  <c r="P485" i="27"/>
  <c r="Q485" i="27"/>
  <c r="P486" i="27"/>
  <c r="Q486" i="27"/>
  <c r="P487" i="27"/>
  <c r="Q487" i="27"/>
  <c r="M12" i="27"/>
  <c r="N12" i="27"/>
  <c r="M11" i="27"/>
  <c r="N11" i="27"/>
  <c r="M9" i="27"/>
  <c r="N9" i="27"/>
  <c r="M347" i="27"/>
  <c r="N347" i="27"/>
  <c r="M345" i="27"/>
  <c r="N345" i="27"/>
  <c r="M13" i="27"/>
  <c r="N13" i="27"/>
  <c r="M14" i="27"/>
  <c r="N14" i="27"/>
  <c r="M15" i="27"/>
  <c r="N15" i="27"/>
  <c r="M16" i="27"/>
  <c r="N16" i="27"/>
  <c r="M17" i="27"/>
  <c r="N17" i="27"/>
  <c r="M18" i="27"/>
  <c r="N18" i="27"/>
  <c r="M19" i="27"/>
  <c r="N19" i="27"/>
  <c r="M20" i="27"/>
  <c r="N20" i="27"/>
  <c r="M21" i="27"/>
  <c r="N21" i="27"/>
  <c r="M22" i="27"/>
  <c r="N22" i="27"/>
  <c r="M23" i="27"/>
  <c r="N23" i="27"/>
  <c r="M24" i="27"/>
  <c r="N24" i="27"/>
  <c r="M25" i="27"/>
  <c r="N25" i="27"/>
  <c r="M26" i="27"/>
  <c r="N26" i="27"/>
  <c r="M27" i="27"/>
  <c r="N27" i="27"/>
  <c r="M29" i="27"/>
  <c r="N29" i="27"/>
  <c r="M28" i="27"/>
  <c r="N28" i="27"/>
  <c r="M30" i="27"/>
  <c r="N30" i="27"/>
  <c r="M31" i="27"/>
  <c r="N31" i="27"/>
  <c r="M32" i="27"/>
  <c r="N32" i="27"/>
  <c r="M33" i="27"/>
  <c r="N33" i="27"/>
  <c r="M34" i="27"/>
  <c r="N34" i="27"/>
  <c r="M35" i="27"/>
  <c r="N35" i="27"/>
  <c r="M36" i="27"/>
  <c r="N36" i="27"/>
  <c r="M37" i="27"/>
  <c r="N37" i="27"/>
  <c r="M38" i="27"/>
  <c r="N38" i="27"/>
  <c r="M39" i="27"/>
  <c r="N39" i="27"/>
  <c r="M40" i="27"/>
  <c r="N40" i="27"/>
  <c r="M41" i="27"/>
  <c r="N41" i="27"/>
  <c r="M42" i="27"/>
  <c r="N42" i="27"/>
  <c r="M43" i="27"/>
  <c r="N43" i="27"/>
  <c r="M44" i="27"/>
  <c r="N44" i="27"/>
  <c r="M45" i="27"/>
  <c r="N45" i="27"/>
  <c r="M46" i="27"/>
  <c r="N46" i="27"/>
  <c r="M47" i="27"/>
  <c r="N47" i="27"/>
  <c r="M48" i="27"/>
  <c r="N48" i="27"/>
  <c r="M49" i="27"/>
  <c r="N49" i="27"/>
  <c r="M50" i="27"/>
  <c r="N50" i="27"/>
  <c r="M51" i="27"/>
  <c r="N51" i="27"/>
  <c r="M52" i="27"/>
  <c r="N52" i="27"/>
  <c r="M53" i="27"/>
  <c r="N53" i="27"/>
  <c r="M54" i="27"/>
  <c r="N54" i="27"/>
  <c r="M55" i="27"/>
  <c r="N55" i="27"/>
  <c r="M56" i="27"/>
  <c r="N56" i="27"/>
  <c r="M57" i="27"/>
  <c r="N57" i="27"/>
  <c r="M59" i="27"/>
  <c r="N59" i="27"/>
  <c r="M58" i="27"/>
  <c r="N58" i="27"/>
  <c r="M60" i="27"/>
  <c r="N60" i="27"/>
  <c r="M61" i="27"/>
  <c r="N61" i="27"/>
  <c r="M62" i="27"/>
  <c r="N62" i="27"/>
  <c r="M63" i="27"/>
  <c r="N63" i="27"/>
  <c r="M64" i="27"/>
  <c r="N64" i="27"/>
  <c r="M65" i="27"/>
  <c r="N65" i="27"/>
  <c r="M66" i="27"/>
  <c r="N66" i="27"/>
  <c r="M67" i="27"/>
  <c r="N67" i="27"/>
  <c r="M68" i="27"/>
  <c r="N68" i="27"/>
  <c r="M69" i="27"/>
  <c r="N69" i="27"/>
  <c r="M70" i="27"/>
  <c r="N70" i="27"/>
  <c r="M71" i="27"/>
  <c r="N71" i="27"/>
  <c r="M72" i="27"/>
  <c r="N72" i="27"/>
  <c r="M73" i="27"/>
  <c r="N73" i="27"/>
  <c r="M74" i="27"/>
  <c r="N74" i="27"/>
  <c r="M75" i="27"/>
  <c r="N75" i="27"/>
  <c r="M76" i="27"/>
  <c r="N76" i="27"/>
  <c r="M77" i="27"/>
  <c r="N77" i="27"/>
  <c r="M79" i="27"/>
  <c r="N79" i="27"/>
  <c r="M80" i="27"/>
  <c r="N80" i="27"/>
  <c r="M78" i="27"/>
  <c r="N78" i="27"/>
  <c r="M81" i="27"/>
  <c r="N81" i="27"/>
  <c r="M82" i="27"/>
  <c r="N82" i="27"/>
  <c r="M83" i="27"/>
  <c r="N83" i="27"/>
  <c r="M84" i="27"/>
  <c r="N84" i="27"/>
  <c r="M85" i="27"/>
  <c r="N85" i="27"/>
  <c r="M86" i="27"/>
  <c r="N86" i="27"/>
  <c r="M87" i="27"/>
  <c r="N87" i="27"/>
  <c r="M88" i="27"/>
  <c r="N88" i="27"/>
  <c r="M89" i="27"/>
  <c r="N89" i="27"/>
  <c r="M90" i="27"/>
  <c r="N90" i="27"/>
  <c r="M91" i="27"/>
  <c r="N91" i="27"/>
  <c r="M92" i="27"/>
  <c r="N92" i="27"/>
  <c r="M93" i="27"/>
  <c r="N93" i="27"/>
  <c r="M94" i="27"/>
  <c r="N94" i="27"/>
  <c r="M95" i="27"/>
  <c r="N95" i="27"/>
  <c r="M96" i="27"/>
  <c r="N96" i="27"/>
  <c r="M97" i="27"/>
  <c r="N97" i="27"/>
  <c r="M98" i="27"/>
  <c r="N98" i="27"/>
  <c r="M99" i="27"/>
  <c r="N99" i="27"/>
  <c r="M100" i="27"/>
  <c r="N100" i="27"/>
  <c r="M101" i="27"/>
  <c r="N101" i="27"/>
  <c r="M102" i="27"/>
  <c r="N102" i="27"/>
  <c r="M103" i="27"/>
  <c r="N103" i="27"/>
  <c r="M104" i="27"/>
  <c r="N104" i="27"/>
  <c r="M105" i="27"/>
  <c r="N105" i="27"/>
  <c r="M106" i="27"/>
  <c r="N106" i="27"/>
  <c r="M107" i="27"/>
  <c r="N107" i="27"/>
  <c r="M109" i="27"/>
  <c r="N109" i="27"/>
  <c r="M110" i="27"/>
  <c r="N110" i="27"/>
  <c r="M111" i="27"/>
  <c r="N111" i="27"/>
  <c r="M108" i="27"/>
  <c r="N108" i="27"/>
  <c r="M112" i="27"/>
  <c r="N112" i="27"/>
  <c r="M113" i="27"/>
  <c r="N113" i="27"/>
  <c r="M116" i="27"/>
  <c r="N116" i="27"/>
  <c r="M114" i="27"/>
  <c r="N114" i="27"/>
  <c r="M115" i="27"/>
  <c r="N115" i="27"/>
  <c r="M117" i="27"/>
  <c r="N117" i="27"/>
  <c r="M118" i="27"/>
  <c r="N118" i="27"/>
  <c r="M119" i="27"/>
  <c r="N119" i="27"/>
  <c r="M120" i="27"/>
  <c r="N120" i="27"/>
  <c r="M121" i="27"/>
  <c r="N121" i="27"/>
  <c r="M122" i="27"/>
  <c r="N122" i="27"/>
  <c r="M123" i="27"/>
  <c r="N123" i="27"/>
  <c r="M124" i="27"/>
  <c r="N124" i="27"/>
  <c r="M125" i="27"/>
  <c r="N125" i="27"/>
  <c r="M126" i="27"/>
  <c r="N126" i="27"/>
  <c r="M127" i="27"/>
  <c r="N127" i="27"/>
  <c r="M128" i="27"/>
  <c r="N128" i="27"/>
  <c r="M129" i="27"/>
  <c r="N129" i="27"/>
  <c r="M130" i="27"/>
  <c r="N130" i="27"/>
  <c r="M131" i="27"/>
  <c r="N131" i="27"/>
  <c r="M133" i="27"/>
  <c r="N133" i="27"/>
  <c r="M132" i="27"/>
  <c r="N132" i="27"/>
  <c r="M134" i="27"/>
  <c r="N134" i="27"/>
  <c r="M135" i="27"/>
  <c r="N135" i="27"/>
  <c r="M136" i="27"/>
  <c r="N136" i="27"/>
  <c r="M137" i="27"/>
  <c r="N137" i="27"/>
  <c r="M222" i="27"/>
  <c r="N222" i="27"/>
  <c r="M139" i="27"/>
  <c r="N139" i="27"/>
  <c r="M140" i="27"/>
  <c r="N140" i="27"/>
  <c r="M141" i="27"/>
  <c r="N141" i="27"/>
  <c r="M142" i="27"/>
  <c r="N142" i="27"/>
  <c r="M143" i="27"/>
  <c r="N143" i="27"/>
  <c r="M144" i="27"/>
  <c r="N144" i="27"/>
  <c r="M145" i="27"/>
  <c r="N145" i="27"/>
  <c r="M146" i="27"/>
  <c r="N146" i="27"/>
  <c r="M147" i="27"/>
  <c r="N147" i="27"/>
  <c r="M149" i="27"/>
  <c r="N149" i="27"/>
  <c r="M148" i="27"/>
  <c r="N148" i="27"/>
  <c r="M150" i="27"/>
  <c r="N150" i="27"/>
  <c r="M151" i="27"/>
  <c r="N151" i="27"/>
  <c r="M152" i="27"/>
  <c r="N152" i="27"/>
  <c r="M154" i="27"/>
  <c r="N154" i="27"/>
  <c r="M153" i="27"/>
  <c r="N153" i="27"/>
  <c r="M155" i="27"/>
  <c r="N155" i="27"/>
  <c r="M158" i="27"/>
  <c r="N158" i="27"/>
  <c r="M157" i="27"/>
  <c r="N157" i="27"/>
  <c r="M156" i="27"/>
  <c r="N156" i="27"/>
  <c r="M159" i="27"/>
  <c r="N159" i="27"/>
  <c r="M162" i="27"/>
  <c r="N162" i="27"/>
  <c r="M160" i="27"/>
  <c r="N160" i="27"/>
  <c r="M163" i="27"/>
  <c r="N163" i="27"/>
  <c r="M164" i="27"/>
  <c r="N164" i="27"/>
  <c r="M165" i="27"/>
  <c r="N165" i="27"/>
  <c r="M166" i="27"/>
  <c r="N166" i="27"/>
  <c r="M167" i="27"/>
  <c r="N167" i="27"/>
  <c r="M168" i="27"/>
  <c r="N168" i="27"/>
  <c r="M171" i="27"/>
  <c r="N171" i="27"/>
  <c r="M172" i="27"/>
  <c r="N172" i="27"/>
  <c r="M173" i="27"/>
  <c r="N173" i="27"/>
  <c r="M174" i="27"/>
  <c r="N174" i="27"/>
  <c r="M169" i="27"/>
  <c r="N169" i="27"/>
  <c r="M170" i="27"/>
  <c r="N170" i="27"/>
  <c r="M175" i="27"/>
  <c r="N175" i="27"/>
  <c r="M176" i="27"/>
  <c r="N176" i="27"/>
  <c r="M177" i="27"/>
  <c r="N177" i="27"/>
  <c r="M179" i="27"/>
  <c r="N179" i="27"/>
  <c r="M178" i="27"/>
  <c r="N178" i="27"/>
  <c r="M180" i="27"/>
  <c r="N180" i="27"/>
  <c r="M181" i="27"/>
  <c r="N181" i="27"/>
  <c r="M182" i="27"/>
  <c r="N182" i="27"/>
  <c r="M183" i="27"/>
  <c r="N183" i="27"/>
  <c r="M184" i="27"/>
  <c r="N184" i="27"/>
  <c r="M185" i="27"/>
  <c r="N185" i="27"/>
  <c r="M186" i="27"/>
  <c r="N186" i="27"/>
  <c r="M187" i="27"/>
  <c r="N187" i="27"/>
  <c r="M189" i="27"/>
  <c r="N189" i="27"/>
  <c r="M188" i="27"/>
  <c r="N188" i="27"/>
  <c r="M190" i="27"/>
  <c r="N190" i="27"/>
  <c r="M191" i="27"/>
  <c r="N191" i="27"/>
  <c r="M192" i="27"/>
  <c r="N192" i="27"/>
  <c r="M193" i="27"/>
  <c r="N193" i="27"/>
  <c r="M194" i="27"/>
  <c r="N194" i="27"/>
  <c r="M195" i="27"/>
  <c r="N195" i="27"/>
  <c r="M196" i="27"/>
  <c r="N196" i="27"/>
  <c r="M197" i="27"/>
  <c r="N197" i="27"/>
  <c r="M198" i="27"/>
  <c r="N198" i="27"/>
  <c r="M199" i="27"/>
  <c r="N199" i="27"/>
  <c r="M200" i="27"/>
  <c r="N200" i="27"/>
  <c r="M201" i="27"/>
  <c r="N201" i="27"/>
  <c r="M202" i="27"/>
  <c r="N202" i="27"/>
  <c r="M203" i="27"/>
  <c r="N203" i="27"/>
  <c r="M204" i="27"/>
  <c r="N204" i="27"/>
  <c r="M205" i="27"/>
  <c r="N205" i="27"/>
  <c r="M206" i="27"/>
  <c r="N206" i="27"/>
  <c r="M207" i="27"/>
  <c r="N207" i="27"/>
  <c r="M208" i="27"/>
  <c r="N208" i="27"/>
  <c r="M209" i="27"/>
  <c r="N209" i="27"/>
  <c r="M212" i="27"/>
  <c r="N212" i="27"/>
  <c r="M211" i="27"/>
  <c r="N211" i="27"/>
  <c r="M210" i="27"/>
  <c r="N210" i="27"/>
  <c r="M213" i="27"/>
  <c r="N213" i="27"/>
  <c r="M216" i="27"/>
  <c r="N216" i="27"/>
  <c r="M217" i="27"/>
  <c r="N217" i="27"/>
  <c r="M214" i="27"/>
  <c r="N214" i="27"/>
  <c r="M215" i="27"/>
  <c r="N215" i="27"/>
  <c r="M218" i="27"/>
  <c r="N218" i="27"/>
  <c r="M220" i="27"/>
  <c r="N220" i="27"/>
  <c r="M219" i="27"/>
  <c r="N219" i="27"/>
  <c r="M221" i="27"/>
  <c r="N221" i="27"/>
  <c r="M138" i="27"/>
  <c r="N138" i="27"/>
  <c r="M223" i="27"/>
  <c r="N223" i="27"/>
  <c r="M224" i="27"/>
  <c r="N224" i="27"/>
  <c r="M225" i="27"/>
  <c r="N225" i="27"/>
  <c r="M226" i="27"/>
  <c r="N226" i="27"/>
  <c r="M227" i="27"/>
  <c r="N227" i="27"/>
  <c r="M229" i="27"/>
  <c r="N229" i="27"/>
  <c r="M228" i="27"/>
  <c r="N228" i="27"/>
  <c r="M230" i="27"/>
  <c r="N230" i="27"/>
  <c r="M231" i="27"/>
  <c r="N231" i="27"/>
  <c r="M232" i="27"/>
  <c r="N232" i="27"/>
  <c r="M233" i="27"/>
  <c r="N233" i="27"/>
  <c r="M234" i="27"/>
  <c r="N234" i="27"/>
  <c r="M235" i="27"/>
  <c r="N235" i="27"/>
  <c r="M236" i="27"/>
  <c r="N236" i="27"/>
  <c r="M237" i="27"/>
  <c r="N237" i="27"/>
  <c r="M238" i="27"/>
  <c r="N238" i="27"/>
  <c r="M239" i="27"/>
  <c r="N239" i="27"/>
  <c r="M240" i="27"/>
  <c r="N240" i="27"/>
  <c r="M241" i="27"/>
  <c r="N241" i="27"/>
  <c r="M242" i="27"/>
  <c r="N242" i="27"/>
  <c r="M243" i="27"/>
  <c r="N243" i="27"/>
  <c r="M244" i="27"/>
  <c r="N244" i="27"/>
  <c r="M245" i="27"/>
  <c r="N245" i="27"/>
  <c r="M246" i="27"/>
  <c r="N246" i="27"/>
  <c r="M247" i="27"/>
  <c r="N247" i="27"/>
  <c r="M248" i="27"/>
  <c r="N248" i="27"/>
  <c r="M249" i="27"/>
  <c r="N249" i="27"/>
  <c r="M250" i="27"/>
  <c r="N250" i="27"/>
  <c r="M256" i="27"/>
  <c r="N256" i="27"/>
  <c r="M257" i="27"/>
  <c r="N257" i="27"/>
  <c r="M253" i="27"/>
  <c r="N253" i="27"/>
  <c r="M252" i="27"/>
  <c r="N252" i="27"/>
  <c r="M251" i="27"/>
  <c r="N251" i="27"/>
  <c r="M254" i="27"/>
  <c r="N254" i="27"/>
  <c r="M255" i="27"/>
  <c r="N255" i="27"/>
  <c r="M258" i="27"/>
  <c r="N258" i="27"/>
  <c r="M259" i="27"/>
  <c r="N259" i="27"/>
  <c r="M260" i="27"/>
  <c r="N260" i="27"/>
  <c r="M261" i="27"/>
  <c r="N261" i="27"/>
  <c r="M262" i="27"/>
  <c r="N262" i="27"/>
  <c r="M263" i="27"/>
  <c r="N263" i="27"/>
  <c r="M265" i="27"/>
  <c r="N265" i="27"/>
  <c r="M264" i="27"/>
  <c r="N264" i="27"/>
  <c r="M266" i="27"/>
  <c r="N266" i="27"/>
  <c r="M267" i="27"/>
  <c r="N267" i="27"/>
  <c r="M268" i="27"/>
  <c r="N268" i="27"/>
  <c r="M269" i="27"/>
  <c r="N269" i="27"/>
  <c r="M270" i="27"/>
  <c r="N270" i="27"/>
  <c r="M271" i="27"/>
  <c r="N271" i="27"/>
  <c r="M272" i="27"/>
  <c r="N272" i="27"/>
  <c r="M275" i="27"/>
  <c r="N275" i="27"/>
  <c r="M274" i="27"/>
  <c r="N274" i="27"/>
  <c r="M273" i="27"/>
  <c r="N273" i="27"/>
  <c r="M276" i="27"/>
  <c r="N276" i="27"/>
  <c r="M277" i="27"/>
  <c r="N277" i="27"/>
  <c r="M278" i="27"/>
  <c r="N278" i="27"/>
  <c r="M279" i="27"/>
  <c r="N279" i="27"/>
  <c r="M280" i="27"/>
  <c r="N280" i="27"/>
  <c r="M281" i="27"/>
  <c r="N281" i="27"/>
  <c r="M282" i="27"/>
  <c r="N282" i="27"/>
  <c r="M283" i="27"/>
  <c r="N283" i="27"/>
  <c r="M284" i="27"/>
  <c r="N284" i="27"/>
  <c r="M285" i="27"/>
  <c r="N285" i="27"/>
  <c r="M286" i="27"/>
  <c r="N286" i="27"/>
  <c r="M287" i="27"/>
  <c r="N287" i="27"/>
  <c r="M288" i="27"/>
  <c r="N288" i="27"/>
  <c r="M289" i="27"/>
  <c r="N289" i="27"/>
  <c r="M290" i="27"/>
  <c r="N290" i="27"/>
  <c r="M292" i="27"/>
  <c r="N292" i="27"/>
  <c r="M291" i="27"/>
  <c r="N291" i="27"/>
  <c r="M297" i="27"/>
  <c r="N297" i="27"/>
  <c r="M299" i="27"/>
  <c r="N299" i="27"/>
  <c r="M300" i="27"/>
  <c r="N300" i="27"/>
  <c r="M301" i="27"/>
  <c r="N301" i="27"/>
  <c r="M302" i="27"/>
  <c r="N302" i="27"/>
  <c r="M303" i="27"/>
  <c r="N303" i="27"/>
  <c r="M304" i="27"/>
  <c r="N304" i="27"/>
  <c r="M305" i="27"/>
  <c r="N305" i="27"/>
  <c r="M307" i="27"/>
  <c r="N307" i="27"/>
  <c r="M306" i="27"/>
  <c r="N306" i="27"/>
  <c r="M308" i="27"/>
  <c r="N308" i="27"/>
  <c r="M309" i="27"/>
  <c r="N309" i="27"/>
  <c r="M313" i="27"/>
  <c r="N313" i="27"/>
  <c r="M311" i="27"/>
  <c r="N311" i="27"/>
  <c r="M310" i="27"/>
  <c r="N310" i="27"/>
  <c r="M312" i="27"/>
  <c r="N312" i="27"/>
  <c r="M315" i="27"/>
  <c r="N315" i="27"/>
  <c r="M314" i="27"/>
  <c r="N314" i="27"/>
  <c r="M316" i="27"/>
  <c r="N316" i="27"/>
  <c r="M317" i="27"/>
  <c r="N317" i="27"/>
  <c r="M318" i="27"/>
  <c r="N318" i="27"/>
  <c r="M319" i="27"/>
  <c r="N319" i="27"/>
  <c r="M320" i="27"/>
  <c r="N320" i="27"/>
  <c r="M321" i="27"/>
  <c r="N321" i="27"/>
  <c r="M322" i="27"/>
  <c r="N322" i="27"/>
  <c r="M325" i="27"/>
  <c r="N325" i="27"/>
  <c r="M323" i="27"/>
  <c r="N323" i="27"/>
  <c r="M324" i="27"/>
  <c r="N324" i="27"/>
  <c r="M326" i="27"/>
  <c r="N326" i="27"/>
  <c r="M327" i="27"/>
  <c r="N327" i="27"/>
  <c r="M328" i="27"/>
  <c r="N328" i="27"/>
  <c r="M329" i="27"/>
  <c r="N329" i="27"/>
  <c r="M330" i="27"/>
  <c r="N330" i="27"/>
  <c r="M331" i="27"/>
  <c r="N331" i="27"/>
  <c r="M332" i="27"/>
  <c r="N332" i="27"/>
  <c r="M333" i="27"/>
  <c r="N333" i="27"/>
  <c r="M334" i="27"/>
  <c r="N334" i="27"/>
  <c r="M335" i="27"/>
  <c r="N335" i="27"/>
  <c r="M336" i="27"/>
  <c r="N336" i="27"/>
  <c r="M337" i="27"/>
  <c r="N337" i="27"/>
  <c r="M338" i="27"/>
  <c r="N338" i="27"/>
  <c r="M339" i="27"/>
  <c r="N339" i="27"/>
  <c r="M340" i="27"/>
  <c r="N340" i="27"/>
  <c r="M341" i="27"/>
  <c r="N341" i="27"/>
  <c r="M342" i="27"/>
  <c r="N342" i="27"/>
  <c r="M343" i="27"/>
  <c r="N343" i="27"/>
  <c r="M344" i="27"/>
  <c r="N344" i="27"/>
  <c r="M348" i="27"/>
  <c r="N348" i="27"/>
  <c r="M349" i="27"/>
  <c r="N349" i="27"/>
  <c r="M354" i="27"/>
  <c r="N354" i="27"/>
  <c r="M350" i="27"/>
  <c r="N350" i="27"/>
  <c r="M351" i="27"/>
  <c r="N351" i="27"/>
  <c r="M352" i="27"/>
  <c r="N352" i="27"/>
  <c r="M353" i="27"/>
  <c r="N353" i="27"/>
  <c r="M355" i="27"/>
  <c r="N355" i="27"/>
  <c r="M356" i="27"/>
  <c r="N356" i="27"/>
  <c r="M357" i="27"/>
  <c r="N357" i="27"/>
  <c r="M358" i="27"/>
  <c r="N358" i="27"/>
  <c r="M359" i="27"/>
  <c r="N359" i="27"/>
  <c r="M360" i="27"/>
  <c r="N360" i="27"/>
  <c r="M362" i="27"/>
  <c r="N362" i="27"/>
  <c r="M363" i="27"/>
  <c r="N363" i="27"/>
  <c r="M364" i="27"/>
  <c r="N364" i="27"/>
  <c r="M361" i="27"/>
  <c r="N361" i="27"/>
  <c r="M367" i="27"/>
  <c r="N367" i="27"/>
  <c r="M368" i="27"/>
  <c r="N368" i="27"/>
  <c r="M372" i="27"/>
  <c r="N372" i="27"/>
  <c r="M370" i="27"/>
  <c r="N370" i="27"/>
  <c r="M371" i="27"/>
  <c r="N371" i="27"/>
  <c r="M365" i="27"/>
  <c r="N365" i="27"/>
  <c r="M366" i="27"/>
  <c r="N366" i="27"/>
  <c r="M369" i="27"/>
  <c r="N369" i="27"/>
  <c r="M374" i="27"/>
  <c r="N374" i="27"/>
  <c r="M375" i="27"/>
  <c r="N375" i="27"/>
  <c r="M373" i="27"/>
  <c r="N373" i="27"/>
  <c r="M376" i="27"/>
  <c r="N376" i="27"/>
  <c r="M377" i="27"/>
  <c r="N377" i="27"/>
  <c r="M380" i="27"/>
  <c r="N380" i="27"/>
  <c r="M381" i="27"/>
  <c r="N381" i="27"/>
  <c r="M379" i="27"/>
  <c r="N379" i="27"/>
  <c r="M378" i="27"/>
  <c r="N378" i="27"/>
  <c r="M382" i="27"/>
  <c r="N382" i="27"/>
  <c r="M383" i="27"/>
  <c r="N383" i="27"/>
  <c r="M384" i="27"/>
  <c r="N384" i="27"/>
  <c r="M385" i="27"/>
  <c r="N385" i="27"/>
  <c r="M386" i="27"/>
  <c r="N386" i="27"/>
  <c r="M387" i="27"/>
  <c r="N387" i="27"/>
  <c r="M388" i="27"/>
  <c r="N388" i="27"/>
  <c r="M389" i="27"/>
  <c r="N389" i="27"/>
  <c r="M390" i="27"/>
  <c r="N390" i="27"/>
  <c r="M391" i="27"/>
  <c r="N391" i="27"/>
  <c r="M392" i="27"/>
  <c r="N392" i="27"/>
  <c r="M393" i="27"/>
  <c r="N393" i="27"/>
  <c r="M394" i="27"/>
  <c r="N394" i="27"/>
  <c r="M395" i="27"/>
  <c r="N395" i="27"/>
  <c r="M396" i="27"/>
  <c r="N396" i="27"/>
  <c r="M397" i="27"/>
  <c r="N397" i="27"/>
  <c r="M398" i="27"/>
  <c r="N398" i="27"/>
  <c r="M399" i="27"/>
  <c r="N399" i="27"/>
  <c r="M400" i="27"/>
  <c r="N400" i="27"/>
  <c r="M401" i="27"/>
  <c r="N401" i="27"/>
  <c r="M402" i="27"/>
  <c r="N402" i="27"/>
  <c r="M403" i="27"/>
  <c r="N403" i="27"/>
  <c r="M404" i="27"/>
  <c r="N404" i="27"/>
  <c r="M405" i="27"/>
  <c r="N405" i="27"/>
  <c r="M406" i="27"/>
  <c r="N406" i="27"/>
  <c r="M407" i="27"/>
  <c r="N407" i="27"/>
  <c r="M408" i="27"/>
  <c r="N408" i="27"/>
  <c r="M409" i="27"/>
  <c r="N409" i="27"/>
  <c r="M410" i="27"/>
  <c r="N410" i="27"/>
  <c r="M411" i="27"/>
  <c r="N411" i="27"/>
  <c r="M412" i="27"/>
  <c r="N412" i="27"/>
  <c r="M413" i="27"/>
  <c r="N413" i="27"/>
  <c r="M415" i="27"/>
  <c r="N415" i="27"/>
  <c r="M417" i="27"/>
  <c r="N417" i="27"/>
  <c r="M416" i="27"/>
  <c r="N416" i="27"/>
  <c r="M414" i="27"/>
  <c r="N414" i="27"/>
  <c r="M418" i="27"/>
  <c r="N418" i="27"/>
  <c r="M419" i="27"/>
  <c r="N419" i="27"/>
  <c r="M421" i="27"/>
  <c r="N421" i="27"/>
  <c r="M420" i="27"/>
  <c r="N420" i="27"/>
  <c r="M422" i="27"/>
  <c r="N422" i="27"/>
  <c r="M423" i="27"/>
  <c r="N423" i="27"/>
  <c r="M424" i="27"/>
  <c r="N424" i="27"/>
  <c r="M425" i="27"/>
  <c r="N425" i="27"/>
  <c r="M426" i="27"/>
  <c r="N426" i="27"/>
  <c r="M427" i="27"/>
  <c r="N427" i="27"/>
  <c r="M428" i="27"/>
  <c r="N428" i="27"/>
  <c r="M429" i="27"/>
  <c r="N429" i="27"/>
  <c r="M430" i="27"/>
  <c r="N430" i="27"/>
  <c r="M431" i="27"/>
  <c r="N431" i="27"/>
  <c r="M432" i="27"/>
  <c r="N432" i="27"/>
  <c r="M433" i="27"/>
  <c r="N433" i="27"/>
  <c r="M477" i="27"/>
  <c r="N477" i="27"/>
  <c r="M478" i="27"/>
  <c r="N478" i="27"/>
  <c r="M434" i="27"/>
  <c r="N434" i="27"/>
  <c r="M435" i="27"/>
  <c r="N435" i="27"/>
  <c r="M436" i="27"/>
  <c r="N436" i="27"/>
  <c r="M437" i="27"/>
  <c r="N437" i="27"/>
  <c r="M439" i="27"/>
  <c r="N439" i="27"/>
  <c r="M438" i="27"/>
  <c r="N438" i="27"/>
  <c r="M440" i="27"/>
  <c r="N440" i="27"/>
  <c r="M441" i="27"/>
  <c r="N441" i="27"/>
  <c r="M442" i="27"/>
  <c r="N442" i="27"/>
  <c r="M443" i="27"/>
  <c r="N443" i="27"/>
  <c r="M444" i="27"/>
  <c r="N444" i="27"/>
  <c r="M445" i="27"/>
  <c r="N445" i="27"/>
  <c r="M446" i="27"/>
  <c r="N446" i="27"/>
  <c r="M447" i="27"/>
  <c r="N447" i="27"/>
  <c r="M449" i="27"/>
  <c r="N449" i="27"/>
  <c r="M450" i="27"/>
  <c r="N450" i="27"/>
  <c r="M451" i="27"/>
  <c r="N451" i="27"/>
  <c r="M452" i="27"/>
  <c r="N452" i="27"/>
  <c r="M453" i="27"/>
  <c r="N453" i="27"/>
  <c r="M454" i="27"/>
  <c r="N454" i="27"/>
  <c r="M455" i="27"/>
  <c r="N455" i="27"/>
  <c r="M456" i="27"/>
  <c r="N456" i="27"/>
  <c r="M457" i="27"/>
  <c r="N457" i="27"/>
  <c r="M460" i="27"/>
  <c r="N460" i="27"/>
  <c r="M461" i="27"/>
  <c r="N461" i="27"/>
  <c r="M459" i="27"/>
  <c r="N459" i="27"/>
  <c r="M458" i="27"/>
  <c r="N458" i="27"/>
  <c r="M462" i="27"/>
  <c r="N462" i="27"/>
  <c r="M463" i="27"/>
  <c r="N463" i="27"/>
  <c r="M464" i="27"/>
  <c r="N464" i="27"/>
  <c r="M465" i="27"/>
  <c r="N465" i="27"/>
  <c r="M466" i="27"/>
  <c r="N466" i="27"/>
  <c r="M467" i="27"/>
  <c r="N467" i="27"/>
  <c r="M468" i="27"/>
  <c r="N468" i="27"/>
  <c r="M469" i="27"/>
  <c r="N469" i="27"/>
  <c r="M470" i="27"/>
  <c r="N470" i="27"/>
  <c r="M471" i="27"/>
  <c r="N471" i="27"/>
  <c r="M472" i="27"/>
  <c r="N472" i="27"/>
  <c r="M473" i="27"/>
  <c r="N473" i="27"/>
  <c r="M474" i="27"/>
  <c r="N474" i="27"/>
  <c r="M475" i="27"/>
  <c r="N475" i="27"/>
  <c r="M476" i="27"/>
  <c r="N476" i="27"/>
  <c r="M479" i="27"/>
  <c r="N479" i="27"/>
  <c r="M480" i="27"/>
  <c r="N480" i="27"/>
  <c r="M481" i="27"/>
  <c r="N481" i="27"/>
  <c r="M482" i="27"/>
  <c r="N482" i="27"/>
  <c r="M483" i="27"/>
  <c r="N483" i="27"/>
  <c r="M484" i="27"/>
  <c r="N484" i="27"/>
  <c r="M485" i="27"/>
  <c r="N485" i="27"/>
  <c r="M486" i="27"/>
  <c r="N486" i="27"/>
  <c r="M487" i="27"/>
  <c r="N487" i="27"/>
  <c r="M293" i="27"/>
  <c r="N293" i="27"/>
  <c r="M294" i="27"/>
  <c r="N294" i="27"/>
  <c r="M295" i="27"/>
  <c r="N295" i="27"/>
  <c r="M296" i="27"/>
  <c r="N296" i="27"/>
  <c r="J161" i="27"/>
  <c r="J298" i="27"/>
  <c r="J346" i="27"/>
  <c r="N161" i="27"/>
  <c r="Q298" i="27"/>
  <c r="P298" i="27"/>
  <c r="N298" i="27"/>
  <c r="M298" i="27"/>
  <c r="L298" i="27"/>
  <c r="Q161" i="27"/>
  <c r="P161" i="27"/>
  <c r="M161" i="27"/>
  <c r="L161" i="27"/>
  <c r="P145" i="3"/>
  <c r="Q143" i="3"/>
  <c r="P257" i="3"/>
  <c r="P148" i="3"/>
  <c r="P149" i="3"/>
  <c r="P104" i="3"/>
  <c r="P260" i="3"/>
  <c r="P194" i="3"/>
  <c r="P199" i="3"/>
  <c r="P208" i="3"/>
  <c r="P160" i="3"/>
  <c r="P161" i="3"/>
  <c r="P157" i="3"/>
  <c r="P158" i="3"/>
  <c r="P201" i="3"/>
  <c r="P65" i="3"/>
  <c r="P138" i="3"/>
  <c r="P141" i="3"/>
  <c r="P144" i="3"/>
  <c r="P147" i="3"/>
  <c r="P150" i="3"/>
  <c r="P153" i="3"/>
  <c r="P191" i="3"/>
  <c r="P139" i="3"/>
  <c r="P140" i="3"/>
  <c r="P163" i="3"/>
  <c r="P162" i="3"/>
  <c r="P203" i="3"/>
  <c r="P15" i="3"/>
  <c r="Q9" i="27" l="1"/>
  <c r="L463" i="27" l="1"/>
  <c r="L19" i="27"/>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5" i="3"/>
  <c r="F104" i="3"/>
  <c r="F106" i="3"/>
  <c r="F121" i="3"/>
  <c r="F107" i="3"/>
  <c r="F108" i="3"/>
  <c r="F109" i="3"/>
  <c r="F110" i="3"/>
  <c r="F111" i="3"/>
  <c r="F112" i="3"/>
  <c r="F113" i="3"/>
  <c r="F114" i="3"/>
  <c r="F115" i="3"/>
  <c r="F116" i="3"/>
  <c r="F117" i="3"/>
  <c r="F118" i="3"/>
  <c r="F119" i="3"/>
  <c r="F120" i="3"/>
  <c r="F127" i="3"/>
  <c r="F123" i="3"/>
  <c r="F122" i="3"/>
  <c r="F124" i="3"/>
  <c r="F125" i="3"/>
  <c r="F126" i="3"/>
  <c r="F128" i="3"/>
  <c r="F129" i="3"/>
  <c r="F130" i="3"/>
  <c r="F131" i="3"/>
  <c r="F132" i="3"/>
  <c r="F133" i="3"/>
  <c r="F134" i="3"/>
  <c r="F135" i="3"/>
  <c r="F136" i="3"/>
  <c r="F137" i="3"/>
  <c r="F138" i="3"/>
  <c r="F139" i="3"/>
  <c r="F140" i="3"/>
  <c r="F142" i="3"/>
  <c r="F141" i="3"/>
  <c r="F143" i="3"/>
  <c r="F145" i="3"/>
  <c r="F144" i="3"/>
  <c r="F146" i="3"/>
  <c r="F148" i="3"/>
  <c r="F147"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 i="3"/>
  <c r="N10" i="27"/>
  <c r="M10" i="27"/>
  <c r="L82" i="27" l="1"/>
  <c r="L401" i="27"/>
  <c r="L83" i="27"/>
  <c r="M346" i="27"/>
  <c r="N346" i="27"/>
  <c r="P346" i="27"/>
  <c r="Q346" i="27"/>
  <c r="L121" i="27"/>
  <c r="L148" i="27"/>
  <c r="L152" i="27"/>
  <c r="L235" i="27"/>
  <c r="L243" i="27"/>
  <c r="L365" i="27"/>
  <c r="L413" i="27"/>
  <c r="L456" i="27"/>
  <c r="L119" i="27"/>
  <c r="L86" i="27"/>
  <c r="L87" i="27"/>
  <c r="L88" i="27"/>
  <c r="L89" i="27"/>
  <c r="L339" i="27"/>
  <c r="L166" i="27"/>
  <c r="L474" i="27"/>
  <c r="L475" i="27"/>
  <c r="L188" i="27"/>
  <c r="Q33" i="3"/>
  <c r="Q34" i="3"/>
  <c r="Q35" i="3"/>
  <c r="Q36" i="3"/>
  <c r="Q37" i="3"/>
  <c r="Q38" i="3"/>
  <c r="Q44" i="3"/>
  <c r="Q46" i="3"/>
  <c r="Q47" i="3"/>
  <c r="Q48" i="3"/>
  <c r="Q49" i="3"/>
  <c r="Q50" i="3"/>
  <c r="Q52" i="3"/>
  <c r="Q53" i="3"/>
  <c r="Q60" i="3"/>
  <c r="Q62" i="3"/>
  <c r="Q66" i="3"/>
  <c r="Q67" i="3"/>
  <c r="Q70" i="3"/>
  <c r="Q71" i="3"/>
  <c r="Q75" i="3"/>
  <c r="Q76" i="3"/>
  <c r="Q77" i="3"/>
  <c r="Q80" i="3"/>
  <c r="Q81" i="3"/>
  <c r="Q82" i="3"/>
  <c r="Q83" i="3"/>
  <c r="Q85" i="3"/>
  <c r="Q88" i="3"/>
  <c r="Q92" i="3"/>
  <c r="Q93" i="3"/>
  <c r="Q94" i="3"/>
  <c r="Q183" i="3"/>
  <c r="Q184" i="3"/>
  <c r="Q4" i="3"/>
  <c r="Q5" i="3"/>
  <c r="Q6" i="3"/>
  <c r="Q7" i="3"/>
  <c r="Q8" i="3"/>
  <c r="Q195" i="3"/>
  <c r="Q196" i="3"/>
  <c r="Q197" i="3"/>
  <c r="Q198" i="3"/>
  <c r="Q200" i="3"/>
  <c r="Q202" i="3"/>
  <c r="Q204" i="3"/>
  <c r="Q214" i="3"/>
  <c r="Q215" i="3"/>
  <c r="Q216" i="3"/>
  <c r="Q217" i="3"/>
  <c r="Q218" i="3"/>
  <c r="Q220" i="3"/>
  <c r="Q222" i="3"/>
  <c r="Q223" i="3"/>
  <c r="Q228" i="3"/>
  <c r="Q229" i="3"/>
  <c r="Q230" i="3"/>
  <c r="Q231" i="3"/>
  <c r="Q232" i="3"/>
  <c r="Q234" i="3"/>
  <c r="Q235" i="3"/>
  <c r="Q237" i="3"/>
  <c r="Q238" i="3"/>
  <c r="Q241" i="3"/>
  <c r="Q242" i="3"/>
  <c r="Q244" i="3"/>
  <c r="Q245" i="3"/>
  <c r="Q246" i="3"/>
  <c r="Q247" i="3"/>
  <c r="Q248" i="3"/>
  <c r="Q249" i="3"/>
  <c r="Q251" i="3"/>
  <c r="Q261" i="3"/>
  <c r="Q263" i="3"/>
  <c r="Q266" i="3"/>
  <c r="Q267" i="3"/>
  <c r="Q268" i="3"/>
  <c r="Q96" i="3"/>
  <c r="Q99" i="3"/>
  <c r="Q101" i="3"/>
  <c r="Q104" i="3"/>
  <c r="Q108" i="3"/>
  <c r="Q110" i="3"/>
  <c r="Q112" i="3"/>
  <c r="Q114" i="3"/>
  <c r="Q116" i="3"/>
  <c r="Q119" i="3"/>
  <c r="Q122" i="3"/>
  <c r="Q125" i="3"/>
  <c r="Q134" i="3"/>
  <c r="Q138" i="3"/>
  <c r="Q141" i="3"/>
  <c r="Q144" i="3"/>
  <c r="Q147" i="3"/>
  <c r="Q150" i="3"/>
  <c r="Q153" i="3"/>
  <c r="Q156" i="3"/>
  <c r="Q159" i="3"/>
  <c r="Q164" i="3"/>
  <c r="Q167" i="3"/>
  <c r="Q170" i="3"/>
  <c r="Q173" i="3"/>
  <c r="Q176" i="3"/>
  <c r="Q179" i="3"/>
  <c r="Q97" i="3"/>
  <c r="Q100" i="3"/>
  <c r="Q102" i="3"/>
  <c r="Q105" i="3"/>
  <c r="Q107" i="3"/>
  <c r="Q120" i="3"/>
  <c r="Q123" i="3"/>
  <c r="Q126" i="3"/>
  <c r="Q130" i="3"/>
  <c r="Q133" i="3"/>
  <c r="Q135" i="3"/>
  <c r="Q139" i="3"/>
  <c r="Q142" i="3"/>
  <c r="Q145" i="3"/>
  <c r="Q148" i="3"/>
  <c r="Q151" i="3"/>
  <c r="Q154" i="3"/>
  <c r="Q157" i="3"/>
  <c r="Q160" i="3"/>
  <c r="Q163" i="3"/>
  <c r="Q165" i="3"/>
  <c r="Q168" i="3"/>
  <c r="Q171" i="3"/>
  <c r="Q174" i="3"/>
  <c r="Q177" i="3"/>
  <c r="Q180" i="3"/>
  <c r="Q185" i="3"/>
  <c r="Q186" i="3"/>
  <c r="Q187" i="3"/>
  <c r="Q188" i="3"/>
  <c r="Q189" i="3"/>
  <c r="Q190" i="3"/>
  <c r="Q191" i="3"/>
  <c r="Q192" i="3"/>
  <c r="Q11" i="3"/>
  <c r="Q12" i="3"/>
  <c r="Q14" i="3"/>
  <c r="Q15" i="3"/>
  <c r="Q16" i="3"/>
  <c r="Q22" i="3"/>
  <c r="Q25" i="3"/>
  <c r="Q29" i="3"/>
  <c r="Q39" i="3"/>
  <c r="Q40" i="3"/>
  <c r="Q41" i="3"/>
  <c r="Q42" i="3"/>
  <c r="Q43" i="3"/>
  <c r="Q45" i="3"/>
  <c r="Q51" i="3"/>
  <c r="Q54" i="3"/>
  <c r="Q55" i="3"/>
  <c r="Q56" i="3"/>
  <c r="Q57" i="3"/>
  <c r="Q58" i="3"/>
  <c r="Q59" i="3"/>
  <c r="Q61" i="3"/>
  <c r="Q63" i="3"/>
  <c r="Q64" i="3"/>
  <c r="Q65" i="3"/>
  <c r="Q68" i="3"/>
  <c r="Q69" i="3"/>
  <c r="Q72" i="3"/>
  <c r="Q73" i="3"/>
  <c r="Q74" i="3"/>
  <c r="Q78" i="3"/>
  <c r="Q79" i="3"/>
  <c r="Q84" i="3"/>
  <c r="Q86" i="3"/>
  <c r="Q87" i="3"/>
  <c r="Q89" i="3"/>
  <c r="Q90" i="3"/>
  <c r="Q91" i="3"/>
  <c r="Q95" i="3"/>
  <c r="Q98" i="3"/>
  <c r="Q103" i="3"/>
  <c r="Q106" i="3"/>
  <c r="Q121" i="3"/>
  <c r="Q109" i="3"/>
  <c r="Q111" i="3"/>
  <c r="Q113" i="3"/>
  <c r="Q115" i="3"/>
  <c r="Q117" i="3"/>
  <c r="Q118" i="3"/>
  <c r="Q127" i="3"/>
  <c r="Q124" i="3"/>
  <c r="Q128" i="3"/>
  <c r="Q129" i="3"/>
  <c r="Q131" i="3"/>
  <c r="Q132" i="3"/>
  <c r="Q136" i="3"/>
  <c r="Q137" i="3"/>
  <c r="Q140" i="3"/>
  <c r="Q146" i="3"/>
  <c r="Q149" i="3"/>
  <c r="Q152" i="3"/>
  <c r="Q155" i="3"/>
  <c r="Q158" i="3"/>
  <c r="Q161" i="3"/>
  <c r="Q162" i="3"/>
  <c r="Q166" i="3"/>
  <c r="Q169" i="3"/>
  <c r="Q172" i="3"/>
  <c r="Q175" i="3"/>
  <c r="Q178" i="3"/>
  <c r="Q181" i="3"/>
  <c r="Q182" i="3"/>
  <c r="Q193" i="3"/>
  <c r="Q194" i="3"/>
  <c r="Q199" i="3"/>
  <c r="Q201" i="3"/>
  <c r="Q203" i="3"/>
  <c r="Q205" i="3"/>
  <c r="Q206" i="3"/>
  <c r="Q207" i="3"/>
  <c r="Q208" i="3"/>
  <c r="Q209" i="3"/>
  <c r="Q210" i="3"/>
  <c r="Q211" i="3"/>
  <c r="Q212" i="3"/>
  <c r="Q213" i="3"/>
  <c r="Q219" i="3"/>
  <c r="Q221" i="3"/>
  <c r="Q224" i="3"/>
  <c r="Q225" i="3"/>
  <c r="Q226" i="3"/>
  <c r="Q227" i="3"/>
  <c r="Q233" i="3"/>
  <c r="Q236" i="3"/>
  <c r="Q239" i="3"/>
  <c r="Q240" i="3"/>
  <c r="Q243" i="3"/>
  <c r="Q250" i="3"/>
  <c r="Q252" i="3"/>
  <c r="Q253" i="3"/>
  <c r="Q254" i="3"/>
  <c r="Q255" i="3"/>
  <c r="Q256" i="3"/>
  <c r="Q257" i="3"/>
  <c r="Q258" i="3"/>
  <c r="Q259" i="3"/>
  <c r="Q260" i="3"/>
  <c r="Q262" i="3"/>
  <c r="Q264" i="3"/>
  <c r="Q265" i="3"/>
  <c r="Q13" i="3"/>
  <c r="Q17" i="3"/>
  <c r="Q18" i="3"/>
  <c r="Q19" i="3"/>
  <c r="Q20" i="3"/>
  <c r="Q21" i="3"/>
  <c r="Q23" i="3"/>
  <c r="Q24" i="3"/>
  <c r="Q26" i="3"/>
  <c r="Q27" i="3"/>
  <c r="Q28" i="3"/>
  <c r="Q30" i="3"/>
  <c r="Q31" i="3"/>
  <c r="Q32" i="3"/>
  <c r="L372" i="27"/>
  <c r="L376" i="27"/>
  <c r="L377" i="27"/>
  <c r="L380" i="27"/>
  <c r="L381" i="27"/>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L421" i="27"/>
  <c r="L113" i="27"/>
  <c r="L419" i="27"/>
  <c r="L420" i="27"/>
  <c r="L255" i="27"/>
  <c r="P118" i="3"/>
  <c r="I118" i="3"/>
  <c r="L487" i="27"/>
  <c r="L330" i="27"/>
  <c r="P259" i="3"/>
  <c r="L12" i="27"/>
  <c r="L11" i="27"/>
  <c r="L9" i="27"/>
  <c r="L347" i="27"/>
  <c r="L345" i="27"/>
  <c r="L13" i="27"/>
  <c r="L14" i="27"/>
  <c r="L16" i="27"/>
  <c r="L17" i="27"/>
  <c r="L18" i="27"/>
  <c r="L20" i="27"/>
  <c r="L21" i="27"/>
  <c r="L27" i="27"/>
  <c r="L29" i="27"/>
  <c r="L28" i="27"/>
  <c r="L32" i="27"/>
  <c r="L33" i="27"/>
  <c r="L34" i="27"/>
  <c r="L36" i="27"/>
  <c r="L38" i="27"/>
  <c r="L40" i="27"/>
  <c r="L41" i="27"/>
  <c r="L42" i="27"/>
  <c r="L43" i="27"/>
  <c r="L44" i="27"/>
  <c r="L45" i="27"/>
  <c r="L46" i="27"/>
  <c r="L47" i="27"/>
  <c r="L49" i="27"/>
  <c r="L51" i="27"/>
  <c r="L52" i="27"/>
  <c r="L53" i="27"/>
  <c r="L57" i="27"/>
  <c r="L58" i="27"/>
  <c r="L60" i="27"/>
  <c r="L61" i="27"/>
  <c r="L63" i="27"/>
  <c r="L65" i="27"/>
  <c r="L66" i="27"/>
  <c r="L67" i="27"/>
  <c r="L68" i="27"/>
  <c r="L69" i="27"/>
  <c r="L70" i="27"/>
  <c r="L71" i="27"/>
  <c r="L72" i="27"/>
  <c r="L73" i="27"/>
  <c r="L74" i="27"/>
  <c r="L75" i="27"/>
  <c r="L76" i="27"/>
  <c r="L77" i="27"/>
  <c r="L80" i="27"/>
  <c r="L78" i="27"/>
  <c r="L81" i="27"/>
  <c r="L84" i="27"/>
  <c r="L85" i="27"/>
  <c r="L90" i="27"/>
  <c r="L91" i="27"/>
  <c r="L92" i="27"/>
  <c r="L93" i="27"/>
  <c r="L95" i="27"/>
  <c r="L96" i="27"/>
  <c r="L98" i="27"/>
  <c r="L100" i="27"/>
  <c r="L102" i="27"/>
  <c r="L104" i="27"/>
  <c r="L106" i="27"/>
  <c r="L107" i="27"/>
  <c r="L110" i="27"/>
  <c r="L111" i="27"/>
  <c r="L108" i="27"/>
  <c r="L112" i="27"/>
  <c r="L116" i="27"/>
  <c r="L114" i="27"/>
  <c r="L115" i="27"/>
  <c r="L117" i="27"/>
  <c r="L122" i="27"/>
  <c r="L123" i="27"/>
  <c r="L124" i="27"/>
  <c r="L132" i="27"/>
  <c r="L134" i="27"/>
  <c r="L135" i="27"/>
  <c r="L136" i="27"/>
  <c r="L137" i="27"/>
  <c r="L139" i="27"/>
  <c r="L142" i="27"/>
  <c r="L143" i="27"/>
  <c r="L144" i="27"/>
  <c r="L145" i="27"/>
  <c r="L147" i="27"/>
  <c r="L149" i="27"/>
  <c r="L150" i="27"/>
  <c r="L151" i="27"/>
  <c r="L157" i="27"/>
  <c r="L156" i="27"/>
  <c r="L159" i="27"/>
  <c r="L160" i="27"/>
  <c r="L163" i="27"/>
  <c r="L167" i="27"/>
  <c r="L168" i="27"/>
  <c r="L171" i="27"/>
  <c r="L172" i="27"/>
  <c r="L173" i="27"/>
  <c r="L174" i="27"/>
  <c r="L169" i="27"/>
  <c r="L170" i="27"/>
  <c r="L175" i="27"/>
  <c r="L176" i="27"/>
  <c r="L177" i="27"/>
  <c r="L178" i="27"/>
  <c r="L180" i="27"/>
  <c r="L181" i="27"/>
  <c r="L182" i="27"/>
  <c r="L184" i="27"/>
  <c r="L185" i="27"/>
  <c r="L189" i="27"/>
  <c r="L190" i="27"/>
  <c r="L191" i="27"/>
  <c r="L192" i="27"/>
  <c r="L193" i="27"/>
  <c r="L194" i="27"/>
  <c r="L195" i="27"/>
  <c r="L196" i="27"/>
  <c r="L197" i="27"/>
  <c r="L199" i="27"/>
  <c r="L200" i="27"/>
  <c r="L203" i="27"/>
  <c r="L204" i="27"/>
  <c r="L205" i="27"/>
  <c r="L208" i="27"/>
  <c r="L209" i="27"/>
  <c r="L212" i="27"/>
  <c r="L211" i="27"/>
  <c r="L210" i="27"/>
  <c r="L216" i="27"/>
  <c r="L217" i="27"/>
  <c r="L214" i="27"/>
  <c r="L215" i="27"/>
  <c r="L218" i="27"/>
  <c r="L220" i="27"/>
  <c r="L219" i="27"/>
  <c r="L223" i="27"/>
  <c r="L225" i="27"/>
  <c r="L226" i="27"/>
  <c r="L227" i="27"/>
  <c r="L229" i="27"/>
  <c r="L230" i="27"/>
  <c r="L231" i="27"/>
  <c r="L232" i="27"/>
  <c r="L233" i="27"/>
  <c r="L236" i="27"/>
  <c r="L237" i="27"/>
  <c r="L238" i="27"/>
  <c r="L240" i="27"/>
  <c r="L244" i="27"/>
  <c r="L245" i="27"/>
  <c r="L247" i="27"/>
  <c r="L248" i="27"/>
  <c r="L250" i="27"/>
  <c r="L256" i="27"/>
  <c r="L257" i="27"/>
  <c r="L253" i="27"/>
  <c r="L252" i="27"/>
  <c r="L251" i="27"/>
  <c r="L254" i="27"/>
  <c r="L258" i="27"/>
  <c r="L259" i="27"/>
  <c r="L262" i="27"/>
  <c r="L263" i="27"/>
  <c r="L264" i="27"/>
  <c r="L266" i="27"/>
  <c r="L267" i="27"/>
  <c r="L271" i="27"/>
  <c r="L272" i="27"/>
  <c r="L275" i="27"/>
  <c r="L274" i="27"/>
  <c r="L273" i="27"/>
  <c r="L276" i="27"/>
  <c r="L277" i="27"/>
  <c r="L278" i="27"/>
  <c r="L279" i="27"/>
  <c r="L280" i="27"/>
  <c r="L281" i="27"/>
  <c r="L282" i="27"/>
  <c r="L283" i="27"/>
  <c r="L284" i="27"/>
  <c r="L285" i="27"/>
  <c r="L286" i="27"/>
  <c r="L287" i="27"/>
  <c r="L288" i="27"/>
  <c r="L289" i="27"/>
  <c r="L290" i="27"/>
  <c r="L292" i="27"/>
  <c r="L291" i="27"/>
  <c r="L297" i="27"/>
  <c r="L300" i="27"/>
  <c r="L302" i="27"/>
  <c r="L303" i="27"/>
  <c r="L305" i="27"/>
  <c r="L307" i="27"/>
  <c r="L306" i="27"/>
  <c r="L317" i="27"/>
  <c r="L313" i="27"/>
  <c r="L309" i="27"/>
  <c r="L308" i="27"/>
  <c r="L311" i="27"/>
  <c r="L310" i="27"/>
  <c r="L312" i="27"/>
  <c r="L315" i="27"/>
  <c r="L314" i="27"/>
  <c r="L316" i="27"/>
  <c r="L319" i="27"/>
  <c r="L321" i="27"/>
  <c r="L323" i="27"/>
  <c r="L324" i="27"/>
  <c r="L326" i="27"/>
  <c r="L327" i="27"/>
  <c r="L329" i="27"/>
  <c r="L332" i="27"/>
  <c r="L334" i="27"/>
  <c r="L336" i="27"/>
  <c r="L338" i="27"/>
  <c r="L340" i="27"/>
  <c r="L341" i="27"/>
  <c r="L342" i="27"/>
  <c r="L343" i="27"/>
  <c r="L344" i="27"/>
  <c r="L348" i="27"/>
  <c r="L349" i="27"/>
  <c r="L354" i="27"/>
  <c r="L350" i="27"/>
  <c r="L351" i="27"/>
  <c r="L352" i="27"/>
  <c r="L353" i="27"/>
  <c r="L355" i="27"/>
  <c r="L356" i="27"/>
  <c r="L357" i="27"/>
  <c r="L358" i="27"/>
  <c r="L362" i="27"/>
  <c r="L364" i="27"/>
  <c r="L363" i="27"/>
  <c r="L361" i="27"/>
  <c r="L367" i="27"/>
  <c r="L368" i="27"/>
  <c r="L370" i="27"/>
  <c r="L371" i="27"/>
  <c r="L369" i="27"/>
  <c r="L373" i="27"/>
  <c r="L379" i="27"/>
  <c r="L378" i="27"/>
  <c r="L383" i="27"/>
  <c r="L384" i="27"/>
  <c r="L386" i="27"/>
  <c r="L387" i="27"/>
  <c r="L388" i="27"/>
  <c r="L389" i="27"/>
  <c r="L390" i="27"/>
  <c r="L391" i="27"/>
  <c r="L392" i="27"/>
  <c r="L393" i="27"/>
  <c r="L394" i="27"/>
  <c r="L396" i="27"/>
  <c r="L398" i="27"/>
  <c r="L402" i="27"/>
  <c r="L403" i="27"/>
  <c r="L404" i="27"/>
  <c r="L405" i="27"/>
  <c r="L406" i="27"/>
  <c r="L407" i="27"/>
  <c r="L409" i="27"/>
  <c r="L410" i="27"/>
  <c r="L411" i="27"/>
  <c r="L415" i="27"/>
  <c r="L417" i="27"/>
  <c r="L416" i="27"/>
  <c r="L414" i="27"/>
  <c r="L418" i="27"/>
  <c r="L422" i="27"/>
  <c r="L424" i="27"/>
  <c r="L425" i="27"/>
  <c r="L426" i="27"/>
  <c r="L427" i="27"/>
  <c r="L428" i="27"/>
  <c r="L429" i="27"/>
  <c r="L431" i="27"/>
  <c r="L432" i="27"/>
  <c r="L433" i="27"/>
  <c r="L477" i="27"/>
  <c r="L435" i="27"/>
  <c r="L436" i="27"/>
  <c r="L439" i="27"/>
  <c r="L438" i="27"/>
  <c r="L440" i="27"/>
  <c r="L441" i="27"/>
  <c r="L442" i="27"/>
  <c r="L443" i="27"/>
  <c r="L444" i="27"/>
  <c r="L445" i="27"/>
  <c r="L449" i="27"/>
  <c r="L450" i="27"/>
  <c r="L451" i="27"/>
  <c r="L452" i="27"/>
  <c r="L453" i="27"/>
  <c r="L455" i="27"/>
  <c r="L457" i="27"/>
  <c r="L460" i="27"/>
  <c r="L461" i="27"/>
  <c r="L459" i="27"/>
  <c r="L458" i="27"/>
  <c r="L462" i="27"/>
  <c r="L464" i="27"/>
  <c r="L465" i="27"/>
  <c r="L466" i="27"/>
  <c r="L467" i="27"/>
  <c r="L468" i="27"/>
  <c r="L469" i="27"/>
  <c r="L470" i="27"/>
  <c r="L471" i="27"/>
  <c r="L472" i="27"/>
  <c r="L473" i="27"/>
  <c r="L481" i="27"/>
  <c r="L483" i="27"/>
  <c r="L484" i="27"/>
  <c r="L485" i="27"/>
  <c r="L486" i="27"/>
  <c r="L10" i="27"/>
  <c r="Q2" i="3"/>
  <c r="Q10" i="3"/>
  <c r="Q3" i="3"/>
  <c r="Q9" i="3"/>
  <c r="I185" i="3"/>
  <c r="I186" i="3"/>
  <c r="I187" i="3"/>
  <c r="I188" i="3"/>
  <c r="I189" i="3"/>
  <c r="I190" i="3"/>
  <c r="I191" i="3"/>
  <c r="I192" i="3"/>
  <c r="I193" i="3"/>
  <c r="I239" i="3"/>
  <c r="I256" i="3"/>
  <c r="I257" i="3"/>
  <c r="D2" i="34"/>
  <c r="D4" i="34"/>
  <c r="D3" i="34"/>
  <c r="P96" i="3"/>
  <c r="P99" i="3"/>
  <c r="P101" i="3"/>
  <c r="P108" i="3"/>
  <c r="P110" i="3"/>
  <c r="P112" i="3"/>
  <c r="P114" i="3"/>
  <c r="P116" i="3"/>
  <c r="P119" i="3"/>
  <c r="P122" i="3"/>
  <c r="P125" i="3"/>
  <c r="P134" i="3"/>
  <c r="P156" i="3"/>
  <c r="P159" i="3"/>
  <c r="P164" i="3"/>
  <c r="P167" i="3"/>
  <c r="P170" i="3"/>
  <c r="P173" i="3"/>
  <c r="P176" i="3"/>
  <c r="P179" i="3"/>
  <c r="P97" i="3"/>
  <c r="P154" i="3"/>
  <c r="I154" i="3"/>
  <c r="P151" i="3"/>
  <c r="I151" i="3"/>
  <c r="I148" i="3"/>
  <c r="I145" i="3"/>
  <c r="P142" i="3"/>
  <c r="I142" i="3"/>
  <c r="P168" i="3"/>
  <c r="P165" i="3"/>
  <c r="P171" i="3"/>
  <c r="P102" i="3"/>
  <c r="P107" i="3"/>
  <c r="P123" i="3"/>
  <c r="P177" i="3"/>
  <c r="P180" i="3"/>
  <c r="P185" i="3"/>
  <c r="P186" i="3"/>
  <c r="P187" i="3"/>
  <c r="P190" i="3"/>
  <c r="P188" i="3"/>
  <c r="P189" i="3"/>
  <c r="P192" i="3"/>
  <c r="P100" i="3"/>
  <c r="P105" i="3"/>
  <c r="P120" i="3"/>
  <c r="P126" i="3"/>
  <c r="P130" i="3"/>
  <c r="P133" i="3"/>
  <c r="P135" i="3"/>
  <c r="P174" i="3"/>
  <c r="L213" i="27"/>
  <c r="P113" i="3"/>
  <c r="P117" i="3"/>
  <c r="P109" i="3"/>
  <c r="P115" i="3"/>
  <c r="P111" i="3"/>
  <c r="I265" i="3"/>
  <c r="I117" i="3"/>
  <c r="I109" i="3"/>
  <c r="I115" i="3"/>
  <c r="I111" i="3"/>
  <c r="I13" i="20"/>
  <c r="I3" i="20"/>
  <c r="I4" i="20"/>
  <c r="I5" i="20"/>
  <c r="I6" i="20"/>
  <c r="I7" i="20"/>
  <c r="I8" i="20"/>
  <c r="I9" i="20"/>
  <c r="I10" i="20"/>
  <c r="I11" i="20"/>
  <c r="I12" i="20"/>
  <c r="I14" i="20"/>
  <c r="I15" i="20"/>
  <c r="I16" i="20"/>
  <c r="I17" i="20"/>
  <c r="I2" i="20"/>
  <c r="Q43" i="22"/>
  <c r="Q44" i="22"/>
  <c r="Q2" i="22"/>
  <c r="Q45" i="22"/>
  <c r="Q3" i="22"/>
  <c r="Q46" i="22"/>
  <c r="Q4"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42"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I182" i="3"/>
  <c r="I155" i="3"/>
  <c r="I152" i="3"/>
  <c r="I268" i="3"/>
  <c r="I267" i="3"/>
  <c r="I266" i="3"/>
  <c r="I16" i="3"/>
  <c r="I264" i="3"/>
  <c r="I263" i="3"/>
  <c r="I262" i="3"/>
  <c r="I69" i="3"/>
  <c r="I68" i="3"/>
  <c r="I234" i="3"/>
  <c r="I261" i="3"/>
  <c r="I233" i="3"/>
  <c r="I258" i="3"/>
  <c r="I255" i="3"/>
  <c r="I232" i="3"/>
  <c r="I231" i="3"/>
  <c r="I254" i="3"/>
  <c r="I253" i="3"/>
  <c r="I181" i="3"/>
  <c r="I252" i="3"/>
  <c r="I178" i="3"/>
  <c r="I251" i="3"/>
  <c r="I250" i="3"/>
  <c r="I213" i="3"/>
  <c r="I249" i="3"/>
  <c r="I248" i="3"/>
  <c r="I212" i="3"/>
  <c r="I211" i="3"/>
  <c r="I247" i="3"/>
  <c r="I246" i="3"/>
  <c r="I245" i="3"/>
  <c r="I244" i="3"/>
  <c r="I243" i="3"/>
  <c r="I8" i="3"/>
  <c r="I7" i="3"/>
  <c r="I6" i="3"/>
  <c r="I242" i="3"/>
  <c r="I241" i="3"/>
  <c r="I240" i="3"/>
  <c r="I210" i="3"/>
  <c r="I209" i="3"/>
  <c r="I238" i="3"/>
  <c r="I237" i="3"/>
  <c r="I169" i="3"/>
  <c r="I98" i="3"/>
  <c r="I172" i="3"/>
  <c r="I166" i="3"/>
  <c r="I236" i="3"/>
  <c r="I175" i="3"/>
  <c r="I235" i="3"/>
  <c r="I225" i="3"/>
  <c r="I224" i="3"/>
  <c r="I223" i="3"/>
  <c r="I222" i="3"/>
  <c r="I221" i="3"/>
  <c r="I220" i="3"/>
  <c r="I219" i="3"/>
  <c r="I218" i="3"/>
  <c r="I216" i="3"/>
  <c r="I215" i="3"/>
  <c r="I214" i="3"/>
  <c r="I15" i="3"/>
  <c r="I204" i="3"/>
  <c r="I203" i="3"/>
  <c r="I162" i="3"/>
  <c r="I202" i="3"/>
  <c r="I140" i="3"/>
  <c r="I65" i="3"/>
  <c r="I201" i="3"/>
  <c r="I158" i="3"/>
  <c r="I161" i="3"/>
  <c r="I208" i="3"/>
  <c r="I230" i="3"/>
  <c r="I200" i="3"/>
  <c r="I199" i="3"/>
  <c r="I198" i="3"/>
  <c r="I197" i="3"/>
  <c r="I196" i="3"/>
  <c r="I195" i="3"/>
  <c r="I194" i="3"/>
  <c r="I149" i="3"/>
  <c r="I229" i="3"/>
  <c r="I207" i="3"/>
  <c r="I137" i="3"/>
  <c r="I136" i="3"/>
  <c r="I184" i="3"/>
  <c r="I183" i="3"/>
  <c r="I132" i="3"/>
  <c r="I217" i="3"/>
  <c r="I38" i="3"/>
  <c r="I36" i="3"/>
  <c r="I34" i="3"/>
  <c r="I19" i="3"/>
  <c r="I146" i="3"/>
  <c r="I228" i="3"/>
  <c r="I128" i="3"/>
  <c r="I129" i="3"/>
  <c r="I95" i="3"/>
  <c r="I131" i="3"/>
  <c r="I14" i="3"/>
  <c r="I94" i="3"/>
  <c r="I93" i="3"/>
  <c r="I92" i="3"/>
  <c r="I91" i="3"/>
  <c r="I5" i="3"/>
  <c r="I124" i="3"/>
  <c r="I90" i="3"/>
  <c r="I89" i="3"/>
  <c r="I127" i="3"/>
  <c r="I227" i="3"/>
  <c r="I88" i="3"/>
  <c r="I87" i="3"/>
  <c r="I86" i="3"/>
  <c r="I81" i="3"/>
  <c r="I80" i="3"/>
  <c r="I85" i="3"/>
  <c r="I84" i="3"/>
  <c r="I83" i="3"/>
  <c r="I82" i="3"/>
  <c r="I79" i="3"/>
  <c r="I78" i="3"/>
  <c r="I77" i="3"/>
  <c r="I76" i="3"/>
  <c r="I75" i="3"/>
  <c r="I74" i="3"/>
  <c r="I73" i="3"/>
  <c r="I72" i="3"/>
  <c r="I143" i="3"/>
  <c r="I71" i="3"/>
  <c r="I70" i="3"/>
  <c r="I67" i="3"/>
  <c r="I66" i="3"/>
  <c r="I226" i="3"/>
  <c r="I64" i="3"/>
  <c r="I63" i="3"/>
  <c r="I62" i="3"/>
  <c r="I61" i="3"/>
  <c r="I60" i="3"/>
  <c r="I121" i="3"/>
  <c r="I59" i="3"/>
  <c r="I58" i="3"/>
  <c r="I57" i="3"/>
  <c r="I55" i="3"/>
  <c r="I56" i="3"/>
  <c r="I54" i="3"/>
  <c r="I53" i="3"/>
  <c r="I52" i="3"/>
  <c r="I51" i="3"/>
  <c r="I50" i="3"/>
  <c r="I49" i="3"/>
  <c r="I48" i="3"/>
  <c r="I47" i="3"/>
  <c r="I46" i="3"/>
  <c r="I45" i="3"/>
  <c r="I44" i="3"/>
  <c r="I43" i="3"/>
  <c r="I42" i="3"/>
  <c r="I41" i="3"/>
  <c r="I40" i="3"/>
  <c r="I206" i="3"/>
  <c r="I205" i="3"/>
  <c r="I103" i="3"/>
  <c r="I106" i="3"/>
  <c r="I39" i="3"/>
  <c r="I37" i="3"/>
  <c r="I35" i="3"/>
  <c r="I33" i="3"/>
  <c r="I32" i="3"/>
  <c r="I31" i="3"/>
  <c r="I30" i="3"/>
  <c r="I29" i="3"/>
  <c r="I28" i="3"/>
  <c r="I27" i="3"/>
  <c r="I26" i="3"/>
  <c r="I25" i="3"/>
  <c r="I24" i="3"/>
  <c r="I23" i="3"/>
  <c r="I22" i="3"/>
  <c r="I21" i="3"/>
  <c r="I20" i="3"/>
  <c r="I18" i="3"/>
  <c r="I17" i="3"/>
  <c r="I13" i="3"/>
  <c r="I12" i="3"/>
  <c r="I11" i="3"/>
  <c r="I10" i="3"/>
  <c r="I9" i="3"/>
  <c r="I3" i="3"/>
  <c r="I4" i="3"/>
  <c r="I2"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P2" i="3"/>
  <c r="P4" i="3"/>
  <c r="P3" i="3"/>
  <c r="P9" i="3"/>
  <c r="P10" i="3"/>
  <c r="P11" i="3"/>
  <c r="P12" i="3"/>
  <c r="P13" i="3"/>
  <c r="P17" i="3"/>
  <c r="P18" i="3"/>
  <c r="P20" i="3"/>
  <c r="P21" i="3"/>
  <c r="P22" i="3"/>
  <c r="P23" i="3"/>
  <c r="P24" i="3"/>
  <c r="P25" i="3"/>
  <c r="P26" i="3"/>
  <c r="P27" i="3"/>
  <c r="P28" i="3"/>
  <c r="P29" i="3"/>
  <c r="P30" i="3"/>
  <c r="P31" i="3"/>
  <c r="P32" i="3"/>
  <c r="P33" i="3"/>
  <c r="P35" i="3"/>
  <c r="P37" i="3"/>
  <c r="P39" i="3"/>
  <c r="P106" i="3"/>
  <c r="P103" i="3"/>
  <c r="P205" i="3"/>
  <c r="P206" i="3"/>
  <c r="P40" i="3"/>
  <c r="P41" i="3"/>
  <c r="P42" i="3"/>
  <c r="P43" i="3"/>
  <c r="P44" i="3"/>
  <c r="P45" i="3"/>
  <c r="P46" i="3"/>
  <c r="P47" i="3"/>
  <c r="P48" i="3"/>
  <c r="P49" i="3"/>
  <c r="P50" i="3"/>
  <c r="P51" i="3"/>
  <c r="P52" i="3"/>
  <c r="P53" i="3"/>
  <c r="P54" i="3"/>
  <c r="P56" i="3"/>
  <c r="P55" i="3"/>
  <c r="P57" i="3"/>
  <c r="P58" i="3"/>
  <c r="P59" i="3"/>
  <c r="P121" i="3"/>
  <c r="P60" i="3"/>
  <c r="P61" i="3"/>
  <c r="P62" i="3"/>
  <c r="P63" i="3"/>
  <c r="P64" i="3"/>
  <c r="P226" i="3"/>
  <c r="P66" i="3"/>
  <c r="P67" i="3"/>
  <c r="P70" i="3"/>
  <c r="P71" i="3"/>
  <c r="P143" i="3"/>
  <c r="P72" i="3"/>
  <c r="P73" i="3"/>
  <c r="P74" i="3"/>
  <c r="P75" i="3"/>
  <c r="P76" i="3"/>
  <c r="P77" i="3"/>
  <c r="P78" i="3"/>
  <c r="P79" i="3"/>
  <c r="P82" i="3"/>
  <c r="P83" i="3"/>
  <c r="P84" i="3"/>
  <c r="P85" i="3"/>
  <c r="P80" i="3"/>
  <c r="P81" i="3"/>
  <c r="P86" i="3"/>
  <c r="P87" i="3"/>
  <c r="P88" i="3"/>
  <c r="P227" i="3"/>
  <c r="P127" i="3"/>
  <c r="P89" i="3"/>
  <c r="P90" i="3"/>
  <c r="P124" i="3"/>
  <c r="P5" i="3"/>
  <c r="P91" i="3"/>
  <c r="P92" i="3"/>
  <c r="P93" i="3"/>
  <c r="P94" i="3"/>
  <c r="P14" i="3"/>
  <c r="P256" i="3"/>
  <c r="P131" i="3"/>
  <c r="P95" i="3"/>
  <c r="P129" i="3"/>
  <c r="P128" i="3"/>
  <c r="P228" i="3"/>
  <c r="P146" i="3"/>
  <c r="P19" i="3"/>
  <c r="P34" i="3"/>
  <c r="P36" i="3"/>
  <c r="P38" i="3"/>
  <c r="P217" i="3"/>
  <c r="P132" i="3"/>
  <c r="P183" i="3"/>
  <c r="P184" i="3"/>
  <c r="P193" i="3"/>
  <c r="P136" i="3"/>
  <c r="P137" i="3"/>
  <c r="P207" i="3"/>
  <c r="P229" i="3"/>
  <c r="P195" i="3"/>
  <c r="P196" i="3"/>
  <c r="P197" i="3"/>
  <c r="P198" i="3"/>
  <c r="P200" i="3"/>
  <c r="P230" i="3"/>
  <c r="P202" i="3"/>
  <c r="P204" i="3"/>
  <c r="P214" i="3"/>
  <c r="P215" i="3"/>
  <c r="P216" i="3"/>
  <c r="P218" i="3"/>
  <c r="P219" i="3"/>
  <c r="P220" i="3"/>
  <c r="P221" i="3"/>
  <c r="P222" i="3"/>
  <c r="P223" i="3"/>
  <c r="P224" i="3"/>
  <c r="P225" i="3"/>
  <c r="P235" i="3"/>
  <c r="P175" i="3"/>
  <c r="P236" i="3"/>
  <c r="P166" i="3"/>
  <c r="P172" i="3"/>
  <c r="P98" i="3"/>
  <c r="P169" i="3"/>
  <c r="P237" i="3"/>
  <c r="P238" i="3"/>
  <c r="P239" i="3"/>
  <c r="P209" i="3"/>
  <c r="P210" i="3"/>
  <c r="P240" i="3"/>
  <c r="P241" i="3"/>
  <c r="P242" i="3"/>
  <c r="P6" i="3"/>
  <c r="P7" i="3"/>
  <c r="P8" i="3"/>
  <c r="P243" i="3"/>
  <c r="P244" i="3"/>
  <c r="P245" i="3"/>
  <c r="P246" i="3"/>
  <c r="P247" i="3"/>
  <c r="P211" i="3"/>
  <c r="P212" i="3"/>
  <c r="P248" i="3"/>
  <c r="P249" i="3"/>
  <c r="P213" i="3"/>
  <c r="P250" i="3"/>
  <c r="P251" i="3"/>
  <c r="P178" i="3"/>
  <c r="P252" i="3"/>
  <c r="P181" i="3"/>
  <c r="P253" i="3"/>
  <c r="P254" i="3"/>
  <c r="P231" i="3"/>
  <c r="P232" i="3"/>
  <c r="P255" i="3"/>
  <c r="P258" i="3"/>
  <c r="P233" i="3"/>
  <c r="P261" i="3"/>
  <c r="P234" i="3"/>
  <c r="P68" i="3"/>
  <c r="P69" i="3"/>
  <c r="P262" i="3"/>
  <c r="P263" i="3"/>
  <c r="P264" i="3"/>
  <c r="P16" i="3"/>
  <c r="P265" i="3"/>
  <c r="P266" i="3"/>
  <c r="P267" i="3"/>
  <c r="P268" i="3"/>
  <c r="P152" i="3"/>
  <c r="P155" i="3"/>
  <c r="P182"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<sst xmlns="http://schemas.openxmlformats.org/spreadsheetml/2006/main" count="8752" uniqueCount="4142">
  <si>
    <t>term</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</si>
  <si>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</si>
  <si>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</si>
  <si>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</si>
  <si>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</si>
  <si>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</si>
  <si>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</si>
  <si>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</si>
  <si>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</si>
  <si>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</si>
  <si>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</si>
  <si>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</si>
  <si>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</si>
  <si>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</si>
  <si>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</si>
  <si>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</si>
  <si>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</si>
  <si>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</si>
  <si>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</si>
  <si>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</si>
  <si>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</si>
  <si>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</si>
  <si>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</si>
  <si>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</si>
  <si>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</si>
  <si>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</si>
  <si>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</si>
  <si>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</si>
  <si>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</si>
  <si>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</si>
  <si>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efford_2004</t>
  </si>
  <si>
    <t>cmi_2020</t>
  </si>
  <si>
    <t>clarke_2019</t>
  </si>
  <si>
    <t>caughley_1977</t>
  </si>
  <si>
    <t>burgar_2021</t>
  </si>
  <si>
    <t>borchers_2012</t>
  </si>
  <si>
    <t>abmi_2021</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</si>
  <si>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</si>
  <si>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</si>
  <si>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</si>
  <si>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</si>
  <si>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</si>
  <si>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</si>
  <si>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</si>
  <si>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</si>
  <si>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</si>
  <si>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</si>
  <si>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</si>
  <si>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</si>
  <si>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</si>
  <si>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</si>
  <si>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</si>
  <si>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</si>
  <si>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</si>
  <si>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</si>
  <si>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</si>
  <si>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</si>
  <si>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</si>
  <si>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</si>
  <si>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</si>
  <si>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</si>
  <si>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</si>
  <si>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</si>
  <si>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</si>
  <si>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</si>
  <si>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</si>
  <si>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</si>
  <si>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</si>
  <si>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</si>
  <si>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</si>
  <si>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</si>
  <si>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</si>
  <si>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</si>
  <si>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</si>
  <si>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</si>
  <si>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</si>
  <si>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</si>
  <si>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</si>
  <si>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</si>
  <si>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</si>
  <si>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</si>
  <si>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</si>
  <si>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</si>
  <si>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</si>
  <si>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</si>
  <si>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</si>
  <si>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</si>
  <si>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</si>
  <si>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</si>
  <si>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</si>
  <si>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</si>
  <si>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</si>
  <si>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</si>
  <si>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</si>
  <si>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</si>
  <si>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</si>
  <si>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</si>
  <si>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</si>
  <si>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</si>
  <si>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</si>
  <si>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</si>
  <si>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</si>
  <si>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</si>
  <si>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</si>
  <si>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</si>
  <si>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</si>
  <si>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</si>
  <si>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</si>
  <si>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</si>
  <si>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</si>
  <si>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</si>
  <si>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</si>
  <si>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</si>
  <si>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</si>
  <si>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</si>
  <si>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</si>
  <si>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</si>
  <si>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</si>
  <si>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</si>
  <si>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</si>
  <si>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</si>
  <si>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</si>
  <si>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</si>
  <si>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</si>
  <si>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</si>
  <si>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</si>
  <si>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</si>
  <si>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</si>
  <si>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</si>
  <si>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</si>
  <si>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</si>
  <si>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</si>
  <si>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</si>
  <si>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</si>
  <si>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</si>
  <si>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</si>
  <si>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</si>
  <si>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</si>
  <si>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</si>
  <si>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</si>
  <si>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</si>
  <si>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</si>
  <si>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</si>
  <si>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</si>
  <si>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</si>
  <si>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</si>
  <si>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</si>
  <si>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</si>
  <si>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</si>
  <si>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</si>
  <si>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</si>
  <si>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</si>
  <si>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</si>
  <si>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</si>
  <si>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</si>
  <si>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</si>
  <si>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</si>
  <si>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</si>
  <si>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</si>
  <si>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</si>
  <si>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</si>
  <si>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</si>
  <si>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</si>
  <si>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</si>
  <si>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</si>
  <si>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</si>
  <si>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</si>
  <si>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</si>
  <si>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</si>
  <si>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</si>
  <si>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</si>
  <si>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</si>
  <si>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</si>
  <si>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</si>
  <si>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</si>
  <si>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</si>
  <si>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</si>
  <si>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</si>
  <si>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</si>
  <si>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</si>
  <si>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</si>
  <si>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</si>
  <si>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</si>
  <si>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</si>
  <si>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</si>
  <si>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</si>
  <si>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</si>
  <si>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</si>
  <si>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</si>
  <si>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</si>
  <si>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</si>
  <si>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</si>
  <si>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</si>
  <si>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</si>
  <si>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</si>
  <si>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</si>
  <si>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</si>
  <si>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</si>
  <si>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</si>
  <si>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</si>
  <si>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</si>
  <si>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</si>
  <si>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</si>
  <si>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</si>
  <si>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</si>
  <si>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</si>
  <si>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</si>
  <si>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</si>
  <si>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</si>
  <si>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</si>
  <si>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</si>
  <si>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</si>
  <si>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</si>
  <si>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</si>
  <si>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</si>
  <si>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</si>
  <si>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</si>
  <si>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</si>
  <si>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</si>
  <si>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</si>
  <si>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</si>
  <si>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</si>
  <si>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</si>
  <si>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</si>
  <si>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</si>
  <si>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</si>
  <si>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</si>
  <si>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</si>
  <si>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</si>
  <si>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</si>
  <si>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</si>
  <si>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</si>
  <si>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</si>
  <si>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</si>
  <si>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</si>
  <si>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</si>
  <si>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</si>
  <si>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</si>
  <si>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</si>
  <si>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</si>
  <si>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</si>
  <si>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</si>
  <si>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</si>
  <si>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</si>
  <si>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</si>
  <si>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</si>
  <si>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</si>
  <si>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</si>
  <si>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</si>
  <si>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</si>
  <si>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</si>
  <si>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</si>
  <si>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</si>
  <si>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</si>
  <si>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</si>
  <si>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</si>
  <si>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</si>
  <si>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</si>
  <si>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</si>
  <si>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</si>
  <si>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</si>
  <si>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</si>
  <si>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</si>
  <si>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</si>
  <si>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</si>
  <si>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</si>
  <si>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</si>
  <si>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</si>
  <si>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</si>
  <si>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</si>
  <si>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</si>
  <si>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</si>
  <si>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</si>
  <si>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</si>
  <si>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</si>
  <si>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</si>
  <si>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</si>
  <si>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</si>
  <si>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</si>
  <si>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</si>
  <si>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</si>
  <si>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</si>
  <si>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</si>
  <si>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</si>
  <si>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</si>
  <si>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</si>
  <si>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</si>
  <si>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</si>
  <si>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</si>
  <si>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</si>
  <si>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</si>
  <si>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</si>
  <si>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</si>
  <si>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</si>
  <si>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</si>
  <si>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</si>
  <si>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</si>
  <si>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</si>
  <si>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</si>
  <si>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</si>
  <si>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</si>
  <si>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</si>
  <si>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</si>
  <si>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</si>
  <si>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</si>
  <si>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</si>
  <si>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</si>
  <si>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</si>
  <si>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</si>
  <si>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</si>
  <si>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</si>
  <si>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</si>
  <si>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</si>
  <si>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</si>
  <si>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</si>
  <si>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</si>
  <si>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</si>
  <si>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</si>
  <si>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</si>
  <si>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</si>
  <si>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</si>
  <si>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</si>
  <si>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</si>
  <si>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</si>
  <si>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</si>
  <si>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</si>
  <si>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</si>
  <si>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</si>
  <si>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</si>
  <si>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</si>
  <si>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</si>
  <si>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</si>
  <si>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</si>
  <si>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</si>
  <si>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</si>
  <si>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</si>
  <si>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</si>
  <si>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</si>
  <si>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</si>
  <si>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</si>
  <si>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</si>
  <si>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</si>
  <si>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</si>
  <si>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</si>
  <si>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</si>
  <si>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</si>
  <si>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</si>
  <si>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</si>
  <si>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</si>
  <si>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</si>
  <si>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</si>
  <si>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</si>
  <si>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</si>
  <si>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</si>
  <si>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</si>
  <si>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</si>
  <si>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</si>
  <si>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</si>
  <si>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</si>
  <si>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</si>
  <si>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</si>
  <si>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</si>
  <si>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</si>
  <si>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</si>
  <si>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</si>
  <si>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</si>
  <si>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</si>
  <si>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</si>
  <si>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</si>
  <si>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</si>
  <si>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</si>
  <si>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</si>
  <si>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</si>
  <si>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</si>
  <si>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</si>
  <si>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</si>
  <si>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</si>
  <si>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</si>
  <si>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</si>
  <si>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</si>
  <si>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</si>
  <si>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</si>
  <si>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</si>
  <si>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</si>
  <si>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</si>
  <si>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</si>
  <si>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</si>
  <si>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</si>
  <si>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</si>
  <si>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</si>
  <si>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</si>
  <si>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</si>
  <si>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</si>
  <si>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</si>
  <si>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</si>
  <si>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</si>
  <si>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</si>
  <si>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</si>
  <si>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</si>
  <si>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</si>
  <si>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</si>
  <si>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</si>
  <si>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</si>
  <si>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</si>
  <si>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</si>
  <si>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</si>
  <si>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</si>
  <si>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</si>
  <si>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</si>
  <si>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</si>
  <si>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</si>
  <si>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</si>
  <si>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</si>
  <si>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</si>
  <si>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</si>
  <si>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</si>
  <si>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</si>
  <si>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</si>
  <si>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</si>
  <si>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</si>
  <si>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</si>
  <si>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</si>
  <si>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</si>
  <si>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</si>
  <si>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</si>
  <si>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</si>
  <si>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</si>
  <si>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</si>
  <si>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</si>
  <si>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</si>
  <si>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</si>
  <si>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</si>
  <si>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</si>
  <si>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</si>
  <si>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</si>
  <si>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</si>
  <si>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</si>
  <si>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</si>
  <si>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</si>
  <si>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</si>
  <si>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</si>
  <si>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</si>
  <si>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</si>
  <si>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</si>
  <si>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</si>
  <si>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</si>
  <si>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</si>
  <si>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</si>
  <si>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</si>
  <si>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</si>
  <si>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</si>
  <si>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</si>
  <si>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</si>
  <si>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</si>
  <si>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</si>
  <si>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</si>
  <si>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</si>
  <si>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</si>
  <si>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</si>
  <si>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</si>
  <si>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</si>
  <si>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</si>
  <si>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</si>
  <si>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</si>
  <si>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</si>
  <si>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</si>
  <si>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</si>
  <si>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</si>
  <si>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</si>
  <si>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</si>
  <si>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</si>
  <si>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</si>
  <si>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</si>
  <si>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</si>
  <si>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</si>
  <si>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</si>
  <si>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</si>
  <si>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</si>
  <si>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</si>
  <si>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</si>
  <si>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</si>
  <si>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</si>
  <si>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</si>
  <si>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</si>
  <si>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</si>
  <si>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</si>
  <si>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</si>
  <si>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</si>
  <si>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</si>
  <si>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</si>
  <si>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</si>
  <si>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</si>
  <si>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</si>
  <si>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</si>
  <si>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</si>
  <si>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</si>
  <si>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</si>
  <si>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</si>
  <si>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</si>
  <si>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</si>
  <si>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</si>
  <si>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</si>
  <si>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</si>
  <si>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</si>
  <si>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</si>
  <si>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</si>
  <si>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</si>
  <si>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</si>
  <si>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</si>
  <si>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</si>
  <si>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</si>
  <si>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</si>
  <si>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</si>
  <si>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</si>
  <si>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</si>
  <si>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</si>
  <si>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</si>
  <si>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</si>
  <si>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</si>
  <si>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</si>
  <si>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</si>
  <si>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</si>
  <si>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</si>
  <si>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</si>
  <si>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</si>
  <si>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</si>
  <si>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</si>
  <si>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</si>
  <si>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</si>
  <si>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</si>
  <si>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</si>
  <si>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</si>
  <si>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</si>
  <si>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</si>
  <si>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</si>
  <si>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</si>
  <si>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</si>
  <si>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</si>
  <si>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</si>
  <si>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</si>
  <si>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</si>
  <si>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</si>
  <si>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</si>
  <si>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</si>
  <si>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</si>
  <si>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</si>
  <si>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</si>
  <si>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</si>
  <si>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</si>
  <si>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</si>
  <si>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</si>
  <si>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</si>
  <si>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</si>
  <si>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</si>
  <si>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</si>
  <si>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</si>
  <si>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</si>
  <si>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</si>
  <si>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</si>
  <si>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</si>
  <si>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</si>
  <si>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</si>
  <si>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</si>
  <si>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</si>
  <si>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</si>
  <si>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</si>
  <si>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</si>
  <si>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</si>
  <si>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</si>
  <si>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</si>
  <si>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</si>
  <si>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</si>
  <si>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</si>
  <si>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</si>
  <si>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</si>
  <si>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</si>
  <si>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</si>
  <si>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</si>
  <si>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Bait</t>
  </si>
  <si>
    <t>baitlure_audible_lure</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</si>
  <si>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</si>
  <si>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</si>
  <si>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</si>
  <si>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</si>
  <si>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</si>
  <si>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</si>
  <si>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</si>
  <si>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</si>
  <si>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</si>
  <si>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</si>
  <si>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</si>
  <si>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</si>
  <si>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</si>
  <si>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</si>
  <si>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</si>
  <si>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</si>
  <si>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</si>
  <si>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</si>
  <si>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</si>
  <si>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</si>
  <si>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</si>
  <si>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</si>
  <si>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</si>
  <si>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</si>
  <si>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</si>
  <si>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</si>
  <si>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</si>
  <si>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</si>
  <si>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</si>
  <si>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</si>
  <si>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</si>
  <si>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</si>
  <si>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</si>
  <si>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</si>
  <si>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</si>
  <si>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</si>
  <si>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</si>
  <si>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</si>
  <si>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</si>
  <si>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</si>
  <si>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</si>
  <si>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</si>
  <si>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</si>
  <si>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</si>
  <si>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</si>
  <si>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</si>
  <si>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</si>
  <si>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</si>
  <si>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</si>
  <si>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</si>
  <si>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</si>
  <si>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</si>
  <si>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</si>
  <si>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</si>
  <si>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</si>
  <si>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</si>
  <si>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</si>
  <si>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</si>
  <si>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</si>
  <si>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</si>
  <si>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</si>
  <si>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</si>
  <si>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</si>
  <si>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</si>
  <si>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</si>
  <si>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</si>
  <si>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</si>
  <si>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</si>
  <si>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</si>
  <si>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</si>
  <si>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</si>
  <si>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</si>
  <si>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</si>
  <si>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</si>
  <si>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</si>
  <si>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</si>
  <si>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</si>
  <si>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</si>
  <si>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</si>
  <si>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</si>
  <si>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</si>
  <si>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</si>
  <si>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</si>
  <si>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</si>
  <si>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</si>
  <si>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</si>
  <si>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</si>
  <si>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</si>
  <si>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</si>
  <si>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</si>
  <si>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</si>
  <si>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</si>
  <si>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</si>
  <si>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</si>
  <si>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</si>
  <si>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</si>
  <si>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</si>
  <si>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</si>
  <si>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</si>
  <si>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</si>
  <si>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</si>
  <si>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</si>
  <si>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</si>
  <si>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</si>
  <si>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</si>
  <si>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</si>
  <si>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</si>
  <si>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</si>
  <si>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</si>
  <si>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</si>
  <si>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</si>
  <si>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</si>
  <si>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</si>
  <si>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</si>
  <si>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</si>
  <si>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</si>
  <si>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</si>
  <si>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</si>
  <si>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</si>
  <si>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</si>
  <si>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</si>
  <si>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</si>
  <si>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</si>
  <si>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</si>
  <si>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</si>
  <si>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</si>
  <si>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</si>
  <si>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</si>
  <si>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</si>
  <si>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</si>
  <si>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</si>
  <si>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</si>
  <si>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</si>
  <si>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</si>
  <si>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</si>
  <si>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</si>
  <si>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</si>
  <si>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</si>
  <si>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</si>
  <si>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</si>
  <si>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</si>
  <si>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</si>
  <si>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</si>
  <si>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</si>
  <si>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</si>
  <si>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</si>
  <si>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</si>
  <si>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</si>
  <si>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</si>
  <si>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</si>
  <si>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</si>
  <si>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</si>
  <si>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</si>
  <si>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</si>
  <si>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</si>
  <si>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</si>
  <si>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</si>
  <si>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</si>
  <si>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</si>
  <si>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</si>
  <si>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</si>
  <si>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</si>
  <si>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</si>
  <si>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</si>
  <si>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</si>
  <si>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</si>
  <si>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</si>
  <si>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</si>
  <si>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</si>
  <si>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</si>
  <si>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</si>
  <si>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</si>
  <si>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</si>
  <si>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</si>
  <si>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</si>
  <si>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</si>
  <si>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</si>
  <si>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</si>
  <si>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</si>
  <si>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</si>
  <si>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</si>
  <si>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</si>
  <si>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</si>
  <si>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</si>
  <si>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</si>
  <si>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</si>
  <si>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</si>
  <si>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</si>
  <si>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</si>
  <si>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</si>
  <si>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</si>
  <si>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</si>
  <si>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</si>
  <si>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</si>
  <si>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</si>
  <si>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</si>
  <si>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</si>
  <si>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</si>
  <si>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</si>
  <si>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</si>
  <si>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</si>
  <si>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</si>
  <si>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</si>
  <si>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</si>
  <si>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</si>
  <si>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</si>
  <si>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</si>
  <si>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</si>
  <si>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</si>
  <si>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</si>
  <si>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</si>
  <si>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</si>
  <si>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</si>
  <si>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</si>
  <si>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</si>
  <si>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</si>
  <si>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</si>
  <si>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</si>
  <si>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</si>
  <si>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</si>
  <si>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</si>
  <si>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</si>
  <si>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</si>
  <si>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</si>
  <si>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</si>
  <si>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</si>
  <si>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</si>
  <si>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</si>
  <si>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</si>
  <si>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</si>
  <si>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</si>
  <si>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</si>
  <si>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</si>
  <si>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</si>
  <si>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</si>
  <si>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</si>
  <si>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</si>
  <si>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</si>
  <si>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</si>
  <si>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</si>
  <si>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</si>
  <si>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</si>
  <si>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</si>
  <si>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</si>
  <si>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</si>
  <si>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</si>
  <si>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</si>
  <si>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</si>
  <si>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</si>
  <si>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</si>
  <si>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</si>
  <si>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</si>
  <si>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</si>
  <si>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</si>
  <si>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</si>
  <si>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</si>
  <si>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</si>
  <si>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</si>
  <si>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</si>
  <si>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</si>
  <si>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</si>
  <si>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</si>
  <si>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</si>
  <si>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</si>
  <si>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</si>
  <si>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key_type</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</si>
  <si>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</si>
  <si>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</si>
  <si>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</si>
  <si>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</si>
  <si>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</si>
  <si>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</si>
  <si>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</si>
  <si>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</si>
  <si>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</si>
  <si>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</si>
  <si>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</si>
  <si>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</si>
  <si>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</si>
  <si>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</si>
  <si>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</si>
  <si>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</si>
  <si>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</si>
  <si>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</si>
  <si>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</si>
  <si>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</si>
  <si>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</si>
  <si>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</si>
  <si>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</si>
  <si>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</si>
  <si>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</si>
  <si>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</si>
  <si>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</si>
  <si>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</si>
  <si>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</si>
  <si>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</si>
  <si>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</si>
  <si>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</si>
  <si>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</si>
  <si>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</si>
  <si>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</si>
  <si>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</si>
  <si>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</si>
  <si>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</si>
  <si>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</si>
  <si>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</si>
  <si>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</si>
  <si>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</si>
  <si>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</si>
  <si>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</si>
  <si>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</si>
  <si>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</si>
  <si>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</si>
  <si>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</si>
  <si>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</si>
  <si>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</si>
  <si>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</si>
  <si>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</si>
  <si>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</si>
  <si>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</si>
  <si>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</si>
  <si>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</si>
  <si>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</si>
  <si>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</si>
  <si>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</si>
  <si>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</si>
  <si>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</si>
  <si>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</si>
  <si>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</si>
  <si>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</si>
  <si>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</si>
  <si>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</si>
  <si>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</si>
  <si>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</si>
  <si>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</si>
  <si>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</si>
  <si>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</si>
  <si>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</si>
  <si>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</si>
  <si>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</si>
  <si>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</si>
  <si>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</si>
  <si>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</si>
  <si>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</si>
  <si>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</si>
  <si>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</si>
  <si>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</si>
  <si>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</si>
  <si>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</si>
  <si>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</si>
  <si>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</si>
  <si>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</si>
  <si>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</si>
  <si>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</si>
  <si>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</si>
  <si>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</si>
  <si>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</si>
  <si>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</si>
  <si>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</si>
  <si>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</si>
  <si>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</si>
  <si>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</si>
  <si>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</si>
  <si>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</si>
  <si>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</si>
  <si>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</si>
  <si>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</si>
  <si>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</si>
  <si>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</si>
  <si>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</si>
  <si>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</si>
  <si>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</si>
  <si>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</si>
  <si>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</si>
  <si>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</si>
  <si>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</si>
  <si>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</si>
  <si>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</si>
  <si>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</si>
  <si>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</si>
  <si>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</si>
  <si>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</si>
  <si>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</si>
  <si>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</si>
  <si>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</si>
  <si>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</si>
  <si>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</si>
  <si>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</si>
  <si>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</si>
  <si>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</si>
  <si>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</si>
  <si>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</si>
  <si>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</si>
  <si>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</si>
  <si>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</si>
  <si>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</si>
  <si>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</si>
  <si>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</si>
  <si>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</si>
  <si>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</si>
  <si>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</si>
  <si>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</si>
  <si>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</si>
  <si>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</si>
  <si>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</si>
  <si>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</si>
  <si>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</si>
  <si>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</si>
  <si>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</si>
  <si>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</si>
  <si>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</si>
  <si>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</si>
  <si>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</si>
  <si>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</si>
  <si>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</si>
  <si>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</si>
  <si>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</si>
  <si>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</si>
  <si>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</si>
  <si>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</si>
  <si>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</si>
  <si>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</si>
  <si>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</si>
  <si>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</si>
  <si>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</si>
  <si>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</si>
  <si>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</si>
  <si>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</si>
  <si>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</si>
  <si>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</si>
  <si>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</si>
  <si>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</si>
  <si>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</si>
  <si>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</si>
  <si>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</si>
  <si>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</si>
  <si>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</si>
  <si>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</si>
  <si>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</si>
  <si>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</si>
  <si>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</si>
  <si>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</si>
  <si>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</si>
  <si>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</si>
  <si>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</si>
  <si>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</si>
  <si>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</si>
  <si>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</si>
  <si>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</si>
  <si>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</si>
  <si>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</si>
  <si>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</si>
  <si>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</si>
  <si>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</si>
  <si>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</si>
  <si>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</si>
  <si>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</si>
  <si>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</si>
  <si>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</si>
  <si>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</si>
  <si>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</si>
  <si>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</si>
  <si>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</si>
  <si>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</si>
  <si>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</si>
  <si>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</si>
  <si>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</si>
  <si>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</si>
  <si>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</si>
  <si>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</si>
  <si>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</si>
  <si>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</si>
  <si>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</si>
  <si>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</si>
  <si>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</si>
  <si>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</si>
  <si>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</si>
  <si>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</si>
  <si>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</si>
  <si>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</si>
  <si>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</si>
  <si>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</si>
  <si>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</si>
  <si>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</si>
  <si>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</si>
  <si>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</si>
  <si>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</si>
  <si>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</si>
  <si>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</si>
  <si>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</si>
  <si>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</si>
  <si>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</si>
  <si>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</si>
  <si>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</si>
  <si>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</si>
  <si>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</si>
  <si>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</si>
  <si>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</si>
  <si>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</si>
  <si>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</si>
  <si>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</si>
  <si>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</si>
  <si>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</si>
  <si>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</si>
  <si>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</si>
  <si>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</si>
  <si>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</si>
  <si>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</si>
  <si>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</si>
  <si>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</si>
  <si>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</si>
  <si>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</si>
  <si>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</si>
  <si>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</si>
  <si>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</si>
  <si>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</si>
  <si>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</si>
  <si>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</si>
  <si>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</si>
  <si>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</si>
  <si>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</si>
  <si>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</si>
  <si>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</si>
  <si>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</si>
  <si>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</si>
  <si>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</si>
  <si>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</si>
  <si>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</si>
  <si>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</si>
  <si>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</si>
  <si>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</si>
  <si>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</si>
  <si>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</si>
  <si>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</si>
  <si>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</si>
  <si>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</si>
  <si>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</si>
  <si>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</si>
  <si>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</si>
  <si>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</si>
  <si>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</si>
  <si>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</si>
  <si>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</si>
  <si>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</si>
  <si>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</si>
  <si>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</si>
  <si>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</si>
  <si>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</si>
  <si>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</si>
  <si>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</si>
  <si>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</si>
  <si>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</si>
  <si>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</si>
  <si>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</si>
  <si>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</si>
  <si>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</si>
  <si>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</si>
  <si>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</si>
  <si>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</si>
  <si>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</si>
  <si>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</si>
  <si>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</si>
  <si>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</si>
  <si>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</si>
  <si>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</si>
  <si>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</si>
  <si>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</si>
  <si>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</si>
  <si>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</si>
  <si>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</si>
  <si>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</si>
  <si>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</si>
  <si>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</si>
  <si>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</si>
  <si>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</si>
  <si>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</si>
  <si>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</si>
  <si>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</si>
  <si>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</si>
  <si>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</si>
  <si>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</si>
  <si>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</si>
  <si>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</si>
  <si>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</si>
  <si>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</si>
  <si>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</si>
  <si>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</si>
  <si>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</si>
  <si>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</si>
  <si>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</si>
  <si>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</si>
  <si>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</si>
  <si>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</si>
  <si>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</si>
  <si>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</si>
  <si>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</si>
  <si>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</si>
  <si>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</si>
  <si>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</si>
  <si>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</si>
  <si>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</si>
  <si>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</si>
  <si>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</si>
  <si>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</si>
  <si>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</si>
  <si>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</si>
  <si>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</si>
  <si>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</si>
  <si>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</si>
  <si>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</si>
  <si>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</si>
  <si>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</si>
  <si>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</si>
  <si>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</si>
  <si>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</si>
  <si>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</si>
  <si>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</si>
  <si>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</si>
  <si>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</si>
  <si>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</si>
  <si>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</si>
  <si>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</si>
  <si>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</si>
  <si>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</si>
  <si>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</si>
  <si>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</si>
  <si>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</si>
  <si>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</si>
  <si>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</si>
  <si>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</si>
  <si>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</si>
  <si>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</si>
  <si>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</si>
  <si>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</si>
  <si>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</si>
  <si>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</si>
  <si>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</si>
  <si>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</si>
  <si>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</si>
  <si>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</si>
  <si>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</si>
  <si>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</si>
  <si>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</si>
  <si>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</si>
  <si>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</si>
  <si>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</si>
  <si>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</si>
  <si>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</si>
  <si>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</si>
  <si>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</si>
  <si>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</si>
  <si>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</si>
  <si>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</si>
  <si>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</si>
  <si>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</si>
  <si>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</si>
  <si>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</si>
  <si>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</si>
  <si>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</si>
  <si>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</si>
  <si>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</si>
  <si>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</si>
  <si>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</si>
  <si>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</si>
  <si>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</si>
  <si>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</si>
  <si>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</si>
  <si>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</si>
  <si>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</si>
  <si>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</si>
  <si>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</si>
  <si>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</si>
  <si>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</si>
  <si>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</si>
  <si>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</si>
  <si>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</si>
  <si>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</si>
  <si>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</si>
  <si>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</si>
  <si>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</si>
  <si>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</si>
  <si>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</si>
  <si>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</si>
  <si>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</si>
  <si>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</si>
  <si>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</si>
  <si>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</si>
  <si>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</si>
  <si>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</si>
  <si>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</si>
  <si>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</si>
  <si>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</si>
  <si>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</si>
  <si>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</si>
  <si>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</si>
  <si>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</si>
  <si>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</si>
  <si>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</si>
  <si>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</si>
  <si>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</si>
  <si>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</si>
  <si>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</si>
  <si>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</si>
  <si>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</si>
  <si>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</si>
  <si>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</si>
  <si>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</si>
  <si>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</si>
  <si>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</si>
  <si>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</si>
  <si>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</si>
  <si>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</si>
  <si>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</si>
  <si>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</si>
  <si>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</si>
  <si>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</si>
  <si>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</si>
  <si>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</si>
  <si>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</si>
  <si>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</si>
  <si>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</si>
  <si>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</si>
  <si>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</si>
  <si>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</si>
  <si>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</si>
  <si>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</si>
  <si>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</si>
  <si>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</si>
  <si>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</si>
  <si>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</si>
  <si>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</si>
  <si>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</si>
  <si>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</si>
  <si>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</si>
  <si>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</si>
  <si>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</si>
  <si>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</si>
  <si>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</si>
  <si>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</si>
  <si>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</si>
  <si>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</si>
  <si>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</si>
  <si>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</si>
  <si>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</si>
  <si>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</si>
  <si>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</si>
  <si>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</si>
  <si>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</si>
  <si>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</si>
  <si>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</si>
  <si>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</si>
  <si>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</si>
  <si>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</si>
  <si>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</si>
  <si>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</si>
  <si>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</si>
  <si>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</si>
  <si>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</si>
  <si>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01_</t>
  </si>
  <si>
    <t>zi_process</t>
  </si>
  <si>
    <t>question</t>
  </si>
  <si>
    <t>zi_re_overdispersed</t>
  </si>
  <si>
    <t>modmixed</t>
  </si>
  <si>
    <t>zi_overdispersed</t>
  </si>
  <si>
    <t>zeroinflation</t>
  </si>
  <si>
    <t>overdispersion</t>
  </si>
  <si>
    <t>num_recap</t>
  </si>
  <si>
    <t>num_det_individ</t>
  </si>
  <si>
    <t>num_det</t>
  </si>
  <si>
    <t>multisamp_per_loc</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</si>
  <si>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</si>
  <si>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</si>
  <si>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</si>
  <si>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</si>
  <si>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</si>
  <si>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</si>
  <si>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</si>
  <si>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</si>
  <si>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</si>
  <si>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</si>
  <si>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</si>
  <si>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</si>
  <si>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</si>
  <si>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</si>
  <si>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</si>
  <si>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</si>
  <si>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</si>
  <si>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</si>
  <si>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</si>
  <si>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</si>
  <si>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</si>
  <si>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</si>
  <si>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</si>
  <si>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</si>
  <si>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</si>
  <si>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</si>
  <si>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</si>
  <si>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</si>
  <si>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</si>
  <si>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</si>
  <si>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</si>
  <si>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</si>
  <si>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</si>
  <si>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</si>
  <si>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</si>
  <si>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</si>
  <si>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</si>
  <si>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</si>
  <si>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</si>
  <si>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</si>
  <si>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</si>
  <si>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</si>
  <si>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</si>
  <si>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</si>
  <si>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</si>
  <si>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</si>
  <si>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</si>
  <si>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</si>
  <si>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</si>
  <si>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</si>
  <si>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</si>
  <si>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</si>
  <si>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</si>
  <si>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</si>
  <si>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</si>
  <si>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</si>
  <si>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</si>
  <si>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</si>
  <si>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</si>
  <si>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</si>
  <si>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</si>
  <si>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</si>
  <si>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</si>
  <si>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</si>
  <si>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</si>
  <si>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</si>
  <si>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</si>
  <si>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</si>
  <si>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</si>
  <si>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</si>
  <si>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</si>
  <si>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</si>
  <si>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</si>
  <si>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</si>
  <si>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</si>
  <si>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</si>
  <si>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</si>
  <si>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</si>
  <si>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</si>
  <si>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</si>
  <si>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</si>
  <si>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</si>
  <si>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</si>
  <si>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</si>
  <si>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</si>
  <si>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</si>
  <si>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</si>
  <si>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</si>
  <si>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</si>
  <si>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</si>
  <si>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</si>
  <si>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</si>
  <si>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</si>
  <si>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</si>
  <si>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</si>
  <si>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</si>
  <si>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</si>
  <si>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</si>
  <si>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</si>
  <si>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</si>
  <si>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</si>
  <si>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</si>
  <si>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</si>
  <si>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</si>
  <si>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</si>
  <si>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</si>
  <si>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</si>
  <si>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</si>
  <si>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</si>
  <si>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</si>
  <si>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</si>
  <si>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</si>
  <si>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</si>
  <si>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</si>
  <si>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</si>
  <si>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</si>
  <si>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</si>
  <si>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</si>
  <si>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</si>
  <si>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</si>
  <si>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</si>
  <si>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</si>
  <si>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</si>
  <si>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</si>
  <si>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</si>
  <si>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</si>
  <si>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</si>
  <si>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</si>
  <si>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</si>
  <si>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</si>
  <si>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</si>
  <si>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</si>
  <si>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</si>
  <si>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</si>
  <si>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</si>
  <si>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</si>
  <si>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</si>
  <si>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</si>
  <si>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</si>
  <si>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</si>
  <si>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</si>
  <si>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</si>
  <si>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</si>
  <si>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</si>
  <si>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</si>
  <si>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</si>
  <si>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</si>
  <si>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</si>
  <si>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</si>
  <si>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</si>
  <si>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</si>
  <si>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</si>
  <si>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</si>
  <si>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</si>
  <si>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</si>
  <si>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</si>
  <si>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</si>
  <si>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</si>
  <si>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</si>
  <si>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</si>
  <si>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</si>
  <si>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</si>
  <si>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</si>
  <si>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</si>
  <si>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</si>
  <si>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</si>
  <si>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</si>
  <si>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</si>
  <si>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</si>
  <si>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</si>
  <si>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</si>
  <si>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</si>
  <si>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</si>
  <si>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</si>
  <si>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</si>
  <si>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</si>
  <si>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</si>
  <si>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</si>
  <si>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</si>
  <si>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</si>
  <si>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</si>
  <si>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</si>
  <si>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</si>
  <si>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</si>
  <si>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</si>
  <si>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</si>
  <si>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</si>
  <si>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</si>
  <si>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</si>
  <si>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</si>
  <si>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</si>
  <si>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</si>
  <si>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</si>
  <si>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</si>
  <si>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</si>
  <si>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</si>
  <si>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</si>
  <si>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</si>
  <si>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</si>
  <si>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</si>
  <si>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</si>
  <si>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</si>
  <si>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</si>
  <si>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</si>
  <si>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</si>
  <si>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</si>
  <si>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</si>
  <si>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</si>
  <si>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</si>
  <si>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</si>
  <si>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</si>
  <si>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</si>
  <si>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</si>
  <si>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</si>
  <si>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</si>
  <si>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</si>
  <si>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</si>
  <si>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</si>
  <si>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</si>
  <si>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</si>
  <si>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</si>
  <si>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</si>
  <si>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</si>
  <si>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</si>
  <si>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</si>
  <si>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</si>
  <si>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</si>
  <si>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</si>
  <si>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</si>
  <si>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</si>
  <si>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</si>
  <si>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</si>
  <si>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</si>
  <si>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</si>
  <si>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</si>
  <si>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</si>
  <si>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</si>
  <si>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</si>
  <si>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</si>
  <si>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</si>
  <si>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</si>
  <si>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</si>
  <si>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</si>
  <si>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</si>
  <si>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</si>
  <si>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</si>
  <si>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</si>
  <si>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</si>
  <si>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</si>
  <si>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</si>
  <si>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</si>
  <si>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</si>
  <si>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</si>
  <si>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</si>
  <si>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</si>
  <si>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</si>
  <si>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</si>
  <si>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</si>
  <si>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</si>
  <si>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</si>
  <si>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</si>
  <si>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</si>
  <si>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</si>
  <si>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</si>
  <si>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</si>
  <si>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</si>
  <si>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</si>
  <si>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</si>
  <si>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</si>
  <si>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</si>
  <si>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</si>
  <si>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</si>
  <si>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</si>
  <si>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</si>
  <si>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</si>
  <si>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</si>
  <si>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</si>
  <si>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</si>
  <si>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</si>
  <si>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</si>
  <si>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</si>
  <si>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</si>
  <si>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</si>
  <si>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</si>
  <si>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</si>
  <si>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</si>
  <si>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</si>
  <si>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</si>
  <si>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</si>
  <si>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</si>
  <si>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</si>
  <si>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</si>
  <si>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</si>
  <si>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</si>
  <si>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</si>
  <si>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</si>
  <si>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</si>
  <si>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</si>
  <si>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</si>
  <si>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</si>
  <si>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</si>
  <si>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</si>
  <si>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</si>
  <si>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</si>
  <si>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</si>
  <si>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</si>
  <si>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</si>
  <si>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</si>
  <si>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</si>
  <si>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</si>
  <si>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</si>
  <si>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</si>
  <si>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</si>
  <si>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</si>
  <si>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</si>
  <si>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</si>
  <si>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</si>
  <si>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</si>
  <si>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</si>
  <si>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</si>
  <si>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</si>
  <si>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</si>
  <si>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</si>
  <si>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</si>
  <si>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</si>
  <si>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</si>
  <si>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</si>
  <si>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</si>
  <si>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</si>
  <si>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</si>
  <si>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</si>
  <si>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</si>
  <si>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</si>
  <si>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</si>
  <si>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</si>
  <si>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</si>
  <si>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</si>
  <si>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</si>
  <si>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</si>
  <si>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</si>
  <si>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</si>
  <si>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</si>
  <si>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</si>
  <si>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</si>
  <si>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</si>
  <si>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</si>
  <si>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</si>
  <si>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</si>
  <si>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</si>
  <si>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</si>
  <si>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</si>
  <si>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</si>
  <si>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</si>
  <si>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</si>
  <si>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</si>
  <si>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</si>
  <si>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</si>
  <si>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</si>
  <si>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</si>
  <si>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</si>
  <si>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</si>
  <si>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</si>
  <si>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</si>
  <si>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</si>
  <si>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</si>
  <si>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</si>
  <si>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</si>
  <si>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</si>
  <si>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</si>
  <si>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</si>
  <si>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</si>
  <si>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</si>
  <si>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</si>
  <si>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</si>
  <si>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</si>
  <si>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</si>
  <si>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</si>
  <si>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</si>
  <si>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</si>
  <si>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</si>
  <si>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</si>
  <si>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</si>
  <si>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</si>
  <si>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</si>
  <si>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</si>
  <si>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</si>
  <si>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</si>
  <si>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</si>
  <si>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</si>
  <si>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</si>
  <si>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</si>
  <si>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</si>
  <si>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</si>
  <si>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</si>
  <si>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</si>
  <si>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</si>
  <si>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</si>
  <si>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</si>
  <si>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</si>
  <si>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</si>
  <si>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</si>
  <si>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</si>
  <si>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</si>
  <si>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</si>
  <si>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</si>
  <si>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</si>
  <si>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</si>
  <si>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</si>
  <si>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</si>
  <si>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</si>
  <si>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</si>
  <si>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</si>
  <si>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</si>
  <si>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</si>
  <si>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</si>
  <si>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</si>
  <si>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</si>
  <si>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</si>
  <si>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</si>
  <si>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</si>
  <si>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</si>
  <si>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</si>
  <si>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</si>
  <si>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</si>
  <si>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</si>
  <si>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</si>
  <si>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</si>
  <si>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</si>
  <si>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</si>
  <si>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</si>
  <si>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</si>
  <si>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</si>
  <si>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</si>
  <si>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</si>
  <si>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</si>
  <si>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</si>
  <si>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</si>
  <si>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</si>
  <si>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</si>
  <si>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</si>
  <si>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</si>
  <si>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</si>
  <si>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</si>
  <si>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</si>
  <si>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</si>
  <si>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</si>
  <si>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</si>
  <si>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</si>
  <si>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</si>
  <si>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</si>
  <si>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</si>
  <si>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</si>
  <si>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</si>
  <si>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</si>
  <si>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</si>
  <si>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</si>
  <si>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</si>
  <si>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</si>
  <si>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</si>
  <si>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</si>
  <si>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</si>
  <si>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</si>
  <si>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</si>
  <si>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</si>
  <si>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</si>
  <si>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</si>
  <si>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</si>
  <si>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</si>
  <si>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</si>
  <si>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</si>
  <si>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</si>
  <si>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</si>
  <si>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</si>
  <si>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</si>
  <si>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</si>
  <si>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</si>
  <si>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</si>
  <si>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</si>
  <si>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</si>
  <si>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</si>
  <si>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</si>
  <si>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</si>
  <si>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</si>
  <si>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</si>
  <si>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</si>
  <si>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</si>
  <si>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</si>
  <si>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</si>
  <si>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</si>
  <si>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</si>
  <si>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</si>
  <si>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</si>
  <si>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</si>
  <si>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</si>
  <si>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</si>
  <si>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</si>
  <si>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</si>
  <si>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</si>
  <si>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</si>
  <si>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</si>
  <si>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</si>
  <si>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</si>
  <si>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</si>
  <si>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</si>
  <si>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</si>
  <si>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</si>
  <si>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</si>
  <si>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</si>
  <si>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</si>
  <si>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</si>
  <si>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</si>
  <si>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</si>
  <si>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</si>
  <si>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</si>
  <si>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</si>
  <si>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</si>
  <si>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</si>
  <si>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</si>
  <si>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</si>
  <si>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</si>
  <si>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</si>
  <si>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</si>
  <si>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</si>
  <si>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</si>
  <si>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</si>
  <si>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</si>
  <si>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</si>
  <si>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</si>
  <si>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</si>
  <si>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</si>
  <si>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</si>
  <si>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</si>
  <si>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</si>
  <si>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</si>
  <si>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</si>
  <si>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</si>
  <si>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</si>
  <si>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</si>
  <si>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</si>
  <si>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</si>
  <si>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</si>
  <si>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</si>
  <si>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</si>
  <si>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</si>
  <si>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</si>
  <si>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</si>
  <si>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</si>
  <si>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</si>
  <si>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</si>
  <si>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</si>
  <si>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</si>
  <si>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</si>
  <si>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</si>
  <si>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</si>
  <si>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</si>
  <si>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</si>
  <si>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</si>
  <si>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</si>
  <si>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</si>
  <si>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</si>
  <si>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</si>
  <si>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</si>
  <si>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</si>
  <si>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</si>
  <si>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</si>
  <si>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</si>
  <si>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</si>
  <si>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</si>
  <si>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</si>
  <si>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</si>
  <si>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</si>
  <si>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</si>
  <si>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</si>
  <si>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</si>
  <si>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</si>
  <si>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</si>
  <si>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</si>
  <si>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</si>
  <si>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</si>
  <si>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</si>
  <si>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</si>
  <si>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</si>
  <si>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</si>
  <si>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</si>
  <si>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</si>
  <si>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</si>
  <si>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</si>
  <si>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</si>
  <si>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</si>
  <si>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</si>
  <si>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</si>
  <si>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</si>
  <si>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</si>
  <si>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</si>
  <si>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</si>
  <si>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</si>
  <si>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</si>
  <si>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</si>
  <si>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</si>
  <si>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</si>
  <si>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</si>
  <si>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</si>
  <si>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</si>
  <si>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</si>
  <si>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</si>
  <si>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</si>
  <si>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</si>
  <si>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</si>
  <si>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</si>
  <si>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</si>
  <si>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</si>
  <si>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</si>
  <si>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</si>
  <si>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</si>
  <si>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</si>
  <si>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</si>
  <si>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</si>
  <si>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</si>
  <si>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</si>
  <si>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</si>
  <si>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</si>
  <si>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</si>
  <si>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</si>
  <si>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</si>
  <si>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</si>
  <si>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</si>
  <si>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</si>
  <si>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</si>
  <si>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</si>
  <si>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</si>
  <si>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</si>
  <si>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</si>
  <si>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</si>
  <si>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</si>
  <si>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</si>
  <si>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</si>
  <si>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</si>
  <si>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</si>
  <si>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</si>
  <si>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</si>
  <si>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</si>
  <si>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</si>
  <si>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</si>
  <si>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</si>
  <si>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</si>
  <si>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</si>
  <si>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</si>
  <si>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</si>
  <si>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</si>
  <si>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</si>
  <si>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</si>
  <si>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</si>
  <si>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</si>
  <si>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</si>
  <si>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</si>
  <si>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</si>
  <si>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</si>
  <si>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</si>
  <si>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</si>
  <si>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</si>
  <si>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</si>
  <si>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</si>
  <si>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</si>
  <si>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</si>
  <si>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</si>
  <si>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</si>
  <si>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</si>
  <si>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</si>
  <si>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</si>
  <si>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</si>
  <si>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</si>
  <si>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</si>
  <si>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</si>
  <si>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</si>
  <si>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</si>
  <si>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</si>
  <si>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</si>
  <si>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</si>
  <si>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</si>
  <si>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</si>
  <si>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</si>
  <si>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</si>
  <si>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</si>
  <si>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</si>
  <si>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</si>
  <si>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</si>
  <si>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</si>
  <si>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</si>
  <si>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</si>
  <si>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</si>
  <si>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</si>
  <si>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</si>
  <si>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</si>
  <si>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</si>
  <si>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</si>
  <si>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</si>
  <si>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</si>
  <si>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</si>
  <si>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</si>
  <si>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</si>
  <si>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</si>
  <si>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</si>
  <si>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</si>
  <si>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</si>
  <si>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</si>
  <si>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</si>
  <si>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</si>
  <si>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</si>
  <si>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</si>
  <si>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</si>
  <si>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</si>
  <si>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</si>
  <si>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</si>
  <si>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</si>
  <si>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</si>
  <si>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</si>
  <si>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</si>
  <si>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</si>
  <si>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</si>
  <si>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</si>
  <si>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</si>
  <si>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Camera locations placement is random, systematic, or systematic random ({{ ref_intext_moeller_et_al_2018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</si>
  <si>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</si>
  <si>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</si>
  <si>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</si>
  <si>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</si>
  <si>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</si>
  <si>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</si>
  <si>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</si>
  <si>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</si>
  <si>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</si>
  <si>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</si>
  <si>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</si>
  <si>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</si>
  <si>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</si>
  <si>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</si>
  <si>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</si>
  <si>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</si>
  <si>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</si>
  <si>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</si>
  <si>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</si>
  <si>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</si>
  <si>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</si>
  <si>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</si>
  <si>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</si>
  <si>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</si>
  <si>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</si>
  <si>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</si>
  <si>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</si>
  <si>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</si>
  <si>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</si>
  <si>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</si>
  <si>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pro_con_assumption_type</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</si>
  <si>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</si>
  <si>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</si>
  <si>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</si>
  <si>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</si>
  <si>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</si>
  <si>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</si>
  <si>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</si>
  <si>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</si>
  <si>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</si>
  <si>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</si>
  <si>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</si>
  <si>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</si>
  <si>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</si>
  <si>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</si>
  <si>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</si>
  <si>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</si>
  <si>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</si>
  <si>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</si>
  <si>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</si>
  <si>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</si>
  <si>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</si>
  <si>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</si>
  <si>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</si>
  <si>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</si>
  <si>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</si>
  <si>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</si>
  <si>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</si>
  <si>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</si>
  <si>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</si>
  <si>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</si>
  <si>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</si>
  <si>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</si>
  <si>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</si>
  <si>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</si>
  <si>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</si>
  <si>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</si>
  <si>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</si>
  <si>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</si>
  <si>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</si>
  <si>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</si>
  <si>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</si>
  <si>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</si>
  <si>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</si>
  <si>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</si>
  <si>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</si>
  <si>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</si>
  <si>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</si>
  <si>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</si>
  <si>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</si>
  <si>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</si>
  <si>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</si>
  <si>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</si>
  <si>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</si>
  <si>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</si>
  <si>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</si>
  <si>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</si>
  <si>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</si>
  <si>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</si>
  <si>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</si>
  <si>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</si>
  <si>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</si>
  <si>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</si>
  <si>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</si>
  <si>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</si>
  <si>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</si>
  <si>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</si>
  <si>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</si>
  <si>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</si>
  <si>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</si>
  <si>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</si>
  <si>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</si>
  <si>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title_i_num_cams</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</si>
  <si>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</si>
  <si>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</si>
  <si>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https://ab-rcsc.github.io/rc-decision-support-tool_concept-library/02_dialog-boxes/01_06_cam_strat_covar.html#i_cam_strat_covar</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</si>
  <si>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</si>
  <si>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</si>
  <si>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https://ab-rcsc.github.io/rc-decision-support-tool_concept-library/02_dialog-boxes/01_47_cam_independent.html#i_cam_independent</t>
  </si>
  <si>
    <t>survey_dur_mth</t>
  </si>
  <si>
    <t>link</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</si>
  <si>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</si>
  <si>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</si>
  <si>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</si>
  <si>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</si>
  <si>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</si>
  <si>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</si>
  <si>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</si>
  <si>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</si>
  <si>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</si>
  <si>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</si>
  <si>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</si>
  <si>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</si>
  <si>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</si>
  <si>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</si>
  <si>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</si>
  <si>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</si>
  <si>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</si>
  <si>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</si>
  <si>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</si>
  <si>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</si>
  <si>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</si>
  <si>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</si>
  <si>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</si>
  <si>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</si>
  <si>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</si>
  <si>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</si>
  <si>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</si>
  <si>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</si>
  <si>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</si>
  <si>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</si>
  <si>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</si>
  <si>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</si>
  <si>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</si>
  <si>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</si>
  <si>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</si>
  <si>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</si>
  <si>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</si>
  <si>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</si>
  <si>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</si>
  <si>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</si>
  <si>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</si>
  <si>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</si>
  <si>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</si>
  <si>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</si>
  <si>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</si>
  <si>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</si>
  <si>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</si>
  <si>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</si>
  <si>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</si>
  <si>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</si>
  <si>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</si>
  <si>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</si>
  <si>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</si>
  <si>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</si>
  <si>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</si>
  <si>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</si>
  <si>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</si>
  <si>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</si>
  <si>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</si>
  <si>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</si>
  <si>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</si>
  <si>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</si>
  <si>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</si>
  <si>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</si>
  <si>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</si>
  <si>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</si>
  <si>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</si>
  <si>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</si>
  <si>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</si>
  <si>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</si>
  <si>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</si>
  <si>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</si>
  <si>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</si>
  <si>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</si>
  <si>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</si>
  <si>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</si>
  <si>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</si>
  <si>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</si>
  <si>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</si>
  <si>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</si>
  <si>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</si>
  <si>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</si>
  <si>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</si>
  <si>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</si>
  <si>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</si>
  <si>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</si>
  <si>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</si>
  <si>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</si>
  <si>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</si>
  <si>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</si>
  <si>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</si>
  <si>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</si>
  <si>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</si>
  <si>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</si>
  <si>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</si>
  <si>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</si>
  <si>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</si>
  <si>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</si>
  <si>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</si>
  <si>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</si>
  <si>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</si>
  <si>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</si>
  <si>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</si>
  <si>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</si>
  <si>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</si>
  <si>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</si>
  <si>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</si>
  <si>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</si>
  <si>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</si>
  <si>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</si>
  <si>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</si>
  <si>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</si>
  <si>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</si>
  <si>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</si>
  <si>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</si>
  <si>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</si>
  <si>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</si>
  <si>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</si>
  <si>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</si>
  <si>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</si>
  <si>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</si>
  <si>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</si>
  <si>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</si>
  <si>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</si>
  <si>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</si>
  <si>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</si>
  <si>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</si>
  <si>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</si>
  <si>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</si>
  <si>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</si>
  <si>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[density](/09_gloss_ref/09_glossary.md#density) that treats camera image data as quadrat samples (Becker et al., 2022).</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</si>
  <si>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</si>
  <si>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</si>
  <si>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</si>
  <si>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</si>
  <si>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</si>
  <si>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</si>
  <si>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</si>
  <si>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</si>
  <si>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</si>
  <si>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</si>
  <si>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</si>
  <si>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</si>
  <si>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</si>
  <si>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</si>
  <si>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</si>
  <si>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</si>
  <si>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</si>
  <si>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</si>
  <si>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</si>
  <si>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</si>
  <si>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</si>
  <si>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</si>
  <si>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</si>
  <si>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</si>
  <si>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</si>
  <si>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</si>
  <si>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</si>
  <si>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</si>
  <si>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</si>
  <si>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</si>
  <si>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</si>
  <si>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</si>
  <si>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</si>
  <si>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</si>
  <si>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</si>
  <si>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</si>
  <si>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</si>
  <si>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</si>
  <si>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</si>
  <si>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</si>
  <si>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</si>
  <si>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</si>
  <si>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</si>
  <si>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</si>
  <si>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</si>
  <si>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</si>
  <si>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</si>
  <si>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</si>
  <si>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</si>
  <si>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</si>
  <si>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</si>
  <si>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</si>
  <si>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</si>
  <si>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</si>
  <si>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</si>
  <si>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</si>
  <si>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</si>
  <si>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</si>
  <si>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</si>
  <si>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</si>
  <si>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</si>
  <si>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</si>
  <si>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</si>
  <si>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</si>
  <si>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</si>
  <si>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</si>
  <si>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</si>
  <si>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</si>
  <si>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</si>
  <si>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</si>
  <si>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</si>
  <si>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</si>
  <si>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</si>
  <si>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</si>
  <si>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</si>
  <si>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</si>
  <si>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</si>
  <si>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</si>
  <si>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</si>
  <si>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</si>
  <si>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</si>
  <si>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</si>
  <si>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</si>
  <si>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</si>
  <si>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</si>
  <si>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</si>
  <si>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</si>
  <si>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</si>
  <si>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</si>
  <si>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</si>
  <si>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</si>
  <si>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</si>
  <si>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</si>
  <si>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</si>
  <si>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</si>
  <si>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</si>
  <si>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</si>
  <si>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</si>
  <si>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</si>
  <si>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</si>
  <si>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</si>
  <si>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</si>
  <si>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</si>
  <si>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</si>
  <si>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</si>
  <si>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</si>
  <si>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</si>
  <si>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</si>
  <si>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</si>
  <si>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</si>
  <si>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</si>
  <si>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</si>
  <si>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</si>
  <si>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    - file: 02_dialog-boxes/04_13_sp_info.md</t>
  </si>
  <si>
    <t>#    - file: 02_dialog-boxes/04_14_sp_type.md</t>
  </si>
  <si>
    <t>#    - file: 02_dialog-boxes/04_15_sp_dens_low.md</t>
  </si>
  <si>
    <t>#    - file: 02_dialog-boxes/04_16_sp_occ_restr.md</t>
  </si>
  <si>
    <t>#    - file: 02_dialog-boxes/04_17_sp_hr_size.md</t>
  </si>
  <si>
    <t>#    - file: 02_dialog-boxes/04_18_sp_size.md</t>
  </si>
  <si>
    <t>#    - file: 02_dialog-boxes/04_19_sp_rarity.md</t>
  </si>
  <si>
    <t>#    - file: 02_dialog-boxes/04_20_sp_detprob_cat.md</t>
  </si>
  <si>
    <t>#    - file: 02_dialog-boxes/04_21_sp_behav.md</t>
  </si>
  <si>
    <t>#    - file: 02_dialog-boxes/04_22_sp_behav_season.md</t>
  </si>
  <si>
    <t>#    - file: 02_dialog-boxes/04_23_marking_code.md</t>
  </si>
  <si>
    <t>#    - file: 02_dialog-boxes/04_24_marking_allsub.md</t>
  </si>
  <si>
    <t>#    - file: 02_dialog-boxes/04_25_3ormore_cat_ids.md</t>
  </si>
  <si>
    <t>#    - file: 02_dialog-boxes/04_26_auxillary_info.md</t>
  </si>
  <si>
    <t>#    - file: 02_dialog-boxes/04_27_aux_count_possible.md</t>
  </si>
  <si>
    <t>#    - file: 02_dialog-boxes/04_28_focalarea_calc.md</t>
  </si>
  <si>
    <t>#    - file: 02_dialog-boxes/04_30_sp_common_pop_lg.md</t>
  </si>
  <si>
    <t>#    - file: 02_dialog-boxes/04_31_sp_size_multi.md</t>
  </si>
  <si>
    <t>#    - file: 02_dialog-boxes/04_32_sp_behav_mult.md</t>
  </si>
  <si>
    <t>#    - file: 02_dialog-boxes/04_33_sp_rarity_multi.md</t>
  </si>
  <si>
    <t>#    - file: 02_dialog-boxes/04_34_sp_rarity_multi.md</t>
  </si>
  <si>
    <t>#    - file: 02_dialog-boxes/04_35_sp_rarity_multi.md</t>
  </si>
  <si>
    <t>#    - file: 02_dialog-boxes/04_36_sp_detprob_cat_multi.md</t>
  </si>
  <si>
    <t>#    - file: 02_dialog-boxes/04_37_sp_detprob_cat_multi.md</t>
  </si>
  <si>
    <t>#    - file: 02_dialog-boxes/04_38_sp_detprob_cat_multi.md</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</si>
  <si>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</si>
  <si>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</si>
  <si>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</si>
  <si>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</si>
  <si>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</si>
  <si>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</si>
  <si>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</si>
  <si>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</si>
  <si>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</si>
  <si>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</si>
  <si>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</si>
  <si>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</si>
  <si>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</si>
  <si>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</si>
  <si>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</si>
  <si>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</si>
  <si>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</si>
  <si>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</si>
  <si>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</si>
  <si>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</si>
  <si>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</si>
  <si>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</si>
  <si>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</si>
  <si>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</si>
  <si>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</si>
  <si>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</si>
  <si>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</si>
  <si>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</si>
  <si>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</si>
  <si>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</si>
  <si>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</si>
  <si>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</si>
  <si>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</si>
  <si>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</si>
  <si>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</si>
  <si>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</si>
  <si>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</si>
  <si>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</si>
  <si>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</si>
  <si>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</si>
  <si>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</si>
  <si>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</si>
  <si>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</si>
  <si>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</si>
  <si>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</si>
  <si>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</si>
  <si>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</si>
  <si>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</si>
  <si>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</si>
  <si>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</si>
  <si>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</si>
  <si>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</si>
  <si>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</si>
  <si>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</si>
  <si>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</si>
  <si>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</si>
  <si>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</si>
  <si>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</si>
  <si>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</si>
  <si>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</si>
  <si>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</si>
  <si>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</si>
  <si>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</si>
  <si>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</si>
  <si>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</si>
  <si>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</si>
  <si>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</si>
  <si>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</si>
  <si>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</si>
  <si>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</si>
  <si>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</si>
  <si>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</si>
  <si>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</si>
  <si>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</si>
  <si>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</si>
  <si>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</si>
  <si>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</si>
  <si>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</si>
  <si>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</si>
  <si>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</si>
  <si>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</si>
  <si>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</si>
  <si>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</si>
  <si>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</si>
  <si>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</si>
  <si>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</si>
  <si>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</si>
  <si>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</si>
  <si>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</si>
  <si>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</si>
  <si>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</si>
  <si>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</si>
  <si>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</si>
  <si>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</si>
  <si>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</si>
  <si>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</si>
  <si>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</si>
  <si>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</si>
  <si>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</si>
  <si>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</si>
  <si>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</si>
  <si>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</si>
  <si>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</si>
  <si>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</si>
  <si>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</si>
  <si>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</si>
  <si>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</si>
  <si>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</si>
  <si>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</si>
  <si>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</si>
  <si>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</si>
  <si>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</si>
  <si>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</si>
  <si>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</si>
  <si>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</si>
  <si>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</si>
  <si>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</si>
  <si>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</si>
  <si>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</si>
  <si>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</si>
  <si>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</si>
  <si>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</si>
  <si>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</si>
  <si>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</si>
  <si>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</si>
  <si>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</si>
  <si>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</si>
  <si>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</si>
  <si>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</si>
  <si>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</si>
  <si>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</si>
  <si>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</si>
  <si>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</si>
  <si>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</si>
  <si>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</si>
  <si>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</si>
  <si>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</si>
  <si>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</si>
  <si>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</si>
  <si>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</si>
  <si>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</si>
  <si>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</si>
  <si>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</si>
  <si>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</si>
  <si>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</si>
  <si>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</si>
  <si>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</si>
  <si>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</si>
  <si>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</si>
  <si>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</si>
  <si>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</si>
  <si>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</si>
  <si>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</si>
  <si>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</si>
  <si>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</si>
  <si>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</si>
  <si>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</si>
  <si>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</si>
  <si>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</si>
  <si>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</si>
  <si>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</si>
  <si>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</si>
  <si>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</si>
  <si>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</si>
  <si>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</si>
  <si>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</si>
  <si>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</si>
  <si>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</si>
  <si>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</si>
  <si>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</si>
  <si>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</si>
  <si>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</si>
  <si>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</si>
  <si>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</si>
  <si>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</si>
  <si>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</si>
  <si>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</si>
  <si>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</si>
  <si>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</si>
  <si>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</si>
  <si>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</si>
  <si>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</si>
  <si>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</si>
  <si>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</si>
  <si>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</si>
  <si>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</si>
  <si>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</si>
  <si>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</si>
  <si>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</si>
  <si>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</si>
  <si>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</si>
  <si>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</si>
  <si>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</si>
  <si>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</si>
  <si>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</si>
  <si>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</si>
  <si>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</si>
  <si>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</si>
  <si>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</si>
  <si>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</si>
  <si>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</si>
  <si>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</si>
  <si>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</si>
  <si>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</si>
  <si>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</si>
  <si>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</si>
  <si>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</si>
  <si>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</si>
  <si>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</si>
  <si>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</si>
  <si>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</si>
  <si>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</si>
  <si>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</si>
  <si>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</si>
  <si>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</si>
  <si>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</si>
  <si>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</si>
  <si>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</si>
  <si>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</si>
  <si>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</si>
  <si>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</si>
  <si>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</si>
  <si>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</si>
  <si>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</si>
  <si>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</si>
  <si>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</si>
  <si>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</si>
  <si>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</si>
  <si>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</si>
  <si>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</si>
  <si>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</si>
  <si>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</si>
  <si>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</si>
  <si>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</si>
  <si>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</si>
  <si>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</si>
  <si>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</si>
  <si>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</si>
  <si>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</si>
  <si>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</si>
  <si>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</si>
  <si>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</si>
  <si>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</si>
  <si>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</si>
  <si>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</si>
  <si>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</si>
  <si>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</si>
  <si>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</si>
  <si>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</si>
  <si>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</si>
  <si>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</si>
  <si>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</si>
  <si>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</si>
  <si>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</si>
  <si>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</si>
  <si>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</si>
  <si>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</si>
  <si>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</si>
  <si>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</si>
  <si>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</si>
  <si>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</si>
  <si>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</si>
  <si>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</si>
  <si>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</si>
  <si>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</si>
  <si>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</si>
  <si>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</si>
  <si>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</si>
  <si>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</si>
  <si>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</si>
  <si>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</si>
  <si>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</si>
  <si>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</si>
  <si>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</si>
  <si>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</si>
  <si>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</si>
  <si>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</si>
  <si>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</si>
  <si>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</si>
  <si>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</si>
  <si>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</si>
  <si>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</si>
  <si>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</si>
  <si>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</si>
  <si>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</si>
  <si>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</si>
  <si>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</si>
  <si>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</si>
  <si>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</si>
  <si>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</si>
  <si>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</si>
  <si>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</si>
  <si>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</si>
  <si>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</si>
  <si>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</si>
  <si>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</si>
  <si>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</si>
  <si>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</si>
  <si>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</si>
  <si>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</si>
  <si>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</si>
  <si>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</si>
  <si>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</si>
  <si>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name_mod_name</t>
  </si>
  <si>
    <t>term_mod_name</t>
  </si>
  <si>
    <t>***New SD Card ID</t>
  </si>
  <si>
    <t>***Animal ID**</t>
  </si>
  <si>
    <t>***Access Method**</t>
  </si>
  <si>
    <t>***Batteries Replaced**</t>
  </si>
  <si>
    <r>
      <t>**</t>
    </r>
    <r>
      <rPr>
        <b/>
        <sz val="11"/>
        <color theme="1"/>
        <rFont val="Aptos Narrow"/>
        <scheme val="minor"/>
      </rPr>
      <t>Camera Location Name**</t>
    </r>
  </si>
  <si>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</si>
  <si>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</si>
  <si>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</si>
  <si>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</si>
  <si>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</si>
  <si>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</si>
  <si>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</si>
  <si>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</si>
  <si>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</si>
  <si>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</si>
  <si>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</si>
  <si>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</si>
  <si>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</si>
  <si>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</si>
  <si>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</si>
  <si>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</si>
  <si>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</si>
  <si>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</si>
  <si>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</si>
  <si>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</si>
  <si>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</si>
  <si>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</si>
  <si>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</si>
  <si>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</si>
  <si>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</si>
  <si>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</si>
  <si>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</si>
  <si>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</si>
  <si>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</si>
  <si>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</si>
  <si>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</si>
  <si>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</si>
  <si>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</si>
  <si>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</si>
  <si>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</si>
  <si>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</si>
  <si>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</si>
  <si>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</si>
  <si>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</si>
  <si>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</si>
  <si>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</si>
  <si>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</si>
  <si>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</si>
  <si>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</si>
  <si>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</si>
  <si>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</si>
  <si>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</si>
  <si>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</si>
  <si>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</si>
  <si>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</si>
  <si>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</si>
  <si>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</si>
  <si>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</si>
  <si>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</si>
  <si>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</si>
  <si>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</si>
  <si>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</si>
  <si>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</si>
  <si>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</si>
  <si>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</si>
  <si>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</si>
  <si>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</si>
  <si>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</si>
  <si>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</si>
  <si>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</si>
  <si>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</si>
  <si>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Probability of use</t>
  </si>
  <si>
    <t>Intensity of use</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</si>
  <si>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</si>
  <si>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</si>
  <si>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</si>
  <si>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</si>
  <si>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</si>
  <si>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</si>
  <si>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</si>
  <si>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</si>
  <si>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</si>
  <si>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</si>
  <si>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</si>
  <si>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</si>
  <si>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</si>
  <si>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</si>
  <si>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</si>
  <si>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</si>
  <si>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</si>
  <si>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</si>
  <si>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</si>
  <si>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</si>
  <si>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</si>
  <si>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</si>
  <si>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</si>
  <si>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</si>
  <si>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</si>
  <si>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</si>
  <si>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</si>
  <si>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</si>
  <si>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</si>
  <si>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</si>
  <si>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</si>
  <si>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</si>
  <si>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</si>
  <si>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</si>
  <si>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</si>
  <si>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</si>
  <si>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</si>
  <si>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</si>
  <si>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</si>
  <si>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</si>
  <si>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</si>
  <si>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</si>
  <si>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</si>
  <si>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01_40_cam_settings</t>
  </si>
  <si>
    <t>01_39_cam_makemod</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</si>
  <si>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</si>
  <si>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</si>
  <si>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</si>
  <si>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</si>
  <si>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</si>
  <si>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</si>
  <si>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</si>
  <si>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</si>
  <si>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Ecology of species (well known *vs.* poorly known)</t>
  </si>
  <si>
    <t>mod_divers_rich_rich2</t>
  </si>
  <si>
    <t>ASSIGNED</t>
  </si>
  <si>
    <t>Eric</t>
  </si>
  <si>
    <t>Marcus</t>
  </si>
  <si>
    <t>Anne</t>
  </si>
  <si>
    <t>Cassie</t>
  </si>
  <si>
    <t>postpone</t>
  </si>
  <si>
    <t>status</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</si>
  <si>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</si>
  <si>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</si>
  <si>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</si>
  <si>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noon_et_al_2012</t>
  </si>
  <si>
    <t>Gaston, K. J., Blackburn, T. M., Greenwood, J. J. D., Gregory, R. D., Quinn, R. M., &amp; Lawton, J. H. (2000). Abundance-Occupancy Relationships. *The Journal of Applied Ecology, 37*(s1), 39–59. &lt;https://doi.org/10.1046/j.1365-2664.2000.00485.x&gt;</t>
  </si>
  <si>
    <t>Noon, B. R., Bailey, L. L., Sisk, T. D., &amp; McKelvey, K. S. (2012). Efficient Species-Level Monitoring at the Landscape Scale. *Conservation Biology, 26*(3), 432–41. &lt;https://doi.org/10.1111/j.1523-1739.2012.01855.x.&gt;</t>
  </si>
  <si>
    <t>Royle &amp; Dorazio, 2012</t>
  </si>
  <si>
    <t>Noon et al., 2012</t>
  </si>
  <si>
    <t>royle_dorazio_2012</t>
  </si>
  <si>
    <t>Royle, J. A., &amp; Dorazio, R. M. (2012). Parameter-expanded data augmentation for Bayesian analysis of capture–recapture models. *Journal of Ornithology, 152*(S2), 521–537. &lt;https://doi.org/10.1007/s10336-010-0619-4&gt;</t>
  </si>
  <si>
    <t>E1D5E7</t>
  </si>
  <si>
    <t>Purple</t>
  </si>
  <si>
    <t>Obj_Res</t>
  </si>
  <si>
    <t>Yellow</t>
  </si>
  <si>
    <t>section</t>
  </si>
  <si>
    <t>FFFF66</t>
  </si>
  <si>
    <t>Yellow bright</t>
  </si>
  <si>
    <t>B0E3E6</t>
  </si>
  <si>
    <t>Teal</t>
  </si>
  <si>
    <t>Data &amp; analysis</t>
  </si>
  <si>
    <t>FFE6CC</t>
  </si>
  <si>
    <t>Project-level</t>
  </si>
  <si>
    <t>Stewart, F. E. C., Fisher, J. T., Burton, A. C., &amp; Volpe, J. P. (2018). Species occurrence data reflect the magnitude of animal movements better than the proximity of animal space use. *Ecosphere, 9*(2), e02112. &lt;https://doi.org/10.1002/ecs2.2112&gt;</t>
  </si>
  <si>
    <t>Stewart et al., 2019b</t>
  </si>
  <si>
    <t>Stewart et al., 2019a</t>
  </si>
  <si>
    <t>stewart_et_al_2019b</t>
  </si>
  <si>
    <t>stewart_et_al_2019a</t>
  </si>
  <si>
    <t>Efford, M. G., &amp; Dawson, D. K. (2012). Occupancy in continuous habitat. *Ecosphere, 3*(4). Article 32. &lt;https://doi.org/10.1890/es11-00308.1&gt;</t>
  </si>
  <si>
    <t>Efford &amp; Dawson, 2012</t>
  </si>
  <si>
    <t>efford_dawson_2012</t>
  </si>
  <si>
    <t>Stewart, F. E. C., Volpe, J. P., Eaton, B. R., Hood, G. A., Vujnovic, D., &amp; Fisher, J. T. (2019b). Protected areas alone rarely predict mammalian biodiversity across spatial scales in an Albertan working landscape. *Biological Conservation, 240*, 108252. &lt;https://doi.org/10.1016/j.biocon.2019.108252&gt;</t>
  </si>
  <si>
    <t>stewart_et_al_2018</t>
  </si>
  <si>
    <t>Stewart et al., 2018</t>
  </si>
  <si>
    <t>Stewart, F. E. C., Volpe, J. P., &amp; Fisher, J. T. (2019b). The Debate About Bait: A Red Herring in Wildlife Research. *The Journal of Wildlife Management, 83*(4), 985–992. &lt;https://doi.org/10.1002/jwmg.21657&gt;</t>
  </si>
  <si>
    <t>Foca, 2021</t>
  </si>
  <si>
    <t>Foca, J. M. (2021). *Camera Traps for Evaluating Ungulate Densities and Interspecific Interactions in the Beaver Hills Region of Alberta*. [Master's thesis, University of Alberta]. &lt;https://doi.org/10.7939/r3-bm8f-yj13&gt;</t>
  </si>
  <si>
    <t>foca_2021</t>
  </si>
  <si>
    <t>The probability of 'utilization' ({{ ref_intext_jennrich_turner_1969 }}); describes the relative probability of use (Powell &amp; Mitchell, 2012).</t>
  </si>
  <si>
    <t>§</t>
  </si>
  <si>
    <t>&amp;sect</t>
  </si>
  <si>
    <t>*</t>
  </si>
  <si>
    <t>&amp;dagger</t>
  </si>
  <si>
    <t>&amp;Dagger</t>
  </si>
  <si>
    <t>†</t>
  </si>
  <si>
    <t>‡</t>
  </si>
  <si>
    <t>∗</t>
  </si>
  <si>
    <t>&amp;lowast</t>
  </si>
  <si>
    <t>&amp;ast</t>
  </si>
  <si>
    <t>ref_bib_resource14_ref_id</t>
  </si>
  <si>
    <t>ref_bib_resource15_ref_id</t>
  </si>
  <si>
    <t>ref_bib_resource16_ref_id</t>
  </si>
  <si>
    <t>ref_bib_resource17_ref_id</t>
  </si>
  <si>
    <t>ref_bib_resource18_ref_id</t>
  </si>
  <si>
    <t>ref_bib_resource19_ref_id</t>
  </si>
  <si>
    <t>ref_bib_resource20_ref_id</t>
  </si>
  <si>
    <t>ref_intext_resource1_ref_id</t>
  </si>
  <si>
    <t>ref_intext_resource2_ref_id</t>
  </si>
  <si>
    <t>ref_intext_resource3_ref_id</t>
  </si>
  <si>
    <t>ref_intext_resource4_ref_id</t>
  </si>
  <si>
    <t>ref_intext_resource5_ref_id</t>
  </si>
  <si>
    <t>ref_intext_resource6_ref_id</t>
  </si>
  <si>
    <t>ref_intext_resource7_ref_id</t>
  </si>
  <si>
    <t>ref_intext_resource8_ref_id</t>
  </si>
  <si>
    <t>ref_intext_resource9_ref_id</t>
  </si>
  <si>
    <t>ref_intext_resource10_ref_id</t>
  </si>
  <si>
    <t>ref_intext_resource11_ref_id</t>
  </si>
  <si>
    <t>ref_intext_resource12_ref_id</t>
  </si>
  <si>
    <t>ref_intext_resource13_ref_id</t>
  </si>
  <si>
    <t>ref_intext_resource14_ref_id</t>
  </si>
  <si>
    <t>ref_intext_resource15_ref_id</t>
  </si>
  <si>
    <t>ref_intext_resource16_ref_id</t>
  </si>
  <si>
    <t>ref_intext_resource17_ref_id</t>
  </si>
  <si>
    <t>ref_intext_resource18_ref_id</t>
  </si>
  <si>
    <t>ref_intext_resource19_ref_id</t>
  </si>
  <si>
    <t>ref_intext_resource20_ref_id</t>
  </si>
  <si>
    <t>ref_intext_figure8_ref_id</t>
  </si>
  <si>
    <t>ref_intext_figure9_ref_id</t>
  </si>
  <si>
    <t>ref_intext_figure10_ref_id</t>
  </si>
  <si>
    <t>ref_intext_figure11_ref_id</t>
  </si>
  <si>
    <t>ref_intext_figure12_ref_id</t>
  </si>
  <si>
    <t>ref_intext_figure13_ref_id</t>
  </si>
  <si>
    <t>ref_intext_figure14_ref_id</t>
  </si>
  <si>
    <t>ref_intext_figure15_ref_id</t>
  </si>
  <si>
    <t>ref_intext_figure16_ref_id</t>
  </si>
  <si>
    <t>ref_intext_figure17_ref_id</t>
  </si>
  <si>
    <t>ref_intext_figure18_ref_id</t>
  </si>
  <si>
    <t>ref_intext_figure19_ref_id</t>
  </si>
  <si>
    <t>ref_intext_figure20_ref_id</t>
  </si>
  <si>
    <t>ref_bib_figure1_ref_id</t>
  </si>
  <si>
    <t>ref_bib_figure2_ref_id</t>
  </si>
  <si>
    <t>ref_bib_figure3_ref_id</t>
  </si>
  <si>
    <t>ref_bib_figure4_ref_id</t>
  </si>
  <si>
    <t>ref_bib_figure5_ref_id</t>
  </si>
  <si>
    <t>ref_bib_figure6_ref_id</t>
  </si>
  <si>
    <t>ref_bib_figure7_ref_id</t>
  </si>
  <si>
    <t>ref_bib_figure8_ref_id</t>
  </si>
  <si>
    <t>ref_bib_figure9_ref_id</t>
  </si>
  <si>
    <t>ref_bib_figure10_ref_id</t>
  </si>
  <si>
    <t>ref_bib_figure11_ref_id</t>
  </si>
  <si>
    <t>ref_bib_figure12_ref_id</t>
  </si>
  <si>
    <t>ref_bib_figure13_ref_id</t>
  </si>
  <si>
    <t>ref_bib_figure14_ref_id</t>
  </si>
  <si>
    <t>ref_bib_figure15_ref_id</t>
  </si>
  <si>
    <t>ref_bib_figure16_ref_id</t>
  </si>
  <si>
    <t>ref_bib_figure17_ref_id</t>
  </si>
  <si>
    <t>ref_bib_figure18_ref_id</t>
  </si>
  <si>
    <t>ref_bib_figure19_ref_id</t>
  </si>
  <si>
    <t>ref_bib_figure20_ref_id</t>
  </si>
  <si>
    <t>ref_intext_vid8_ref_id</t>
  </si>
  <si>
    <t>ref_intext_vid9_ref_id</t>
  </si>
  <si>
    <t>pascal_et_al_2020</t>
  </si>
  <si>
    <t>gaston_et_al_2000</t>
  </si>
  <si>
    <t>Gaston et al., 2000</t>
  </si>
  <si>
    <t>done</t>
  </si>
  <si>
    <t>check_link</t>
  </si>
  <si>
    <t>OK</t>
  </si>
  <si>
    <t>dickie_2022</t>
  </si>
  <si>
    <t>Dickie, M. (2022, April 19). “NEW PAPER ALERT!” Tweet. @MelanieDickie. &lt;https://twitter.com/MelanieDickie/status/1516432277009403904&gt;</t>
  </si>
  <si>
    <t>Dickie, 2022</t>
  </si>
  <si>
    <t>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t>
  </si>
  <si>
    <t>Becker, 2024</t>
  </si>
  <si>
    <t>becker_2024</t>
  </si>
  <si>
    <t>Royle, J. A., &amp; Dorazio, R. M. (2008). *Hierarchical Modeling and Inference in Ecology: The Analysis of Data from Populations, Metapopulations and Communities.* 1st ed. Academic Press, Amsterdam; Boston. &lt;https://doi.org/10.1016/B978-0-12-374097-7.50001-5&gt;</t>
  </si>
  <si>
    <t>Royle &amp; Dorazio, 2008</t>
  </si>
  <si>
    <t>royle_dorazio_2008</t>
  </si>
  <si>
    <t>The number of species across a whole study area ({{ ref_intext_wearn_gloverkapfer_2017 }}).</t>
  </si>
  <si>
    <t>The differences between the communities or, more formally, the variance among the communities ({{ ref_intext_wearn_gloverkapfer_2017 }}).</t>
  </si>
  <si>
    <t>The number of species at the level of an individual camera location ({{ ref_intext_wearn_gloverkapfer_2017 }}).</t>
  </si>
  <si>
    <t>The probability a site is occupied by the species ({{ ref_intext_mackenzie_et_al_2002 }}). Occupancy is also highly suitable for evaluating broad-scale patterns of species distribution ({{ ref_intext_wearn_gloverkapfer_2017 }}).</t>
  </si>
  <si>
    <t>behaviour focused objectives vary greatly; they may be qualitative or quantitative (e.g., diel activity patterns, mating, boldness, predation, foraging, activity patterns, vigilance, parental care ({{ ref_intext_caravaggi_et_al_2020 }}; {{ ref_intext_wearn_gloverkapfer_2017 }}).</t>
  </si>
  <si>
    <t>Rapid assessment [surveys](/09_gloss_ref/09_glossary.md#survey) to determine what species are present in a given area at a given point in time; there is no attempt made to quantify aspects of communities or populations ({{ ref_intext_wearn_gloverkapfer_2017 }}).</t>
  </si>
  <si>
    <t>A description of any additional details about the [Survey Design](/09_gloss_ref/09_glossary.md#survey_design).</t>
  </si>
  <si>
    <t>A unique deployment period (temporal extent) within a project (recorded as '[Survey Name](/09_gloss_ref/09_glossary.md#survey_name)').</t>
  </si>
  <si>
    <t>A user-defined threshold used to define a single 'detection event' (i.e., independent 'events') for group of images or video clips (e.g., 30 minutes or 1 hour). The threshold should be recorded in the [Survey Design Description](/09_gloss_ref/09_glossary.md#survey_design_description).</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</si>
  <si>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t>
  </si>
  <si>
    <t>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t>
  </si>
  <si>
    <t>Gamma richness (γ)</t>
  </si>
  <si>
    <t>Beta-diversity (β)</t>
  </si>
  <si>
    <t>Alpha richness (α)</t>
  </si>
  <si>
    <t>The number of species found in the community/area measured ({{ ref_intext_pyron_2010 }}).</t>
  </si>
  <si>
    <t>The number of individuals in a population ({{ ref_intext_wearn_gloverkapfer_2017 }}).</t>
  </si>
  <si>
    <t>The probability a site is occupied by the species ({{ ref_intext_mackenzie_et_al_2002 }}).</t>
  </si>
  <si>
    <t>The maximum distance that a sensor can detect a target'(Wearn and Glover-Kapfer, 2017).</t>
  </si>
  <si>
    <t>A measure of diversity that incorporates both the number of species in an assemblage and some measure of their relative abundances.' ({{ ref_intext_gotelli_chao_2013 }})</t>
  </si>
  <si>
    <t>{{ term_def_mod_divers_rich_alpha }}</t>
  </si>
  <si>
    <t>riffomonas_project_2022b</t>
  </si>
  <si>
    <t>Comparable to estimates from SECR ({{ ref_intext_efford_2004 }}; {{ ref_intext_borchers_efford_2008 }}; {{ ref_intext_royle_young_2008 }}; {{ ref_intext_royle_et_al_2009 }}) ({{  ref_intext_warbington_boyce_2020 }})</t>
  </si>
  <si>
    <t>RCSC, 2024, personal communications</t>
  </si>
  <si>
    <t>[**New Camera ID**](/09_gloss_ref/09_glossary.md#cam_id_new)</t>
  </si>
  <si>
    <t>[**New Camera Make**](/09_gloss_ref/09_glossary.md#camera_make_new)</t>
  </si>
  <si>
    <t>[**New Camera Model**](/09_gloss_ref/09_glossary.md#camera_model_new)</t>
  </si>
  <si>
    <t>[**New Camera Serial Number**](/09_gloss_ref/09_glossary.md#camera_serial_number_new)</t>
  </si>
  <si>
    <t>[***New SD Card ID](/09_gloss_ref/09_glossary.md#sd_id_new)</t>
  </si>
  <si>
    <t>[Alpha richness (α)](/09_gloss_ref/09_glossary.md#mod_divers_rich_alpha)</t>
  </si>
  <si>
    <t>[Species diversity &amp; richness](/09_gloss_ref/09_glossary.md#obj_divers_rich)</t>
  </si>
  <si>
    <t>[Species diversity](/09_gloss_ref/09_glossary.md#mod_divers_rich_divers)</t>
  </si>
  <si>
    <t>[Detection distance](/09_gloss_ref/09_glossary.md#detection_distance)</t>
  </si>
  <si>
    <t>[Vital rates](/09_gloss_ref/09_glossary.md#obj_vital_rate)</t>
  </si>
  <si>
    <t>[Density](/09_gloss_ref/09_glossary.md#obj_density)</t>
  </si>
  <si>
    <t>[Density / population size; Partially Marked](/09_gloss_ref/09_glossary.md#mod_2flankspim)</t>
  </si>
  <si>
    <t>[Spatial Partial Identity Model (2-flank SPIM)](/09_gloss_ref/09_glossary.md#mod_2flankspim)</t>
  </si>
  <si>
    <t>[Behaviour](/09_gloss_ref/09_glossary.md#mod_behaviour)</t>
  </si>
  <si>
    <t>[Density / population size; Partially Marked](/09_gloss_ref/09_glossary.md#mod_catspim)</t>
  </si>
  <si>
    <t>[Spatial Partial Identity Model (Categorical SPIM; catSPIM)](/09_gloss_ref/09_glossary.md#mod_catspim)</t>
  </si>
  <si>
    <t>[Population size / Absolute abundance / Vital rates / Density; Marked](/09_gloss_ref/09_glossary.md#mod_cr_cmr)</t>
  </si>
  <si>
    <t>[Capture-recapture (CR) / Capture-mark-recapture (CMR)](/09_gloss_ref/09_glossary.md#mod_cr_cmr)</t>
  </si>
  <si>
    <t>[Species diversity &amp; richness](/09_gloss_ref/09_glossary.md#mod_divers_rich)</t>
  </si>
  <si>
    <t>[Beta-diversity (β)](/09_gloss_ref/09_glossary.md#mod_divers_rich_beta)</t>
  </si>
  <si>
    <t>[Gamma richness (γ)](/09_gloss_ref/09_glossary.md#mod_divers_rich_gamma)</t>
  </si>
  <si>
    <t>[Species richness](/09_gloss_ref/09_glossary.md#mod_divers_rich_rich)</t>
  </si>
  <si>
    <t>[Density; Unmarked](/09_gloss_ref/09_glossary.md#mod_ds)</t>
  </si>
  <si>
    <t>[Distance sampling (DS)](/09_gloss_ref/09_glossary.md#mod_ds)</t>
  </si>
  <si>
    <t>[Species inventory, presence](/09_gloss_ref/09_glossary.md#mod_inventory)</t>
  </si>
  <si>
    <t>[Species inventory](/09_gloss_ref/09_glossary.md#mod_inventory)</t>
  </si>
  <si>
    <t>[Species inventory](/09_gloss_ref/09_glossary.md#obj_inventory)</t>
  </si>
  <si>
    <t>[Density; Unmarked](/09_gloss_ref/09_glossary.md#mod_is)</t>
  </si>
  <si>
    <t>[Instantaneous sampling (IS)](/09_gloss_ref/09_glossary.md#mod_is)</t>
  </si>
  <si>
    <t>[Mark-resight (MR)](/09_gloss_ref/09_glossary.md#mod_mr)</t>
  </si>
  <si>
    <t>[N-mixture](/09_gloss_ref/09_glossary.md#mod_nmixture)</t>
  </si>
  <si>
    <t>[Occupancy](/09_gloss_ref/09_glossary.md#mod_occupancy)</t>
  </si>
  <si>
    <t>[Relative abundance](/09_gloss_ref/09_glossary.md#mod_rai)</t>
  </si>
  <si>
    <t>[Relative abundance indices](/09_gloss_ref/09_glossary.md#mod_rai)</t>
  </si>
  <si>
    <t>[Relative abundance](/09_gloss_ref/09_glossary.md#mod_rai_hurdle)</t>
  </si>
  <si>
    <t>[Hurdle](/09_gloss_ref/09_glossary.md#mod_rai_hurdle)</t>
  </si>
  <si>
    <t>[Relative abundance](/09_gloss_ref/09_glossary.md#mod_rai_nb)</t>
  </si>
  <si>
    <t>[Negative binomial (NB)](/09_gloss_ref/09_glossary.md#mod_rai_nb)</t>
  </si>
  <si>
    <t>[Relative abundance](/09_gloss_ref/09_glossary.md#mod_rai_poisson)</t>
  </si>
  <si>
    <t>[Poisson](/09_gloss_ref/09_glossary.md#mod_rai_poisson)</t>
  </si>
  <si>
    <t>[Relative abundance](/09_gloss_ref/09_glossary.md#mod_rai_zinb)</t>
  </si>
  <si>
    <t>[Zero-inflated negative binomial (ZINB) ](/09_gloss_ref/09_glossary.md#mod_rai_zinb)</t>
  </si>
  <si>
    <t>[Relative abundance](/09_gloss_ref/09_glossary.md#mod_rai_zip)</t>
  </si>
  <si>
    <t>[Zero-inflated Poisson (ZIP)](/09_gloss_ref/09_glossary.md#mod_rai_zip)</t>
  </si>
  <si>
    <t>[Density; Unmarked](/09_gloss_ref/09_glossary.md#mod_rem)</t>
  </si>
  <si>
    <t>[Random encounter model (REM)](/09_gloss_ref/09_glossary.md#mod_rem)</t>
  </si>
  <si>
    <t>[Density; Unmarked](/09_gloss_ref/09_glossary.md#mod_rest)</t>
  </si>
  <si>
    <t>[Random encounter and staying time (REST)](/09_gloss_ref/09_glossary.md#mod_rest)</t>
  </si>
  <si>
    <t>[Royle-Nichols](/09_gloss_ref/09_glossary.md#mod_roylenichols)</t>
  </si>
  <si>
    <t>[Density; Unmarked](/09_gloss_ref/09_glossary.md#mod_sc)</t>
  </si>
  <si>
    <t>[Spatial count (SC) model / Unmarked spatial capture-recapture](/09_gloss_ref/09_glossary.md#mod_sc)</t>
  </si>
  <si>
    <t>[Density / population size; Marked](/09_gloss_ref/09_glossary.md#mod_scr_secr)</t>
  </si>
  <si>
    <t>[Spatial capture-recapture (SCR) / Spatially explicit capture recapture (SECR)](/09_gloss_ref/09_glossary.md#mod_scr_secr)</t>
  </si>
  <si>
    <t>[Density; Marked](/09_gloss_ref/09_glossary.md#mod_smr)</t>
  </si>
  <si>
    <t>[Spatial mark-resight ](/09_gloss_ref/09_glossary.md#mod_smr)</t>
  </si>
  <si>
    <t>[Density; Unmarked](/09_gloss_ref/09_glossary.md#mod_ste)</t>
  </si>
  <si>
    <t>[Space-to-event (STE)](/09_gloss_ref/09_glossary.md#mod_ste)</t>
  </si>
  <si>
    <t>[Density; Unmarked](/09_gloss_ref/09_glossary.md#mod_tifc)</t>
  </si>
  <si>
    <t>[Time in front of the camera (TIFC)](/09_gloss_ref/09_glossary.md#mod_tifc)</t>
  </si>
  <si>
    <t>[Density; Unmarked](/09_gloss_ref/09_glossary.md#mod_tte)</t>
  </si>
  <si>
    <t>[Time-to-event (TTE)](/09_gloss_ref/09_glossary.md#mod_tte)</t>
  </si>
  <si>
    <t>[Intensity of use](/09_gloss_ref/09_glossary.md#use_intensity)</t>
  </si>
  <si>
    <t>[Probability of use](/09_gloss_ref/09_glossary.md#use_probability)</t>
  </si>
  <si>
    <t>[N-mixture models](/09_gloss_ref/09_glossary.md#mod_n_mixture)</t>
  </si>
  <si>
    <t>[**Study Area Description**](/09_gloss_ref/09_glossary.md#study_area_description)</t>
  </si>
  <si>
    <t>[**\*Survey Design Description](/09_gloss_ref/09_glossary.md#survey_design_description)</t>
  </si>
  <si>
    <t>[**Project Description**](/09_gloss_ref/09_glossary.md#project_description)</t>
  </si>
  <si>
    <t>[Bait](/09_gloss_ref/09_glossary.md#baitlure_bait)</t>
  </si>
  <si>
    <t>[Paired design](/09_gloss_ref/09_glossary.md#sampledesign_paired)</t>
  </si>
  <si>
    <t>[State variable](/09_gloss_ref/09_glossary.md#state_variable)</t>
  </si>
  <si>
    <t>[Detection 'event'](/09_gloss_ref/09_glossary.md#detection_event)</t>
  </si>
  <si>
    <t>[Sample station](/09_gloss_ref/09_glossary.md#sample_station)</t>
  </si>
  <si>
    <t>[User label](/09_gloss_ref/09_glossary.md#settings_userlabel)</t>
  </si>
  <si>
    <t>[Capture-recapture (CR) model */ Capture-mark-recapture (CMR) model (Karanth, 1995; Karanth &amp; Nichols, 1998)](/09_gloss_ref/09_glossary.md#mod_cr_cmr)</t>
  </si>
  <si>
    <t>[Distance sampling (DS) model (Howe et al., 2017)](/09_gloss_ref/09_glossary.md#mod_distance_sampling)</t>
  </si>
  <si>
    <t>[Time in front of the camera (TIFC) (Huggard, 2018; Warbington &amp; Boyce, 2020; tested in Becker et al., 2022)](/09_gloss_ref/09_glossary.md#mod_tifc)</t>
  </si>
  <si>
    <t>[Time-to-event (TTE) model (Moeller et al., 2018)](/09_gloss_ref/09_glossary.md#mod_tte)</t>
  </si>
  <si>
    <t>[Instantaneous sampling (IS) (Moeller et al., 2018)](/09_gloss_ref/09_glossary.md#mod_instantaneous_sampling)</t>
  </si>
  <si>
    <t>[Space-to-event (STE) model (Moeller et al., 2018)](/09_gloss_ref/09_glossary.md#mod_ste)</t>
  </si>
  <si>
    <t>[Royle-Nichols model (Royle &amp; Nichols, 2003; MacKenzie et al., 2006)](/09_gloss_ref/09_glossary.md#mod_royle_nichols)</t>
  </si>
  <si>
    <t>[Random encounter model (REM) (Rowcliffe et al., 2008, 2013)](/09_gloss_ref/09_glossary.md#mod_rem)</t>
  </si>
  <si>
    <t>[Mark-resight (MR) model (Arnason et al., 1991; McClintock et al., 2009)](/09_gloss_ref/09_glossary.md#mod_mr)</t>
  </si>
  <si>
    <t>[Occupancy model (MacKenzie et al., 2002)](/09_gloss_ref/09_glossary.md#mod_occupancy)</t>
  </si>
  <si>
    <t>[Random encounter and staying time (REST) model (Nakashima et al., 2018)](/09_gloss_ref/09_glossary.md#mod_rest)</t>
  </si>
  <si>
    <t>[Zero-inflated Poisson (ZIP) regression (Lambert, 1992)](/09_gloss_ref/09_glossary.md#mod_rai_zip)</t>
  </si>
  <si>
    <t>[Poisson regression](/09_gloss_ref/09_glossary.md#mod_rai_poisson)</t>
  </si>
  <si>
    <t>[Negative binomial (NB) regression (Mullahy, 1986)](/09_gloss_ref/09_glossary.md#mod_rai_nb)</t>
  </si>
  <si>
    <t>[Hurdle model (Mullahy, 1986; Heilbron 1994)](/09_gloss_ref/09_glossary.md#mod_rai_hurdle)</t>
  </si>
  <si>
    <t>[Zero-inflated negative binomial (ZINB) regression (McCullagh &amp; Nelder, 1989)](/09_gloss_ref/09_glossary.md#mod_rai_zinb)</t>
  </si>
  <si>
    <t>[Project](/09_gloss_ref/09_glossary.md#project)</t>
  </si>
  <si>
    <t>[**Sample Station Name**](/09_gloss_ref/09_glossary.md#sample_station_name)</t>
  </si>
  <si>
    <t>[**FOV Target Feature**](/09_gloss_ref/09_glossary.md#fov_target)</t>
  </si>
  <si>
    <t>[Walktest](/09_gloss_ref/09_glossary.md#walktest)</t>
  </si>
  <si>
    <t>[**Camera ID**](/09_gloss_ref/09_glossary.md#camera_id)</t>
  </si>
  <si>
    <t>[**Sequence Name**](/09_gloss_ref/09_glossary.md#sequence_name)</t>
  </si>
  <si>
    <t>[**Deployment Name**](/09_gloss_ref/09_glossary.md#deployment_name)</t>
  </si>
  <si>
    <t>[**Survey Name**](/09_gloss_ref/09_glossary.md#survey_name)</t>
  </si>
  <si>
    <t>[**Project Name**](/09_gloss_ref/09_glossary.md#project_name)</t>
  </si>
  <si>
    <t>[**Study Area Name**](/09_gloss_ref/09_glossary.md#study_area_name)</t>
  </si>
  <si>
    <t>[**Image Name**](/09_gloss_ref/09_glossary.md#image_name)</t>
  </si>
  <si>
    <t>[**Camera Location Name**](/09_gloss_ref/09_glossary.md#camera_location_name)</t>
  </si>
  <si>
    <t>[Survey](/09_gloss_ref/09_glossary.md#survey)</t>
  </si>
  <si>
    <t>[***Animal ID**](/09_gloss_ref/09_glossary.md#animal_id)</t>
  </si>
  <si>
    <t>[Deployment](/09_gloss_ref/09_glossary.md#deployment)</t>
  </si>
  <si>
    <t>[Study area](/09_gloss_ref/09_glossary.md#study_area)</t>
  </si>
  <si>
    <t>[Sequence](/09_gloss_ref/09_glossary.md#sequence)</t>
  </si>
  <si>
    <t>[Inter-detection interval](/09_gloss_ref/09_glossary.md#inter_detection_interval)</t>
  </si>
  <si>
    <t>[Overdispersion](/09_gloss_ref/09_glossary.md#mod_overdispersion)</t>
  </si>
  <si>
    <t>[Trigger 'event'](/09_gloss_ref/09_glossary.md#trigger_event)</t>
  </si>
  <si>
    <t>[Zero-inflation](/09_gloss_ref/09_glossary.md#mod_zero_inflation)</t>
  </si>
  <si>
    <t>[Test image](/09_gloss_ref/09_glossary.md#test_image)</t>
  </si>
  <si>
    <t>[Image](/09_gloss_ref/09_glossary.md#image)</t>
  </si>
  <si>
    <t>[**Subadult - Yearling**](/09_gloss_ref/09_glossary.md#age_class_subadult_yearling)</t>
  </si>
  <si>
    <t>[**Juvenile**](/09_gloss_ref/09_glossary.md#age_class_juvenile)</t>
  </si>
  <si>
    <t>[**Subadult - Young of Year**](/09_gloss_ref/09_glossary.md#age_class_subadult_youngofyear)</t>
  </si>
  <si>
    <t>[**Subadult**](/09_gloss_ref/09_glossary.md#age_class_subadult)</t>
  </si>
  <si>
    <t>[**Adult**](/09_gloss_ref/09_glossary.md#age_class_adult)</t>
  </si>
  <si>
    <t>[Visual lure](/09_gloss_ref/09_glossary.md#baitlure_visual_lure)</t>
  </si>
  <si>
    <t>[Scent lure](/09_gloss_ref/09_glossary.md#baitlure_scent_lure)</t>
  </si>
  <si>
    <t>[**\*Camera Location Characteristic(s)**](/09_gloss_ref/09_glossary.md#camera_location_characteristics)</t>
  </si>
  <si>
    <t>[Lure](/09_gloss_ref/09_glossary.md#baitlure_lure)</t>
  </si>
  <si>
    <t>[Behaviour](/09_gloss_ref/09_glossary.md#obj_behaviour)</t>
  </si>
  <si>
    <t>[False trigger](/09_gloss_ref/09_glossary.md#false_trigger)</t>
  </si>
  <si>
    <t>[Systematic random design](/09_gloss_ref/09_glossary.md#sampledesign_systematic_random)</t>
  </si>
  <si>
    <t>[Systematic design](/09_gloss_ref/09_glossary.md#sampledesign_systematic)</t>
  </si>
  <si>
    <t>[Convenience design](/09_gloss_ref/09_glossary.md#sampledesign_convenience)</t>
  </si>
  <si>
    <t>[Targeted design](/09_gloss_ref/09_glossary.md#sampledesign_targeted)</t>
  </si>
  <si>
    <t>[Random (or 'simple random') design](/09_gloss_ref/09_glossary.md#sampledesign_random)</t>
  </si>
  <si>
    <t>[**\*Camera Location Comments**](/09_gloss_ref/09_glossary.md#camera_location_comments)</t>
  </si>
  <si>
    <t>[**\*Visit Comments](/09_gloss_ref/09_glossary.md#visit_comments)</t>
  </si>
  <si>
    <t>[**\*Deployment Comments**](/09_gloss_ref/09_glossary.md#deployment_comments)</t>
  </si>
  <si>
    <t>[**\*Image*/Sequence Comments](/09_gloss_ref/09_glossary.md#image_sequence_comments)</t>
  </si>
  <si>
    <t>[**\*Service*/Retrieval Comments](/09_gloss_ref/09_glossary.md#service_retrieval_comments)</t>
  </si>
  <si>
    <t>[Metadata](/09_gloss_ref/09_glossary.md#metadata)</t>
  </si>
  <si>
    <t>[Independent detections](/09_gloss_ref/09_glossary.md#independent_detections)</t>
  </si>
  <si>
    <t>[Model assumption](/09_gloss_ref/09_glossary.md#mod_modelling_assumption)</t>
  </si>
  <si>
    <t>[**\*Video Length (seconds)](/09_gloss_ref/09_glossary.md#settings_video_length)</t>
  </si>
  <si>
    <t>[Time-lapse image](/09_gloss_ref/09_glossary.md#timelapse_image)</t>
  </si>
  <si>
    <t>[Marked individuals */ populations */ species ](/09_gloss_ref/09_glossary.md#typeid_marked)</t>
  </si>
  <si>
    <t>[Unmarked individuals */ populations */ species ](/09_gloss_ref/09_glossary.md#typeid_unmarked)</t>
  </si>
  <si>
    <t>[Partially marked individuals */ populations */ species ](/09_gloss_ref/09_glossary.md#typeid_partially_marked)</t>
  </si>
  <si>
    <t>[Deployment metadata](/09_gloss_ref/09_glossary.md#deployment_metadata)</t>
  </si>
  <si>
    <t>[Visit metadata](/09_gloss_ref/09_glossary.md#visit_metadata)</t>
  </si>
  <si>
    <t>[Service*/Retrieval metadata](/09_gloss_ref/09_glossary.md#service_retrieval_metadata)</t>
  </si>
  <si>
    <t>[Viewshed density estimators](/09_gloss_ref/09_glossary.md#fov_viewshed_density_estimators)</t>
  </si>
  <si>
    <t>[Clustered design](/09_gloss_ref/09_glossary.md#sampledesign_clustered)</t>
  </si>
  <si>
    <t>[Deployment area photos](/09_gloss_ref/09_glossary.md#deployment_area_photos)</t>
  </si>
  <si>
    <t>[Inventory](/09_gloss_ref/09_glossary.md#mod_inventory)</t>
  </si>
  <si>
    <t>[Audible lure](/09_gloss_ref/09_glossary.md#baitlure_audible_lure)</t>
  </si>
  <si>
    <t>[Imperfect detection](/09_gloss_ref/09_glossary.md#imperfect_detection)</t>
  </si>
  <si>
    <t>[**\*Human Transport Mode*/Activity**](/09_gloss_ref/09_glossary.md#human_transport_mode_activity)</t>
  </si>
  <si>
    <t>[**Age Class**](/09_gloss_ref/09_glossary.md#age_class)</t>
  </si>
  <si>
    <t>[Detection zone](/09_gloss_ref/09_glossary.md#detection_zone)</t>
  </si>
  <si>
    <t>[Registration area](/09_gloss_ref/09_glossary.md#fov_registration_area)</t>
  </si>
  <si>
    <t>[Stratified design](/09_gloss_ref/09_glossary.md#sampledesign_stratified)</t>
  </si>
  <si>
    <t>[Stratified random design ](/09_gloss_ref/09_glossary.md#sampledesign_stratified_random)</t>
  </si>
  <si>
    <t>[Viewshed](/09_gloss_ref/09_glossary.md#fov_viewshed)</t>
  </si>
  <si>
    <t>[**\*Behaviour**](/09_gloss_ref/09_glossary.md#behaviour)</t>
  </si>
  <si>
    <t>[**Trigger Sensitivity**](/09_gloss_ref/09_glossary.md#settings_trigger_sensitivity)</t>
  </si>
  <si>
    <t>[Infrared illuminator](/09_gloss_ref/09_glossary.md#settings_infrared_illum)</t>
  </si>
  <si>
    <t>[**Photos Per Trigger**](/09_gloss_ref/09_glossary.md#settings_photos_per_trigger)</t>
  </si>
  <si>
    <t>[Flash output](/09_gloss_ref/09_glossary.md#settings_flash_output)</t>
  </si>
  <si>
    <t>[**Trigger Mode(s) ** (camera settings)](/09_gloss_ref/09_glossary.md#settings_trigger_modes)</t>
  </si>
  <si>
    <t>[**Species**](/09_gloss_ref/09_glossary.md#species)</t>
  </si>
  <si>
    <t>[**\*Camera Direction (degrees)**](/09_gloss_ref/09_glossary.md#camera_direction)</t>
  </si>
  <si>
    <t>[**Target Species**](/09_gloss_ref/09_glossary.md#target_species)</t>
  </si>
  <si>
    <t>[**Image*/Sequence Date Time (DD-MMM-YYYY HH:MM:SS)**](/09_gloss_ref/09_glossary.md#image_sequence_date_time)</t>
  </si>
  <si>
    <t>[**Image Set Start Date Time (DD-MMM-YYYY HH:MM:SS)**](/09_gloss_ref/09_glossary.md#image_set_start_date_time)</t>
  </si>
  <si>
    <t>[**Image Set End Date Time (DD-MMM-YYYY HH:MM:SS)**](/09_gloss_ref/09_glossary.md#image_set_end_date_time)</t>
  </si>
  <si>
    <t>[**Deployment Start Date Time (DD-MMM-YYYY HH:MM:SS)**](/09_gloss_ref/09_glossary.md#deployment_start_date_time)</t>
  </si>
  <si>
    <t>[**Deployment End Date Time (DD-MMM-YYYY HH:MM:SS)**](/09_gloss_ref/09_glossary.md#deployment_end_date_time)</t>
  </si>
  <si>
    <t>[Camera angle](/09_gloss_ref/09_glossary.md#camera_angle)</t>
  </si>
  <si>
    <t>[Camera spacing](/09_gloss_ref/09_glossary.md#camera_spacing)</t>
  </si>
  <si>
    <t>[Effective detection distance](/09_gloss_ref/09_glossary.md#effective_detection_distance)</t>
  </si>
  <si>
    <t>[**\*Stake Distance (m)](/09_gloss_ref/09_glossary.md#stake_distance)</t>
  </si>
  <si>
    <t>[**\*FOV Target Feature Distance (m)**](/09_gloss_ref/09_glossary.md#fov_target_distance)</t>
  </si>
  <si>
    <t>[**Easting Camera Location**](/09_gloss_ref/09_glossary.md#easting_camera_location)</t>
  </si>
  <si>
    <t>[**Project Coordinator Email**](/09_gloss_ref/09_glossary.md#project_coordinator_email)</t>
  </si>
  <si>
    <t>[**\*Security](/09_gloss_ref/09_glossary.md#security)</t>
  </si>
  <si>
    <t>[Intensity of use (Keim et al., 2019)](/09_gloss_ref/09_glossary.md#intensity_of_use)</t>
  </si>
  <si>
    <t>[Field of View (FOV)](/09_gloss_ref/09_glossary.md#field_of_view)</t>
  </si>
  <si>
    <t>[**Project Coordinator**](/09_gloss_ref/09_glossary.md#project_coordinator)</t>
  </si>
  <si>
    <t>[Crew](/09_gloss_ref/09_glossary.md#crew)</t>
  </si>
  <si>
    <t>[**Analyst**](/09_gloss_ref/09_glossary.md#analyst)</t>
  </si>
  <si>
    <t>[**Deployment Crew**](/09_gloss_ref/09_glossary.md#deployment_crew)</t>
  </si>
  <si>
    <t>[**Service*/Retrieval Crew**](/09_gloss_ref/09_glossary.md#service_retrieval_crew)</t>
  </si>
  <si>
    <t>[Detection rate](/09_gloss_ref/09_glossary.md#detection_rate)</t>
  </si>
  <si>
    <t>[**Camera Height (m) **](/09_gloss_ref/09_glossary.md#camera_height)</t>
  </si>
  <si>
    <t>[**\*Walktest Distance (m) **](/09_gloss_ref/09_glossary.md#walktest_distance)</t>
  </si>
  <si>
    <t>[**\*SD Card ID](/09_gloss_ref/09_glossary.md#sd_card_id)</t>
  </si>
  <si>
    <t>[**\*Image Flash Output**](/09_gloss_ref/09_glossary.md#image_flash_output)</t>
  </si>
  <si>
    <t>[**\*Image Infrared Illuminator](/09_gloss_ref/09_glossary.md#image_infrared_illuminator)</t>
  </si>
  <si>
    <t>[**\*Deployment Area Photo Numbers**](/09_gloss_ref/09_glossary.md#deployment_area_photo_numbers)</t>
  </si>
  <si>
    <t>[**Latitude Camera Location**](/09_gloss_ref/09_glossary.md#latitude_camera_location)</t>
  </si>
  <si>
    <t>[Image classification confidence ](/09_gloss_ref/09_glossary.md#image_classification_confidence)</t>
  </si>
  <si>
    <t>[Camera location](/09_gloss_ref/09_glossary.md#camera_location)</t>
  </si>
  <si>
    <t>[**Longitude Camera Location**](/09_gloss_ref/09_glossary.md#longitude_camera_location)</t>
  </si>
  <si>
    <t>[**Camera Make**](/09_gloss_ref/09_glossary.md#camera_make)</t>
  </si>
  <si>
    <t>[**GPS Unit Accuracy (m) **](/09_gloss_ref/09_glossary.md#gps_unit_accuracy)</t>
  </si>
  <si>
    <t>[Modelling approach](/09_gloss_ref/09_glossary.md#mod_modelling_approach)</t>
  </si>
  <si>
    <t>[***Access Method**](/09_gloss_ref/09_glossary.md#access_method)</t>
  </si>
  <si>
    <t>[**\*Camera Attachment**](/09_gloss_ref/09_glossary.md#camera_attachment)</t>
  </si>
  <si>
    <t>[**Camera Model**](/09_gloss_ref/09_glossary.md#camera_model)</t>
  </si>
  <si>
    <t>[**Northing Camera Location**](/09_gloss_ref/09_glossary.md#northing_camera_location)</t>
  </si>
  <si>
    <t>[**UTM Zone Camera Location**](/09_gloss_ref/09_glossary.md#utm_zone_camera_location)</t>
  </si>
  <si>
    <t>[Camera days per camera location](/09_gloss_ref/09_glossary.md#camera_days_per_camera_location)</t>
  </si>
  <si>
    <t>[Total number of camera days](/09_gloss_ref/09_glossary.md#total_number_of_camera_days)</t>
  </si>
  <si>
    <t>[**\*# Of Images**](/09_gloss_ref/09_glossary.md#number_of_images)</t>
  </si>
  <si>
    <t>[Absolute abundance / Population size](/09_gloss_ref/09_glossary.md#obj_abundance)</t>
  </si>
  <si>
    <t>[Density](/09_gloss_ref/09_glossary.md#density)</t>
  </si>
  <si>
    <t>[Species richness](/09_gloss_ref/09_glossary.md#mod_divers_rich_rich2)</t>
  </si>
  <si>
    <t>[**Individual Count**](/09_gloss_ref/09_glossary.md#individual_count)</t>
  </si>
  <si>
    <t>[Image Sequence](/09_gloss_ref/09_glossary.md#image_sequence)</t>
  </si>
  <si>
    <t>[Detection probability (aka detectability)](/09_gloss_ref/09_glossary.md#detection_probability)</t>
  </si>
  <si>
    <t>[Occupancy](/09_gloss_ref/09_glossary.md#occupancy)</t>
  </si>
  <si>
    <t>[Occupancy](/09_gloss_ref/09_glossary.md#obj_occupancy)</t>
  </si>
  <si>
    <t>[Cumulative detection probability](/09_gloss_ref/09_glossary.md#cumulative_det_probability)</t>
  </si>
  <si>
    <t>[Kernel density estimator](/09_gloss_ref/09_glossary.md#kernel_density_estimator)</t>
  </si>
  <si>
    <t>[Image classification](/09_gloss_ref/09_glossary.md#image_classification)</t>
  </si>
  <si>
    <t>[Image tagging](/09_gloss_ref/09_glossary.md#image_tagging)</t>
  </si>
  <si>
    <t>[**Purpose of Visit**](/09_gloss_ref/09_glossary.md#purpose_of_visit)</t>
  </si>
  <si>
    <t>[**\*Remaining Battery (%)](/09_gloss_ref/09_glossary.md#remaining_battery_percent)</t>
  </si>
  <si>
    <t>[**\*SD Card Status (% Full)](/09_gloss_ref/09_glossary.md#sd_card_status)</t>
  </si>
  <si>
    <t>[Spatially explicit capture-recapture (SECR) / Spatial capture-recapture (SCR) (Borchers &amp; Efford, 2008; Efford, 2004; Royle &amp; Young, 2008; Royle et al., 2009)](/09_gloss_ref/09_glossary.md#mod_scr_secr)</t>
  </si>
  <si>
    <t>[**Camera Serial Number**](/09_gloss_ref/09_glossary.md#camera_serial_number)</t>
  </si>
  <si>
    <t>[Image processing](/09_gloss_ref/09_glossary.md#image_processing)</t>
  </si>
  <si>
    <t>[**Sex Class**](/09_gloss_ref/09_glossary.md#sex_class)</t>
  </si>
  <si>
    <t>[**Survey Design**](/09_gloss_ref/09_glossary.md#survey_design)</t>
  </si>
  <si>
    <t>[**Survey Objectives**](/09_gloss_ref/09_glossary.md#survey_objectives)</t>
  </si>
  <si>
    <t>[Spatial autocorrelation](/09_gloss_ref/09_glossary.md#spatial_autocorrelation)</t>
  </si>
  <si>
    <t>[**Motion Image Interval (seconds)**](/09_gloss_ref/09_glossary.md#settings_motion_image_interval)</t>
  </si>
  <si>
    <t>[Trigger speed](/09_gloss_ref/09_glossary.md#trigger_speed)</t>
  </si>
  <si>
    <t>[Recovery time](/09_gloss_ref/09_glossary.md#recovery_time)</t>
  </si>
  <si>
    <t>[**\*Deployment Image Count**](/09_gloss_ref/09_glossary.md#deployment_image_count)</t>
  </si>
  <si>
    <t>[**Bait*/Lure Type**](/09_gloss_ref/09_glossary.md#baitlure_bait_lure_type)</t>
  </si>
  <si>
    <t>[**\*Image Trigger Mode](/09_gloss_ref/09_glossary.md#image_trigger_mode)</t>
  </si>
  <si>
    <t>[**\*Key ID](/09_gloss_ref/09_glossary.md#key_id)</t>
  </si>
  <si>
    <t>[**Quiet Period (seconds)**](/09_gloss_ref/09_glossary.md#settings_quiet_period)</t>
  </si>
  <si>
    <t>[**\*Walktest Height (m)**](/09_gloss_ref/09_glossary.md#walktest_height)</t>
  </si>
  <si>
    <t>[Deployment visit](/09_gloss_ref/09_glossary.md#deployment_visit)</t>
  </si>
  <si>
    <t>[Visit](/09_gloss_ref/09_glossary.md#visit)</t>
  </si>
  <si>
    <t>[Service*/Retrieval](/09_gloss_ref/09_glossary.md#service_retrieval)</t>
  </si>
  <si>
    <t>[Service*/Retrieval visit](/09_gloss_ref/09_glossary.md#service_retrieval_visit)</t>
  </si>
  <si>
    <t>[**Tag**](/09_gloss_ref/09_glossary.md#tag)</t>
  </si>
  <si>
    <t>[Pseudoreplication](/09_gloss_ref/09_glossary.md#pseudoreplication)</t>
  </si>
  <si>
    <t>[**\*Camera Active On Arrival**](/09_gloss_ref/09_glossary.md#camera_active_on_arrival)</t>
  </si>
  <si>
    <t>[**\*Camera Active On Departure**](/09_gloss_ref/09_glossary.md#camera_active_on_departure)</t>
  </si>
  <si>
    <t>[**\*Test Image Taken](/09_gloss_ref/09_glossary.md#test_image_taken)</t>
  </si>
  <si>
    <t>[**\*Walktest Complete](/09_gloss_ref/09_glossary.md#walktest_complete)</t>
  </si>
  <si>
    <t>[**\*Deployment Area Photos Taken**](/09_gloss_ref/09_glossary.md#deployment_area_photos_taken)</t>
  </si>
  <si>
    <t>[**Event Type**](/09_gloss_ref/09_glossary.md#event_type)</t>
  </si>
  <si>
    <t>[**\*Camera Damaged**](/09_gloss_ref/09_glossary.md#camera_damaged)</t>
  </si>
  <si>
    <t>[***Batteries Replaced**](/09_gloss_ref/09_glossary.md#batteries_replaced)</t>
  </si>
  <si>
    <t>[**\*SD Card Replaced](/09_gloss_ref/09_glossary.md#sd_card_replaced)</t>
  </si>
  <si>
    <t>[Relative abundance](/09_gloss_ref/09_glossary.md#obj_rel_abund)</t>
  </si>
  <si>
    <t>The total number of species in an assemblage or a sample' ({{ ref_intext_gotelli_chao_2013 }}).</t>
  </si>
  <si>
    <t>the probability of at least one, use event of that resource unit during a unit of time' (i.e.,  would a particular resource unit be used at least once) (Keim et al., 2019).</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</si>
  <si>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</si>
  <si>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[Spatial partial identity model (2-flank SPIM) ({{ ref_intext_augustine_et_al_2018 }})](/09_gloss_ref/09_glossary.md#mod_2flankspim)</t>
  </si>
  <si>
    <t>[Categorical partial identity model (catSPIM) ({{ ref_intext_augustine_et_al_2019 }}; {{ ref_intext_sun_et_al_2022 }})](/09_gloss_ref/09_glossary.md#mod_catspim)</t>
  </si>
  <si>
    <t>[Spatial mark-resight (SMR) ({{ ref_intext_chandler_royle_2013 }}; Sollmann et al., 2013a, 2013b)](/09_gloss_ref/09_glossary.md#mod_smr)</t>
  </si>
  <si>
    <t>[Spatial count (SC) model / Unmarked spatial capture-recapture ({{ ref_intext_chandler_royle_2013 }})](/09_gloss_ref/09_glossary.md#mod_sc)</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</si>
  <si>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</si>
  <si>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t>
  </si>
  <si>
    <t>A food item (or other substance) that is placed to attract animals via the sense of taste and olfactory cues ({{ ref_intext_schlexer_2008 }}).</t>
  </si>
  <si>
    <t>Any material that draws animals closer via their sense of sight ({{ ref_intext_schlexer_2008 }}).</t>
  </si>
  <si>
    <t>Any material that draws animals closer via their sense of smell ({{ ref_intext_schlexer_2008 }}).</t>
  </si>
  <si>
    <t>Any substance that draws animals closer; lures include scent (olfactory) lure, visual lure and audible lure ({{ ref_intext_schlexer_2008 }}).</t>
  </si>
  <si>
    <t>Sounds imitating noises of prey or conspecifics that draw animals closer by eliciting curiosity ({{ ref_intext_schlexer_2008 }}).</t>
  </si>
  <si>
    <t>Hofmeester et al., 2017</t>
  </si>
  <si>
    <t>Hofmeester, T. R., Rowcliffe, J. M., Jansen, P. A., Williams, R., &amp; Kelly, N. (2017). A simple method for estimating the effective detection distance of camera traps. *Remote Sensing in Ecology and Conservation, 3*(2), 81–89. &lt;https://doi.org/10.1002/rse2.25&gt;</t>
  </si>
  <si>
    <t>https://www.youtube.com/embed/n21Ugw0lYcY?si=RUCD7WjcLPJdHR00</t>
  </si>
  <si>
    <t>https://www.youtube.com/embed/u--F8_oRpVU?si=XzL4GMaQmvlL-noj</t>
  </si>
  <si>
    <t>https://www.youtube.com/embed/-F-txltI_iA?si=C8R-MQ3pKcskOcQt</t>
  </si>
  <si>
    <t>https://www.youtube.com/embed/DVo4KVMPnWg?si=m_umrFr9FjNb9KlK</t>
  </si>
  <si>
    <t>https://www.youtube.com/embed/Sp4kb4_TiBA?si=HfYJ3DgqOJfiJ4Z4l</t>
  </si>
  <si>
    <t>Cove, 2020a</t>
  </si>
  <si>
    <t>cove_2020a</t>
  </si>
  <si>
    <t>cove_2020b</t>
  </si>
  <si>
    <t>Cove, 2020b</t>
  </si>
  <si>
    <t>Cove, M. (2020a, Sep 27). *Occupancy Modeling Video 1 -- Sampling Techniques for Mammals.* [Video]. YouTube. &lt;https://www.youtube.com/watch?v=n21Ugw0lYcY&gt;</t>
  </si>
  <si>
    <t>Cove, M. (2020b, Sep 27). *Occupancy Modeling Video 2 -- Introductory Statistical Review.* [Video]. YouTube. &lt;https://www.youtube.com/watch?v=u--F8_oRpVU&amp;t=1s&gt;</t>
  </si>
  <si>
    <t>Cove, M. (2020c, Sep 27). *Occupancy Modeling Video 3 -- What are Occupancy Models and What are the Applications?* [Video]. YouTube. &lt;https://www.youtube.com/watch?v=-F-txltI_iA&gt;</t>
  </si>
  <si>
    <t>Cove, 2020c</t>
  </si>
  <si>
    <t>cove_2020c</t>
  </si>
  <si>
    <t>Cove, M. (2020d, Sep 28). *Occupancy Modeling Video 4 -- How to Run and Interpret the Models in PRESENCE* [Video]. YouTube. &lt;https://www.youtube.com/watch?v=DVo4KVMPnWg&gt;</t>
  </si>
  <si>
    <t>Cove, 2020d</t>
  </si>
  <si>
    <t>cove_2020d</t>
  </si>
  <si>
    <t>Gimenez, O. (2023, May 16). *Workshop on estimating (wolf) occupancy with R* [Video]. YouTube. &lt;https://www.youtube.com/watch?v=rpjVrFI_dr8&gt;</t>
  </si>
  <si>
    <t>Gimenez, 2023</t>
  </si>
  <si>
    <t>gimenez_2023</t>
  </si>
  <si>
    <t>https://www.youtube.com/embed/rpjVrFI_dr8?si=2W5B5GNxqYDALBkn</t>
  </si>
  <si>
    <t>Proteus, 2018</t>
  </si>
  <si>
    <t>Proteus (2018, Mar 19). *Occupancy modelling - more than species presence/absence!* [Video]. YouTube. &lt;https://www.youtube.com/watch?v=Sp4kb4_TiBA&amp;t=2s&gt;</t>
  </si>
  <si>
    <t>proteus_2018</t>
  </si>
  <si>
    <t>new</t>
  </si>
  <si>
    <t>wildco_lab_2021c</t>
  </si>
  <si>
    <t>WildCo Lab, 2021c</t>
  </si>
  <si>
    <t>WildCo Lab (2021c). *Chapter 11 Occupancy*. &lt;https://bookdown.org/c_w_beirne/wildCo-Data-Analysis/occupancy.html&gt;</t>
  </si>
  <si>
    <t>WildCo Lab, 2021d</t>
  </si>
  <si>
    <t>wildco_lab_2021d</t>
  </si>
  <si>
    <t>WildCo Lab (2021c). *Chapter 14 Behavior*. &lt;https://bookdown.org/c_w_beirne/wildCo-Data-Analysis/behavior.html&gt;</t>
  </si>
  <si>
    <t>hofmeester_et_al_2017</t>
  </si>
  <si>
    <t>gilbert_et_al_2020</t>
  </si>
  <si>
    <t>Gilbert et al., 2020</t>
  </si>
  <si>
    <t>Gilbert, N. A., Clare, J. D. J., Stenglein, J. L., &amp; Zuckerberg, B. (2020). Abundance Estimation of Unmarked Animals based on Camera-Trap Data. *Conservation Biology, 35*(1), 88-100. &lt;https://doi.org/10.1111/cobi.13517&gt;</t>
  </si>
  <si>
    <t>Does not permit inference about spatial variation in abundance (unless using hierarchical distance which can model spatial variation as a function of covariates) ({{ ref_intext_gilbert_et_al_2020 }}; {{ ref_intext_clarke_et_al_2023 }})</t>
  </si>
  <si>
    <t>A method used to estimate abundance or [density](/09_gloss_ref/09_glossary.md#density) from time-lapse images from randomly deployed cameras; the number of unique individuals (the count) is needed ({{ ref_intext_moeller_et_al_2018 }}).</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</si>
  <si>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t>
  </si>
  <si>
    <t>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</si>
  <si>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</si>
  <si>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Estevo, C. A., Nagy-Reis, M. B., &amp; Nichols, J. D. (2017). When habitat matters: Habitat preferences can modulate co-occurrence patterns of similar sympatric species. *PLOS One, 12*(7), e0179489. &lt;https://doi.org/10.1371/journal.pone.0179489&gt;</t>
  </si>
  <si>
    <t>Estevo et al., 2017</t>
  </si>
  <si>
    <t>estevo_et_al_2017</t>
  </si>
  <si>
    <t>bib_code</t>
  </si>
  <si>
    <t>intext</t>
  </si>
  <si>
    <t>intext2</t>
  </si>
  <si>
    <t>textbib</t>
  </si>
  <si>
    <t>bib_sub_indent</t>
  </si>
  <si>
    <t>sub_intext</t>
  </si>
  <si>
    <t>sub_bib</t>
  </si>
  <si>
    <t>Stanton et al., 2015</t>
  </si>
  <si>
    <t>Fancourt, B. A. (2016). Avoiding the subject: The implications of avoidance behaviour for detecting predators. *Behavioral Ecology and Sociobiology, 70*(9), 1535-1546. &lt;https://doi.org/10.1007/s00265-016-2162-7&gt;</t>
  </si>
  <si>
    <t>Gallo, T., Fidino, M., Lehrer, E. W., &amp; Magle, S. (2019). Urbanization Alters Predator-Avoidance Behaviours. *Journal of Animal Ecology, 88*(5), 793-803. &lt;https://doi.org/10.1111/1365-2656.12967&gt;</t>
  </si>
  <si>
    <t>Garamszegi, L. Z. (2016). A simple statistical guide for the analysis of behaviour when data are constrained due to practical or ethical reasons. *Animal Behaviour, 120*, 223-234. &lt;https://doi.org/10.1016/j.anbehav.2015.11.009&gt;</t>
  </si>
  <si>
    <t>Ladd, R., Meek, P., &amp; Leung, L. K.-P. (2022). The influence of camera-trap flash type on the behavioural response, detection rate and individual recognition of Eld's deer. *Wildlife Research, 50*(6), 475-483. &lt;https://doi.org/10.1071/WR22055&gt;</t>
  </si>
  <si>
    <t>Levitis, D. A., Lidicker, W. Z., &amp; Freund, G. (2009). Behavioural biologists don't agree on what constitutes behaviour. *Animal Behaviour, 78* (1), 103-110. &lt;https://doi.org/10.1016/j.anbehav.2009.03.018&gt;</t>
  </si>
  <si>
    <t>Gallo et al., 2019</t>
  </si>
  <si>
    <t>Garamszegi, 2016</t>
  </si>
  <si>
    <t>Ladd et al., 2022</t>
  </si>
  <si>
    <t>Levitis et al., 2009</t>
  </si>
  <si>
    <t>Rowcliffe, 2014</t>
  </si>
  <si>
    <t>garamszegi_2016</t>
  </si>
  <si>
    <t>rowcliffe_2014</t>
  </si>
  <si>
    <t>gallo_et_al_2019</t>
  </si>
  <si>
    <t>ladd_et_al_2022</t>
  </si>
  <si>
    <t>levitis_et_al_2009</t>
  </si>
  <si>
    <t>stanton_et_al_2015</t>
  </si>
  <si>
    <t>Walther &amp; Moore, 2005</t>
  </si>
  <si>
    <t>Colwell et al., 2004</t>
  </si>
  <si>
    <t>Colwell, R. K., Mao, C. X., &amp; Chang, J. (2004). Interpolating, Extrapolating, and Comparing Incidence-based Species Accumulation Curves. *Ecology, 85*(10), 2717–2727. &lt;https://doi.org/10.1890/03-0557&gt;</t>
  </si>
  <si>
    <t>colwell_et_al_2004</t>
  </si>
  <si>
    <t>Colwell, Mao &amp; Chang, 2004</t>
  </si>
  <si>
    <t>Soberón &amp; Llorente, 1993</t>
  </si>
  <si>
    <t>Soberón, J., &amp; Llorente, J. (1993). The Use of Species Accumulation Functions for the Prediction of Species Richness. *Conservation Biology, 7*(3), 480–488. &lt;https://doi.org/10.1046/j.1523-1739.1993.07030480.x&gt;</t>
  </si>
  <si>
    <t>soberon_lorente_1993</t>
  </si>
  <si>
    <t>Colwell &amp; Coddington, 1994</t>
  </si>
  <si>
    <t>colwell_coddington_1994</t>
  </si>
  <si>
    <t>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</si>
  <si>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Rovero &amp; Tobler, 2010</t>
  </si>
  <si>
    <t>rovero_tobler_2010</t>
  </si>
  <si>
    <t>Bailey et al., 2007</t>
  </si>
  <si>
    <t>Hines, 2006</t>
  </si>
  <si>
    <t>Hines, J. E. (2006). *PRESENCE - Software to estimate patch occupancy and related parameters.* &lt;https://www.mbr-pwrc.usgs.gov/software/presence.html&gt;.</t>
  </si>
  <si>
    <t>Donovan, T., Hines, J., &amp; MacKenzie, D. (2024). OCCUPANCYTUTS: Occupancy modelling tutorials with RPRESENCE. *Methods in Ecology and Evolution, 15*(3), 477–483. &lt;https://doi.org/10.1111/2041-210X.14285&gt;</t>
  </si>
  <si>
    <t xml:space="preserve">Donovan, Hines &amp; MacKenzie, 2024 </t>
  </si>
  <si>
    <t xml:space="preserve">Donovan et al., 2024 </t>
  </si>
  <si>
    <t>donovan_et_al_2024</t>
  </si>
  <si>
    <t>hines_2006</t>
  </si>
  <si>
    <t>bailey_et_al_2007</t>
  </si>
  <si>
    <t>Paterson, J. (2024). *Implicit dynamics occupancy models in R.* &lt;https://jamesepaterson.github.io/jamespatersonblog/2024-06-02_implicitdynamicsoccupancy.html&gt;</t>
  </si>
  <si>
    <t>Paterson, 2024</t>
  </si>
  <si>
    <t>paterson_2024</t>
  </si>
  <si>
    <t>Guillera-Arroita, G., &amp; Lahoz-Monfort, J. J. (2012). Designing studies to detect differences in species occupancy: Power analysis under imperfect detection. *Methods in Ecology and Evolution, 3*(5), 860–869. &lt;https://doi.org/10.1111/j.2041-210X.2012.00225.x&gt;</t>
  </si>
  <si>
    <t>guillera_arroita_et_al_2012</t>
  </si>
  <si>
    <t>Guillera-Arroita et al., 2012</t>
  </si>
  <si>
    <t>Colwell, R. K., &amp; Coddington, J. A. (1994).Estimating terrestrial biodiversity through extrapolation. *Philosophical Transactions of the Royal Society of London. Series B, Biological Sciences, 345*, 101–118. &lt;https://doi.org/10.1098/rstb.1994.0091&gt;</t>
  </si>
  <si>
    <t>Stanton, L. A., Sullivan, M. S., &amp; Fazio, J. M. (2015). A standardized ethogram for the felidae: A tool for behavioral researchers. *Applied Animal Behaviour Science, 173*, 3-16. &lt;https://doi.org/10.1016/j.applanim.2015.04.001&gt;</t>
  </si>
  <si>
    <t>solymos_2023</t>
  </si>
  <si>
    <t>Solymos, P. (2023). *Package ‘detect': Analyzing Wildlife Data with Detection Error.* R package version 0.4-6. &lt;https://cran.r-project.org/web/packages/detect/detect.pdf&gt;</t>
  </si>
  <si>
    <t>Solymos, 2024</t>
  </si>
  <si>
    <t>Kelejian, H. H., &amp; Prucha, I. R. (1998). A Generalized Spatial Two-Stage Least Squares Procedure for Estimating a Spatial Autoregressive Model with Autoregressive Disturbances. *Journal of Real Estate Finance and Economics, 17*, 99–121. &lt;https://doi.org/10.1023/A:1007707430416&gt;</t>
  </si>
  <si>
    <t>mcclintock_et_al_2015</t>
  </si>
  <si>
    <t>McClintock et al., 2015</t>
  </si>
  <si>
    <t>McClintock, B. T. (2015). multimark: An R package for analysis of capture–recapture data consisting of multiple 'noninvasive' marks. *Ecology and Evolution, 5*(21), 4920–4931. &lt;https://doi.org/10.1002/ece3.1676&gt;</t>
  </si>
  <si>
    <t>Rowcliffe, M. (2014). *Package 'activity': Animal Activity Statistics.* R package version 1.3.4. &lt;https://doi.org/10.32614/CRAN.package.activity&gt;</t>
  </si>
  <si>
    <t>walther_moore_2005</t>
  </si>
  <si>
    <t>sollmann_2018</t>
  </si>
  <si>
    <t>https://www.youtube.com/embed/yRRDi07FtPg?si=vmGQslB9Wv9MnkYC</t>
  </si>
  <si>
    <t>Royle, 2020</t>
  </si>
  <si>
    <t>royle_2020</t>
  </si>
  <si>
    <t>Le Cren, E. D. (1965). A Note on the History of Mark-Recapture Population Estimates. *The Journal of Animal Ecology, 34*(2),453–54. &lt;https://doi.org/10.2307/2661&gt;</t>
  </si>
  <si>
    <t>Le Cren, 1965</t>
  </si>
  <si>
    <t>lecren_1965</t>
  </si>
  <si>
    <t>otis_et_al_1978</t>
  </si>
  <si>
    <t>Otis, D. L., Burnham, K. P., White, G. C.. &amp; Anderson, D. R. (1978). Statistical Inference from Capture Data on Closed Animal Populations. *Wildlife Monographs, 62*, 3–135. &lt;https://pubs.usgs.gov/publication/70119899&gt;</t>
  </si>
  <si>
    <t>Otis et al., 1978</t>
  </si>
  <si>
    <t>vanwilgenburg_et_al_2020</t>
  </si>
  <si>
    <t>Leroy, 2023</t>
  </si>
  <si>
    <t>leroy_2023</t>
  </si>
  <si>
    <t>Leroy, B. (2023). *Package ‘Rarity’: Calculation of Rarity Indices for Species and Assemblages of Species.* R package version 1.3-8, &lt;https://cran.r-project.org/web/packages/Rarity/&gt;</t>
  </si>
  <si>
    <t>Fidino, 2023</t>
  </si>
  <si>
    <t>Fidino, 2021c</t>
  </si>
  <si>
    <t>fidino_2021c</t>
  </si>
  <si>
    <t>fidino_2021a</t>
  </si>
  <si>
    <t>fidino_2021b</t>
  </si>
  <si>
    <t>Fidino, 2021a</t>
  </si>
  <si>
    <t>Fidino, 2021b</t>
  </si>
  <si>
    <t>Fidino, M. (2021a) *multi-state-occupancy-models.* &lt;https://github.com/mfidino/integrated-occupancy-model&gt;</t>
  </si>
  <si>
    <t>Fidino, 2021d</t>
  </si>
  <si>
    <t>Fidino, 2021e</t>
  </si>
  <si>
    <t>Fidino, M. (2021e) *auto-logistic-occupancy.* &lt;https://github.com/mfidino/auto-logistic-occupancy&gt;</t>
  </si>
  <si>
    <t>fidino_2021d</t>
  </si>
  <si>
    <t>fidino_2021e</t>
  </si>
  <si>
    <t>Fidino, M., &amp; Magle, S. B. (2017). Using Fourier series to predict periodic patterns in dynamic occupancy models. *Ecosphere,8*(9) , e01944. &lt;https://doi.org/10.1002/ecs2.1944&gt;</t>
  </si>
  <si>
    <t>Fidino &amp; Magle, 2017</t>
  </si>
  <si>
    <t>fidino_magle_2017</t>
  </si>
  <si>
    <t>Leroy, 2024</t>
  </si>
  <si>
    <t>leroy_2024</t>
  </si>
  <si>
    <t>Leroy, B. (2024). *Rarity Indices.* &lt;https://borisleroy.com/en/research/rarity-indices/&gt;</t>
  </si>
  <si>
    <t>augustine_et_al_2016</t>
  </si>
  <si>
    <t>Augustine et al., 2016</t>
  </si>
  <si>
    <t>Augustine, B. C., Royle, J. A., Kelly, M. J., Satter, C. B., Alonso, R. S., Boydston, E. E., &amp; Crooks, K. R. (2016). Spatial capture-recapture with partial identity: An application to camera traps. *bioRxiv.* &lt;http://dx.doi.org/10.1101/056804&gt;</t>
  </si>
  <si>
    <t>definition_myst</t>
  </si>
  <si>
    <t>The distance between cameras (i.e., also referred to as 'inter-trap distance'). This will be influenced by the chosen sampling design, the {term}`survey` Objectives, the Target Species and data analysis.</t>
  </si>
  <si>
    <t>The probability of detecting a species at least once during the entire {term}`survey` (Steenweg et al., 2019).</t>
  </si>
  <si>
    <t>A unique alphanumeric identifier for a unique camera deployed during a specific {term}`survey` period (ideally recorded as: 'Camera Location Name'_'Deployment Start Date' (or …_'Deployment End Date') (e.g., 'bh1_17-Jul-2018' or 'bh1_17-Jul-2018_21-Jan-2019'). &lt;br&gt; &lt;br&gt; Alternative naming conventions may be used, but the goal should be to minimize duplicate Image Names.</t>
  </si>
  <si>
    <t>A method to estimate abundance by using distances at which animals are detected (from {term}`survey` lines or points) to model abundance as a function of decreasing detection probability with animal distance from the camera (using a decay function) (Cappelle et al., 2021; Howe et al., 2017).</t>
  </si>
  <si>
    <t>A unique alphanumeric identifier for each study area (e.g.,'oilsands_ref1'). If only one area was {term}`survey`ed, the Project Name and Study Area Name should be the same.</t>
  </si>
  <si>
    <t>The spatial arrangement of remote cameras within the study area for an individual {term}`survey`.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{term}`survey`. There may be multiple [Survey Designs](/09_gloss_ref/09_glossary.md#survey_design) for [surveys](/09_gloss_ref/09_glossary.md#survey) within a project; if this occurs, the [Survey Design](/09_gloss_ref/09_glossary.md#survey). should be reported separately for each {term}`survey`.</t>
  </si>
  <si>
    <t>A unique alphanumeric identifier for each {term}`survey` period (e.g., 'fortmc_001').</t>
  </si>
  <si>
    <t>The specific objectives of each {term}`survey`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</si>
  <si>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{term}`survey` was designed to detect.</t>
  </si>
  <si>
    <t>The number of days that all cameras were active during the {term}`survey`.</t>
  </si>
  <si>
    <t>The maximum distance that a sensor can detect a target' (Wearn and Glover-Kapfer, 2017).</t>
  </si>
  <si>
    <t>marinstats_2020a</t>
  </si>
  <si>
    <t>MarinStatsLectures-R Programming &amp; Statistics (2020a, Mar 17). *Poisson Regression Review.* [Video]. YouTube. &lt;https://www.youtube.com/watch?v=A8H6gc9Eq0w&gt;</t>
  </si>
  <si>
    <t>https://www.youtube.com/embed/A8H6gc9Eq0w?si=Ade-D5-J5JtCZwil</t>
  </si>
  <si>
    <t>marinstats_2020b</t>
  </si>
  <si>
    <t>MarinStatsLectures-R Programming &amp; Statistics (2020b, Mar 17). *Poisson Regression: Zero Inflation (Excessive Zeros).* [Video]. YouTube. &lt;https://www.youtube.com/watch?v=eIY--zc5f24&gt;</t>
  </si>
  <si>
    <t>https://www.youtube.com/embed/eIY--zc5f24?si=dgtSF_vfwUxuG1Mi</t>
  </si>
  <si>
    <t>https://www.youtube.com/embed/cD9V1ApYqCk?si=m-K4I94w4lL3yZDx</t>
  </si>
  <si>
    <t>Russell, M. (2020, Nov 29). *Fitting Poisson and zero-inflated Poisson models.* [Video]. YouTube. &lt;https://www.youtube.com/watch?v=cD9V1ApYqCk&gt;</t>
  </si>
  <si>
    <t>TileStats (2021, Apr 18). *Zero-inflated Poisson (ZIP) regression.* [Video]. YouTube. &lt;https://www.youtube.com/watch?v=ztNQvAabgtU&gt;</t>
  </si>
  <si>
    <t>https://www.youtube.com/embed/ztNQvAabgtU?si=9rY7DVbBWN_ByPvf</t>
  </si>
  <si>
    <t>tilestats_2021</t>
  </si>
  <si>
    <t>Russell, 2020</t>
  </si>
  <si>
    <t>russel_2020</t>
  </si>
  <si>
    <t>TileStats, 2021</t>
  </si>
  <si>
    <t>MarinStatsLectures-R Programming &amp; Statistics, 2020b</t>
  </si>
  <si>
    <t>MarinStatsLectures-R Programming &amp; Statistics, 2020a</t>
  </si>
  <si>
    <t>cam_targ_feature_same</t>
  </si>
  <si>
    <t>cam_targ_feature</t>
  </si>
  <si>
    <t>title_i_cam_targ_feature_same</t>
  </si>
  <si>
    <t>#    - file: 02_dialog-boxes/01_46_cam_targ_feature.md</t>
  </si>
  <si>
    <t>01_45_cam_targ_feature</t>
  </si>
  <si>
    <t>title_i_cam_targ_feature</t>
  </si>
  <si>
    <t>#    - file: 02_dialog-boxes/01_45_cam_targ_feature.md</t>
  </si>
  <si>
    <t>info_file_name</t>
  </si>
  <si>
    <t>becker_et_al_2020</t>
  </si>
  <si>
    <t>Becker, M. Huggard, D. J., &amp; Alberta Biodiversity Monitoring Institute [ABMI]. (2021).*Estimating animal density using TIFC (Time In Front of Camera).* &lt;https://github.com/mabecker89/tifc-method&gt;</t>
  </si>
  <si>
    <t>Becker, M. Huggard, D. J., &amp; Alberta Biodiversity Monitoring Institute [ABMI]. (2020). *abmi.camera.extras.* R package version 0.0.1. &lt;https://mabecker89.github.io/abmi.camera.extras&gt;</t>
  </si>
  <si>
    <t>https://www.youtube.com/embed/0VObf2rMrI8?si=g2v0XDwVp9WktP9D</t>
  </si>
  <si>
    <t>weecology (2020, Oct 30). *Introduction to Species Distribution Modeling Using R.* [Video]. YouTube. &lt;https://www.youtube.com/watch?v=0VObf2rMrI8&gt;</t>
  </si>
  <si>
    <t>weecology_2020</t>
  </si>
  <si>
    <t>weecology (2020)</t>
  </si>
  <si>
    <t>mcneil_nd</t>
  </si>
  <si>
    <t>Freeman, E. A. &amp; Moisen, G. (2008). PresenceAbsence: An R Package for Presence Absence Analysis. *Journal of Statistical Software, 23*(11). &lt;https://www.fs.usda.gov/rm/pubs_other/rmrs_2008_freeman_e001.pdf&gt;</t>
  </si>
  <si>
    <t>freeman_gretchen_2008</t>
  </si>
  <si>
    <t>McNeil (n.d.)</t>
  </si>
  <si>
    <t>McNeil, D. (n.d.). Multi-season Occupancy Models. &lt;https://darinjmcneil.weebly.com/multi-season-occupancy.html&gt;</t>
  </si>
  <si>
    <t>Fiske, I. &amp; Chandler, R. (2011). unmarked: An R Package for Fitting Hierarchical Models of Wildlife Occurrence and Abundance. *Journal of Statistical Software, 43* (10), 1–23. &lt;https://www.jstatsoft.org/v43/i10&gt;</t>
  </si>
  <si>
    <t>Kellner, K. F., Smith, A. D., Royle, J. A., Kery, M, Belant, J. L., &amp; Chandler, R. B. (2023). The unmarked R package: Twelve years of advances in occurrence and abundance modelling in ecology. *Methods in Ecology and Evolution, 14* (6), 1408–1415. &lt;https://www.jstatsoft.org/v43/i10/&gt;</t>
  </si>
  <si>
    <t>fiske_chandler_2011</t>
  </si>
  <si>
    <t>kellner_et_al_2023</t>
  </si>
  <si>
    <t>Kellner et al., 2023</t>
  </si>
  <si>
    <t>Fiske &amp; Chandler, 2011</t>
  </si>
  <si>
    <t>LaBarbera, M. (2003). Analyzing Body Size as a Factor in Ecology and Evolution. *Annual Review of Ecology and Systematics, 20*(1), 97-117. &lt;https://doi.org/10.1146/annurev.es.20.110189.000525&gt;</t>
  </si>
  <si>
    <t>LaBarbera, 2003</t>
  </si>
  <si>
    <t>Ofstad, E. G., Herfindal, I., Solberg, E. J., &amp; Saether, B. E. (2016). Home ranges, habitat and body mass: Simple correlates of home range size in ungulates. *Proceedings of the Royal Society B: Biological Sciences, 283* (1845), 20161234. &lt;https://doi.org/10.1098/rspb.2016.1234&gt;</t>
  </si>
  <si>
    <t>Ofstad, 2016</t>
  </si>
  <si>
    <t>ofstad_2016</t>
  </si>
  <si>
    <t>Yu, H., Lin, Z., &amp; F. Xiao. (2024). Role of Body Size and Shape in Animal Camouflage. *Ecology and Evolution, 14*(5), e11434. &lt;https://doi.org/10.1002/ece3.11434&gt;</t>
  </si>
  <si>
    <t>yu_et_al_2024</t>
  </si>
  <si>
    <t>Yu et al., 2024</t>
  </si>
  <si>
    <t>Jones et al., 2009</t>
  </si>
  <si>
    <t>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t>
  </si>
  <si>
    <t>jones_et_al_2009</t>
  </si>
  <si>
    <t>labarbera_1989</t>
  </si>
  <si>
    <t>fidino_2023</t>
  </si>
  <si>
    <t>Fidino, M. (2023) *autoOcc: An R package for fitting autologistic occupancy models.* R package version 0.1.1, &lt;https://github.com/mfidino/autoOcc&gt;</t>
  </si>
  <si>
    <t>esteveo_et_al_2017</t>
  </si>
  <si>
    <t>Broadley, K., Burton, A. C., Avgar, T., &amp; Boutin, S. (2019). Density‐dependent space use affects interpretation of camera trap detection rates. *Ecology and Evolution, 9*(24), 14031–14041. &lt;https://doi.org/10.1002/ece3.5840&gt;.</t>
  </si>
  <si>
    <t>Broadley et al., 2019</t>
  </si>
  <si>
    <t>broadley_et_al_2019</t>
  </si>
  <si>
    <t>Freeman &amp; Moisen, 2008</t>
  </si>
  <si>
    <t>https://www.youtube.com/embed/NUW4oLGeQwk?si=isAJ3uO31eANSkDv</t>
  </si>
  <si>
    <t>Palencia, P. &amp; Project ENETWILD (2022, May 19). *Camera Trap Methods for Density Estimation.*  [Video]. YouTube. &lt;https://www.youtube.com/watch?v=NUW4oLGeQwk&gt;</t>
  </si>
  <si>
    <t>palencia_enetwild_2022</t>
  </si>
  <si>
    <t>Palencia &amp; Project ENETWILD, 2022</t>
  </si>
  <si>
    <t>Dubey, A (n.d.). *species abundance*. &lt;https://www.britannica.com/science/species-abundance&gt;</t>
  </si>
  <si>
    <t>Dubey (n.d.)</t>
  </si>
  <si>
    <t>dubey_nd</t>
  </si>
  <si>
    <t>jensen_et_al_2022</t>
  </si>
  <si>
    <t>loonam_et_al_2021a</t>
  </si>
  <si>
    <t>loonam_2019</t>
  </si>
  <si>
    <t>loonam_et_al_2021b</t>
  </si>
  <si>
    <t>lukacs_2021</t>
  </si>
  <si>
    <t>buckland_et_al_2015</t>
  </si>
  <si>
    <t>buckland_et_al_1993</t>
  </si>
  <si>
    <t>jenny_1996</t>
  </si>
  <si>
    <t>despres_einspenner_et_al_2017</t>
  </si>
  <si>
    <t>hauke_et_al_2022</t>
  </si>
  <si>
    <t>codling_et_al_2008</t>
  </si>
  <si>
    <t>garland_et_al_2020</t>
  </si>
  <si>
    <t>pettigrew_et_al_2021</t>
  </si>
  <si>
    <t>pfeffer_et_al_2018</t>
  </si>
  <si>
    <t>schaus_et_al_2020</t>
  </si>
  <si>
    <t>nakashima_et_al_2020</t>
  </si>
  <si>
    <t>ausband_et_al_2022</t>
  </si>
  <si>
    <t>balestrieri_et_al_2016</t>
  </si>
  <si>
    <t>williams_et_al_2002</t>
  </si>
  <si>
    <t>cappelle_et_al_2019</t>
  </si>
  <si>
    <t>parsons_et_al_2017</t>
  </si>
  <si>
    <t>Lukacs, P. M. (2021, Oct 26).*Animal Abundance from Camera Data:Pipe Dream to Main Stream.* Presented at the FCFC Seminar. &lt;https://umontana.zoom.us/rec/play/eY6_CAjDNUjCAfFrmRvJH8NtrL4J38I46T5idY4gO3i1YHqxBnDUrDeufvgAps-D-aFJFJ_F9AMuE6k.VjerQ5kRpa5HsybV&gt;</t>
  </si>
  <si>
    <t>Codling, E. A., Plank, M. J., &amp; Benhamou, S. (2008). Random walk models in biology. *Journal of The Royal Society Interface, 5*(25), 813–834. &lt;https://doi.org/10.1098/rsif.2008.0014&gt;</t>
  </si>
  <si>
    <t>Cappelle, N., Després‐Einspenner, M., Howe, E. J., Boesch, C., &amp; Kühl, H. S. (2019). Validating camera trap distance sampling for chimpanzees. *American Journal of Primatology, 81*(3), e22962. &lt;https://doi.org/10.1002/ajp.22962&gt;</t>
  </si>
  <si>
    <t>Haucke, T., Kühl, H. S., Hoyer, J., &amp; Steinhage, V. (2022). Overcoming the distance estimation bottleneck in estimating animal abundance with camera traps. *Ecological Informatics, 68*, 101536. &lt;https://doi.org/10.1016/j.ecoinf.2021.101536&gt;</t>
  </si>
  <si>
    <t>Jensen, P. O., Wirsing, A. J., &amp; Thornton, D. H. (2022). Using camera traps to estimate density of snowshoe hare ( Lepus americanus ): A keystone boreal forest herbivore. *Journal of Mammalogy, 103*(3), 693–710. &lt;https://doi.org/10.1093/jmammal/gyac009&gt;</t>
  </si>
  <si>
    <t>Nakashima, Y., Hongo, S., &amp; Akomo-Okoue, E. F. (2020). Landscape-scale estimation of forest ungulate density and biomass using camera traps: Applying the REST model. *Biological Conservation, 241*, 108381. &lt;https://doi.org/10.1016/j.biocon.2019.108381&gt;</t>
  </si>
  <si>
    <t>Estevo, C. A., Nagy-Reis, M. B., &amp; Nichols, J. D. (2017). When habitat matters: Habitat preferences can modulate co-occurrence patterns of similar sympatric species. *PLOS ONE, 12*(7), e0179489. &lt;https://doi.org/10.1371/journal.pone.0179489&gt;</t>
  </si>
  <si>
    <t>palencia_et_al_2022b</t>
  </si>
  <si>
    <t>Palencia et al., 2022b</t>
  </si>
  <si>
    <t>Palencia, P., Barroso, P., Vicente, J., Hofmeester, T. R., Ferreres, J., &amp; Acevedo, P. (2022b). Random encounter model is a reliable method for estimating population density of multiple species using camera traps. *Remote Sensing in Ecology and Conservation, 8*(5), 670–682. &lt;https://doi.org/10.1002/rse2.269&gt;</t>
  </si>
  <si>
    <t>Jenny, D. (1996). Spatial organization of leopards Panthera pardus in Taï National Park, Ivory Coast: Is rainforest habitat a ‘tropical haven’? *Journal of Zoology, 240*(3), 427–440. &lt;https://doi.org/10.1111/j.1469-7998.1996.tb05296.x&gt;</t>
  </si>
  <si>
    <t>Garland, L., Neilson, E., Avgar, T., Bayne, E., &amp; Boutin, S. (2020). Random Encounter and Staying Time Model Testing with Human Volunteers. *The Journal of Wildlife Management, 84*(6), 1179–1184. &lt;https://doi.org/10.1002/jwmg.21879&gt;</t>
  </si>
  <si>
    <t>Buckland, S. T. (2006). Point-Transect Surveys for Songbirds: Robust Methodologies. *The American Ornithologists’ Union, 123*(2), 345–357. &lt;https://doi.org/10.1642/0004-8038(2006)123[345:PSFSRM]2.0.CO;2&gt;</t>
  </si>
  <si>
    <t>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t>
  </si>
  <si>
    <t>Pettigrew, P., Sigouin, D., &amp; St‐Laurent, M. (2021). Testing the precision and sensitivity of density estimates obtained with a camera‐trap method revealed limitations and opportunities. *Ecology and Evolution, 11*(12), 7879–7889. &lt;https://doi.org/10.1002/ece3.7619&gt;</t>
  </si>
  <si>
    <t>Parsons, A. W., Forrester, T., McShea, W. J., Baker-Whatton, M. C., Millspaugh, J. J., &amp; Kays, R. (2017). Do occupancy or detection rates from camera traps reflect deer density? *Journal of Mammalogy, 98*(6), 1547–1557. &lt;https://doi.org/10.1093/jmammal/gyx128&gt;</t>
  </si>
  <si>
    <t>Ausband, D. E., Lukacs, P. M., Hurley, M., Roberts, S., Strickfaden, K., &amp; Moeller,  A. K. (2022). Estimating Wolf Abundance from Cameras. *Ecosphere, 13*(2), e3933. &lt;https://doi.org/10.1002/ecs2.3933&gt;</t>
  </si>
  <si>
    <t>Parsons et al., 2017</t>
  </si>
  <si>
    <t>Lukacs, 2021</t>
  </si>
  <si>
    <t>Codling et al., 2008</t>
  </si>
  <si>
    <t>Codling, Plank &amp; Benhamou, 2008</t>
  </si>
  <si>
    <t>Ausband et al., 2022</t>
  </si>
  <si>
    <t>Haucke et al., 2022</t>
  </si>
  <si>
    <t>Jensen et al., 2022</t>
  </si>
  <si>
    <t>Jensen, Wirsing, &amp; Thornton, 2022</t>
  </si>
  <si>
    <t>Nakashima et al., 2020</t>
  </si>
  <si>
    <t>Nakashima, Hongo, &amp; Akomo-Okoue, 2020</t>
  </si>
  <si>
    <t>Estevo, Nagy-Reis, &amp; Nichols, 2017</t>
  </si>
  <si>
    <t>Cappelle et al., 2019</t>
  </si>
  <si>
    <t>Buckland, 2006</t>
  </si>
  <si>
    <t>Garland et al., 2020</t>
  </si>
  <si>
    <t>Jenny, 1996</t>
  </si>
  <si>
    <t>Pettigrew et al., 2021</t>
  </si>
  <si>
    <t>Pettigrew, Sigouin, &amp; St‐Laurent, 2021</t>
  </si>
  <si>
    <t>Pfeffer et al., 2018</t>
  </si>
  <si>
    <t>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t>
  </si>
  <si>
    <t>Dupont, G., Royle, J. A., Nawaz, M. A., &amp; Sutherland, C. (2021). Optimal sampling design for spatial capture–recapture. *Ecology, 102*(3), e03262. &lt;https://doi.org/10.1002/ecy.3262&gt;</t>
  </si>
  <si>
    <t>dupont_et_al_2021</t>
  </si>
  <si>
    <t>Després‐Einspenner, M., Howe, E. J., Drapeau, P., &amp; Kühl, H. S. (2017). An empirical evaluation of camera trapping and spatially explicit capture‐recapture models for estimating chimpanzee density. *American Journal of Primatology, 79*(7), e22647. &lt;https://doi.org/10.1002/ajp.22647&gt;</t>
  </si>
  <si>
    <t>nakashima_et_al_2017</t>
  </si>
  <si>
    <t>Dupont et al., 2021</t>
  </si>
  <si>
    <t>Després‐Einspenner et al., 2017</t>
  </si>
  <si>
    <t>Schaus et al., 2020</t>
  </si>
  <si>
    <t>Balestrieri et al., 2016</t>
  </si>
  <si>
    <t>evans_rittenhouse_2018</t>
  </si>
  <si>
    <t>burgar_et_al_2019</t>
  </si>
  <si>
    <t>efford_2023</t>
  </si>
  <si>
    <t>royle_2016</t>
  </si>
  <si>
    <t>mod_rem_pro_06</t>
  </si>
  <si>
    <t>Increased precision is less pronounced in high-[density](#density) populations ({{ ref_intext_augustine_et_al_2018 }}; {{ ref_intext_clarke_et_al_2023 }})</t>
  </si>
  <si>
    <t>Improved precision of [density](#density) estimates relative to SCR ({{ ref_intext_augustine_et_al_2018 }}; {{ ref_intext_davis_et_al_2021 }}; {{ ref_intext_clarke_et_al_2023 }})</t>
  </si>
  <si>
    <t>Detections are [independent](#independent_detections) ({{ ref_intext_chandler_royle_2013 }}; {{ ref_intext_clarke_et_al_2023 }})</t>
  </si>
  <si>
    <t>Individuals' identifying traits do not change during the [survey](#survey) (e.g., antlers present*/absent) ({{ ref_intext_augustine_et_al_2019 }})</t>
  </si>
  <si>
    <t>May produce be less reliable*/accurate estimates for high-[density](#density) populations ({{ ref_intext_sun_et_al_2022 }}; {{ ref_intext_clarke_et_al_2023 }})</t>
  </si>
  <si>
    <t>Too few categorical identifiers*/ possibilities can result in mis-assignments and overestimating [density](#density) ({{ ref_intext_augustine_et_al_2019 }}; {{ ref_intext_parmenter_et_al_2003 }}; {{ ref_intext_clarke_et_al_2023 }})</t>
  </si>
  <si>
    <t>May produce more precise and less biased [density](#density) estimates than SC with less information ({{ ref_intext_sun_et_al_2022 }}; {{ ref_intext_clarke_et_al_2023 }})</t>
  </si>
  <si>
    <t>When the sample size is large enough to reliably estimate [density](#density) with CR, ({{ ref_intext_karanth_1995 }}; {{ ref_intext_karanth_nichols_1998 }}) individuals are unlikely to have a unique marker ({{ ref_intext_noss_et_al_2003 }}; {{ ref_intext_kelly_et_al_2008 }}; {{ ref_intext_rovero_et_al_2013 }})</t>
  </si>
  <si>
    <t>[Density](#density) cannot be explicitly estimated because the true area animals occupy is never measured (only approximated) ({{ ref_intext_chandler_royle_2013 }})</t>
  </si>
  <si>
    <t>[Camera locations](#camera_location) are [randomly placed](#sampledesign_random) ({{ ref_intext_wearn_gloverkapfer_2017 }})</t>
  </si>
  <si>
    <t>[Camera locations](#camera_location) are independent ({{ ref_intext_wearn_gloverkapfer_2017 }})</t>
  </si>
  <si>
    <t>[Detection probability](#detection_probability) of different species remains the same ({{ ref_intext_wearn_gloverkapfer_2017 }}) ('true' species richness estimation involves attempting to correct for '[imperfect detection](#imperfect_detection)' ({{ ref_intext_wearn_gloverkapfer_2017 }})</t>
  </si>
  <si>
    <t>Sampling effort is comparable between [camera locations](#camera_location) ({{ ref_intext_royle_nichols_2003 }})</t>
  </si>
  <si>
    <t>[Detection probability](#detection_probability) of different species remains the same ({{ ref_intext_wearn_gloverkapfer_2017 }})</t>
  </si>
  <si>
    <t>Demographic closure (i.e., no births or deaths) and geographic closure (i.e., no immigration or emigration) (animal [density](#density) is constant during the [survey](#survey)) ({{ ref_intext_palencia_et_al_2021 }})</t>
  </si>
  <si>
    <t>Detections are [independent](#independent_detections) ({{ ref_intext_palencia_et_al_2021 }})</t>
  </si>
  <si>
    <t>Requires a good understanding of the focal populations’ activity patterns; [density](#density)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</si>
  <si>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[density](#density) ({{ ref_intext_howe_et_al_2017 }}; {{ ref_intext_twining_et_al_2022 }}; {{ ref_intext_clarke_et_al_2023 }})</t>
  </si>
  <si>
    <t>Low population [density](#density) and reactivity to cameras may be major sources of bias' ({{ ref_intext_bessone_et_al_2020 }}; {{ ref_intext_clarke_et_al_2023 }})</t>
  </si>
  <si>
    <t>[Density](#density) estimates are unbiased by animal movement 'since camera-animal distance is measured at a certain instant in time (intervals of duration *t* apart)' ({{ ref_intext_howe_et_al_2017 }}; {{ ref_intext_clarke_et_al_2023 }})</t>
  </si>
  <si>
    <t>Can be applied to low-[density](#density) populations ({{ ref_intext_howe_et_al_2017 }}; {{ ref_intext_clarke_et_al_2023 }})</t>
  </si>
  <si>
    <t>No formal [assumptions](#mods_modelling_assumption) ({{ ref_intext_wearn_gloverkapfer_2017 }})</t>
  </si>
  <si>
    <t>Maximum flexibility for study design (e.g., [camera days per camera location](#camera_days_per_camera_location) or use of [lure](#baitlure_lure) ({{ ref_intext_rovero_et_al_2013 }})) ({{ ref_intext_wearn_gloverkapfer_2017 }})</t>
  </si>
  <si>
    <t>Detections are [independent](#independent_detections) ({{ ref_intext_moeller_et_al_2018 }})</t>
  </si>
  <si>
    <t>[Occupancy](#occupancy) is constant ({{ ref_intext_mackenzie_et_al_2002 }}) (abundance is constant) ({{ ref_intext_mackenzie_et_al_2006 }})</t>
  </si>
  <si>
    <t>[Camera locations](#camera_location) are independent ({{ ref_intext_mackenzie_et_al_2006 }})</t>
  </si>
  <si>
    <t>Detections are [independent](#independent_detections) ({{ ref_intext_mackenzie_et_al_2006 }})</t>
  </si>
  <si>
    <t>The probability of [occupancy](#occupancy) and detection are constant across all [camera locations](#camera_location) within a stratum or can be modelled using covariates ({{ ref_intext_mackenzie_et_al_2006 }})</t>
  </si>
  <si>
    <t>[Occupancy](#occupancy)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</si>
  <si>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spacing](#camera_spacing) the results should be interpreted as 'probability of use' rather than [occupancy](#occupancy)) ({{ ref_intext_wearn_gloverkapfer_2017 }})</t>
  </si>
  <si>
    <t>Multi-species [occupancy models](#mods_occupancy) ({{ ref_intext_mackenzie_et_al_2002 }}) allow the inclusion of interactions among species while controlling for [imperfect detection](#imperfect_detection) ({{ ref_intext_wearn_gloverkapfer_2017 }})</t>
  </si>
  <si>
    <t>Many [assumption](#mods_modelling_assumption)s exist (since used for many approaches) ({{ ref_intext_wearn_gloverkapfer_2017 }})</t>
  </si>
  <si>
    <t>Difficult to draw inferences (a large number of [assumptions](#mods_modelling_assumption)); comparisons across space, time, species, and studies are difficult ({{ ref_intext_wearn_gloverkapfer_2017 }})</t>
  </si>
  <si>
    <t>[Relative abundance indices](#mods_relative_abundance) often do correlate with abundance ({{ ref_intext_wearn_gloverkapfer_2017 }})</t>
  </si>
  <si>
    <t>Calibration with independent [density](#density) estimates is possible ({{ ref_intext_wearn_gloverkapfer_2017 }})</t>
  </si>
  <si>
    <t>Allows community-wide [density](#density) estimation ({{ ref_intext_wearn_gloverkapfer_2017 }})</t>
  </si>
  <si>
    <t>Direct estimation of [density](#density); avoids ad-hoc definitions of study area ({{ ref_intext_rowcliffe_et_al_2008 }})</t>
  </si>
  <si>
    <t>Demographic closure (i.e., no births or deaths) and geographic closure (i.e., no immigration or emigration) (animal [density](#density) is constant during the [survey](#survey)) ({{ ref_intext_rowcliffe_et_al_2008 }})</t>
  </si>
  <si>
    <t>Attraction or aversion to cameras is exhibited in some species ({{ ref_intext_meek_et_al_2016 }}) and could affect the time within the detection zone and subsequently affect estimates of [density](#density) ({{ ref_intext_doran_myers_2018 }})</t>
  </si>
  <si>
    <t>Not appropriate for low [density](#density) or elusive species when recaptures too few to confidently infer the number and location of activity centres' ({{ ref_intext_clarke_et_al_2023 }}; {{ ref_intext_burgar_et_al_2018 }})</t>
  </si>
  <si>
    <t>Not appropriate for high-[density](#density) populations with evenly spaced activity centres (camera[-specific] counts will be too similar and impair activity centre inference)' ({{ ref_intext_clarke_et_al_2023 }})</t>
  </si>
  <si>
    <t>Study design (camera arrangement) can dramatically affect the accuracy and precision of [density](#density) estimates' ({{ ref_intext_clarke_et_al_2023 }}; {{Sollmann, 2018}})</t>
  </si>
  <si>
    <t>Detections of different individuals are [independent](#independent_detections) ({{ ref_intext_wearn_gloverkapfer_2017 }})</t>
  </si>
  <si>
    <t>[Surveys](#survey) are independent ({{ ref_intext_wearn_gloverkapfer_2017 }})</t>
  </si>
  <si>
    <t>[Camera locations](#camera_location)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</si>
  <si>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[density](#density) of cameras ({{ ref_intext_morin_et_al_2022 }})</t>
  </si>
  <si>
    <t>½ MMDM (Mean Maximum Distance Moved) will usually lead to an underestimation of home range size and thus overestimation of [density](#density) ({{ ref_intext_parmenter_et_al_2003 }}; {{ ref_intext_noss_et_al_2012 }}; {{ ref_intext_wearn_gloverkapfer_2017 }})</t>
  </si>
  <si>
    <t>Produces direct estimates of [density](#density) or population size for explicit spatial regions ({{ ref_intext_chandler_royle_2013 }})</t>
  </si>
  <si>
    <t>[Density](#density)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</si>
  <si>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</si>
  <si>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[density](#density) estimation for a unmarked population, but the precision of the [density](#density) estimates are likely to be very low value ({{ ref_intext_wearn_gloverkapfer_2017 }})</t>
  </si>
  <si>
    <t>[Density](#density)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</si>
  <si>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snow_leopard_network_2020a</t>
  </si>
  <si>
    <t>snow_leopard_network_2020b</t>
  </si>
  <si>
    <t>Snow Leopard Network, 2020a</t>
  </si>
  <si>
    <t>Snow Leopard Network, 2020b</t>
  </si>
  <si>
    <t>CompSustNet, 2016</t>
  </si>
  <si>
    <t>https://www.youtube.com/embed/4HKFimATq9E</t>
  </si>
  <si>
    <t>https://www.youtube.com/embed/IHVez1a_hqg</t>
  </si>
  <si>
    <t>https://www.youtube.com/embed/IHVez1a_hqg?si=1ePCJKv0v1SiKwSi</t>
  </si>
  <si>
    <t>jackman_2024</t>
  </si>
  <si>
    <t>buckland_2006</t>
  </si>
  <si>
    <t>State variable *vs.* Objective</t>
  </si>
  <si>
    <t>Royle, 2016</t>
  </si>
  <si>
    <t>Evans, M. J. &amp; Rittenhouse, T. A. G. (2018). Evaluating Spatially Explicit Density Estimates of Unmarked Wildlife Detected by Remote Cameras. *The Journal of Applied Ecology 55*(6), 2565–74. &lt;https://doi.org/10.1111/1365-2664.13194&gt;</t>
  </si>
  <si>
    <t>Evans &amp; Rittenhouse, 2018</t>
  </si>
  <si>
    <t>Burgar, J. M., Burton, A. C., &amp; Fisher, J. T. (2019). The importance of considering multiple interacting species for conservation of species at risk. *Conservation Biology, 33*(3), 709–715. &lt;https://doi.org/10.1111/cobi.13233&gt;</t>
  </si>
  <si>
    <t>Burgar, Burton, &amp; Fisher, 2019</t>
  </si>
  <si>
    <t>Burgar et al., 2019</t>
  </si>
  <si>
    <t>Sutherland, C., Royle, J. A., &amp; Linden, D. W. (2019). oSCR: A spatial capture–recapture R package for inference about spatial ecological processes. *Ecography, 42*(9), 1459–1469. &lt;https://doi.org/10.1111/ecog.04551&gt;</t>
  </si>
  <si>
    <t>Sutherland, Royle, &amp; Linden, 2019</t>
  </si>
  <si>
    <t>Williams, B. K., Nichols, J. D., &amp; Conroy, M. J. (2002). *Analysis and Management of Animal Populations: Modeling, Estimation, and Decision Making*. Book, Whole. San Diego: Academic Press. &lt;https://go.exlibris.link/qSfqP9dC&gt;</t>
  </si>
  <si>
    <t>Williams, Nichols, &amp; Conroy, 2002</t>
  </si>
  <si>
    <t>Williams et al., 2002</t>
  </si>
  <si>
    <t>baddeley_nd</t>
  </si>
  <si>
    <t>proctor_et_al_2022</t>
  </si>
  <si>
    <t>Hoeks, S., Tucker, M., &amp; Broekman, M. (2024). *HomeRange* &lt;https://github.com/SHoeks/HomeRange&gt;</t>
  </si>
  <si>
    <t>Hoeks, Tucker, &amp; Broekman, 2024</t>
  </si>
  <si>
    <t>Hoeks et al., 2024</t>
  </si>
  <si>
    <t>hoeks_et_al_2024</t>
  </si>
  <si>
    <t>Shirane, Y., Mori, F., Yamanaka, M., Nakanishi, M., Ishinazaka, T., Mano, T., Jimbo, M., Sashika, M., Tsubota, T., &amp; Shimozuru, M. (2020). Development of a noninvasive photograph-based method for the evaluation of body condition in free-ranging brown bears. *PeerJ, 8*, e9982. &lt;https://doi.org/10.7717/peerj.9982&gt;</t>
  </si>
  <si>
    <t>Rönnegård, L., Sand, H., Andrén, H., Månsson, J., &amp; Pehrson, Å. (2008). Evaluation of four methods used to estimate population density of moose Alces alces. *Wildlife Biology, 14*(3), 358–371. &lt;https://doi.org/10.2981/0909-6396(2008)14[358:EOFMUT]2.0.CO;2&gt;</t>
  </si>
  <si>
    <t>Rönnegård et al., 2008</t>
  </si>
  <si>
    <t>Shirane et al., 2020</t>
  </si>
  <si>
    <t>shirane_et_al_2020</t>
  </si>
  <si>
    <t>ronnegard_et_al_2008</t>
  </si>
  <si>
    <t>Kavčić, K., Palencia, P., Apollonio, M., Vicente, J., &amp; Šprem, N. (2021). Random encounter model to estimate density of mountain-dwelling ungulate. *European Journal of Wildlife Research, 67*(5), 87. &lt;https://doi.org/10.1007/s10344-021-01530-1&gt;</t>
  </si>
  <si>
    <t>solid grey</t>
  </si>
  <si>
    <t>Blackburn, T., &amp; Gaston, K. (1999). The relationship between animal abundance and body size: A review of the mechanisms. In *A. Fitter &amp; D. Raffaelli (Eds.), Advances In Ecological Research, Vol 28*, 181–210. &lt;https://doi.org/10.1016/S0065-2504(08)60033-1&gt;</t>
  </si>
  <si>
    <t>Blackburn &amp; Gaston, 1999</t>
  </si>
  <si>
    <t>blackburn_gaston_1999</t>
  </si>
  <si>
    <t>Garland, T. (1983). The relation between maximal running speed and body mass in terrestrial mammals. *Journal of Zoology, 199*(2), 157–170. &lt;https://doi.org/10.1111/j.1469-7998.1983.tb02087.x&gt;</t>
  </si>
  <si>
    <t>Garland, 1983</t>
  </si>
  <si>
    <t>garland_1983</t>
  </si>
  <si>
    <t>was</t>
  </si>
  <si>
    <t>eee</t>
  </si>
  <si>
    <t>gerber_et_al_2023</t>
  </si>
  <si>
    <t>Gerber, B. D., Devarajan, K., Farris, Z. J., &amp; Fidino, M. (2023). A model-based hypothesis framework to define and estimate the diel niche via the ‘Diel.Niche’ R package. *bioRxiv, 2023.06.21.545898.* &lt;https://doi.org/10.1101/2023.06.21.545898&gt;</t>
  </si>
  <si>
    <t>Gerber et al., 2023</t>
  </si>
  <si>
    <t>villette_et_al_2016</t>
  </si>
  <si>
    <t>johnson_2008</t>
  </si>
  <si>
    <t>Johnson, D. H. (1980). The Comparison of Usage and Availability Measurements for Evaluating Resource Preference. *Ecology, 61*(1), 65–71. &lt;https://doi.org/10.2307/1937156&gt;</t>
  </si>
  <si>
    <t>Villette, P., Krebs, C. J., Jung, T. S., &amp; Boonstra, R. (2016). Can camera trapping provide accurate estimates of small mammal (*Myodes rutilus* and *Peromyscus maniculatus*  density in the boreal forest? *Journal of Mammalogy, 97*(1), 32–40. &lt;https://doi.org/10.1093/jmammal/gyv150&gt;</t>
  </si>
  <si>
    <t>Villette et al., 2016</t>
  </si>
  <si>
    <t>Johnson, 1980</t>
  </si>
  <si>
    <t>Windell, R. M., Lewis, J. S., Gramza, A. R., &amp; Crooks, K. R. (2019). Carnivore Carrying Behavior as Documented with Wildlife Camera Traps. *Western North American Naturalist, 79*(4), 471. &lt;https://doi.org/10.3398/064.079.0401&gt;</t>
  </si>
  <si>
    <t>windell_et_al_2019</t>
  </si>
  <si>
    <t>Spencer, W. D. (2012). Home ranges and the value of spatial information. *Journal of Mammalogy, 93*(4), 929–947. &lt;https://doi.org/10.1644/12-MAMM-S-061.1&gt;</t>
  </si>
  <si>
    <t>spencer_2012</t>
  </si>
  <si>
    <t>Nawaz, M. A., Khan, B. U., Mahmood, A., Younas, M., Din, J. U., &amp; Sutherland, C. (2021). An empirical demonstration of the effect of study design on density estimations. *Scientific Reports, 11*(1), 13104. PubMed-not-MEDLINE. &lt;https://doi.org/10.1038/s41598-021-92361-2&gt;</t>
  </si>
  <si>
    <t>nawaz_et_al_2021</t>
  </si>
  <si>
    <t>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t>
  </si>
  <si>
    <t>Proctor et al., 2022</t>
  </si>
  <si>
    <t>Windell et al., 2019</t>
  </si>
  <si>
    <t>Spencer, 2012</t>
  </si>
  <si>
    <t>Nawaz et al., 2021</t>
  </si>
  <si>
    <t>https://ab-rcsc.github.io/rc-decision-support-tool_concept-library/02_dialog-boxes/01_14_sp_type.html#i_sp_type</t>
  </si>
  <si>
    <t>https://ab-rcsc.github.io/rc-decision-support-tool_concept-library/02_dialog-boxes/01_18_sp_size.html#i_sp_size</t>
  </si>
  <si>
    <t>https://ab-rcsc.github.io/rc-decision-support-tool_concept-library/02_dialog-boxes/01_19_sp_rarity.html#i_sp_rarity</t>
  </si>
  <si>
    <t>https://ab-rcsc.github.io/rc-decision-support-tool_concept-library/02_dialog-boxes/01_16_sp_occ_restr.html#i_sp_occ_restr</t>
  </si>
  <si>
    <t>https://ab-rcsc.github.io/rc-decision-support-tool_concept-library/02_dialog-boxes/01_13_sp_info.html#i_sp_info</t>
  </si>
  <si>
    <t>https://ab-rcsc.github.io/rc-decision-support-tool_concept-library/02_dialog-boxes/01_17_sp_hr_size.html#i_sp_hr_size</t>
  </si>
  <si>
    <t>https://ab-rcsc.github.io/rc-decision-support-tool_concept-library/02_dialog-boxes/01_20_sp_detprob_cat.html#i_sp_detprob_cat</t>
  </si>
  <si>
    <t>https://ab-rcsc.github.io/rc-decision-support-tool_concept-library/02_dialog-boxes/01_12_obj_targ_sp.html#i_obj_targ_sp</t>
  </si>
  <si>
    <t>info_url</t>
  </si>
  <si>
    <t>field_code</t>
  </si>
  <si>
    <t>https://ab-rcsc.github.io/rc-decision-support-tool_concept-library/index.html#concept-library</t>
  </si>
  <si>
    <t>Concept library</t>
  </si>
  <si>
    <t>sidebar_button</t>
  </si>
  <si>
    <t>https://ab-rcsc.github.io/rc-decision-support-tool_concept-library/index.html#i_data_analysis</t>
  </si>
  <si>
    <t>https://ab-rcsc.github.io/rc-decision-support-tool_concept-library/index.html#i_equipment_deployment</t>
  </si>
  <si>
    <t>https://ab-rcsc.github.io/rc-decision-support-tool_concept-library/index.html#i_target_species</t>
  </si>
  <si>
    <t>https://ab-rcsc.github.io/rc-decision-support-tool_concept-library/index.html#i_duration_timing</t>
  </si>
  <si>
    <t>https://ab-rcsc.github.io/rc-decision-support-tool_concept-library/index.html#i_study_area_site_selection_constraints</t>
  </si>
  <si>
    <t>https://ab-rcsc.github.io/rc-decision-support-tool_concept-library/index.html#i_objective_resources</t>
  </si>
  <si>
    <t>info box page</t>
  </si>
  <si>
    <t>button_text</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</si>
  <si>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</si>
  <si>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</si>
  <si>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</si>
  <si>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</si>
  <si>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</si>
  <si>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home</t>
  </si>
  <si>
    <t>https://ab-rcsc.github.io/rc-decision-support-tool/00_00_welcome.html</t>
  </si>
  <si>
    <t>Home</t>
  </si>
  <si>
    <t>https://ab-rcsc.github.io/rc-decision-support-tool_concept-library/02_dialog-boxes/01_01_user_entry</t>
  </si>
  <si>
    <t>https://ab-rcsc.github.io/rc-decision-support-tool_concept-library/02_dialog-boxes/01_02_objective</t>
  </si>
  <si>
    <t>https://ab-rcsc.github.io/rc-decision-support-tool_concept-library/02_dialog-boxes/01_03_num_cams</t>
  </si>
  <si>
    <t>https://ab-rcsc.github.io/rc-decision-support-tool_concept-library/02_dialog-boxes/01_04_study_area_mult</t>
  </si>
  <si>
    <t>https://ab-rcsc.github.io/rc-decision-support-tool_concept-library/02_dialog-boxes/01_05_cam_dens_gradient</t>
  </si>
  <si>
    <t>https://ab-rcsc.github.io/rc-decision-support-tool_concept-library/02_dialog-boxes/01_06_cam_strat_covar</t>
  </si>
  <si>
    <t>https://ab-rcsc.github.io/rc-decision-support-tool_concept-library/02_dialog-boxes/01_07_cam_high_dens</t>
  </si>
  <si>
    <t>https://ab-rcsc.github.io/rc-decision-support-tool_concept-library/02_dialog-boxes/01_08_surv_dur_min_max</t>
  </si>
  <si>
    <t>https://ab-rcsc.github.io/rc-decision-support-tool_concept-library/02_dialog-boxes/01_09_survey_dur_mth</t>
  </si>
  <si>
    <t>https://ab-rcsc.github.io/rc-decision-support-tool_concept-library/02_dialog-boxes/01_10_sp_asymptote</t>
  </si>
  <si>
    <t>https://ab-rcsc.github.io/rc-decision-support-tool_concept-library/02_dialog-boxes/01_11_study_season_num</t>
  </si>
  <si>
    <t>https://ab-rcsc.github.io/rc-decision-support-tool_concept-library/02_dialog-boxes/01_12_obj_targ_sp</t>
  </si>
  <si>
    <t>https://ab-rcsc.github.io/rc-decision-support-tool_concept-library/02_dialog-boxes/01_13_sp_info</t>
  </si>
  <si>
    <t>https://ab-rcsc.github.io/rc-decision-support-tool_concept-library/02_dialog-boxes/01_14_sp_type</t>
  </si>
  <si>
    <t>https://ab-rcsc.github.io/rc-decision-support-tool_concept-library/02_dialog-boxes/01_15_sp_dens_low</t>
  </si>
  <si>
    <t>https://ab-rcsc.github.io/rc-decision-support-tool_concept-library/02_dialog-boxes/01_16_sp_occ_restr</t>
  </si>
  <si>
    <t>https://ab-rcsc.github.io/rc-decision-support-tool_concept-library/02_dialog-boxes/01_17_sp_hr_size</t>
  </si>
  <si>
    <t>https://ab-rcsc.github.io/rc-decision-support-tool_concept-library/02_dialog-boxes/01_18_sp_size</t>
  </si>
  <si>
    <t>https://ab-rcsc.github.io/rc-decision-support-tool_concept-library/02_dialog-boxes/01_19_sp_rarity</t>
  </si>
  <si>
    <t>https://ab-rcsc.github.io/rc-decision-support-tool_concept-library/02_dialog-boxes/01_20_sp_detprob_cat</t>
  </si>
  <si>
    <t>https://ab-rcsc.github.io/rc-decision-support-tool_concept-library/02_dialog-boxes/01_21_sp_behav</t>
  </si>
  <si>
    <t>https://ab-rcsc.github.io/rc-decision-support-tool_concept-library/02_dialog-boxes/01_22_sp_behav_season</t>
  </si>
  <si>
    <t>https://ab-rcsc.github.io/rc-decision-support-tool_concept-library/02_dialog-boxes/01_23_marking_code</t>
  </si>
  <si>
    <t>https://ab-rcsc.github.io/rc-decision-support-tool_concept-library/02_dialog-boxes/01_24_marking_allsub</t>
  </si>
  <si>
    <t>https://ab-rcsc.github.io/rc-decision-support-tool_concept-library/02_dialog-boxes/01_25_3ormore_cat_ids</t>
  </si>
  <si>
    <t>https://ab-rcsc.github.io/rc-decision-support-tool_concept-library/02_dialog-boxes/01_26_auxillary_info</t>
  </si>
  <si>
    <t>https://ab-rcsc.github.io/rc-decision-support-tool_concept-library/02_dialog-boxes/01_27_aux_count_possible</t>
  </si>
  <si>
    <t>https://ab-rcsc.github.io/rc-decision-support-tool_concept-library/02_dialog-boxes/01_28_focalarea_calc</t>
  </si>
  <si>
    <t>https://ab-rcsc.github.io/rc-decision-support-tool_concept-library/02_dialog-boxes/01_30_sp_common_pop_lg</t>
  </si>
  <si>
    <t>https://ab-rcsc.github.io/rc-decision-support-tool_concept-library/02_dialog-boxes/01_31_sp_size_multi</t>
  </si>
  <si>
    <t>https://ab-rcsc.github.io/rc-decision-support-tool_concept-library/02_dialog-boxes/01_32_sp_behav_mult</t>
  </si>
  <si>
    <t>https://ab-rcsc.github.io/rc-decision-support-tool_concept-library/02_dialog-boxes/01_33_sp_rarity_multi</t>
  </si>
  <si>
    <t>https://ab-rcsc.github.io/rc-decision-support-tool_concept-library/02_dialog-boxes/01_34_sp_rarity_multi</t>
  </si>
  <si>
    <t>https://ab-rcsc.github.io/rc-decision-support-tool_concept-library/02_dialog-boxes/01_35_sp_rarity_multi</t>
  </si>
  <si>
    <t>https://ab-rcsc.github.io/rc-decision-support-tool_concept-library/02_dialog-boxes/01_36_sp_detprob_cat_multi</t>
  </si>
  <si>
    <t>https://ab-rcsc.github.io/rc-decision-support-tool_concept-library/02_dialog-boxes/01_37_sp_detprob_cat_multi</t>
  </si>
  <si>
    <t>https://ab-rcsc.github.io/rc-decision-support-tool_concept-library/02_dialog-boxes/01_38_sp_detprob_cat_multi</t>
  </si>
  <si>
    <t>https://ab-rcsc.github.io/rc-decision-support-tool_concept-library/02_dialog-boxes/01_39_cam_makemod</t>
  </si>
  <si>
    <t>https://ab-rcsc.github.io/rc-decision-support-tool_concept-library/02_dialog-boxes/01_40_cam_settings</t>
  </si>
  <si>
    <t>https://ab-rcsc.github.io/rc-decision-support-tool_concept-library/02_dialog-boxes/01_41_cam_protocol_ht_angle_dir</t>
  </si>
  <si>
    <t>https://ab-rcsc.github.io/rc-decision-support-tool_concept-library/02_dialog-boxes/01_43_bait_lure</t>
  </si>
  <si>
    <t>https://ab-rcsc.github.io/rc-decision-support-tool_concept-library/02_dialog-boxes/01_45_cam_targ_feature</t>
  </si>
  <si>
    <t>https://ab-rcsc.github.io/rc-decision-support-tool_concept-library/02_dialog-boxes/01_47_cam_independent</t>
  </si>
  <si>
    <t>https://ab-rcsc.github.io/rc-decision-support-tool_concept-library/02_dialog-boxes/01_48_multisamp_per_loc</t>
  </si>
  <si>
    <t>https://ab-rcsc.github.io/rc-decision-support-tool_concept-library/02_dialog-boxes/01_49_modmixed</t>
  </si>
  <si>
    <t>https://ab-rcsc.github.io/rc-decision-support-tool_concept-library/02_dialog-boxes/01_50_num_det</t>
  </si>
  <si>
    <t>https://ab-rcsc.github.io/rc-decision-support-tool_concept-library/02_dialog-boxes/01_51_num_det_individ</t>
  </si>
  <si>
    <t>https://ab-rcsc.github.io/rc-decision-support-tool_concept-library/02_dialog-boxes/01_52_num_recap</t>
  </si>
  <si>
    <t>https://ab-rcsc.github.io/rc-decision-support-tool_concept-library/02_dialog-boxes/01_53_overdispersion</t>
  </si>
  <si>
    <t>https://ab-rcsc.github.io/rc-decision-support-tool_concept-library/02_dialog-boxes/01_54_zeroinflation</t>
  </si>
  <si>
    <t>https://ab-rcsc.github.io/rc-decision-support-tool_concept-library/02_dialog-boxes/01_55_zi_overdispersed</t>
  </si>
  <si>
    <t>https://ab-rcsc.github.io/rc-decision-support-tool_concept-library/02_dialog-boxes/01_57_zi_re_overdispersed</t>
  </si>
  <si>
    <t>https://ab-rcsc.github.io/rc-decision-support-tool_concept-library/02_dialog-boxes/01_58_zi_process</t>
  </si>
  <si>
    <t>https://ab-rcsc.github.io/rc-decision-support-tool_concept-library/02_dialog-boxes/03_01_mod_inventory</t>
  </si>
  <si>
    <t>https://ab-rcsc.github.io/rc-decision-support-tool_concept-library/02_dialog-boxes/03_02_mod_divers_rich</t>
  </si>
  <si>
    <t>https://ab-rcsc.github.io/rc-decision-support-tool_concept-library/02_dialog-boxes/03_03_mod_occupancy</t>
  </si>
  <si>
    <t>https://ab-rcsc.github.io/rc-decision-support-tool_concept-library/02_dialog-boxes/03_04_mod_rai</t>
  </si>
  <si>
    <t>https://ab-rcsc.github.io/rc-decision-support-tool_concept-library/02_dialog-boxes/03_05_mod_rai_poisson</t>
  </si>
  <si>
    <t>https://ab-rcsc.github.io/rc-decision-support-tool_concept-library/02_dialog-boxes/03_06_mod_rai_zip</t>
  </si>
  <si>
    <t>https://ab-rcsc.github.io/rc-decision-support-tool_concept-library/02_dialog-boxes/03_07_mod_rai_nb</t>
  </si>
  <si>
    <t>https://ab-rcsc.github.io/rc-decision-support-tool_concept-library/02_dialog-boxes/03_08_mod_rai_zinb</t>
  </si>
  <si>
    <t>https://ab-rcsc.github.io/rc-decision-support-tool_concept-library/02_dialog-boxes/03_09_mod_rai_hurdle</t>
  </si>
  <si>
    <t>https://ab-rcsc.github.io/rc-decision-support-tool_concept-library/02_dialog-boxes/03_10_mod_cr_cmr</t>
  </si>
  <si>
    <t>https://ab-rcsc.github.io/rc-decision-support-tool_concept-library/02_dialog-boxes/03_11_mod_scr_secr</t>
  </si>
  <si>
    <t>https://ab-rcsc.github.io/rc-decision-support-tool_concept-library/02_dialog-boxes/03_12_mod_mr</t>
  </si>
  <si>
    <t>https://ab-rcsc.github.io/rc-decision-support-tool_concept-library/02_dialog-boxes/03_13_mod_smr</t>
  </si>
  <si>
    <t>https://ab-rcsc.github.io/rc-decision-support-tool_concept-library/02_dialog-boxes/03_14_mod_sc</t>
  </si>
  <si>
    <t>https://ab-rcsc.github.io/rc-decision-support-tool_concept-library/02_dialog-boxes/03_15_mod_catspim</t>
  </si>
  <si>
    <t>https://ab-rcsc.github.io/rc-decision-support-tool_concept-library/02_dialog-boxes/03_16_mod_2flankspim</t>
  </si>
  <si>
    <t>https://ab-rcsc.github.io/rc-decision-support-tool_concept-library/02_dialog-boxes/03_17_mod_rem</t>
  </si>
  <si>
    <t>https://ab-rcsc.github.io/rc-decision-support-tool_concept-library/02_dialog-boxes/03_18_mod_rest</t>
  </si>
  <si>
    <t>https://ab-rcsc.github.io/rc-decision-support-tool_concept-library/02_dialog-boxes/03_19_mod_tifc</t>
  </si>
  <si>
    <t>https://ab-rcsc.github.io/rc-decision-support-tool_concept-library/02_dialog-boxes/03_20_mod_ds</t>
  </si>
  <si>
    <t>https://ab-rcsc.github.io/rc-decision-support-tool_concept-library/02_dialog-boxes/03_21_mod_tte</t>
  </si>
  <si>
    <t>https://ab-rcsc.github.io/rc-decision-support-tool_concept-library/02_dialog-boxes/03_22_mod_ste</t>
  </si>
  <si>
    <t>https://ab-rcsc.github.io/rc-decision-support-tool_concept-library/02_dialog-boxes/03_23_mod_is</t>
  </si>
  <si>
    <t>https://ab-rcsc.github.io/rc-decision-support-tool_concept-library/02_dialog-boxes/03_24_mod_behaviour</t>
  </si>
  <si>
    <t>i_objective_resources</t>
  </si>
  <si>
    <t>i_study_area_site_selection_constraints</t>
  </si>
  <si>
    <t>i_duration_timing</t>
  </si>
  <si>
    <t>i_target_species</t>
  </si>
  <si>
    <t>i_equipment_deployment</t>
  </si>
  <si>
    <t>i_data_analysis</t>
  </si>
  <si>
    <t>concept-library</t>
  </si>
  <si>
    <t>00_00_welcome</t>
  </si>
  <si>
    <t>Click here for more information</t>
  </si>
  <si>
    <t>Abundance</t>
  </si>
  <si>
    <t>Biodiversity</t>
  </si>
  <si>
    <t>Bias</t>
  </si>
  <si>
    <t>Data</t>
  </si>
  <si>
    <t>Delay period</t>
  </si>
  <si>
    <t>Detection</t>
  </si>
  <si>
    <t>Environmental monitoring</t>
  </si>
  <si>
    <t>Environmental variable</t>
  </si>
  <si>
    <t>Field of view</t>
  </si>
  <si>
    <t>Habitat</t>
  </si>
  <si>
    <t>Human development</t>
  </si>
  <si>
    <t>Land-based features</t>
  </si>
  <si>
    <t>Feature-based design</t>
  </si>
  <si>
    <t>Partial coverage design</t>
  </si>
  <si>
    <t>Population</t>
  </si>
  <si>
    <t>Relative abundance index (RAI)</t>
  </si>
  <si>
    <t>Sensitivity</t>
  </si>
  <si>
    <t>Species</t>
  </si>
  <si>
    <t>Species occurrence</t>
  </si>
  <si>
    <t>Species-specific</t>
  </si>
  <si>
    <t>Transect design</t>
  </si>
  <si>
    <t>Wildlife camera</t>
  </si>
  <si>
    <t>The number of individuals within a species in a defined area. When you count the number of individuals within a set area, it is reported as just a number (ex. there are 10 bears in this territory). Abundance data can be challenging to obtain with camera data alone, but see Relative Abundance Index (RAI) for a suitable alternative.</t>
  </si>
  <si>
    <t>The variation of life in the natural world. In the context of this guide, biodiversity refers to the variety of different wildlife species found in an area.</t>
  </si>
  <si>
    <t>A skewed or altered perspective. Biased data refers to data that may be inaccurate or unevenly portrayed (usually in favour of specific variables) and is therefore not as robust.</t>
  </si>
  <si>
    <t>A type of study design that focuses camera effort on specific places within the monitoring area using concentrated blocks of cameras. This approach can be used to highlight land-based features (for example roads), specific habitats (for example wetlands), areas with specific animal activity, or even as an application for land-use planning. See figure on page 14 for visual.</t>
  </si>
  <si>
    <t>Information, commonly facts or numbers, that are collected and can be examined and/or measured to help guide decision-making.</t>
  </si>
  <si>
    <t>Following a photo series being taken, how long the camera will be inactive before it can be triggered again. This feature prevents many photos being taken of the same individual(s), filling up space on SD cards.</t>
  </si>
  <si>
    <t>The number of individuals within a species relative to a unit of area. This is reported as a rate, or function, of the area you observed (ex. there is 1 bear per km2). Density differs from abundance in that the number of individual animals will change with area (ex. 1 bear/km2 compared to 10 bears/10km2), while abundance is always defined for a set area (ex. 10 bears in this territory)</t>
  </si>
  <si>
    <t>In the context of this guide, deployment refers to the act of setting up and activating a wildlife camera for monitoring.</t>
  </si>
  <si>
    <t>The ability to sense or pick up on something. In this guide, detection refers to a camera’s ability to sense or photograph an animal.</t>
  </si>
  <si>
    <t>The frequency of being able to detect, or sense something. In this guide, detection rate refers to how accurately a camera is able to sense or photograph an animal. This is affected by many different variables, such as the size, speed, and behaviours of an animal, the lighting, vegetation growth, and season.</t>
  </si>
  <si>
    <t>A process that helps understand patterns, changes, and relationships within the land, water, and wildlife. It may be focused on better understanding the current state of the environment, investigating changes over time, or finding ways that humans can help protect and support the natural world.</t>
  </si>
  <si>
    <t>A specific feature, condition, or element that may change. Examples include vegetation growth, habitat, and season.</t>
  </si>
  <si>
    <t>The actual area (in front and to the sides) in which a camera is able to detect movement.</t>
  </si>
  <si>
    <t>A place within the environment where a specific species finds their needs being met, allowing them to survive and reproduce. This will vary between different species, as a suitable habitat will need to have conditions that fulfil species-specific biological needs. However, some species may have multiple different habitats – and may use different habitats for different purposes. For example, moose can be found in both forests and wetlands. Habitats may be classified broadly (for example, wetland) or more specifically (for example, Spruce Bog).</t>
  </si>
  <si>
    <t>In the context of this guide, human development refers to any changes or alterations to the landscape and built environment by humans. Often refers to infrastructure or human activities that have a notable impact on natural systems.</t>
  </si>
  <si>
    <t>Specific characteristics of the environment that can be isolated or mapped. Landbased features can include entire habitat types (for example, forests), water features (for example, rivers), human-made infrastructure (for example, roads), and more.</t>
  </si>
  <si>
    <t>In the context of this guide, a feature-based design refers to a monitoring design (such as a camera grid) that is guided by specific land-based features (for example, roads or railways). This type of design is best suited for answering specific questions related to the features being highlighted. See figure on page 13 for a visual.</t>
  </si>
  <si>
    <t>A measure of where different species are spending their time. This is sometimes presented as “presence or absence data”, which indicates if a particular species is present in a particular area or not. Note that in the context of wildlife cameras, data can confirm the presence of a species but not the absence, and it is important to consider how this is affected by detection rates.</t>
  </si>
  <si>
    <t>A type of monitoring design that only partially covers the study area. This approach can be used in either a random or targeted way, depending on monitoring goals. A partial coverage design may be applied over time on a rotating basis to cover a larger area or stay focused on the same area. This design may be a good option when resources or capacity are limited. See figure on page 13 for a visual.</t>
  </si>
  <si>
    <t>A set and distinct group of individuals. In the context of this guide, a population refers to a unique grouping of individuals of a particular species. For example, a population of moose refers to all moose within a specific geographic area.</t>
  </si>
  <si>
    <t>Uses detection rate as a measure of abundance by counting the number of times a specific species is captured on camera over a set period of time. For example, how many times a moose was photographed over 100 camera days.</t>
  </si>
  <si>
    <t>How much movement detected by the camera’s sensor will trigger a photo to be taken. High sensitivity is more likely to pick up small movements by trees in the wind or long grass, resulting in more false triggers, while low sensitive might miss small animals or those that are further away.</t>
  </si>
  <si>
    <t>A specific kind of animal. For example, moose, white-tailed deer, and black bear are each a different species.</t>
  </si>
  <si>
    <t>The presence or absence of a species at a given location.</t>
  </si>
  <si>
    <t>The number of species found in a specific place.</t>
  </si>
  <si>
    <t>Relating to one specific species. For example, focusing specifically on moose.</t>
  </si>
  <si>
    <t>In the context of this guide, a stratified design is a type of monitoring design in which sampled units are classified or organized categorically. These sampling units may be selected randomly or targeted, so long as all units are then grouped by commonalities for further analysis. For example, when thinking about a camera grid design, a stratified approach may categorize camera sites based on habitat to compare data from wetlands, forests, and rock outcrops. See page 13 for a visual.</t>
  </si>
  <si>
    <t>A type of design in which sites or sampling follow a set pathway or line. Points may be selected randomly or uniformly along the transect (path). For example, if monitoring animal activity relative to hiking trails it may be beneficial to use a transect design, allowing cameras to be placed at various distances from the trail for comparison. See page 14 for a visual.</t>
  </si>
  <si>
    <t>The amount of time between when the camera’s sensor detects movement and a photo is actually taken. This lag time can vary quite a bit across different brands and models of cameras, making consistency important.</t>
  </si>
  <si>
    <t>A specially designed piece of equipment used to photograph different animals in their natural environments. Most wildlife cameras are made with medium-large mammals in mind, therefore these tend to be the best species to target when being used for monitoring purposes.</t>
  </si>
  <si>
    <t>'The number of individuals within a species in a defined area. When you count the number of individuals within a set area, it is reported as just a number (ex. there are 10 bears in this territory). Abundance data can be challenging to obtain with camera data alone, but see Relative Abundance Index (RAI) for a suitable alternative.' {{ ref_intext_kemp_et_al_2022 }}.</t>
  </si>
  <si>
    <t>'The variation of life in the natural world. In the context of this guide, biodiversity refers to the variety of different wildlife species found in an area.' {{ ref_intext_kemp_et_al_2022 }}.</t>
  </si>
  <si>
    <t>'A skewed or altered perspective. Biased data refers to data that may be inaccurate or unevenly portrayed (usually in favour of specific variables) and is therefore not as robust.' {{ ref_intext_kemp_et_al_2022 }}.</t>
  </si>
  <si>
    <t>'A type of study design that focuses camera effort on specific places within the monitoring area using concentrated blocks of cameras. This approach can be used to highlight land-based features (for example roads), specific habitats (for example wetlands), areas with specific animal activity, or even as an application for land-use planning. See figure on page 14 for visual.' {{ ref_intext_kemp_et_al_2022 }}.</t>
  </si>
  <si>
    <t>'Information, commonly facts or numbers, that are collected and can be examined and/or measured to help guide decision-making.' {{ ref_intext_kemp_et_al_2022 }}.</t>
  </si>
  <si>
    <t>'Following a photo series being taken, how long the camera will be inactive before it can be triggered again. This feature prevents many photos being taken of the same individual(s), filling up space on SD cards.' {{ ref_intext_kemp_et_al_2022 }}.</t>
  </si>
  <si>
    <t>'The number of individuals within a species relative to a unit of area. This is reported as a rate, or function, of the area you observed (ex. there is 1 bear per km2). Density differs from abundance in that the number of individual animals will change with area (ex. 1 bear/km2 compared to 10 bears/10km2), while abundance is always defined for a set area (ex. 10 bears in this territory)' {{ ref_intext_kemp_et_al_2022 }}.</t>
  </si>
  <si>
    <t>'In the context of this guide, deployment refers to the act of setting up and activating a wildlife camera for monitoring.' {{ ref_intext_kemp_et_al_2022 }}.</t>
  </si>
  <si>
    <t>'The ability to sense or pick up on something. In this guide, detection refers to a camera’s ability to sense or photograph an animal.' {{ ref_intext_kemp_et_al_2022 }}.</t>
  </si>
  <si>
    <t>'The frequency of being able to detect, or sense something. In this guide, detection rate refers to how accurately a camera is able to sense or photograph an animal. This is affected by many different variables, such as the size, speed, and behaviours of an animal, the lighting, vegetation growth, and season.' {{ ref_intext_kemp_et_al_2022 }}.</t>
  </si>
  <si>
    <t>'A process that helps understand patterns, changes, and relationships within the land, water, and wildlife. It may be focused on better understanding the current state of the environment, investigating changes over time, or finding ways that humans can help protect and support the natural world.' {{ ref_intext_kemp_et_al_2022 }}.</t>
  </si>
  <si>
    <t>'A specific feature, condition, or element that may change. Examples include vegetation growth, habitat, and season.' {{ ref_intext_kemp_et_al_2022 }}.</t>
  </si>
  <si>
    <t>'The actual area (in front and to the sides) in which a camera is able to detect movement.' {{ ref_intext_kemp_et_al_2022 }}.</t>
  </si>
  <si>
    <t>'A place within the environment where a specific species finds their needs being met, allowing them to survive and reproduce. This will vary between different species, as a suitable habitat will need to have conditions that fulfil species-specific biological needs. However, some species may have multiple different habitats – and may use different habitats for different purposes. For example, moose can be found in both forests and wetlands. Habitats may be classified broadly (for example, wetland) or more specifically (for example, Spruce Bog).' {{ ref_intext_kemp_et_al_2022 }}.</t>
  </si>
  <si>
    <t>'In the context of this guide, human development refers to any changes or alterations to the landscape and built environment by humans. Often refers to infrastructure or human activities that have a notable impact on natural systems.' {{ ref_intext_kemp_et_al_2022 }}.</t>
  </si>
  <si>
    <t>'Specific characteristics of the environment that can be isolated or mapped. Landbased features can include entire habitat types (for example, forests), water features (for example, rivers), human-made infrastructure (for example, roads), and more.' {{ ref_intext_kemp_et_al_2022 }}.</t>
  </si>
  <si>
    <t>'In the context of this guide, a feature-based design refers to a monitoring design (such as a camera grid) that is guided by specific land-based features (for example, roads or railways). This type of design is best suited for answering specific questions related to the features being highlighted. See figure on page 13 for a visual.' {{ ref_intext_kemp_et_al_2022 }}.</t>
  </si>
  <si>
    <t>'A measure of where different species are spending their time. This is sometimes presented as “presence or absence data”, which indicates if a particular species is present in a particular area or not. Note that in the context of wildlife cameras, data can confirm the presence of a species but not the absence, and it is important to consider how this is affected by detection rates.' {{ ref_intext_kemp_et_al_2022 }}.</t>
  </si>
  <si>
    <t>'A type of monitoring design that only partially covers the study area. This approach can be used in either a random or targeted way, depending on monitoring goals. A partial coverage design may be applied over time on a rotating basis to cover a larger area or stay focused on the same area. This design may be a good option when resources or capacity are limited. See figure on page 13 for a visual.' {{ ref_intext_kemp_et_al_2022 }}.</t>
  </si>
  <si>
    <t>'A set and distinct group of individuals. In the context of this guide, a population refers to a unique grouping of individuals of a particular species. For example, a population of moose refers to all moose within a specific geographic area.' {{ ref_intext_kemp_et_al_2022 }}.</t>
  </si>
  <si>
    <t>'Uses detection rate as a measure of abundance by counting the number of times a specific species is captured on camera over a set period of time. For example, how many times a moose was photographed over 100 camera days.' {{ ref_intext_kemp_et_al_2022 }}.</t>
  </si>
  <si>
    <t>'How much movement detected by the camera’s sensor will trigger a photo to be taken. High sensitivity is more likely to pick up small movements by trees in the wind or long grass, resulting in more false triggers, while low sensitive might miss small animals or those that are further away.' {{ ref_intext_kemp_et_al_2022 }}.</t>
  </si>
  <si>
    <t>'A specific kind of animal. For example, moose, white-tailed deer, and black bear are each a different species.' {{ ref_intext_kemp_et_al_2022 }}.</t>
  </si>
  <si>
    <t>'The presence or absence of a species at a given location.' {{ ref_intext_kemp_et_al_2022 }}.</t>
  </si>
  <si>
    <t>'The number of species found in a specific place.' {{ ref_intext_kemp_et_al_2022 }}.</t>
  </si>
  <si>
    <t>'Relating to one specific species. For example, focusing specifically on moose.' {{ ref_intext_kemp_et_al_2022 }}.</t>
  </si>
  <si>
    <t>'In the context of this guide, a stratified design is a type of monitoring design in which sampled units are classified or organized categorically. These sampling units may be selected randomly or targeted, so long as all units are then grouped by commonalities for further analysis. For example, when thinking about a camera grid design, a stratified approach may categorize camera sites based on habitat to compare data from wetlands, forests, and rock outcrops. See page 13 for a visual.' {{ ref_intext_kemp_et_al_2022 }}.</t>
  </si>
  <si>
    <t>'A type of design in which sites or sampling follow a set pathway or line. Points may be selected randomly or uniformly along the transect (path). For example, if monitoring animal activity relative to hiking trails it may be beneficial to use a transect design, allowing cameras to be placed at various distances from the trail for comparison. See page 14 for a visual.' {{ ref_intext_kemp_et_al_2022 }}.</t>
  </si>
  <si>
    <t>'The amount of time between when the camera’s sensor detects movement and a photo is actually taken. This lag time can vary quite a bit across different brands and models of cameras, making consistency important.' {{ ref_intext_kemp_et_al_2022 }}.</t>
  </si>
  <si>
    <t>'A specially designed piece of equipment used to photograph different animals in their natural environments. Most wildlife cameras are made with medium-large mammals in mind, therefore these tend to be the best species to target when being used for monitoring purposes.' {{ ref_intext_kemp_et_al_2022 }}.</t>
  </si>
  <si>
    <t>We have no analysis considerations to recommend based on your selections!&lt;br&gt;However, that doesn't mean that there aren't important aspects to consider. Please think through your design carefully to identify potential sources of bias and error.&lt;br&gt;&lt;br&gt;Here is an example of what you might see in this section:&lt;br&gt;&lt;b&gt;Because you chose...&lt;em&gt;&lt;br&gt;State variable:&lt;/b&gt; "Relative abundance" or "Unknown"&lt;/b&gt;&lt;/em&gt;&lt;br&gt;&lt;b&gt;&gt;&gt;&gt;&lt;/b&gt; Note that when you reach the analysis stage, you will want to select a count model method that most appropriately accounts for "Zero-inflation" and "Overdispersion" (see sections "Overdispersion/Zero-inflation [not yet present] and "Mixed models" [not yet present]).</t>
  </si>
  <si>
    <t xml:space="preserve">Based on your selections, none of the modeling approaches were appropriate, please review your selections to consider less restrictive options.&lt;br&gt;You can also refer to [Appendix A - Table A2](https://ab-rcsc.github.io/RCSC-WildCAM_Remote-Camera-Survey-Guidelines-and-Metadata-Standards/1_survey-guidelines/1_10.1_AppendixA-Tables.html) of the Remote Camera Survey Guidelines (RCSC et al., 2024) to determine what might be too restrictive (e.g., if you only have 10 cameras, you will see that few approaches are appropriate). </t>
  </si>
  <si>
    <t>Delisle, Z. J., Henrich, M., Palencia, P., &amp; Swihart, R. K. (2023). Reducing bias in density estimates for unmarked populations that exhibit reactive behaviour towards camera traps. *Methods in Ecology and Evolution, 14*(12), 3100–3111. &lt;https://doi.org/10.1111/2041-210X.14247&gt;</t>
  </si>
  <si>
    <t>delisle_et_al_2023</t>
  </si>
  <si>
    <t>Delisle et al., 2023</t>
  </si>
  <si>
    <t>mod_cr_cmr_con_04</t>
  </si>
  <si>
    <t>mod_cr_cmr_con_05</t>
  </si>
  <si>
    <t>thompson_et_al_1998</t>
  </si>
  <si>
    <t>anderson_2001</t>
  </si>
  <si>
    <t>term_def_mod_behaviour</t>
  </si>
  <si>
    <t>banksleite_2014</t>
  </si>
  <si>
    <t>brennan_2019</t>
  </si>
  <si>
    <t>krebs_et_al_1987</t>
  </si>
  <si>
    <t>fleming_et_al_2021</t>
  </si>
  <si>
    <t>mcfarlane_et_al_2020</t>
  </si>
  <si>
    <t>romairone_et_al_2018</t>
  </si>
  <si>
    <t>palencia_2022</t>
  </si>
  <si>
    <t>rcsc_et_al_2024b</t>
  </si>
  <si>
    <t>Krebs, C. J., Gilbert, B. S., Boutin, S., &amp; Boonstra, R. (1987). Estimation of snowshoe hare population density from turd transects. *Canadian Journal of Zoology, 65*(3), 565–567. &lt;https://doi.org/10.1139/z87-087&gt;</t>
  </si>
  <si>
    <t>Anderson, D. R. (2001). The Need to Get the Basics Right in Wildlife Field Studies. *Wildlife Society Bulletin, 29*(4), 1294–1297. &lt;https://www.jstor.org/stable/3784156&gt;</t>
  </si>
  <si>
    <t>Anderson, 2001</t>
  </si>
  <si>
    <t>Krebs et al., 1987</t>
  </si>
  <si>
    <t>Romairone, J., Jiménez, J., Luque-Larena, J. J., &amp; Mougeot, F. (2018). Spatial capture-recapture design and modelling for the study of small mammals. *PLOS ONE, 13*(6), e0198766. &lt;https://doi.org/10.1371/journal.pone.0198766&gt;</t>
  </si>
  <si>
    <t>McFarlane, S., Manseau, M., Steenweg, R., Hervieux, D., Hegel, T., Slater, S., &amp; Wilson, P. J. (2020). An assessment of sampling designs using SCR analyses to estimate abundance of boreal caribou. *Ecology and Evolution, 10*(20), 11631–11642. &lt;https://doi.org/10.1002/ece3.6797&gt;</t>
  </si>
  <si>
    <t>Buckland, S. T., D.R. Anderson, K.P. Burnham, &amp; J.L. Laake. (1998). *Distance Sampling: Estimating Abundance of Biological Populations*. Chapman &amp; Hall, London. &lt;https://doi.org/10.1007/978-94-011-1574-2&gt;</t>
  </si>
  <si>
    <t>Buckland, S. T., E. A. Rexstad, T. A. Marques, C. S. Oedekoven. (2015). *Mathematics and Statistics. Distance Sampling: Methods and Applications.* Springer International Publishing. &lt;https://doi.org/10.1007/978-3-319-19219-2&gt;</t>
  </si>
  <si>
    <t>Buckland et al., 1998</t>
  </si>
  <si>
    <t>Buckland et al., 2015</t>
  </si>
  <si>
    <t>McFarlane et al., 2020</t>
  </si>
  <si>
    <t>Thompson, W. L., White, G. C., &amp; Gowan, C. (1998). “Chapter 3 - Enumeration Methods.” In *Monitoring Vertebrate Populations*, edited by Thompson, W. L., White, G. C., &amp; Gowan, C., 75–121. San Diego: Academic Press. &lt;https://doi.org/10.1016/B978-0126889604/50003-4&gt;</t>
  </si>
  <si>
    <t>Thompson, White, &amp; Gowan, 1998</t>
  </si>
  <si>
    <t>Thompson et al., 1998</t>
  </si>
  <si>
    <t>Romairone et al., 2018</t>
  </si>
  <si>
    <t>Bioninja (N.D.). “Biodiversity.” &lt;https://old-ib.bioninja.com.au/options/option-c-ecology-and-conser/c4-conservation-of-biodiver/biodiversity.html&gt;</t>
  </si>
  <si>
    <t>Bioninja, N.D.</t>
  </si>
  <si>
    <t>bioninja_nd</t>
  </si>
  <si>
    <t>A false trigger refers to any time that a camera takes a photo of a non-target event or species. For example, if there is tall grass or trees in the camera frame, movement from wind may cause the camera to capture photos even when there is no animal present. Plants are one of the primary causes of false triggers, which is why it is important to consider what seasons cameras will be out for, and how much vegetation growth is expected.</t>
  </si>
  <si>
    <t>A false trigger refers to any time that a camera takes a photo of a non-target event or species. For example, if there is tall grass or trees in the camera frame, movement from wind may cause the camera to capture photos even when there is no animal present. Plants are one of the primary causes of false triggers, which is why it is important to consider what seasons cameras will be out for, and how much vegetation growth is expected.' {{ ref_intext_kemp_et_al_2022 }}.</t>
  </si>
  <si>
    <t>rowcliffe_2023</t>
  </si>
  <si>
    <t>campbell_2024</t>
  </si>
  <si>
    <t>Rowcliffe, M. (2023). *Package ‘activity. * R package version 1.3.4. &lt;https://cran.r-project.org/web/packages/activity/index.html&gt;</t>
  </si>
  <si>
    <t>Campbell, A. (2024). *Package ‘overlap’*. R package version 0.3.9. &lt;https://cran.r-project.org/web/packages/overlap/index.html&gt;</t>
  </si>
  <si>
    <t>Strimas-Mackey et al., 2023</t>
  </si>
  <si>
    <t>strimasmackey_et_al_2023</t>
  </si>
  <si>
    <t>Strimas-Mackey, M., Hochachka, W. M., Ruiz-Gutierrez, V., Robinson, O. J., Miller, E. T., Auer, T., Kelling, S., Fink, D., &amp; Johnston, A. (2023). Best Practices for Using eBird Data. Version 2.0. &lt;https://ebird.github.io/ebird-best-practices&gt;. Cornell Lab of Ornithology, Ithaca, New York. &lt;https://doi.org/10.5281/zenodo.3620739&gt;</t>
  </si>
  <si>
    <t>Jackman,  (2024). *R package ’Pscl’*. R package version 1.5.9. &lt;https://cran.r-project.org/web/packages/pscl/index.html&gt;</t>
  </si>
  <si>
    <t>Jackman,  2024</t>
  </si>
  <si>
    <t>McMurry et al., 2023</t>
  </si>
  <si>
    <t>mcmurray_et_al_2023</t>
  </si>
  <si>
    <t>Campbell, 2024</t>
  </si>
  <si>
    <t>Rowcliffe, 2023</t>
  </si>
  <si>
    <t>McMurry, S., Moeller, A. K., Goerz, J., &amp; Robinson, H. S. (2023). Using space to event modeling to estimate density of multiple species in northeastern Washington. *Wildlife Society Bulletin, 47*(1). &lt;https://doi.org/10.1002/wsb.1390&gt;</t>
  </si>
  <si>
    <t>Banks‐Leite, C., Pardini, R., Boscolo, D., Cassano, C. R., Püttker, T., Barros, C. S., &amp; Barlow, J. (2014). Assessing the utility of statistical adjustments for imperfect detection in tropical conservation science. *Journal of Applied Ecology, 51*(4), 849–859. &lt;https://doi.org/10.1111/1365-2664.12272&gt;</t>
  </si>
  <si>
    <t>Banks‐Leite et al., 2014</t>
  </si>
  <si>
    <t>Brennan, L. A. (2019). *Quantitative Analyses in Wildlife Science*. Johns Hopkins University Press, Baltimore. &lt;https://www.press.jhu.edu/books/title/11858/quantitative-analyses-wildlife-science&gt;</t>
  </si>
  <si>
    <t>Brennan, 2019</t>
  </si>
  <si>
    <t>Baddeley, A. (N.D.) *Spatial Point Processes and Their Applications.* School of Mathematics &amp; Statistics, University of Western Australia. &lt;https://www.researchgate.net/profile/Mohamed-Mourad-Lafifi/post/One-dimensional-spatial-point-processes/attachment/59d641b279197b807799d9fb/AS%3A436024913469445%401480967848679/download/07-baddeley-point-process-poisson-coverage-sensor-simulation.pdf&gt;</t>
  </si>
  <si>
    <t>Baddeley, n.d.</t>
  </si>
  <si>
    <t>efford_2024a</t>
  </si>
  <si>
    <t>Efford, 2024a</t>
  </si>
  <si>
    <t>efford_2024b</t>
  </si>
  <si>
    <t>Efford, M. (2024b). *secr 4.6 - spatially explicit capture–recapture in R.* &lt;https://cran.r-project.org/web/packages/secr/vignettes/secr-overview.pdf&gt;</t>
  </si>
  <si>
    <t>Efford, 2023</t>
  </si>
  <si>
    <t>Efford, M. (2023). *openCR: Open population capture-recapture models*. R package version 2.2.6. &lt;https://CRAN.R-project.org/package=openCR&gt;</t>
  </si>
  <si>
    <t>Efford, M. (2024a). *Package 'secr': Spatially Explicit Capture-Recapture* R package version 4.6.9. &lt;https://CRAN.R-project.org/package=secr&gt;</t>
  </si>
  <si>
    <t>Nakashima, Y., Fukasawa, &amp; K., Samejima, H. (2017). Estimating Animal Density Without Individual Recognition Using Information Derivable Exclusively from Camera Traps. *Journal of Applied Ecology, 55*(2), 735–744. &lt;https://doi.org/10.1111/1365-2664.13059&gt;</t>
  </si>
  <si>
    <t>Nakashima et al., 2017</t>
  </si>
  <si>
    <t>https://www.youtube.com/embed/pUa9rgxSGVA?si=pOIqFPL6AxNuUYJt</t>
  </si>
  <si>
    <t>https://www.youtube.com/embed/wqEF_up7EGs?si=IL2_moYR0XpdR-Fk</t>
  </si>
  <si>
    <t>https://www.youtube.com/embed/s-d81K72yWs?si=PqWOR_dvvkCfoLY7</t>
  </si>
  <si>
    <t>Bailey, L. L., Hines, J. E., Nichols, J. D., &amp; MacKenzie, D. I. (2007). Sampling Design Trade-Offs in Occupancy Studies with Imperfect Detection\: Examples and Software. *Ecological Applications, 17*(1), 281–290. &lt;https://www.jstor.org/stable/40061993&gt;</t>
  </si>
  <si>
    <t>Balestrieri, A., Ruiz-González, A., Vergara, M., Capelli, E., Tirozzi, P., Alfino, S., Minuti, G., Prigioni, C., &amp; Saino, N. (2016). Pine marten density in lowland riparian woods\: A test of the Random Encounter Model based on genetic data. *Mammalian Biology, 81*(5), 439–446. &lt;https://doi.org/10.1016/j.mambio.2016.05.005&gt;</t>
  </si>
  <si>
    <t>Walther, B. A., &amp; Moore, J. L. (2005). The Concepts of Bias, Precision and Accuracy, and Their Use in Testing the Performance of Species Richness Estimators, with a Literature Review of Estimator Performance. *Ecography, 28*, 815-829. &lt;https://doi.org/10.1111/j.2005.0906-7590.04112.x&gt;</t>
  </si>
  <si>
    <t>nakajima_2021a</t>
  </si>
  <si>
    <t>nakajima_2021b</t>
  </si>
  <si>
    <t>nakajima_2021c</t>
  </si>
  <si>
    <t>nakajima_2021d</t>
  </si>
  <si>
    <r>
      <t>Fidino, M. (2021b) *A gentle introduction to an integrated occupancy model that combines presence-only and detection/non-detection data, and how to fit it in JAGS* &lt;</t>
    </r>
    <r>
      <rPr>
        <sz val="11"/>
        <color theme="1"/>
        <rFont val="Aptos Narrow"/>
        <scheme val="minor"/>
      </rPr>
      <t>https://masonfidino.com/bayesian_integrated_model</t>
    </r>
    <r>
      <rPr>
        <u/>
        <sz val="11"/>
        <color rgb="FF365F91"/>
        <rFont val="Aptos Narrow"/>
        <scheme val="minor"/>
      </rPr>
      <t>&gt;</t>
    </r>
  </si>
  <si>
    <r>
      <t>Fidino, M. (2021c) *integrated-occupancy-models* &lt;</t>
    </r>
    <r>
      <rPr>
        <sz val="11"/>
        <color theme="1"/>
        <rFont val="Aptos Narrow"/>
        <scheme val="minor"/>
      </rPr>
      <t>https://github.com/mfidino/integrated-occupancy-model</t>
    </r>
    <r>
      <rPr>
        <u/>
        <sz val="11"/>
        <color rgb="FF365F91"/>
        <rFont val="Aptos Narrow"/>
        <scheme val="minor"/>
      </rPr>
      <t>&gt;</t>
    </r>
  </si>
  <si>
    <r>
      <t>Fidino, M. (2021d) *</t>
    </r>
    <r>
      <rPr>
        <sz val="11"/>
        <color theme="1"/>
        <rFont val="Aptos Narrow"/>
        <scheme val="minor"/>
      </rPr>
      <t>So, you don't have enough data to fit a dynamic occupancy model? An introduction to auto-logistic occupancy models.</t>
    </r>
    <r>
      <rPr>
        <sz val="11"/>
        <color rgb="FF000000"/>
        <rFont val="Aptos Narrow"/>
        <scheme val="minor"/>
      </rPr>
      <t>* &lt;https://masonfidino.com/autologistic_occupancy_model&gt;</t>
    </r>
  </si>
  <si>
    <r>
      <t>Royle, A. J. (2016, Oct 17). *'Spatial Capture-Recapture Modelling.’ CompSustNet*</t>
    </r>
    <r>
      <rPr>
        <sz val="11"/>
        <color rgb="FF000000"/>
        <rFont val="Aptos Narrow"/>
        <scheme val="minor"/>
      </rPr>
      <t xml:space="preserve"> [Video]. YouTube. &lt;https://www.youtube.com/watch?v=4HKFimATq9E&gt;</t>
    </r>
  </si>
  <si>
    <r>
      <t xml:space="preserve">Royle, A. J. (2020, Oct 26) *Introduction to Spatial Capture-Recapture. oSCR Package*, </t>
    </r>
    <r>
      <rPr>
        <sz val="11"/>
        <color rgb="FF000000"/>
        <rFont val="Aptos Narrow"/>
        <scheme val="minor"/>
      </rPr>
      <t>[Video]. YouTube</t>
    </r>
    <r>
      <rPr>
        <sz val="11"/>
        <color theme="1"/>
        <rFont val="Aptos Narrow"/>
        <scheme val="minor"/>
      </rPr>
      <t>. &lt;https://www.youtube.com/watch?v=yRRDi07FtPg&gt;</t>
    </r>
  </si>
  <si>
    <r>
      <t>Snow Leopard Network. (2020a, Aug 1). *PAWS: Spatial Capture Recapture Data Analysis Part 1.*</t>
    </r>
    <r>
      <rPr>
        <sz val="11"/>
        <color rgb="FF000000"/>
        <rFont val="Aptos Narrow"/>
        <scheme val="minor"/>
      </rPr>
      <t xml:space="preserve"> [Video]. YouTube. &lt;https://www.youtube.com/watch?v=aTbk-jWyMcU&gt;</t>
    </r>
  </si>
  <si>
    <r>
      <t>Snow Leopard Network. (2020b, Aug 2).*PAWS: Spatial Capture Recapture Data Analysis Part 2.*</t>
    </r>
    <r>
      <rPr>
        <sz val="11"/>
        <color rgb="FF000000"/>
        <rFont val="Aptos Narrow"/>
        <scheme val="minor"/>
      </rPr>
      <t xml:space="preserve"> [Video]. YouTube. &lt;</t>
    </r>
    <r>
      <rPr>
        <sz val="11"/>
        <color theme="1"/>
        <rFont val="Aptos Narrow"/>
        <scheme val="minor"/>
      </rPr>
      <t xml:space="preserve"> </t>
    </r>
    <r>
      <rPr>
        <sz val="11"/>
        <color rgb="FF000000"/>
        <rFont val="Aptos Narrow"/>
        <scheme val="minor"/>
      </rPr>
      <t>https://www.youtube.com/watch?v=IHVez1a_hqg&amp;t=2675s&gt;</t>
    </r>
  </si>
  <si>
    <r>
      <t>WildCo Lab (2021d). *</t>
    </r>
    <r>
      <rPr>
        <sz val="11"/>
        <color rgb="FF000000"/>
        <rFont val="Aptos Narrow"/>
        <scheme val="minor"/>
      </rPr>
      <t>Chapter 12 Activity*. &lt;</t>
    </r>
    <r>
      <rPr>
        <sz val="11"/>
        <color theme="1"/>
        <rFont val="Aptos Narrow"/>
        <scheme val="minor"/>
      </rPr>
      <t>https://bookdown.org/c_w_beirne/wildCo-Data-Analysis/activity.html</t>
    </r>
    <r>
      <rPr>
        <sz val="11"/>
        <color rgb="FF000000"/>
        <rFont val="Aptos Narrow"/>
        <scheme val="minor"/>
      </rPr>
      <t>&gt;</t>
    </r>
  </si>
  <si>
    <t>中島啓裕, 2021a</t>
  </si>
  <si>
    <r>
      <t xml:space="preserve">中島啓裕. (2021a, Jul 1). </t>
    </r>
    <r>
      <rPr>
        <sz val="11"/>
        <color rgb="FF000000"/>
        <rFont val="Aptos Narrow"/>
        <scheme val="minor"/>
      </rPr>
      <t>*</t>
    </r>
    <r>
      <rPr>
        <sz val="11"/>
        <color theme="1"/>
        <rFont val="Aptos Narrow"/>
        <scheme val="minor"/>
      </rPr>
      <t>Density Estimation with the REST Model.</t>
    </r>
    <r>
      <rPr>
        <sz val="11"/>
        <color rgb="FF000000"/>
        <rFont val="Aptos Narrow"/>
        <scheme val="minor"/>
      </rPr>
      <t>* [Playlist]. YouTube. &lt;</t>
    </r>
    <r>
      <rPr>
        <sz val="11"/>
        <color theme="1"/>
        <rFont val="Aptos Narrow"/>
        <scheme val="minor"/>
      </rPr>
      <t>https://www.youtube.com/playlist?list=PLNlLe3RjftYun9Xh2pJOAuisHaTVyEwAB</t>
    </r>
    <r>
      <rPr>
        <sz val="11"/>
        <color rgb="FF000000"/>
        <rFont val="Aptos Narrow"/>
        <scheme val="minor"/>
      </rPr>
      <t>&gt;</t>
    </r>
  </si>
  <si>
    <t>中島啓裕, 2021b</t>
  </si>
  <si>
    <r>
      <t xml:space="preserve">中島啓裕. (2021b, Jul 1). </t>
    </r>
    <r>
      <rPr>
        <sz val="11"/>
        <color rgb="FF000000"/>
        <rFont val="Aptos Narrow"/>
        <scheme val="minor"/>
      </rPr>
      <t>*</t>
    </r>
    <r>
      <rPr>
        <sz val="11"/>
        <color theme="1"/>
        <rFont val="Aptos Narrow"/>
        <scheme val="minor"/>
      </rPr>
      <t>Density Estimation with the REST Model &gt; REST_01_Set_Focal_Area</t>
    </r>
    <r>
      <rPr>
        <sz val="11"/>
        <color rgb="FF000000"/>
        <rFont val="Aptos Narrow"/>
        <scheme val="minor"/>
      </rPr>
      <t>* [Video]. YouTube. &lt;https://www.youtube.com/watch?v=pUa9rgxSGVA&amp;list=PLNlLe3RjftYun9Xh2pJOAuisHaTVyEwAB&amp;index=1&gt;</t>
    </r>
  </si>
  <si>
    <t>中島啓裕, 2021c</t>
  </si>
  <si>
    <r>
      <t xml:space="preserve">中島啓裕. (2021c, Jul 1). </t>
    </r>
    <r>
      <rPr>
        <sz val="11"/>
        <color rgb="FF000000"/>
        <rFont val="Aptos Narrow"/>
        <scheme val="minor"/>
      </rPr>
      <t>*</t>
    </r>
    <r>
      <rPr>
        <sz val="11"/>
        <color theme="1"/>
        <rFont val="Aptos Narrow"/>
        <scheme val="minor"/>
      </rPr>
      <t>Density Estimation with the REST Model &gt; REST_02_Set_Up_Emv.</t>
    </r>
    <r>
      <rPr>
        <sz val="11"/>
        <color rgb="FF000000"/>
        <rFont val="Aptos Narrow"/>
        <scheme val="minor"/>
      </rPr>
      <t>* [Video]. YouTube. &lt;https://www.youtube.com/watch?v=wqEF_up7EGs&amp;list=PLNlLe3RjftYun9Xh2pJOAuisHaTVyEwAB&amp;index=2&gt;</t>
    </r>
  </si>
  <si>
    <t>中島啓裕, 2021d</t>
  </si>
  <si>
    <r>
      <t xml:space="preserve">中島啓裕. (2021d, Jul 1). </t>
    </r>
    <r>
      <rPr>
        <sz val="11"/>
        <color rgb="FF000000"/>
        <rFont val="Aptos Narrow"/>
        <scheme val="minor"/>
      </rPr>
      <t>*</t>
    </r>
    <r>
      <rPr>
        <sz val="11"/>
        <color theme="1"/>
        <rFont val="Aptos Narrow"/>
        <scheme val="minor"/>
      </rPr>
      <t>Density Estimation with the REST Model &gt; REST_03_MeasureStayingTime.</t>
    </r>
    <r>
      <rPr>
        <sz val="11"/>
        <color rgb="FF000000"/>
        <rFont val="Aptos Narrow"/>
        <scheme val="minor"/>
      </rPr>
      <t>* [Video]. YouTube. &lt;https://www.youtube.com/watch?v=s-d81K72yWs&amp;list=PLNlLe3RjftYun9Xh2pJOAuisHaTVyEwAB&amp;index=3&gt;</t>
    </r>
  </si>
  <si>
    <t>kemp_et_al_2022</t>
  </si>
  <si>
    <t>Efford, 2024b</t>
  </si>
  <si>
    <t>University of Cape Town. (2024b). *SEEC Toolbox seminars - Spatial Capture-Recapture (SCR) models.* &lt;https://science.uct.ac.za/seec/stats-toolbox-seminars-spatial-and-species-distribution-toolboxes/spatial-capture-recapture-scr-modelling&gt;</t>
  </si>
  <si>
    <t>University of Cape Town. (2024a). *SEEC Toolbox seminars* &lt;https://science.uct.ac.za/seec/stats-toolbox-seminars&gt;</t>
  </si>
  <si>
    <t>u_capetown_2024b</t>
  </si>
  <si>
    <t>singh_et_al_2010</t>
  </si>
  <si>
    <t>Fleming, J., Grant, E. H. C., Sterrett, S. C., &amp; Sutherland, C. (2021). Experimental evaluation of spatial capture–recapture study design. *Ecological Applications, 31*(7), e02419. &lt;https://doi.org/10.1002/eap.2419&gt;</t>
  </si>
  <si>
    <t>University of Cape Town, 2024b</t>
  </si>
  <si>
    <t>u_capetown_2024a</t>
  </si>
  <si>
    <t>University of Cape Town, 2024a</t>
  </si>
  <si>
    <t>Singh, P., Gopalaswamy, A. M., Royle, A. J., Kumar, N. S. &amp; Karanth, K. U. (2010). SPACECAP: A Program to Estimate Animal Abundance and Density using Bayesian Spatially-Explicit Capture-Recapture Models. *Wildlife Conservation Society - India Program*, Centre for Wildlife Studies, Bangalure, India. Version 1.0. &lt;https://www.mbr-pwrc.usgs.gov/software/spacecap.html&gt;</t>
  </si>
  <si>
    <t>Singh et al., 2010</t>
  </si>
  <si>
    <t>Fleming et al., 2021</t>
  </si>
  <si>
    <t>Detection is perfect ({{ ref_intext_wearn_gloverkapfer_2017 }}) (detection probability '*p*' = 1) unless otherwise modelled ({{ ref_intext_nakashima_et_al_2017 }})</t>
  </si>
  <si>
    <t>Camera locations are representative of the available habitat ({{ ref_intext_nakashima_et_al_2017 }})</t>
  </si>
  <si>
    <t>Camera locations are randomly placed relative to the spatial distribution of animals ({{ ref_intext_nakashima_et_al_2017 }})</t>
  </si>
  <si>
    <t>Animal movement and behaviour are not affected by cameras ({{ ref_intext_nakashima_et_al_2017 }})</t>
  </si>
  <si>
    <t>Detections are [independent](#independent_detections) ({{ ref_intext_nakashima_et_al_2017 }})</t>
  </si>
  <si>
    <t>The observed distribution of staying time in the focal area fits the distribution of movement ({{ ref_intext_nakashima_et_al_2017 }})</t>
  </si>
  <si>
    <t>The observed staying time must follow a given parametric distribution ({{ ref_intext_nakashima_et_al_2017 }})</t>
  </si>
  <si>
    <t>Requires accurate measurements of the area of the camera detection zone, which has been a challenge in previous studies ({{ ref_intext_rowcliffe_et_al_2011 }}; {{ ref_intext_cusack_et_al_2015 }}; {{ ref_intext_anile_devillard_2016 }}; {{ ref_intext_doran_myers_2018 }}; {{ ref_intext_nakashima_et_al_2017 }})</t>
  </si>
  <si>
    <t>Provides unbiased estimates of animal [density](#density), even when animal movement speed varies, and animals travel in pairs ({{ ref_intext_nakashima_et_al_2017 }})</t>
  </si>
  <si>
    <t>Gilbert, N. A. (2022). *Towards a temporal ecology of wildlife populations and communities.* [Doctor of Philosophy]. University of Wisconsin-Madison. &lt; https://search.proquest.com/openview/bfe15ec06593d5a8d3904add35055867/1?pq-origsite=gscholar&amp;cbl=18750&amp;diss=y&gt;</t>
  </si>
  <si>
    <t>gilbert_et_al_2022</t>
  </si>
  <si>
    <t>Gilbert, 2022</t>
  </si>
  <si>
    <t>royle_et_al_2013</t>
  </si>
  <si>
    <t>Gimenez, 2020a</t>
  </si>
  <si>
    <t>Gimenez, 2020b</t>
  </si>
  <si>
    <t>gimenez_2020a</t>
  </si>
  <si>
    <t>gimenez_2020b</t>
  </si>
  <si>
    <t>Kemp, C., Yarchuk, K., Menzies, A., &amp; Popp, J. (2022). *A Guide to Using Wildlife Cameras for Ecological Monitoring in a Community-based Context*. WISE Lab. &lt;https://wildcams.ca/site/assets/files/1386/cbm_wildlife_camera_guide-_aug2022.pdf&gt;</t>
  </si>
  <si>
    <t>Kemp et al., 2022</t>
  </si>
  <si>
    <t>Detection rates from remote cameras cannot be used as an index to compare relative abundance across species ({{ ref_intext_rowcliffe_carbone_2008 }})</t>
  </si>
  <si>
    <t>sutherland_et_al_2019</t>
  </si>
  <si>
    <t>Sutherland et al., 2019</t>
  </si>
  <si>
    <t>oscrpackage206</t>
  </si>
  <si>
    <t>Gimenez, O. (2020a). *Bias in single-season occupancy models.* &lt;https://ecologicalstatistics.shinyapps.io/bias_occupancy&gt;; &lt;https://github.com/oliviergimenez/bias_occupancy_flexdashboard&gt;</t>
  </si>
  <si>
    <t>Gimenez, O. (2020b). *Bias in occupancy estimate for a static model.* &lt;https://github.com/oliviergimenez/bias_occupancy&gt;</t>
  </si>
  <si>
    <t>fidino_2021f</t>
  </si>
  <si>
    <t>Fidino, M. (2021F) *Using the mgcvmgcv package to create a generalized additive occupancy model in R.* &lt;https://masonfidino.com/generalized_additive_occupancy_model&gt;</t>
  </si>
  <si>
    <t>Fidino, 2021f</t>
  </si>
  <si>
    <t>Benedetti, 2024</t>
  </si>
  <si>
    <t>benedetti_2024</t>
  </si>
  <si>
    <t>Benedetti, A. (2024). *Visualizing Biodiversity in [U.S.] National Parks.* &lt;https://shiny.posit.co/r/gallery/life-sciences/biodiversity-national-parks&gt;</t>
  </si>
  <si>
    <t>bib</t>
  </si>
  <si>
    <t>gilbert_et_al_2021</t>
  </si>
  <si>
    <t>nakashima_et_al_2018</t>
  </si>
  <si>
    <t>Loonam et al., 2021b</t>
  </si>
  <si>
    <t>Loonam, K. E., Lukacs, P. M., Ausband, D. E., Mitchell, M. S., &amp; Robinson, H. S. (2021b). Assessing the robustness of time-to-event models for estimating unmarked wildlife abundance using remote cameras. *Ecological Applications, 31*(6), Article e02388. &lt;https://doi.org/10.1002/eap.2388&gt;</t>
  </si>
  <si>
    <t>Loonam et al., 2021a</t>
  </si>
  <si>
    <t>Loonam, K. E., Ausband, D. E., Lukacs, P. M., Mitchell, M. S., &amp; Robinson, H. S. (2021a). Estimating Abundance of an Unmarked, Low‐Density Species using Cameras. *The Journal of Wildlife Management, 85*(1), 87–96. &lt;https://doi.org/10.1002/jwmg.21950&gt;</t>
  </si>
  <si>
    <t>Spatial counts of animals in a small area (or counts in equal subsets of the landscape) are Poisson-distributed ({{ ref_intext_loonam_et_al_2021b }})</t>
  </si>
  <si>
    <t>Demographic closure (i.e., no births or deaths) ({{ ref_intext_moeller_et_al_2018 }}; {{ ref_intext_loonam_et_al_2021b }})</t>
  </si>
  <si>
    <t>Geographic closure (i.e., no immigration or emigration) at the level of the sampling frame (area of interest); this assumption does not apply at the plot-level (area sampled by the camera) ({{ ref_intext_moeller_et_al_2018 }}; {{ ref_intext_loonam_et_al_2021b }})</t>
  </si>
  <si>
    <t>Spatial counts of animals (or counts in equal subsets of the landscape) are Poisson-distributed ({{ ref_intext_loonam_et_al_2021b }})</t>
  </si>
  <si>
    <t>Accurate estimate of movement speed ({{ ref_intext_loonam_et_al_2021b }})</t>
  </si>
  <si>
    <t>rcsc_2024b</t>
  </si>
  <si>
    <t>refs</t>
  </si>
  <si>
    <t xml:space="preserve">|:----------------|:-------------------------------|:----------------------------------------------------------------|:----------------------|:----------------------------------------| </t>
  </si>
  <si>
    <t>----------------</t>
  </si>
  <si>
    <t>----------------------------------------------------------------</t>
  </si>
  <si>
    <t>----------------------</t>
  </si>
  <si>
    <t>----------------------------------------</t>
  </si>
  <si>
    <t>--------------------------------------------------------------------------------------------------------------------------------------------------------------------------------------------------------------------------------</t>
  </si>
  <si>
    <t>aep_2016</t>
  </si>
  <si>
    <t>Alberta Environment and Parks. (2016). *Aerial Ungulate Surveys using Distance Sampling Techniques Protocol Manual.* &lt;https://open.alberta.ca/dataset/71c53d7b-0802-4800-9f95-0520b64b63c2/resource/ee933caa-bfc7-4334-a4d0-6085ebf198e7/download/aep-aerial-ungulate-surveys-using-distance-sampling-2016.pdf&gt;</t>
  </si>
  <si>
    <t xml:space="preserve">**Species rarity** describes how many individuals present of the species, relative to the total number of individuals of all species (or how “represented” is the species when considering the total number of individuals of all species). </t>
  </si>
  <si>
    <t>Thompson, P. R. (2024) *Zone of Influence Effect Size and Buffer Distance Calculator*. University of Alberta, Canada. &lt;https://pthompson234.shinyapps.io/calculate-zoi/&gt;</t>
  </si>
  <si>
    <t>Thompson, 2024</t>
  </si>
  <si>
    <t>kolowski_forrester_et_al_2017</t>
  </si>
  <si>
    <t>Accuracy: How close a measured or estimated value is to the true value.</t>
  </si>
  <si>
    <t>Camera trap day: 24-hour period during which a camera is functioning (Beirne, personal  communication).</t>
  </si>
  <si>
    <t xml:space="preserve">Coefficient of variation (CV): The dispersion in a data set, expressed as a percentage of  the mean; a measure of precision (Whitlock and Schluter 2020). A high CV indicates  more variability relative to the mean, and low precision; a low CV indicates less  variability relative to the mean, and high precision.  </t>
  </si>
  <si>
    <t xml:space="preserve">Bias: Systematic inaccuracy in estimates (Hammond et al. 2021).  </t>
  </si>
  <si>
    <t>Detection probability: The likelihood an animal is captured by a camera trap; for some  models, the probability that an animal is captured by a motion-triggered camera, given  the animal is in the camera’s viewshed (Moeller et al. 2018).</t>
  </si>
  <si>
    <t>Power: The likelihood an effect is detected, given there is an effect to detect (Cohen  1992).</t>
  </si>
  <si>
    <t>Precision: Uncertainty in estimates (Hammond et al. 2021).</t>
  </si>
  <si>
    <t>Sightability: The ability to sight or spot animals.</t>
  </si>
  <si>
    <t>Variance: The spread of numbers in a dataset compared to the mean of the dataset.</t>
  </si>
  <si>
    <t>Viewshed: Depending on the method – the area within which an animal can trigger a  camera trap to capture an image, or the total area a camera trap photographs (Gilbert et  al. 2021). May also be referred to as the camera trap field-of-view.</t>
  </si>
  <si>
    <t>Loonam, K. E. (2019). *Assessing the Robustness of Time-to-Event Abundance Estimation* [Thesis: Master of Science in Wildlife Biology, University of Montana]. &lt;https://scholarworks.umt.edu/cgi/viewcontent.cgi?article=12550&amp;context=etd&gt;</t>
  </si>
  <si>
    <t>Alberta Environment and Parks, 2016</t>
  </si>
  <si>
    <t>Loonam, 2019</t>
  </si>
  <si>
    <t>Royle, J. Chandler, R. B., Sollmann, R., Gardner, B. (2013). *Spatial capture-recapture*. Academic Press, Waltham, MA, USA. 612 pp., ISBN: 978-0-12-405939-9. &lt;https://pubs.usgs.gov/publication/70048654&gt;</t>
  </si>
  <si>
    <t>granados_2021</t>
  </si>
  <si>
    <t>Efford, M. G., Dawson, D. K., &amp; Robbins, C. S. (2004). DENSITY: Software for analysing capture-recapture data from passive detector arrays. *Animal Biodiversity and Conservation, 27*(1), 217–228. &lt;https://doi.org/10.32800/abc.2004.27.0217&gt;</t>
  </si>
  <si>
    <t>efford_et_al_2004</t>
  </si>
  <si>
    <t>Royle et al., 2013</t>
  </si>
  <si>
    <t>Granados, 2021</t>
  </si>
  <si>
    <t>Efford et al., 2004</t>
  </si>
  <si>
    <t>Granados, A. (2021). “WildCAM Guide to Camera Trap Set Up.” WildCAM. &lt;https://wildcams.ca/site/assets/files/1148/wildcam_guide_to_camera_trap_set_up_feb2021.pdf&gt;</t>
  </si>
  <si>
    <t>oscrpackage206, 2020</t>
  </si>
  <si>
    <t>oscrpackage206 (2020) *oSCR Package.* [Channel]. YouTube. &lt;https://www.youtube.com/channel/UCc87aAzhX7EUOalyCohzqsQ&gt;</t>
  </si>
  <si>
    <t>NEWWWW</t>
  </si>
  <si>
    <t>-------------------------------</t>
  </si>
  <si>
    <t>u_capetown_2024c</t>
  </si>
  <si>
    <t>University of Cape Town, 2024c</t>
  </si>
  <si>
    <t>University of Cape Town. (2017). *SEEC Toolbox seminars.* [Powerpoint]. &lt;https://science.uct.ac.za/sites/default/files/content_migration/science_uct_ac_za/708/files/SEEC%2520Stats%2520Toolbox%2520-%2520Spatial%2520capture%2520recapture%2520slides.pdf&gt;</t>
  </si>
  <si>
    <t>University of Cape Town, 2017</t>
  </si>
  <si>
    <t>u_capetown_2017</t>
  </si>
  <si>
    <t>University of Cape Town. (2024d). *Single-season occupancy models using a Bayesian approach.* &lt;https://science.uct.ac.za/seec/stats-toolbox-seminars-spatial-and-species-distribution-toolboxes/single-season-occupancy-models-using-bayesian-approach&gt;</t>
  </si>
  <si>
    <t>University of Cape Town, 2024d</t>
  </si>
  <si>
    <t>u_capetown_2024d</t>
  </si>
  <si>
    <t>Byrne, M. &amp; Golden, J. (2021). *Occupancy Modeling.* &lt;https://kevintshoemaker.github.io/NRES-746/Occupancy.html&gt;</t>
  </si>
  <si>
    <t>Byrne &amp; Golden, 2021</t>
  </si>
  <si>
    <t>byrne_golden_2021</t>
  </si>
  <si>
    <t>University of Cape Town. (2024c). *Species Distribution Modelling.* &lt;https://science.uct.ac.za/seec/stats-toolbox-seminars-spatial-and-species-distribution-toolboxes/species-distribution-modelling&gt;</t>
  </si>
  <si>
    <t>In our third edition of the SEEC Stats Toolbox Seminars David Maphisa and Florian Weller explained how to conduct distance sampling. This method relies on either point counts or transect counts in which the distance from the observer to each animal or plant is recorded. These data are then used to estimate density or abundance while reducing observation bias.</t>
  </si>
  <si>
    <t>https://science.uct.ac.za/seec/stats-toolbox-seminars-spatial-and-species-distribution-toolboxes/distance-sampling</t>
  </si>
  <si>
    <t>Distance sampling</t>
  </si>
  <si>
    <t>Estimating survival from CMR data</t>
  </si>
  <si>
    <t>Altwegg, R. (2020). *SEEC Toolbox on estimating survival from CMR data.* &lt;https://science.uct.ac.za/seec/stats-toolbox-seminars-spatial-and-species-distribution-toolboxes/estimating-survival-cmr-data&gt;</t>
  </si>
  <si>
    <t>guilleraarroita_2016</t>
  </si>
  <si>
    <t xml:space="preserve">Guillera‐Arroita, G. (2017). Modelling of species distributions, range dynamics and communities under imperfect detection: Advances, challenges and opportunities. *Ecography, 40*(2), 281–295. &lt;https://doi.org/10.1111/ecog.02445&gt;
</t>
  </si>
  <si>
    <t>Guillera‐Arroita, 2017</t>
  </si>
  <si>
    <t>https://science.uct.ac.za/seec/stats-toolbox-seminars/spatial-and-species-distribution-toolboxes</t>
  </si>
  <si>
    <t>Ford et al., 2020</t>
  </si>
  <si>
    <t>Ford, A. T., Sunter, E. J., Fauvelle, C., Bradshaw, J. L., Ford, B., Hutchen, J., Phillipow, N., &amp; Teichman, K. J. (2020). Effective corridor width: Linking the spatial ecology of wildlife with land use policy. *European Journal of Wildlife Research, 66*(4), 69. &lt;https://doi.org/10.1007/s10344-020-01385-y&gt;</t>
  </si>
  <si>
    <t>ford_et_al_2020</t>
  </si>
  <si>
    <t>proteus_nd</t>
  </si>
  <si>
    <t>Proteus, N.D.</t>
  </si>
  <si>
    <t>Proteus (N.D.). *Occupancy modelling - more than species presence/absence!* [Webpage]. &lt;https://www.proteus.co.nz/news-tips-and-tricks/occupancy-modelling-more-than-species-presenceabsence&gt;</t>
  </si>
  <si>
    <t>thompson_2024</t>
  </si>
  <si>
    <t>Moeller, A. K.,&amp;  Lukacs, P. M. (2021) spaceNtime: an R package for estimating abundance of unmarked animals using camera-trap photographs. *Mammalian Biology, 102*, 581–590. &lt;https://doi.org/10.1007/s42991-021-00181-8&gt;</t>
  </si>
  <si>
    <t>Moeller &amp; Lukacs, 2021</t>
  </si>
  <si>
    <t>moeller_lukacs_2021</t>
  </si>
  <si>
    <t>Camera arrangement</t>
  </si>
  <si>
    <t>Number of cameras</t>
  </si>
  <si>
    <t>Survey duration</t>
  </si>
  <si>
    <t>cam_arrange</t>
  </si>
  <si>
    <t>cam_spacing</t>
  </si>
  <si>
    <t>cam_days_ttl</t>
  </si>
  <si>
    <t>camdays_per_loc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</si>
</sst>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1">
    <font>
      <sz val="11"/>
      <color theme="1"/>
      <name val="Aptos Narrow"/>
      <family val="2"/>
      <scheme val="minor"/>
    </font>
    <font>
      <sz val="10"/>
      <color theme="1"/>
      <name val="Arial"/>
      <family val="2"/>
    </font>
    <font>
      <sz val="12"/>
      <color theme="1"/>
      <name val="Arial"/>
      <family val="2"/>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9"/>
      <color theme="1"/>
      <name val="Arial"/>
      <family val="2"/>
    </font>
    <font>
      <sz val="11"/>
      <color rgb="FF000000"/>
      <name val="Arial"/>
      <family val="2"/>
    </font>
    <font>
      <i/>
      <sz val="11"/>
      <color theme="1"/>
      <name val="Aptos Narrow"/>
      <scheme val="minor"/>
    </font>
    <font>
      <u/>
      <sz val="11"/>
      <color theme="10"/>
      <name val="Aptos Narrow"/>
      <family val="2"/>
      <scheme val="minor"/>
    </font>
    <font>
      <sz val="12"/>
      <color rgb="FF202122"/>
      <name val="Courier New"/>
      <family val="3"/>
    </font>
    <font>
      <u/>
      <sz val="11"/>
      <color rgb="FF365F91"/>
      <name val="Aptos Narrow"/>
      <scheme val="minor"/>
    </font>
    <font>
      <sz val="11"/>
      <color rgb="FF1F2328"/>
      <name val="Aptos Narrow"/>
      <scheme val="minor"/>
    </font>
    <font>
      <sz val="12"/>
      <color rgb="FF000000"/>
      <name val="Arial"/>
      <family val="2"/>
    </font>
    <font>
      <b/>
      <sz val="24"/>
      <name val="Arial"/>
      <family val="2"/>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3">
    <xf numFmtId="0" fontId="0" fillId="0" borderId="0"/>
    <xf numFmtId="0" fontId="5" fillId="0" borderId="0"/>
    <xf numFmtId="0" fontId="25" fillId="0" borderId="0" applyNumberFormat="0" applyFill="0" applyBorder="0" applyAlignment="0" applyProtection="0"/>
  </cellStyleXfs>
  <cellXfs count="90">
    <xf numFmtId="0" fontId="0" fillId="0" borderId="0" xfId="0"/>
    <xf numFmtId="0" fontId="0" fillId="0" borderId="0" xfId="0" pivotButton="1"/>
    <xf numFmtId="0" fontId="0" fillId="0" borderId="0" xfId="0" applyAlignment="1">
      <alignment horizontal="left"/>
    </xf>
    <xf numFmtId="0" fontId="4" fillId="0" borderId="0" xfId="0" applyFont="1"/>
    <xf numFmtId="0" fontId="0" fillId="6" borderId="0" xfId="0" applyFill="1"/>
    <xf numFmtId="0" fontId="0" fillId="7" borderId="0" xfId="0" applyFill="1"/>
    <xf numFmtId="164" fontId="0" fillId="0" borderId="0" xfId="0" applyNumberFormat="1"/>
    <xf numFmtId="0" fontId="6" fillId="9" borderId="1" xfId="1" applyFont="1" applyFill="1" applyBorder="1" applyAlignment="1">
      <alignment horizontal="left" vertical="top" wrapText="1"/>
    </xf>
    <xf numFmtId="0" fontId="0" fillId="7" borderId="0" xfId="0" applyFill="1" applyAlignment="1">
      <alignment horizontal="left"/>
    </xf>
    <xf numFmtId="0" fontId="6" fillId="10" borderId="1" xfId="1" applyFont="1" applyFill="1" applyBorder="1" applyAlignment="1">
      <alignment horizontal="left" vertical="top" wrapText="1"/>
    </xf>
    <xf numFmtId="0" fontId="0" fillId="0" borderId="1" xfId="0" applyBorder="1"/>
    <xf numFmtId="0" fontId="7" fillId="0" borderId="0" xfId="0" applyFont="1"/>
    <xf numFmtId="0" fontId="8" fillId="0" borderId="0" xfId="0" applyFont="1"/>
    <xf numFmtId="0" fontId="9" fillId="4" borderId="0" xfId="0" applyFont="1" applyFill="1" applyAlignment="1">
      <alignment vertical="center"/>
    </xf>
    <xf numFmtId="0" fontId="10" fillId="5" borderId="0" xfId="0" applyFont="1" applyFill="1"/>
    <xf numFmtId="0" fontId="11"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11" fillId="0" borderId="0" xfId="0" applyFont="1" applyAlignment="1">
      <alignment horizontal="center" vertical="center"/>
    </xf>
    <xf numFmtId="0" fontId="11" fillId="2" borderId="0" xfId="0" applyFont="1" applyFill="1" applyAlignment="1">
      <alignment horizontal="center" vertical="center"/>
    </xf>
    <xf numFmtId="0" fontId="9" fillId="0" borderId="0" xfId="0" applyFont="1" applyAlignment="1">
      <alignment vertical="center"/>
    </xf>
    <xf numFmtId="0" fontId="11" fillId="3" borderId="0" xfId="0" applyFont="1" applyFill="1" applyAlignment="1">
      <alignment horizontal="center" vertical="center"/>
    </xf>
    <xf numFmtId="0" fontId="0" fillId="9" borderId="0" xfId="0" applyFill="1"/>
    <xf numFmtId="0" fontId="6" fillId="10" borderId="0" xfId="1" applyFont="1" applyFill="1" applyAlignment="1">
      <alignment horizontal="left" vertical="top" wrapText="1"/>
    </xf>
    <xf numFmtId="0" fontId="6" fillId="9" borderId="0" xfId="1" applyFont="1" applyFill="1" applyAlignment="1">
      <alignment horizontal="left" vertical="top" wrapText="1"/>
    </xf>
    <xf numFmtId="0" fontId="10" fillId="0" borderId="0" xfId="0" applyFont="1"/>
    <xf numFmtId="0" fontId="6" fillId="0" borderId="0" xfId="0" applyFont="1" applyAlignment="1">
      <alignment horizontal="left" vertical="center"/>
    </xf>
    <xf numFmtId="0" fontId="6" fillId="0" borderId="0" xfId="0" applyFont="1"/>
    <xf numFmtId="0" fontId="6" fillId="7" borderId="0" xfId="0" applyFont="1" applyFill="1"/>
    <xf numFmtId="0" fontId="14" fillId="0" borderId="0" xfId="0" applyFont="1" applyAlignment="1">
      <alignment horizontal="left" vertical="center"/>
    </xf>
    <xf numFmtId="0" fontId="13" fillId="0" borderId="0" xfId="0" applyFont="1"/>
    <xf numFmtId="0" fontId="15" fillId="0" borderId="0" xfId="0" applyFont="1"/>
    <xf numFmtId="0" fontId="16" fillId="0" borderId="0" xfId="0" applyFont="1"/>
    <xf numFmtId="0" fontId="15" fillId="0" borderId="0" xfId="0" applyFont="1" applyAlignment="1">
      <alignment vertical="center" wrapText="1"/>
    </xf>
    <xf numFmtId="0" fontId="17" fillId="0" borderId="0" xfId="0" applyFont="1"/>
    <xf numFmtId="0" fontId="8" fillId="7" borderId="0" xfId="0" applyFont="1" applyFill="1"/>
    <xf numFmtId="0" fontId="18" fillId="0" borderId="0" xfId="0" applyFont="1" applyAlignment="1">
      <alignment horizontal="left"/>
    </xf>
    <xf numFmtId="0" fontId="19" fillId="0" borderId="0" xfId="0" applyFont="1" applyAlignment="1">
      <alignment horizontal="left" vertical="top"/>
    </xf>
    <xf numFmtId="0" fontId="20" fillId="0" borderId="0" xfId="0" applyFont="1" applyAlignment="1">
      <alignment horizontal="left" vertical="top"/>
    </xf>
    <xf numFmtId="0" fontId="1" fillId="0" borderId="0" xfId="0" applyFont="1" applyAlignment="1">
      <alignment horizontal="left" vertical="top"/>
    </xf>
    <xf numFmtId="0" fontId="20" fillId="7" borderId="0" xfId="0" applyFont="1" applyFill="1" applyAlignment="1">
      <alignment horizontal="left" vertical="top"/>
    </xf>
    <xf numFmtId="0" fontId="5" fillId="0" borderId="0" xfId="0" applyFont="1" applyAlignment="1">
      <alignment horizontal="left" vertical="top"/>
    </xf>
    <xf numFmtId="0" fontId="1" fillId="12" borderId="0" xfId="0" applyFont="1" applyFill="1" applyAlignment="1">
      <alignment horizontal="left" vertical="top"/>
    </xf>
    <xf numFmtId="0" fontId="20" fillId="0" borderId="0" xfId="0" applyFont="1" applyAlignment="1">
      <alignment horizontal="left"/>
    </xf>
    <xf numFmtId="0" fontId="21" fillId="0" borderId="0" xfId="0" applyFont="1" applyAlignment="1">
      <alignment horizontal="left" vertical="top"/>
    </xf>
    <xf numFmtId="0" fontId="20"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0" fillId="9" borderId="0" xfId="0" applyFont="1" applyFill="1" applyAlignment="1">
      <alignment horizontal="left" vertical="top"/>
    </xf>
    <xf numFmtId="0" fontId="1" fillId="9" borderId="0" xfId="0" applyFont="1" applyFill="1" applyAlignment="1">
      <alignment horizontal="left" vertical="top"/>
    </xf>
    <xf numFmtId="0" fontId="5" fillId="8" borderId="0" xfId="0" applyFont="1" applyFill="1" applyAlignment="1">
      <alignment horizontal="left" vertical="top"/>
    </xf>
    <xf numFmtId="0" fontId="18"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0" fillId="14" borderId="0" xfId="0" applyFont="1" applyFill="1"/>
    <xf numFmtId="0" fontId="13" fillId="15" borderId="0" xfId="0" applyFont="1" applyFill="1"/>
    <xf numFmtId="0" fontId="24" fillId="6" borderId="0" xfId="0" applyFont="1" applyFill="1"/>
    <xf numFmtId="0" fontId="25" fillId="0" borderId="0" xfId="2"/>
    <xf numFmtId="0" fontId="26" fillId="0" borderId="0" xfId="0" applyFont="1"/>
    <xf numFmtId="49" fontId="9" fillId="4" borderId="0" xfId="0" applyNumberFormat="1" applyFont="1" applyFill="1" applyAlignment="1">
      <alignment vertical="center"/>
    </xf>
    <xf numFmtId="49" fontId="11" fillId="0" borderId="0" xfId="0" applyNumberFormat="1" applyFont="1" applyAlignment="1">
      <alignment vertical="center"/>
    </xf>
    <xf numFmtId="49" fontId="23" fillId="0" borderId="0" xfId="0" applyNumberFormat="1" applyFont="1" applyAlignment="1">
      <alignment vertical="center"/>
    </xf>
    <xf numFmtId="49" fontId="8" fillId="7" borderId="0" xfId="0" applyNumberFormat="1" applyFont="1" applyFill="1"/>
    <xf numFmtId="49" fontId="8" fillId="0" borderId="0" xfId="0" quotePrefix="1" applyNumberFormat="1" applyFont="1"/>
    <xf numFmtId="49" fontId="11" fillId="0" borderId="0" xfId="0" quotePrefix="1" applyNumberFormat="1" applyFont="1" applyAlignment="1">
      <alignment vertical="center"/>
    </xf>
    <xf numFmtId="49" fontId="22" fillId="0" borderId="0" xfId="0" quotePrefix="1" applyNumberFormat="1" applyFont="1"/>
    <xf numFmtId="49" fontId="13" fillId="0" borderId="0" xfId="0" quotePrefix="1" applyNumberFormat="1" applyFont="1"/>
    <xf numFmtId="49" fontId="8" fillId="0" borderId="0" xfId="0" applyNumberFormat="1" applyFont="1" applyAlignment="1">
      <alignment vertical="center"/>
    </xf>
    <xf numFmtId="49" fontId="13" fillId="0" borderId="0" xfId="0" applyNumberFormat="1" applyFont="1"/>
    <xf numFmtId="49" fontId="8" fillId="0" borderId="0" xfId="0" applyNumberFormat="1" applyFont="1"/>
    <xf numFmtId="0" fontId="2" fillId="0" borderId="0" xfId="0" applyFont="1" applyAlignment="1">
      <alignment vertical="center"/>
    </xf>
    <xf numFmtId="0" fontId="10" fillId="7" borderId="0" xfId="0" applyFont="1" applyFill="1"/>
    <xf numFmtId="0" fontId="10" fillId="5" borderId="0" xfId="0" applyFont="1" applyFill="1" applyAlignment="1">
      <alignment horizontal="left" vertical="top"/>
    </xf>
    <xf numFmtId="0" fontId="0" fillId="0" borderId="0" xfId="0" quotePrefix="1"/>
    <xf numFmtId="0" fontId="23" fillId="0" borderId="0" xfId="0" applyFont="1"/>
    <xf numFmtId="0" fontId="8" fillId="0" borderId="0" xfId="0" applyFont="1" applyAlignment="1">
      <alignment horizontal="left" vertical="top"/>
    </xf>
    <xf numFmtId="0" fontId="11" fillId="0" borderId="0" xfId="0" applyFont="1" applyAlignment="1">
      <alignment horizontal="left" vertical="top"/>
    </xf>
    <xf numFmtId="0" fontId="28" fillId="0" borderId="0" xfId="0" applyFont="1" applyAlignment="1">
      <alignment horizontal="left" vertical="top"/>
    </xf>
    <xf numFmtId="0" fontId="17" fillId="0" borderId="0" xfId="0" applyFont="1" applyAlignment="1">
      <alignment vertical="center"/>
    </xf>
    <xf numFmtId="0" fontId="13" fillId="0" borderId="0" xfId="0" applyFont="1" applyAlignment="1">
      <alignment vertical="center"/>
    </xf>
    <xf numFmtId="0" fontId="0" fillId="0" borderId="0" xfId="0" applyAlignment="1">
      <alignment wrapText="1"/>
    </xf>
    <xf numFmtId="0" fontId="28" fillId="0" borderId="0" xfId="0" applyFont="1"/>
    <xf numFmtId="0" fontId="11" fillId="0" borderId="0" xfId="0" applyFont="1"/>
    <xf numFmtId="0" fontId="8" fillId="7" borderId="0" xfId="0" applyFont="1" applyFill="1" applyAlignment="1">
      <alignment horizontal="left" vertical="top"/>
    </xf>
    <xf numFmtId="0" fontId="2" fillId="0" borderId="0" xfId="0" applyFont="1"/>
    <xf numFmtId="0" fontId="8" fillId="0" borderId="0" xfId="0" quotePrefix="1" applyFont="1" applyAlignment="1">
      <alignment horizontal="left" vertical="top"/>
    </xf>
    <xf numFmtId="0" fontId="2" fillId="0" borderId="0" xfId="0" applyFont="1" applyAlignment="1">
      <alignment vertical="center" wrapText="1"/>
    </xf>
    <xf numFmtId="0" fontId="29" fillId="0" borderId="0" xfId="0" applyFont="1"/>
    <xf numFmtId="0" fontId="30" fillId="0" borderId="0" xfId="0" applyFont="1" applyAlignment="1">
      <alignment vertical="center" wrapText="1"/>
    </xf>
    <xf numFmtId="0" fontId="6" fillId="0" borderId="0" xfId="0" applyFont="1" applyAlignment="1">
      <alignment horizontal="left" vertical="top"/>
    </xf>
  </cellXfs>
  <cellStyles count="3">
    <cellStyle name="Hyperlink" xfId="2" builtinId="8"/>
    <cellStyle name="Normal" xfId="0" builtinId="0"/>
    <cellStyle name="Normal 2" xfId="1" xr:uid="{E7F4B3A1-D101-4933-801E-52D84A9801FC}"/>
  </cellStyles>
  <dxfs count="133">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ont>
        <color rgb="FF9C5700"/>
      </font>
      <fill>
        <patternFill>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132">
      <pivotArea collapsedLevelsAreSubtotals="1" fieldPosition="0">
        <references count="1">
          <reference field="1" count="1">
            <x v="3"/>
          </reference>
        </references>
      </pivotArea>
    </format>
    <format dxfId="131">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en.wikipedia.org/wiki/List_of_XML_and_HTML_character_entity_referenc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selection activeCell="F7" sqref="F7"/>
    </sheetView>
  </sheetViews>
  <sheetFormatPr defaultColWidth="14.375" defaultRowHeight="15" customHeight="1"/>
  <cols>
    <col min="2" max="2" width="17" customWidth="1"/>
    <col min="3" max="3" width="17.625" hidden="1" customWidth="1"/>
    <col min="4" max="4" width="45.75" customWidth="1"/>
    <col min="5" max="5" width="13.125"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5" bestFit="1" customWidth="1"/>
    <col min="19" max="19" width="16.5" style="5" bestFit="1" customWidth="1"/>
    <col min="20" max="20" width="11.875" style="5" bestFit="1" customWidth="1"/>
    <col min="21" max="21" width="42" customWidth="1"/>
    <col min="22" max="22" width="34.875" customWidth="1"/>
    <col min="23" max="25" width="8.75" customWidth="1"/>
    <col min="26" max="26" width="15" customWidth="1"/>
    <col min="27" max="39" width="8.75" customWidth="1"/>
  </cols>
  <sheetData>
    <row r="1" spans="1:28" s="51" customFormat="1" ht="15.75">
      <c r="A1" s="51" t="s">
        <v>1221</v>
      </c>
      <c r="B1" s="51" t="s">
        <v>329</v>
      </c>
      <c r="C1" s="51" t="s">
        <v>2814</v>
      </c>
      <c r="D1" s="51" t="s">
        <v>367</v>
      </c>
      <c r="E1" s="51" t="s">
        <v>1295</v>
      </c>
      <c r="F1" s="51" t="s">
        <v>1368</v>
      </c>
      <c r="G1" s="51" t="s">
        <v>1367</v>
      </c>
      <c r="H1" s="51" t="s">
        <v>1366</v>
      </c>
      <c r="I1" s="51" t="s">
        <v>1365</v>
      </c>
      <c r="J1" s="51" t="s">
        <v>1364</v>
      </c>
      <c r="K1" s="51" t="s">
        <v>1362</v>
      </c>
      <c r="L1" s="51" t="s">
        <v>1363</v>
      </c>
      <c r="M1" s="51" t="s">
        <v>1361</v>
      </c>
      <c r="N1" s="51" t="s">
        <v>2813</v>
      </c>
      <c r="O1" s="51" t="s">
        <v>1284</v>
      </c>
      <c r="P1" s="51" t="s">
        <v>2601</v>
      </c>
      <c r="Q1" s="51" t="s">
        <v>2812</v>
      </c>
      <c r="R1" s="28" t="s">
        <v>1348</v>
      </c>
      <c r="S1" s="28" t="s">
        <v>1347</v>
      </c>
      <c r="T1" s="28" t="s">
        <v>1346</v>
      </c>
      <c r="U1" s="51" t="s">
        <v>2811</v>
      </c>
      <c r="V1" s="51" t="s">
        <v>2810</v>
      </c>
    </row>
    <row r="2" spans="1:28" ht="15.75">
      <c r="A2" s="41" t="s">
        <v>1924</v>
      </c>
      <c r="B2" s="38" t="s">
        <v>347</v>
      </c>
      <c r="C2" s="38" t="s">
        <v>1282</v>
      </c>
      <c r="D2" s="38" t="s">
        <v>2785</v>
      </c>
      <c r="E2" s="38" t="s">
        <v>1282</v>
      </c>
      <c r="F2" s="38" t="s">
        <v>2784</v>
      </c>
      <c r="G2" s="38" t="s">
        <v>1282</v>
      </c>
      <c r="H2" s="39" t="s">
        <v>2783</v>
      </c>
      <c r="I2" s="53" t="s">
        <v>2782</v>
      </c>
      <c r="J2" s="38" t="s">
        <v>1282</v>
      </c>
      <c r="K2" s="38" t="s">
        <v>1282</v>
      </c>
      <c r="L2" s="38" t="s">
        <v>1282</v>
      </c>
      <c r="M2" s="38" t="s">
        <v>1282</v>
      </c>
      <c r="N2" s="39" t="s">
        <v>2762</v>
      </c>
      <c r="O2" s="39" t="s">
        <v>2602</v>
      </c>
      <c r="P2" s="26" t="s">
        <v>2603</v>
      </c>
      <c r="Q2" s="38" t="s">
        <v>1282</v>
      </c>
      <c r="R2" s="40"/>
      <c r="S2" s="40"/>
      <c r="T2" s="40"/>
      <c r="U2" s="38" t="s">
        <v>1282</v>
      </c>
      <c r="V2" s="38"/>
      <c r="X2" s="26"/>
      <c r="Y2" s="26"/>
      <c r="Z2" s="27"/>
      <c r="AA2" s="26"/>
      <c r="AB2" s="26"/>
    </row>
    <row r="3" spans="1:28" ht="15.75">
      <c r="A3" s="50" t="s">
        <v>1218</v>
      </c>
      <c r="B3" s="38" t="s">
        <v>357</v>
      </c>
      <c r="C3" s="38" t="s">
        <v>1282</v>
      </c>
      <c r="D3" s="38" t="s">
        <v>2809</v>
      </c>
      <c r="E3" s="38" t="s">
        <v>1282</v>
      </c>
      <c r="F3" s="38" t="s">
        <v>1282</v>
      </c>
      <c r="G3" s="38" t="s">
        <v>1282</v>
      </c>
      <c r="H3" s="38" t="s">
        <v>1282</v>
      </c>
      <c r="I3" s="45" t="s">
        <v>1282</v>
      </c>
      <c r="J3" s="45" t="s">
        <v>1282</v>
      </c>
      <c r="K3" s="38" t="s">
        <v>1282</v>
      </c>
      <c r="L3" s="38" t="s">
        <v>1282</v>
      </c>
      <c r="M3" s="45" t="s">
        <v>1282</v>
      </c>
      <c r="N3" s="38" t="s">
        <v>1282</v>
      </c>
      <c r="O3" s="39" t="s">
        <v>2806</v>
      </c>
      <c r="P3" s="26" t="s">
        <v>1282</v>
      </c>
      <c r="Q3" s="38" t="s">
        <v>1282</v>
      </c>
      <c r="R3" s="40"/>
      <c r="S3" s="40"/>
      <c r="T3" s="40"/>
      <c r="U3" s="38" t="s">
        <v>1282</v>
      </c>
      <c r="V3" s="38"/>
      <c r="X3" s="26"/>
      <c r="Y3" s="26"/>
      <c r="Z3" s="27"/>
      <c r="AA3" s="26"/>
      <c r="AB3" s="26"/>
    </row>
    <row r="4" spans="1:28" ht="15.75">
      <c r="A4" s="41" t="s">
        <v>1924</v>
      </c>
      <c r="B4" s="38" t="s">
        <v>348</v>
      </c>
      <c r="C4" s="38" t="s">
        <v>1282</v>
      </c>
      <c r="D4" s="38" t="s">
        <v>2785</v>
      </c>
      <c r="E4" s="38" t="s">
        <v>1282</v>
      </c>
      <c r="F4" s="38" t="s">
        <v>2784</v>
      </c>
      <c r="G4" s="38" t="s">
        <v>1282</v>
      </c>
      <c r="H4" s="39" t="s">
        <v>2783</v>
      </c>
      <c r="I4" s="46" t="s">
        <v>2782</v>
      </c>
      <c r="J4" s="38" t="s">
        <v>1282</v>
      </c>
      <c r="K4" s="38" t="s">
        <v>1282</v>
      </c>
      <c r="L4" s="38" t="s">
        <v>1282</v>
      </c>
      <c r="M4" s="38" t="s">
        <v>1282</v>
      </c>
      <c r="N4" s="39" t="s">
        <v>2762</v>
      </c>
      <c r="O4" s="39" t="s">
        <v>2604</v>
      </c>
      <c r="P4" s="26" t="s">
        <v>2603</v>
      </c>
      <c r="Q4" s="38" t="s">
        <v>1282</v>
      </c>
      <c r="R4" s="40"/>
      <c r="S4" s="40"/>
      <c r="T4" s="40"/>
      <c r="U4" s="38" t="s">
        <v>1282</v>
      </c>
      <c r="V4" s="38"/>
      <c r="X4" s="26"/>
      <c r="Y4" s="26"/>
      <c r="Z4" s="27"/>
      <c r="AA4" s="26"/>
      <c r="AB4" s="26"/>
    </row>
    <row r="5" spans="1:28" ht="15.75">
      <c r="A5" s="41" t="s">
        <v>1924</v>
      </c>
      <c r="B5" s="38" t="s">
        <v>355</v>
      </c>
      <c r="C5" s="38" t="s">
        <v>1282</v>
      </c>
      <c r="D5" s="38" t="s">
        <v>2787</v>
      </c>
      <c r="E5" s="38" t="s">
        <v>1282</v>
      </c>
      <c r="F5" s="38" t="s">
        <v>2786</v>
      </c>
      <c r="G5" s="38" t="s">
        <v>1282</v>
      </c>
      <c r="H5" s="39" t="s">
        <v>2765</v>
      </c>
      <c r="I5" s="39" t="s">
        <v>2782</v>
      </c>
      <c r="J5" s="38" t="s">
        <v>1282</v>
      </c>
      <c r="K5" s="38" t="s">
        <v>1282</v>
      </c>
      <c r="L5" s="38" t="s">
        <v>1282</v>
      </c>
      <c r="M5" s="38" t="s">
        <v>1282</v>
      </c>
      <c r="N5" s="38" t="s">
        <v>1282</v>
      </c>
      <c r="O5" s="39" t="s">
        <v>2602</v>
      </c>
      <c r="P5" s="26" t="s">
        <v>1282</v>
      </c>
      <c r="Q5" s="38" t="s">
        <v>1282</v>
      </c>
      <c r="R5" s="40"/>
      <c r="S5" s="40"/>
      <c r="T5" s="40"/>
      <c r="U5" s="38" t="s">
        <v>1282</v>
      </c>
      <c r="V5" s="38"/>
      <c r="X5" s="26"/>
      <c r="Y5" s="26"/>
      <c r="Z5" s="27"/>
      <c r="AA5" s="26"/>
      <c r="AB5" s="26"/>
    </row>
    <row r="6" spans="1:28" ht="15.75">
      <c r="A6" s="50" t="s">
        <v>1218</v>
      </c>
      <c r="B6" s="38" t="s">
        <v>363</v>
      </c>
      <c r="C6" s="38" t="s">
        <v>1282</v>
      </c>
      <c r="D6" s="38" t="s">
        <v>2808</v>
      </c>
      <c r="E6" s="38" t="s">
        <v>2802</v>
      </c>
      <c r="F6" s="38" t="s">
        <v>1282</v>
      </c>
      <c r="G6" s="38" t="s">
        <v>1282</v>
      </c>
      <c r="H6" s="45" t="s">
        <v>1282</v>
      </c>
      <c r="I6" s="45" t="s">
        <v>1282</v>
      </c>
      <c r="J6" s="38" t="s">
        <v>1282</v>
      </c>
      <c r="K6" s="38" t="s">
        <v>1282</v>
      </c>
      <c r="L6" s="38" t="s">
        <v>1282</v>
      </c>
      <c r="M6" s="38" t="s">
        <v>1282</v>
      </c>
      <c r="N6" s="38" t="s">
        <v>1282</v>
      </c>
      <c r="O6" s="39" t="s">
        <v>2602</v>
      </c>
      <c r="P6" s="38" t="s">
        <v>1282</v>
      </c>
      <c r="Q6" s="38" t="s">
        <v>1282</v>
      </c>
      <c r="R6" s="40"/>
      <c r="S6" s="40"/>
      <c r="T6" s="40"/>
      <c r="U6" s="38" t="s">
        <v>1282</v>
      </c>
      <c r="V6" s="38"/>
      <c r="X6" s="26"/>
      <c r="Y6" s="26"/>
      <c r="Z6" s="27"/>
      <c r="AA6" s="26"/>
      <c r="AB6" s="26"/>
    </row>
    <row r="7" spans="1:28" ht="15.75">
      <c r="A7" s="41" t="s">
        <v>1924</v>
      </c>
      <c r="B7" s="38" t="s">
        <v>335</v>
      </c>
      <c r="C7" s="38" t="s">
        <v>1282</v>
      </c>
      <c r="D7" s="38" t="s">
        <v>2767</v>
      </c>
      <c r="E7" s="38" t="s">
        <v>1282</v>
      </c>
      <c r="F7" s="38" t="s">
        <v>2766</v>
      </c>
      <c r="G7" s="38" t="s">
        <v>1282</v>
      </c>
      <c r="H7" s="52" t="s">
        <v>2765</v>
      </c>
      <c r="I7" s="52" t="s">
        <v>2781</v>
      </c>
      <c r="J7" s="38" t="s">
        <v>1282</v>
      </c>
      <c r="K7" s="38" t="s">
        <v>1282</v>
      </c>
      <c r="L7" s="38" t="s">
        <v>1282</v>
      </c>
      <c r="M7" s="38" t="s">
        <v>1282</v>
      </c>
      <c r="N7" s="39" t="s">
        <v>2762</v>
      </c>
      <c r="O7" s="38" t="s">
        <v>1282</v>
      </c>
      <c r="P7" s="38" t="s">
        <v>1282</v>
      </c>
      <c r="Q7" s="38" t="s">
        <v>1282</v>
      </c>
      <c r="R7" s="40"/>
      <c r="S7" s="40"/>
      <c r="T7" s="40"/>
      <c r="U7" s="38" t="s">
        <v>1282</v>
      </c>
      <c r="V7" s="38"/>
      <c r="X7" s="26"/>
      <c r="Y7" s="26"/>
      <c r="Z7" s="27"/>
      <c r="AA7" s="26"/>
      <c r="AB7" s="26"/>
    </row>
    <row r="8" spans="1:28" ht="15.75">
      <c r="A8" s="50" t="s">
        <v>1218</v>
      </c>
      <c r="B8" s="38" t="s">
        <v>365</v>
      </c>
      <c r="C8" s="38" t="s">
        <v>1282</v>
      </c>
      <c r="D8" s="38" t="s">
        <v>2807</v>
      </c>
      <c r="E8" s="38" t="s">
        <v>1282</v>
      </c>
      <c r="F8" s="38" t="s">
        <v>1282</v>
      </c>
      <c r="G8" s="38" t="s">
        <v>1282</v>
      </c>
      <c r="H8" s="45" t="s">
        <v>1282</v>
      </c>
      <c r="I8" s="45" t="s">
        <v>1282</v>
      </c>
      <c r="J8" s="38" t="s">
        <v>1282</v>
      </c>
      <c r="K8" s="38" t="s">
        <v>1282</v>
      </c>
      <c r="L8" s="38" t="s">
        <v>1282</v>
      </c>
      <c r="M8" s="38" t="s">
        <v>1282</v>
      </c>
      <c r="N8" s="38" t="s">
        <v>1282</v>
      </c>
      <c r="O8" s="39" t="s">
        <v>2806</v>
      </c>
      <c r="P8" s="38" t="s">
        <v>1282</v>
      </c>
      <c r="Q8" s="38" t="s">
        <v>1282</v>
      </c>
      <c r="R8" s="40"/>
      <c r="S8" s="40"/>
      <c r="T8" s="40"/>
      <c r="U8" s="38" t="s">
        <v>2805</v>
      </c>
      <c r="V8" s="38" t="s">
        <v>2804</v>
      </c>
      <c r="X8" s="26"/>
      <c r="Y8" s="26"/>
      <c r="Z8" s="27"/>
      <c r="AA8" s="26"/>
      <c r="AB8" s="26"/>
    </row>
    <row r="9" spans="1:28" ht="15.75">
      <c r="A9" s="41" t="s">
        <v>1924</v>
      </c>
      <c r="B9" s="38" t="s">
        <v>328</v>
      </c>
      <c r="C9" s="38" t="s">
        <v>1282</v>
      </c>
      <c r="D9" s="38" t="s">
        <v>2767</v>
      </c>
      <c r="E9" s="38" t="s">
        <v>1282</v>
      </c>
      <c r="F9" s="38" t="s">
        <v>2766</v>
      </c>
      <c r="G9" s="38" t="s">
        <v>1282</v>
      </c>
      <c r="H9" s="39" t="s">
        <v>2765</v>
      </c>
      <c r="I9" s="39" t="s">
        <v>2780</v>
      </c>
      <c r="J9" s="43" t="s">
        <v>2777</v>
      </c>
      <c r="K9" s="38" t="s">
        <v>1282</v>
      </c>
      <c r="L9" s="38" t="s">
        <v>1282</v>
      </c>
      <c r="M9" s="38" t="s">
        <v>1282</v>
      </c>
      <c r="N9" s="39" t="s">
        <v>2762</v>
      </c>
      <c r="O9" s="39" t="s">
        <v>2602</v>
      </c>
      <c r="P9" s="38" t="s">
        <v>1282</v>
      </c>
      <c r="Q9" s="38" t="s">
        <v>1282</v>
      </c>
      <c r="R9" s="40"/>
      <c r="S9" s="40"/>
      <c r="T9" s="40"/>
      <c r="U9" s="38" t="s">
        <v>1282</v>
      </c>
      <c r="V9" s="38"/>
      <c r="X9" s="26"/>
      <c r="Y9" s="26"/>
      <c r="Z9" s="27"/>
      <c r="AA9" s="26"/>
      <c r="AB9" s="26"/>
    </row>
    <row r="10" spans="1:28" ht="15.75">
      <c r="A10" s="41" t="s">
        <v>1924</v>
      </c>
      <c r="B10" s="38" t="s">
        <v>353</v>
      </c>
      <c r="C10" s="38" t="s">
        <v>1282</v>
      </c>
      <c r="D10" s="38" t="s">
        <v>2767</v>
      </c>
      <c r="E10" s="38" t="s">
        <v>1282</v>
      </c>
      <c r="F10" s="38" t="s">
        <v>2784</v>
      </c>
      <c r="G10" s="38" t="s">
        <v>1282</v>
      </c>
      <c r="H10" s="52" t="s">
        <v>2765</v>
      </c>
      <c r="I10" s="53" t="s">
        <v>2782</v>
      </c>
      <c r="J10" s="38" t="s">
        <v>1282</v>
      </c>
      <c r="K10" s="38" t="s">
        <v>1282</v>
      </c>
      <c r="L10" s="38" t="s">
        <v>1282</v>
      </c>
      <c r="M10" s="38" t="s">
        <v>1282</v>
      </c>
      <c r="N10" s="38" t="s">
        <v>1282</v>
      </c>
      <c r="O10" s="42" t="s">
        <v>2772</v>
      </c>
      <c r="P10" s="42" t="s">
        <v>2772</v>
      </c>
      <c r="Q10" s="38" t="s">
        <v>1282</v>
      </c>
      <c r="R10" s="40"/>
      <c r="S10" s="40"/>
      <c r="T10" s="40"/>
      <c r="U10" s="38" t="s">
        <v>1282</v>
      </c>
      <c r="V10" s="38"/>
      <c r="X10" s="26"/>
      <c r="Y10" s="26"/>
      <c r="Z10" s="27"/>
      <c r="AA10" s="26"/>
      <c r="AB10" s="26"/>
    </row>
    <row r="11" spans="1:28" ht="15.75">
      <c r="A11" s="41" t="s">
        <v>1924</v>
      </c>
      <c r="B11" s="38" t="s">
        <v>343</v>
      </c>
      <c r="C11" s="38" t="s">
        <v>1282</v>
      </c>
      <c r="D11" s="38" t="s">
        <v>2767</v>
      </c>
      <c r="E11" s="38" t="s">
        <v>1282</v>
      </c>
      <c r="F11" s="38" t="s">
        <v>2766</v>
      </c>
      <c r="G11" s="38" t="s">
        <v>1282</v>
      </c>
      <c r="H11" s="52" t="s">
        <v>2765</v>
      </c>
      <c r="I11" s="52" t="s">
        <v>2771</v>
      </c>
      <c r="J11" s="38" t="s">
        <v>1282</v>
      </c>
      <c r="K11" s="38" t="s">
        <v>2774</v>
      </c>
      <c r="L11" s="38" t="s">
        <v>1282</v>
      </c>
      <c r="M11" s="38" t="s">
        <v>2776</v>
      </c>
      <c r="N11" s="39" t="s">
        <v>2762</v>
      </c>
      <c r="O11" s="42" t="s">
        <v>2772</v>
      </c>
      <c r="P11" s="38" t="s">
        <v>1282</v>
      </c>
      <c r="Q11" s="38" t="s">
        <v>1282</v>
      </c>
      <c r="R11" s="40"/>
      <c r="S11" s="40"/>
      <c r="T11" s="40"/>
      <c r="U11" s="38" t="s">
        <v>1282</v>
      </c>
      <c r="V11" s="38"/>
      <c r="X11" s="26"/>
      <c r="Y11" s="26"/>
      <c r="Z11" s="27"/>
      <c r="AA11" s="26"/>
      <c r="AB11" s="26"/>
    </row>
    <row r="12" spans="1:28" ht="15.75">
      <c r="A12" s="50" t="s">
        <v>1218</v>
      </c>
      <c r="B12" s="38" t="s">
        <v>361</v>
      </c>
      <c r="C12" s="38" t="s">
        <v>1282</v>
      </c>
      <c r="D12" s="38" t="s">
        <v>2803</v>
      </c>
      <c r="E12" s="38" t="s">
        <v>2802</v>
      </c>
      <c r="F12" s="38" t="s">
        <v>1282</v>
      </c>
      <c r="G12" s="38" t="s">
        <v>1282</v>
      </c>
      <c r="H12" s="45" t="s">
        <v>1282</v>
      </c>
      <c r="I12" s="38" t="s">
        <v>1282</v>
      </c>
      <c r="J12" s="38" t="s">
        <v>1282</v>
      </c>
      <c r="K12" s="38" t="s">
        <v>1282</v>
      </c>
      <c r="L12" s="38" t="s">
        <v>1282</v>
      </c>
      <c r="M12" s="38" t="s">
        <v>1282</v>
      </c>
      <c r="N12" s="38" t="s">
        <v>1282</v>
      </c>
      <c r="O12" s="39" t="s">
        <v>2801</v>
      </c>
      <c r="P12" s="38" t="s">
        <v>1282</v>
      </c>
      <c r="Q12" s="38" t="s">
        <v>1282</v>
      </c>
      <c r="R12" s="40"/>
      <c r="S12" s="40"/>
      <c r="T12" s="40"/>
      <c r="U12" s="38" t="s">
        <v>1282</v>
      </c>
      <c r="V12" s="38"/>
      <c r="X12" s="26"/>
      <c r="Y12" s="26"/>
      <c r="Z12" s="27"/>
      <c r="AA12" s="26"/>
      <c r="AB12" s="26"/>
    </row>
    <row r="13" spans="1:28" ht="15.75">
      <c r="A13" s="50" t="s">
        <v>1218</v>
      </c>
      <c r="B13" s="38" t="s">
        <v>359</v>
      </c>
      <c r="C13" s="38" t="s">
        <v>1282</v>
      </c>
      <c r="D13" s="38" t="s">
        <v>2792</v>
      </c>
      <c r="E13" s="38" t="s">
        <v>1282</v>
      </c>
      <c r="F13" s="38" t="s">
        <v>1282</v>
      </c>
      <c r="G13" s="38" t="s">
        <v>1282</v>
      </c>
      <c r="H13" s="45" t="s">
        <v>1282</v>
      </c>
      <c r="I13" s="38" t="s">
        <v>1282</v>
      </c>
      <c r="J13" s="38" t="s">
        <v>1282</v>
      </c>
      <c r="K13" s="38" t="s">
        <v>1282</v>
      </c>
      <c r="L13" s="38" t="s">
        <v>1282</v>
      </c>
      <c r="M13" s="38" t="s">
        <v>1282</v>
      </c>
      <c r="N13" s="38" t="s">
        <v>1282</v>
      </c>
      <c r="O13" s="49" t="s">
        <v>2602</v>
      </c>
      <c r="P13" s="38" t="s">
        <v>1282</v>
      </c>
      <c r="Q13" s="38" t="s">
        <v>1282</v>
      </c>
      <c r="R13" s="40"/>
      <c r="S13" s="40"/>
      <c r="T13" s="40"/>
      <c r="U13" s="38" t="s">
        <v>1282</v>
      </c>
      <c r="V13" s="48"/>
      <c r="X13" s="26"/>
      <c r="Y13" s="26"/>
      <c r="Z13" s="27"/>
      <c r="AA13" s="26"/>
      <c r="AB13" s="26"/>
    </row>
    <row r="14" spans="1:28" ht="15.75">
      <c r="A14" s="41" t="s">
        <v>2793</v>
      </c>
      <c r="B14" s="38" t="s">
        <v>359</v>
      </c>
      <c r="C14" s="38" t="s">
        <v>1216</v>
      </c>
      <c r="D14" s="38" t="s">
        <v>2792</v>
      </c>
      <c r="E14" s="38" t="s">
        <v>1282</v>
      </c>
      <c r="F14" s="38" t="s">
        <v>1282</v>
      </c>
      <c r="G14" s="38" t="s">
        <v>1282</v>
      </c>
      <c r="H14" s="45" t="s">
        <v>1282</v>
      </c>
      <c r="I14" s="38" t="s">
        <v>1282</v>
      </c>
      <c r="J14" s="38" t="s">
        <v>1282</v>
      </c>
      <c r="K14" s="38" t="s">
        <v>1282</v>
      </c>
      <c r="L14" s="38" t="s">
        <v>1282</v>
      </c>
      <c r="M14" s="38" t="s">
        <v>1282</v>
      </c>
      <c r="N14" s="38" t="s">
        <v>1282</v>
      </c>
      <c r="O14" s="39" t="s">
        <v>2602</v>
      </c>
      <c r="P14" s="38" t="s">
        <v>1282</v>
      </c>
      <c r="Q14" s="38" t="s">
        <v>1282</v>
      </c>
      <c r="R14" s="40"/>
      <c r="S14" s="40"/>
      <c r="T14" s="40"/>
      <c r="U14" s="38" t="s">
        <v>2800</v>
      </c>
      <c r="V14" s="38"/>
      <c r="X14" s="26"/>
      <c r="Y14" s="26"/>
      <c r="Z14" s="27"/>
      <c r="AA14" s="26"/>
      <c r="AB14" s="26"/>
    </row>
    <row r="15" spans="1:28" ht="15.75">
      <c r="A15" s="41" t="s">
        <v>2793</v>
      </c>
      <c r="B15" s="38" t="s">
        <v>359</v>
      </c>
      <c r="C15" s="38" t="s">
        <v>852</v>
      </c>
      <c r="D15" s="38" t="s">
        <v>2792</v>
      </c>
      <c r="E15" s="38" t="s">
        <v>1282</v>
      </c>
      <c r="F15" s="38" t="s">
        <v>1282</v>
      </c>
      <c r="G15" s="38" t="s">
        <v>1282</v>
      </c>
      <c r="H15" s="38" t="s">
        <v>1282</v>
      </c>
      <c r="I15" s="38" t="s">
        <v>1282</v>
      </c>
      <c r="J15" s="45" t="s">
        <v>1282</v>
      </c>
      <c r="K15" s="45" t="s">
        <v>1282</v>
      </c>
      <c r="L15" s="45" t="s">
        <v>1282</v>
      </c>
      <c r="M15" s="38" t="s">
        <v>1282</v>
      </c>
      <c r="N15" s="38" t="s">
        <v>1282</v>
      </c>
      <c r="O15" s="39" t="s">
        <v>2602</v>
      </c>
      <c r="P15" s="38" t="s">
        <v>1282</v>
      </c>
      <c r="Q15" s="38" t="s">
        <v>1282</v>
      </c>
      <c r="R15" s="40"/>
      <c r="S15" s="40"/>
      <c r="T15" s="40"/>
      <c r="U15" s="38" t="s">
        <v>2799</v>
      </c>
      <c r="V15" s="38"/>
      <c r="X15" s="26"/>
      <c r="Y15" s="26"/>
      <c r="Z15" s="27"/>
      <c r="AA15" s="26"/>
      <c r="AB15" s="26"/>
    </row>
    <row r="16" spans="1:28" ht="15.75">
      <c r="A16" s="41" t="s">
        <v>2793</v>
      </c>
      <c r="B16" s="38" t="s">
        <v>359</v>
      </c>
      <c r="C16" s="38" t="s">
        <v>1214</v>
      </c>
      <c r="D16" s="38" t="s">
        <v>2792</v>
      </c>
      <c r="E16" s="38" t="s">
        <v>1282</v>
      </c>
      <c r="F16" s="38" t="s">
        <v>1282</v>
      </c>
      <c r="G16" s="38" t="s">
        <v>1282</v>
      </c>
      <c r="H16" s="38" t="s">
        <v>1282</v>
      </c>
      <c r="I16" s="38" t="s">
        <v>1282</v>
      </c>
      <c r="J16" s="38" t="s">
        <v>1282</v>
      </c>
      <c r="K16" s="38" t="s">
        <v>1282</v>
      </c>
      <c r="L16" s="38" t="s">
        <v>1282</v>
      </c>
      <c r="M16" s="38" t="s">
        <v>1282</v>
      </c>
      <c r="N16" s="38" t="s">
        <v>1282</v>
      </c>
      <c r="O16" s="39" t="s">
        <v>2602</v>
      </c>
      <c r="P16" s="38" t="s">
        <v>1282</v>
      </c>
      <c r="Q16" s="38" t="s">
        <v>1282</v>
      </c>
      <c r="R16" s="40"/>
      <c r="S16" s="40"/>
      <c r="T16" s="40"/>
      <c r="U16" s="38" t="s">
        <v>2798</v>
      </c>
      <c r="V16" s="38"/>
      <c r="X16" s="26"/>
      <c r="Y16" s="26"/>
      <c r="Z16" s="27"/>
      <c r="AA16" s="26"/>
      <c r="AB16" s="26"/>
    </row>
    <row r="17" spans="1:28" ht="15.75">
      <c r="A17" s="41" t="s">
        <v>2793</v>
      </c>
      <c r="B17" s="38" t="s">
        <v>359</v>
      </c>
      <c r="C17" s="38" t="s">
        <v>1217</v>
      </c>
      <c r="D17" s="38" t="s">
        <v>2792</v>
      </c>
      <c r="E17" s="38" t="s">
        <v>1282</v>
      </c>
      <c r="F17" s="38" t="s">
        <v>1282</v>
      </c>
      <c r="G17" s="38" t="s">
        <v>1282</v>
      </c>
      <c r="H17" s="38" t="s">
        <v>1282</v>
      </c>
      <c r="I17" s="38" t="s">
        <v>1282</v>
      </c>
      <c r="J17" s="38" t="s">
        <v>1282</v>
      </c>
      <c r="K17" s="38" t="s">
        <v>1282</v>
      </c>
      <c r="L17" s="45" t="s">
        <v>1282</v>
      </c>
      <c r="M17" s="38" t="s">
        <v>1282</v>
      </c>
      <c r="N17" s="38" t="s">
        <v>1282</v>
      </c>
      <c r="O17" s="39" t="s">
        <v>2602</v>
      </c>
      <c r="P17" s="38" t="s">
        <v>1282</v>
      </c>
      <c r="Q17" s="38" t="s">
        <v>1282</v>
      </c>
      <c r="R17" s="40"/>
      <c r="S17" s="40"/>
      <c r="T17" s="40"/>
      <c r="U17" s="38" t="s">
        <v>2797</v>
      </c>
      <c r="V17" s="38" t="s">
        <v>2794</v>
      </c>
      <c r="X17" s="26"/>
      <c r="Y17" s="26"/>
      <c r="Z17" s="27"/>
      <c r="AA17" s="26"/>
      <c r="AB17" s="29"/>
    </row>
    <row r="18" spans="1:28" ht="15.75">
      <c r="A18" s="41" t="s">
        <v>2793</v>
      </c>
      <c r="B18" s="38" t="s">
        <v>359</v>
      </c>
      <c r="C18" s="38" t="s">
        <v>2796</v>
      </c>
      <c r="D18" s="38" t="s">
        <v>2792</v>
      </c>
      <c r="E18" s="38" t="s">
        <v>1282</v>
      </c>
      <c r="F18" s="38" t="s">
        <v>1282</v>
      </c>
      <c r="G18" s="38" t="s">
        <v>1282</v>
      </c>
      <c r="H18" s="38" t="s">
        <v>1282</v>
      </c>
      <c r="I18" s="38" t="s">
        <v>1282</v>
      </c>
      <c r="J18" s="38" t="s">
        <v>1282</v>
      </c>
      <c r="K18" s="38" t="s">
        <v>1282</v>
      </c>
      <c r="L18" s="38" t="s">
        <v>1282</v>
      </c>
      <c r="M18" s="38" t="s">
        <v>1282</v>
      </c>
      <c r="N18" s="38" t="s">
        <v>1282</v>
      </c>
      <c r="O18" s="39" t="s">
        <v>2602</v>
      </c>
      <c r="P18" s="38" t="s">
        <v>1282</v>
      </c>
      <c r="Q18" s="38" t="s">
        <v>1282</v>
      </c>
      <c r="R18" s="40"/>
      <c r="S18" s="40"/>
      <c r="T18" s="40"/>
      <c r="U18" s="38" t="s">
        <v>2795</v>
      </c>
      <c r="V18" s="45" t="s">
        <v>2794</v>
      </c>
      <c r="X18" s="26"/>
      <c r="Y18" s="26"/>
      <c r="Z18" s="27"/>
      <c r="AA18" s="26"/>
      <c r="AB18" s="26"/>
    </row>
    <row r="19" spans="1:28" ht="15.75">
      <c r="A19" s="41" t="s">
        <v>2793</v>
      </c>
      <c r="B19" s="38" t="s">
        <v>359</v>
      </c>
      <c r="C19" s="38" t="s">
        <v>1213</v>
      </c>
      <c r="D19" s="38" t="s">
        <v>2792</v>
      </c>
      <c r="E19" s="38" t="s">
        <v>1282</v>
      </c>
      <c r="F19" s="38" t="s">
        <v>1282</v>
      </c>
      <c r="G19" s="38" t="s">
        <v>1282</v>
      </c>
      <c r="H19" s="38" t="s">
        <v>1282</v>
      </c>
      <c r="I19" s="38" t="s">
        <v>1282</v>
      </c>
      <c r="J19" s="38" t="s">
        <v>1282</v>
      </c>
      <c r="K19" s="45" t="s">
        <v>1282</v>
      </c>
      <c r="L19" s="38" t="s">
        <v>1282</v>
      </c>
      <c r="M19" s="38" t="s">
        <v>1282</v>
      </c>
      <c r="N19" s="38" t="s">
        <v>1282</v>
      </c>
      <c r="O19" s="39" t="s">
        <v>2602</v>
      </c>
      <c r="P19" s="38" t="s">
        <v>1282</v>
      </c>
      <c r="Q19" s="38" t="s">
        <v>1282</v>
      </c>
      <c r="R19" s="40"/>
      <c r="S19" s="40"/>
      <c r="T19" s="40"/>
      <c r="U19" s="38" t="s">
        <v>2791</v>
      </c>
      <c r="V19" s="38"/>
      <c r="X19" s="26"/>
      <c r="Y19" s="26"/>
      <c r="Z19" s="27"/>
      <c r="AA19" s="26"/>
      <c r="AB19" s="26"/>
    </row>
    <row r="20" spans="1:28" ht="15.75">
      <c r="A20" s="41" t="s">
        <v>1924</v>
      </c>
      <c r="B20" s="38" t="s">
        <v>341</v>
      </c>
      <c r="C20" s="38" t="s">
        <v>1282</v>
      </c>
      <c r="D20" s="38" t="s">
        <v>2767</v>
      </c>
      <c r="E20" s="38" t="s">
        <v>1282</v>
      </c>
      <c r="F20" s="38" t="s">
        <v>2766</v>
      </c>
      <c r="G20" s="38" t="s">
        <v>1282</v>
      </c>
      <c r="H20" s="39" t="s">
        <v>2765</v>
      </c>
      <c r="I20" s="39" t="s">
        <v>2778</v>
      </c>
      <c r="J20" s="43" t="s">
        <v>2777</v>
      </c>
      <c r="K20" s="38" t="s">
        <v>1282</v>
      </c>
      <c r="L20" s="38" t="s">
        <v>1282</v>
      </c>
      <c r="M20" s="38" t="s">
        <v>1282</v>
      </c>
      <c r="N20" s="39" t="s">
        <v>2762</v>
      </c>
      <c r="O20" s="39" t="s">
        <v>2602</v>
      </c>
      <c r="P20" s="38" t="s">
        <v>1282</v>
      </c>
      <c r="Q20" s="38" t="s">
        <v>1282</v>
      </c>
      <c r="R20" s="40"/>
      <c r="S20" s="40"/>
      <c r="T20" s="40"/>
      <c r="U20" s="38" t="s">
        <v>1282</v>
      </c>
      <c r="V20" s="38"/>
      <c r="X20" s="26"/>
      <c r="Y20" s="26"/>
      <c r="Z20" s="27"/>
      <c r="AA20" s="26"/>
      <c r="AB20" s="26"/>
    </row>
    <row r="21" spans="1:28" ht="15.75">
      <c r="A21" s="41" t="s">
        <v>1924</v>
      </c>
      <c r="B21" s="38" t="s">
        <v>339</v>
      </c>
      <c r="C21" s="38" t="s">
        <v>1282</v>
      </c>
      <c r="D21" s="38" t="s">
        <v>2767</v>
      </c>
      <c r="E21" s="38" t="s">
        <v>1282</v>
      </c>
      <c r="F21" s="38" t="s">
        <v>2766</v>
      </c>
      <c r="G21" s="38" t="s">
        <v>1282</v>
      </c>
      <c r="H21" s="39" t="s">
        <v>2765</v>
      </c>
      <c r="I21" s="39" t="s">
        <v>2764</v>
      </c>
      <c r="J21" s="38" t="s">
        <v>1282</v>
      </c>
      <c r="K21" s="38" t="s">
        <v>1282</v>
      </c>
      <c r="L21" s="39" t="s">
        <v>2763</v>
      </c>
      <c r="M21" s="38" t="s">
        <v>1282</v>
      </c>
      <c r="N21" s="39" t="s">
        <v>2762</v>
      </c>
      <c r="O21" s="39" t="s">
        <v>2602</v>
      </c>
      <c r="P21" s="38" t="s">
        <v>1282</v>
      </c>
      <c r="Q21" s="38" t="s">
        <v>1282</v>
      </c>
      <c r="R21" s="40"/>
      <c r="S21" s="40"/>
      <c r="T21" s="40"/>
      <c r="U21" s="38" t="s">
        <v>1282</v>
      </c>
      <c r="V21" s="37"/>
      <c r="X21" s="26"/>
      <c r="Y21" s="26"/>
      <c r="Z21" s="27"/>
      <c r="AA21" s="26"/>
      <c r="AB21" s="26"/>
    </row>
    <row r="22" spans="1:28" ht="15.75" customHeight="1">
      <c r="A22" s="41" t="s">
        <v>1924</v>
      </c>
      <c r="B22" s="38" t="s">
        <v>345</v>
      </c>
      <c r="C22" s="38" t="s">
        <v>1282</v>
      </c>
      <c r="D22" s="38" t="s">
        <v>2775</v>
      </c>
      <c r="E22" s="38" t="s">
        <v>1282</v>
      </c>
      <c r="F22" s="38" t="s">
        <v>2766</v>
      </c>
      <c r="G22" s="38" t="s">
        <v>1282</v>
      </c>
      <c r="H22" s="39" t="s">
        <v>2765</v>
      </c>
      <c r="I22" s="39" t="s">
        <v>2771</v>
      </c>
      <c r="J22" s="38" t="s">
        <v>1282</v>
      </c>
      <c r="K22" s="38" t="s">
        <v>2774</v>
      </c>
      <c r="L22" s="38" t="s">
        <v>1282</v>
      </c>
      <c r="M22" s="38" t="s">
        <v>2773</v>
      </c>
      <c r="N22" s="38" t="s">
        <v>1282</v>
      </c>
      <c r="O22" s="42" t="s">
        <v>2772</v>
      </c>
      <c r="P22" s="42" t="s">
        <v>2772</v>
      </c>
      <c r="Q22" s="39" t="s">
        <v>2769</v>
      </c>
      <c r="R22" s="46"/>
      <c r="S22" s="46"/>
      <c r="T22" s="46"/>
      <c r="U22" s="38" t="s">
        <v>1282</v>
      </c>
      <c r="V22" s="38"/>
      <c r="W22" s="44"/>
      <c r="X22" s="26"/>
      <c r="Z22" s="26"/>
      <c r="AA22" s="26"/>
      <c r="AB22" s="26"/>
    </row>
    <row r="23" spans="1:28" ht="15.75" customHeight="1">
      <c r="A23" s="41" t="s">
        <v>1924</v>
      </c>
      <c r="B23" s="38" t="s">
        <v>349</v>
      </c>
      <c r="C23" s="38" t="s">
        <v>1282</v>
      </c>
      <c r="D23" s="38" t="s">
        <v>2767</v>
      </c>
      <c r="E23" s="38" t="s">
        <v>1282</v>
      </c>
      <c r="F23" s="38" t="s">
        <v>2766</v>
      </c>
      <c r="G23" s="38" t="s">
        <v>1282</v>
      </c>
      <c r="H23" s="39" t="s">
        <v>2765</v>
      </c>
      <c r="I23" s="39" t="s">
        <v>2771</v>
      </c>
      <c r="J23" s="38" t="s">
        <v>1282</v>
      </c>
      <c r="K23" s="39" t="s">
        <v>2770</v>
      </c>
      <c r="L23" s="38" t="s">
        <v>1282</v>
      </c>
      <c r="M23" s="38" t="s">
        <v>1282</v>
      </c>
      <c r="N23" s="38" t="s">
        <v>1282</v>
      </c>
      <c r="O23" s="39" t="s">
        <v>2604</v>
      </c>
      <c r="P23" s="26" t="s">
        <v>2603</v>
      </c>
      <c r="Q23" s="39" t="s">
        <v>2769</v>
      </c>
      <c r="R23" s="46"/>
      <c r="S23" s="46"/>
      <c r="T23" s="46"/>
      <c r="U23" s="38" t="s">
        <v>1282</v>
      </c>
      <c r="V23" s="38"/>
      <c r="X23" s="26"/>
      <c r="Y23" s="26"/>
      <c r="Z23" s="27"/>
      <c r="AA23" s="26"/>
      <c r="AB23" s="26"/>
    </row>
    <row r="24" spans="1:28" ht="15.75" customHeight="1">
      <c r="A24" s="41" t="s">
        <v>1924</v>
      </c>
      <c r="B24" s="38" t="s">
        <v>354</v>
      </c>
      <c r="C24" s="38" t="s">
        <v>1282</v>
      </c>
      <c r="D24" s="38" t="s">
        <v>2785</v>
      </c>
      <c r="E24" s="38" t="s">
        <v>1282</v>
      </c>
      <c r="F24" s="38" t="s">
        <v>2786</v>
      </c>
      <c r="G24" s="38" t="s">
        <v>2790</v>
      </c>
      <c r="H24" s="38" t="s">
        <v>1282</v>
      </c>
      <c r="I24" s="38" t="s">
        <v>1282</v>
      </c>
      <c r="J24" s="38" t="s">
        <v>1282</v>
      </c>
      <c r="K24" s="38" t="s">
        <v>1282</v>
      </c>
      <c r="L24" s="38" t="s">
        <v>1282</v>
      </c>
      <c r="M24" s="38" t="s">
        <v>1282</v>
      </c>
      <c r="N24" s="39" t="s">
        <v>2762</v>
      </c>
      <c r="O24" s="39" t="s">
        <v>2602</v>
      </c>
      <c r="P24" s="26" t="s">
        <v>2603</v>
      </c>
      <c r="Q24" s="38" t="s">
        <v>1282</v>
      </c>
      <c r="R24" s="40"/>
      <c r="S24" s="40"/>
      <c r="T24" s="40"/>
      <c r="U24" s="38" t="s">
        <v>1282</v>
      </c>
      <c r="V24" s="38"/>
      <c r="Y24" s="26"/>
      <c r="Z24" s="27"/>
      <c r="AA24" s="29"/>
      <c r="AB24" s="26"/>
    </row>
    <row r="25" spans="1:28" ht="15.75" customHeight="1">
      <c r="A25" s="41" t="s">
        <v>1924</v>
      </c>
      <c r="B25" s="38" t="s">
        <v>351</v>
      </c>
      <c r="C25" s="38" t="s">
        <v>1282</v>
      </c>
      <c r="D25" s="38" t="s">
        <v>2767</v>
      </c>
      <c r="E25" s="38" t="s">
        <v>1282</v>
      </c>
      <c r="F25" s="38" t="s">
        <v>2786</v>
      </c>
      <c r="G25" s="38" t="s">
        <v>2789</v>
      </c>
      <c r="H25" s="38" t="s">
        <v>1282</v>
      </c>
      <c r="I25" s="38" t="s">
        <v>1282</v>
      </c>
      <c r="J25" s="38" t="s">
        <v>1282</v>
      </c>
      <c r="K25" s="38" t="s">
        <v>1282</v>
      </c>
      <c r="L25" s="38" t="s">
        <v>1282</v>
      </c>
      <c r="M25" s="38" t="s">
        <v>1282</v>
      </c>
      <c r="N25" s="47" t="s">
        <v>2788</v>
      </c>
      <c r="O25" s="39" t="s">
        <v>2604</v>
      </c>
      <c r="P25" s="26" t="s">
        <v>2603</v>
      </c>
      <c r="Q25" s="38" t="s">
        <v>1282</v>
      </c>
      <c r="R25" s="40"/>
      <c r="S25" s="40"/>
      <c r="T25" s="40"/>
      <c r="U25" s="38" t="s">
        <v>1282</v>
      </c>
      <c r="V25" s="39"/>
      <c r="W25" s="26"/>
      <c r="X25" s="26"/>
      <c r="Y25" s="26"/>
      <c r="Z25" s="27"/>
      <c r="AA25" s="29"/>
      <c r="AB25" s="26"/>
    </row>
    <row r="26" spans="1:28" ht="15.75" customHeight="1">
      <c r="A26" s="41" t="s">
        <v>1924</v>
      </c>
      <c r="B26" s="38" t="s">
        <v>331</v>
      </c>
      <c r="C26" s="38" t="s">
        <v>1282</v>
      </c>
      <c r="D26" s="38" t="s">
        <v>2767</v>
      </c>
      <c r="E26" s="38" t="s">
        <v>1282</v>
      </c>
      <c r="F26" s="38" t="s">
        <v>2766</v>
      </c>
      <c r="G26" s="38" t="s">
        <v>1282</v>
      </c>
      <c r="H26" s="39" t="s">
        <v>2765</v>
      </c>
      <c r="I26" s="39" t="s">
        <v>2780</v>
      </c>
      <c r="J26" s="43" t="s">
        <v>2779</v>
      </c>
      <c r="K26" s="38" t="s">
        <v>1282</v>
      </c>
      <c r="L26" s="38" t="s">
        <v>1282</v>
      </c>
      <c r="M26" s="38" t="s">
        <v>1282</v>
      </c>
      <c r="N26" s="39" t="s">
        <v>2762</v>
      </c>
      <c r="O26" s="39" t="s">
        <v>2602</v>
      </c>
      <c r="P26" s="38" t="s">
        <v>1282</v>
      </c>
      <c r="Q26" s="38" t="s">
        <v>1282</v>
      </c>
      <c r="R26" s="40"/>
      <c r="S26" s="40"/>
      <c r="T26" s="40"/>
      <c r="U26" s="38" t="s">
        <v>1282</v>
      </c>
      <c r="V26" s="38"/>
      <c r="X26" s="26"/>
      <c r="Y26" s="26"/>
      <c r="Z26" s="27"/>
      <c r="AA26" s="26"/>
      <c r="AB26" s="26"/>
    </row>
    <row r="27" spans="1:28" ht="15.75" customHeight="1">
      <c r="A27" s="41" t="s">
        <v>1924</v>
      </c>
      <c r="B27" s="38" t="s">
        <v>337</v>
      </c>
      <c r="C27" s="38" t="s">
        <v>1282</v>
      </c>
      <c r="D27" s="38" t="s">
        <v>2767</v>
      </c>
      <c r="E27" s="38" t="s">
        <v>1282</v>
      </c>
      <c r="F27" s="38" t="s">
        <v>2766</v>
      </c>
      <c r="G27" s="38" t="s">
        <v>1282</v>
      </c>
      <c r="H27" s="39" t="s">
        <v>2765</v>
      </c>
      <c r="I27" s="39" t="s">
        <v>2764</v>
      </c>
      <c r="J27" s="38" t="s">
        <v>1282</v>
      </c>
      <c r="K27" s="38" t="s">
        <v>1282</v>
      </c>
      <c r="L27" s="39" t="s">
        <v>2768</v>
      </c>
      <c r="M27" s="38" t="s">
        <v>1282</v>
      </c>
      <c r="N27" s="39" t="s">
        <v>2762</v>
      </c>
      <c r="O27" s="39" t="s">
        <v>2602</v>
      </c>
      <c r="P27" s="38" t="s">
        <v>1282</v>
      </c>
      <c r="Q27" s="38" t="s">
        <v>1282</v>
      </c>
      <c r="R27" s="40"/>
      <c r="S27" s="40"/>
      <c r="T27" s="40"/>
      <c r="U27" s="38" t="s">
        <v>1282</v>
      </c>
      <c r="V27" s="38"/>
      <c r="X27" s="26"/>
      <c r="Y27" s="26"/>
      <c r="Z27" s="27"/>
      <c r="AA27" s="26"/>
      <c r="AB27" s="26"/>
    </row>
    <row r="28" spans="1:28" ht="15.75" customHeight="1">
      <c r="A28" s="41" t="s">
        <v>1924</v>
      </c>
      <c r="B28" s="38" t="s">
        <v>333</v>
      </c>
      <c r="C28" s="38" t="s">
        <v>1282</v>
      </c>
      <c r="D28" s="38" t="s">
        <v>2767</v>
      </c>
      <c r="E28" s="38" t="s">
        <v>1282</v>
      </c>
      <c r="F28" s="38" t="s">
        <v>2766</v>
      </c>
      <c r="G28" s="38" t="s">
        <v>1282</v>
      </c>
      <c r="H28" s="39" t="s">
        <v>2765</v>
      </c>
      <c r="I28" s="39" t="s">
        <v>2778</v>
      </c>
      <c r="J28" s="43" t="s">
        <v>2779</v>
      </c>
      <c r="K28" s="38" t="s">
        <v>1282</v>
      </c>
      <c r="L28" s="38" t="s">
        <v>1282</v>
      </c>
      <c r="M28" s="38" t="s">
        <v>1282</v>
      </c>
      <c r="N28" s="39" t="s">
        <v>2762</v>
      </c>
      <c r="O28" s="39" t="s">
        <v>2602</v>
      </c>
      <c r="P28" s="38" t="s">
        <v>1282</v>
      </c>
      <c r="Q28" s="38" t="s">
        <v>1282</v>
      </c>
      <c r="R28" s="40"/>
      <c r="S28" s="40"/>
      <c r="T28" s="40"/>
      <c r="U28" s="38" t="s">
        <v>1282</v>
      </c>
      <c r="V28" s="38"/>
      <c r="X28" s="26"/>
      <c r="Y28" s="26"/>
      <c r="Z28" s="27"/>
      <c r="AA28" s="26"/>
      <c r="AB28" s="26"/>
    </row>
    <row r="29" spans="1:28" ht="15.75" customHeight="1">
      <c r="I29" s="36"/>
    </row>
    <row r="30" spans="1:28" ht="15.75" customHeight="1">
      <c r="I30" s="36"/>
    </row>
    <row r="31" spans="1:28" ht="15.75" customHeight="1">
      <c r="S31" s="28"/>
      <c r="T31" s="28"/>
      <c r="U31" s="27"/>
      <c r="V31" s="27"/>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130" priority="11" operator="equal">
      <formula>"-"</formula>
    </cfRule>
  </conditionalFormatting>
  <conditionalFormatting sqref="I2">
    <cfRule type="cellIs" dxfId="129" priority="7" operator="equal">
      <formula>"-"</formula>
    </cfRule>
  </conditionalFormatting>
  <conditionalFormatting sqref="I10:I11">
    <cfRule type="cellIs" dxfId="128" priority="15" operator="equal">
      <formula>"-"</formula>
    </cfRule>
  </conditionalFormatting>
  <conditionalFormatting sqref="I3:J3 L3:M3">
    <cfRule type="cellIs" dxfId="127" priority="14" operator="equal">
      <formula>"-"</formula>
    </cfRule>
  </conditionalFormatting>
  <conditionalFormatting sqref="J15:M15">
    <cfRule type="cellIs" dxfId="126" priority="17" operator="equal">
      <formula>"-"</formula>
    </cfRule>
  </conditionalFormatting>
  <conditionalFormatting sqref="K19">
    <cfRule type="cellIs" dxfId="125" priority="16" operator="equal">
      <formula>"-"</formula>
    </cfRule>
  </conditionalFormatting>
  <conditionalFormatting sqref="L17:M17">
    <cfRule type="cellIs" dxfId="124" priority="18" operator="equal">
      <formula>"-"</formula>
    </cfRule>
  </conditionalFormatting>
  <conditionalFormatting sqref="O12:O22 O23:P23 O24:O28">
    <cfRule type="cellIs" dxfId="123" priority="12" operator="equal">
      <formula>"-"</formula>
    </cfRule>
  </conditionalFormatting>
  <conditionalFormatting sqref="O2:T10 H10:H14 P14:T14">
    <cfRule type="cellIs" dxfId="122" priority="13" operator="equal">
      <formula>"-"</formula>
    </cfRule>
  </conditionalFormatting>
  <conditionalFormatting sqref="P5 AB2:AB6">
    <cfRule type="containsText" dxfId="121" priority="43" operator="containsText" text="sp_size">
      <formula>NOT(ISERROR(SEARCH(("sp_size"),(P7))))</formula>
    </cfRule>
  </conditionalFormatting>
  <conditionalFormatting sqref="P6:P9 AB1 AB7:AB28">
    <cfRule type="containsText" dxfId="120" priority="25" operator="containsText" text="sp_size">
      <formula>NOT(ISERROR(SEARCH(("sp_size"),(P5))))</formula>
    </cfRule>
  </conditionalFormatting>
  <conditionalFormatting sqref="P19">
    <cfRule type="cellIs" dxfId="119" priority="6" operator="equal">
      <formula>"-"</formula>
    </cfRule>
  </conditionalFormatting>
  <conditionalFormatting sqref="P2:T2">
    <cfRule type="containsText" dxfId="118" priority="19" operator="containsText" text="sp_size">
      <formula>NOT(ISERROR(SEARCH(("sp_size"),(P2))))</formula>
    </cfRule>
    <cfRule type="containsText" dxfId="117" priority="20" operator="containsText" text="rarity">
      <formula>NOT(ISERROR(SEARCH(("rarity"),(P2))))</formula>
    </cfRule>
    <cfRule type="containsText" dxfId="116" priority="21" operator="containsText" text="sp_size">
      <formula>NOT(ISERROR(SEARCH(("sp_size"),(P2))))</formula>
    </cfRule>
    <cfRule type="containsText" dxfId="115" priority="22" operator="containsText" text="rarity">
      <formula>NOT(ISERROR(SEARCH(("rarity"),(P2))))</formula>
    </cfRule>
  </conditionalFormatting>
  <conditionalFormatting sqref="P4:T4 P14:T14">
    <cfRule type="containsText" dxfId="114" priority="23" operator="containsText" text="sp_size">
      <formula>NOT(ISERROR(SEARCH(("sp_size"),(P4))))</formula>
    </cfRule>
    <cfRule type="containsText" dxfId="113" priority="24" operator="containsText" text="rarity">
      <formula>NOT(ISERROR(SEARCH(("rarity"),(P4))))</formula>
    </cfRule>
  </conditionalFormatting>
  <conditionalFormatting sqref="R1">
    <cfRule type="duplicateValues" dxfId="112" priority="2"/>
  </conditionalFormatting>
  <conditionalFormatting sqref="S1">
    <cfRule type="duplicateValues" dxfId="111" priority="3"/>
  </conditionalFormatting>
  <conditionalFormatting sqref="S31:V31">
    <cfRule type="duplicateValues" dxfId="110" priority="5"/>
  </conditionalFormatting>
  <conditionalFormatting sqref="T1">
    <cfRule type="duplicateValues" dxfId="109" priority="1"/>
  </conditionalFormatting>
  <conditionalFormatting sqref="U6">
    <cfRule type="cellIs" dxfId="108" priority="8" operator="equal">
      <formula>"-"</formula>
    </cfRule>
    <cfRule type="containsText" dxfId="107" priority="9" operator="containsText" text="sp_size">
      <formula>NOT(ISERROR(SEARCH(("sp_size"),(U10))))</formula>
    </cfRule>
    <cfRule type="containsText" dxfId="106" priority="10" operator="containsText" text="rarity">
      <formula>NOT(ISERROR(SEARCH(("rarity"),(U10))))</formula>
    </cfRule>
  </conditionalFormatting>
  <conditionalFormatting sqref="V18">
    <cfRule type="cellIs" dxfId="105" priority="28" operator="equal">
      <formula>"-"</formula>
    </cfRule>
  </conditionalFormatting>
  <conditionalFormatting sqref="Y1:Y21 Z22 Y23:Y28">
    <cfRule type="containsText" dxfId="104" priority="29" operator="containsText" text="Survey duration">
      <formula>NOT(ISERROR(SEARCH(("Survey duration"),(Y1))))</formula>
    </cfRule>
    <cfRule type="containsText" dxfId="103" priority="30" operator="containsText" text="Total number of camera days">
      <formula>NOT(ISERROR(SEARCH(("Total number of camera days"),(Y1))))</formula>
    </cfRule>
    <cfRule type="containsText" dxfId="102" priority="31" operator="containsText" text="camdays_per_loc">
      <formula>NOT(ISERROR(SEARCH(("camdays_per_loc"),(Y1))))</formula>
    </cfRule>
    <cfRule type="containsText" dxfId="101" priority="32" operator="containsText" text="Camera spacing">
      <formula>NOT(ISERROR(SEARCH(("Camera spacing"),(Y1))))</formula>
    </cfRule>
    <cfRule type="containsText" dxfId="100" priority="33" operator="containsText" text="Camera days per camera location">
      <formula>NOT(ISERROR(SEARCH(("Camera days per camera location"),(Y1))))</formula>
    </cfRule>
    <cfRule type="containsText" dxfId="99" priority="34" operator="containsText" text="Camera arrangement">
      <formula>NOT(ISERROR(SEARCH(("Camera arrangement"),(Y1))))</formula>
    </cfRule>
    <cfRule type="containsText" dxfId="98" priority="35" operator="containsText" text="Number of cameras">
      <formula>NOT(ISERROR(SEARCH(("Number of cameras"),(Y1))))</formula>
    </cfRule>
  </conditionalFormatting>
  <conditionalFormatting sqref="Z1:Z28">
    <cfRule type="containsText" dxfId="97" priority="36" operator="containsText" text="num_cams">
      <formula>NOT(ISERROR(SEARCH(("num_cams"),(Z1))))</formula>
    </cfRule>
    <cfRule type="containsText" dxfId="96" priority="37" operator="containsText" text="cam_arrange">
      <formula>NOT(ISERROR(SEARCH(("cam_arrange"),(Z1))))</formula>
    </cfRule>
    <cfRule type="containsText" dxfId="95" priority="38" operator="containsText" text="camdays_per_loc">
      <formula>NOT(ISERROR(SEARCH(("camdays_per_loc"),(Z1))))</formula>
    </cfRule>
    <cfRule type="containsText" dxfId="94" priority="39" operator="containsText" text="survey_duration">
      <formula>NOT(ISERROR(SEARCH(("survey_duration"),(Z1))))</formula>
    </cfRule>
    <cfRule type="containsText" dxfId="93" priority="40" operator="containsText" text="cam_days_ttl">
      <formula>NOT(ISERROR(SEARCH(("cam_days_ttl"),(Z1))))</formula>
    </cfRule>
    <cfRule type="containsText" dxfId="92" priority="41" operator="containsText" text="cam_spacing">
      <formula>NOT(ISERROR(SEARCH(("cam_spacing"),(Z1))))</formula>
    </cfRule>
  </conditionalFormatting>
  <conditionalFormatting sqref="AB1 P6:P9 AB7:AB28">
    <cfRule type="containsText" dxfId="91" priority="42" operator="containsText" text="rarity">
      <formula>NOT(ISERROR(SEARCH(("rarity"),(P5))))</formula>
    </cfRule>
  </conditionalFormatting>
  <conditionalFormatting sqref="AB2:AB6 P5">
    <cfRule type="containsText" dxfId="90" priority="44" operator="containsText" text="rarity">
      <formula>NOT(ISERROR(SEARCH(("rarity"),(P7))))</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94"/>
  <sheetViews>
    <sheetView workbookViewId="0">
      <selection activeCell="C9" sqref="C9"/>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3" t="s">
        <v>845</v>
      </c>
      <c r="B1" s="3" t="s">
        <v>378</v>
      </c>
      <c r="C1" s="3" t="s">
        <v>850</v>
      </c>
      <c r="D1" s="3" t="s">
        <v>377</v>
      </c>
    </row>
    <row r="2" spans="1:4">
      <c r="A2" t="s">
        <v>1127</v>
      </c>
      <c r="B2" t="s">
        <v>864</v>
      </c>
      <c r="C2" t="s">
        <v>862</v>
      </c>
      <c r="D2" t="str">
        <f>"    "&amp;B2&amp;": "&amp;""""&amp;C2&amp;""""</f>
        <v xml:space="preserve">    b1: "    -   "</v>
      </c>
    </row>
    <row r="3" spans="1:4">
      <c r="A3" t="s">
        <v>1127</v>
      </c>
      <c r="B3" t="s">
        <v>863</v>
      </c>
      <c r="C3" t="s">
        <v>861</v>
      </c>
      <c r="D3" t="str">
        <f>"    "&amp;B3&amp;": "&amp;""""&amp;C3&amp;""""</f>
        <v xml:space="preserve">    b2: "-   "</v>
      </c>
    </row>
    <row r="4" spans="1:4">
      <c r="A4" t="s">
        <v>1877</v>
      </c>
      <c r="B4" t="s">
        <v>2755</v>
      </c>
      <c r="C4" t="s">
        <v>2755</v>
      </c>
      <c r="D4" t="str">
        <f>"    "&amp;B4&amp;": "&amp;""""&amp;C4&amp;""""</f>
        <v xml:space="preserve">    name_mod_name: "name_mod_name"</v>
      </c>
    </row>
    <row r="5" spans="1:4">
      <c r="A5" t="s">
        <v>1877</v>
      </c>
      <c r="B5" t="s">
        <v>2980</v>
      </c>
      <c r="C5" t="s">
        <v>2980</v>
      </c>
      <c r="D5" t="str">
        <f t="shared" ref="D5:D68" si="0">"    "&amp;B5&amp;": "&amp;""""&amp;C5&amp;""""</f>
        <v xml:space="preserve">    ref_bib_figure1_ref_id: "ref_bib_figure1_ref_id"</v>
      </c>
    </row>
    <row r="6" spans="1:4">
      <c r="A6" t="s">
        <v>1877</v>
      </c>
      <c r="B6" t="s">
        <v>2989</v>
      </c>
      <c r="C6" t="s">
        <v>2989</v>
      </c>
      <c r="D6" t="str">
        <f t="shared" si="0"/>
        <v xml:space="preserve">    ref_bib_figure10_ref_id: "ref_bib_figure10_ref_id"</v>
      </c>
    </row>
    <row r="7" spans="1:4">
      <c r="A7" t="s">
        <v>1877</v>
      </c>
      <c r="B7" t="s">
        <v>2990</v>
      </c>
      <c r="C7" t="s">
        <v>2990</v>
      </c>
      <c r="D7" t="str">
        <f t="shared" si="0"/>
        <v xml:space="preserve">    ref_bib_figure11_ref_id: "ref_bib_figure11_ref_id"</v>
      </c>
    </row>
    <row r="8" spans="1:4">
      <c r="A8" t="s">
        <v>1877</v>
      </c>
      <c r="B8" t="s">
        <v>2991</v>
      </c>
      <c r="C8" t="s">
        <v>2991</v>
      </c>
      <c r="D8" t="str">
        <f t="shared" si="0"/>
        <v xml:space="preserve">    ref_bib_figure12_ref_id: "ref_bib_figure12_ref_id"</v>
      </c>
    </row>
    <row r="9" spans="1:4">
      <c r="A9" t="s">
        <v>1877</v>
      </c>
      <c r="B9" t="s">
        <v>2992</v>
      </c>
      <c r="C9" t="s">
        <v>2992</v>
      </c>
      <c r="D9" t="str">
        <f t="shared" si="0"/>
        <v xml:space="preserve">    ref_bib_figure13_ref_id: "ref_bib_figure13_ref_id"</v>
      </c>
    </row>
    <row r="10" spans="1:4">
      <c r="A10" t="s">
        <v>1877</v>
      </c>
      <c r="B10" t="s">
        <v>2993</v>
      </c>
      <c r="C10" t="s">
        <v>2993</v>
      </c>
      <c r="D10" t="str">
        <f t="shared" si="0"/>
        <v xml:space="preserve">    ref_bib_figure14_ref_id: "ref_bib_figure14_ref_id"</v>
      </c>
    </row>
    <row r="11" spans="1:4">
      <c r="A11" t="s">
        <v>1877</v>
      </c>
      <c r="B11" t="s">
        <v>2994</v>
      </c>
      <c r="C11" t="s">
        <v>2994</v>
      </c>
      <c r="D11" t="str">
        <f t="shared" si="0"/>
        <v xml:space="preserve">    ref_bib_figure15_ref_id: "ref_bib_figure15_ref_id"</v>
      </c>
    </row>
    <row r="12" spans="1:4">
      <c r="A12" t="s">
        <v>1877</v>
      </c>
      <c r="B12" t="s">
        <v>2995</v>
      </c>
      <c r="C12" t="s">
        <v>2995</v>
      </c>
      <c r="D12" t="str">
        <f t="shared" si="0"/>
        <v xml:space="preserve">    ref_bib_figure16_ref_id: "ref_bib_figure16_ref_id"</v>
      </c>
    </row>
    <row r="13" spans="1:4">
      <c r="A13" t="s">
        <v>1877</v>
      </c>
      <c r="B13" t="s">
        <v>2996</v>
      </c>
      <c r="C13" t="s">
        <v>2996</v>
      </c>
      <c r="D13" t="str">
        <f t="shared" si="0"/>
        <v xml:space="preserve">    ref_bib_figure17_ref_id: "ref_bib_figure17_ref_id"</v>
      </c>
    </row>
    <row r="14" spans="1:4">
      <c r="A14" t="s">
        <v>1877</v>
      </c>
      <c r="B14" t="s">
        <v>2997</v>
      </c>
      <c r="C14" t="s">
        <v>2997</v>
      </c>
      <c r="D14" t="str">
        <f t="shared" si="0"/>
        <v xml:space="preserve">    ref_bib_figure18_ref_id: "ref_bib_figure18_ref_id"</v>
      </c>
    </row>
    <row r="15" spans="1:4">
      <c r="A15" t="s">
        <v>1877</v>
      </c>
      <c r="B15" t="s">
        <v>2998</v>
      </c>
      <c r="C15" t="s">
        <v>2998</v>
      </c>
      <c r="D15" t="str">
        <f t="shared" si="0"/>
        <v xml:space="preserve">    ref_bib_figure19_ref_id: "ref_bib_figure19_ref_id"</v>
      </c>
    </row>
    <row r="16" spans="1:4">
      <c r="A16" t="s">
        <v>1877</v>
      </c>
      <c r="B16" t="s">
        <v>2981</v>
      </c>
      <c r="C16" t="s">
        <v>2981</v>
      </c>
      <c r="D16" t="str">
        <f t="shared" si="0"/>
        <v xml:space="preserve">    ref_bib_figure2_ref_id: "ref_bib_figure2_ref_id"</v>
      </c>
    </row>
    <row r="17" spans="1:4">
      <c r="A17" t="s">
        <v>1877</v>
      </c>
      <c r="B17" t="s">
        <v>2999</v>
      </c>
      <c r="C17" t="s">
        <v>2999</v>
      </c>
      <c r="D17" t="str">
        <f t="shared" si="0"/>
        <v xml:space="preserve">    ref_bib_figure20_ref_id: "ref_bib_figure20_ref_id"</v>
      </c>
    </row>
    <row r="18" spans="1:4">
      <c r="A18" t="s">
        <v>1877</v>
      </c>
      <c r="B18" t="s">
        <v>2982</v>
      </c>
      <c r="C18" t="s">
        <v>2982</v>
      </c>
      <c r="D18" t="str">
        <f t="shared" si="0"/>
        <v xml:space="preserve">    ref_bib_figure3_ref_id: "ref_bib_figure3_ref_id"</v>
      </c>
    </row>
    <row r="19" spans="1:4">
      <c r="A19" t="s">
        <v>1877</v>
      </c>
      <c r="B19" t="s">
        <v>2983</v>
      </c>
      <c r="C19" t="s">
        <v>2983</v>
      </c>
      <c r="D19" t="str">
        <f t="shared" si="0"/>
        <v xml:space="preserve">    ref_bib_figure4_ref_id: "ref_bib_figure4_ref_id"</v>
      </c>
    </row>
    <row r="20" spans="1:4">
      <c r="A20" t="s">
        <v>1877</v>
      </c>
      <c r="B20" t="s">
        <v>2984</v>
      </c>
      <c r="C20" t="s">
        <v>2984</v>
      </c>
      <c r="D20" t="str">
        <f t="shared" si="0"/>
        <v xml:space="preserve">    ref_bib_figure5_ref_id: "ref_bib_figure5_ref_id"</v>
      </c>
    </row>
    <row r="21" spans="1:4">
      <c r="A21" t="s">
        <v>1877</v>
      </c>
      <c r="B21" t="s">
        <v>2985</v>
      </c>
      <c r="C21" t="s">
        <v>2985</v>
      </c>
      <c r="D21" t="str">
        <f t="shared" si="0"/>
        <v xml:space="preserve">    ref_bib_figure6_ref_id: "ref_bib_figure6_ref_id"</v>
      </c>
    </row>
    <row r="22" spans="1:4">
      <c r="A22" t="s">
        <v>1877</v>
      </c>
      <c r="B22" t="s">
        <v>2986</v>
      </c>
      <c r="C22" t="s">
        <v>2986</v>
      </c>
      <c r="D22" t="str">
        <f t="shared" si="0"/>
        <v xml:space="preserve">    ref_bib_figure7_ref_id: "ref_bib_figure7_ref_id"</v>
      </c>
    </row>
    <row r="23" spans="1:4">
      <c r="A23" t="s">
        <v>1877</v>
      </c>
      <c r="B23" t="s">
        <v>2987</v>
      </c>
      <c r="C23" t="s">
        <v>2987</v>
      </c>
      <c r="D23" t="str">
        <f t="shared" si="0"/>
        <v xml:space="preserve">    ref_bib_figure8_ref_id: "ref_bib_figure8_ref_id"</v>
      </c>
    </row>
    <row r="24" spans="1:4">
      <c r="A24" t="s">
        <v>1877</v>
      </c>
      <c r="B24" t="s">
        <v>2988</v>
      </c>
      <c r="C24" t="s">
        <v>2988</v>
      </c>
      <c r="D24" t="str">
        <f t="shared" si="0"/>
        <v xml:space="preserve">    ref_bib_figure9_ref_id: "ref_bib_figure9_ref_id"</v>
      </c>
    </row>
    <row r="25" spans="1:4">
      <c r="A25" t="s">
        <v>1877</v>
      </c>
      <c r="B25" t="s">
        <v>1863</v>
      </c>
      <c r="C25" t="s">
        <v>1863</v>
      </c>
      <c r="D25" t="str">
        <f t="shared" si="0"/>
        <v xml:space="preserve">    ref_bib_resource1_ref_id: "ref_bib_resource1_ref_id"</v>
      </c>
    </row>
    <row r="26" spans="1:4">
      <c r="A26" t="s">
        <v>1877</v>
      </c>
      <c r="B26" t="s">
        <v>1912</v>
      </c>
      <c r="C26" t="s">
        <v>1912</v>
      </c>
      <c r="D26" t="str">
        <f t="shared" si="0"/>
        <v xml:space="preserve">    ref_bib_resource10_ref_id: "ref_bib_resource10_ref_id"</v>
      </c>
    </row>
    <row r="27" spans="1:4">
      <c r="A27" t="s">
        <v>1877</v>
      </c>
      <c r="B27" t="s">
        <v>1913</v>
      </c>
      <c r="C27" t="s">
        <v>1913</v>
      </c>
      <c r="D27" t="str">
        <f t="shared" si="0"/>
        <v xml:space="preserve">    ref_bib_resource11_ref_id: "ref_bib_resource11_ref_id"</v>
      </c>
    </row>
    <row r="28" spans="1:4">
      <c r="A28" t="s">
        <v>1877</v>
      </c>
      <c r="B28" t="s">
        <v>1914</v>
      </c>
      <c r="C28" t="s">
        <v>1914</v>
      </c>
      <c r="D28" t="str">
        <f t="shared" si="0"/>
        <v xml:space="preserve">    ref_bib_resource12_ref_id: "ref_bib_resource12_ref_id"</v>
      </c>
    </row>
    <row r="29" spans="1:4">
      <c r="A29" t="s">
        <v>1877</v>
      </c>
      <c r="B29" t="s">
        <v>1915</v>
      </c>
      <c r="C29" t="s">
        <v>1915</v>
      </c>
      <c r="D29" t="str">
        <f t="shared" si="0"/>
        <v xml:space="preserve">    ref_bib_resource13_ref_id: "ref_bib_resource13_ref_id"</v>
      </c>
    </row>
    <row r="30" spans="1:4">
      <c r="A30" t="s">
        <v>1877</v>
      </c>
      <c r="B30" t="s">
        <v>2940</v>
      </c>
      <c r="C30" t="s">
        <v>2940</v>
      </c>
      <c r="D30" t="str">
        <f t="shared" si="0"/>
        <v xml:space="preserve">    ref_bib_resource14_ref_id: "ref_bib_resource14_ref_id"</v>
      </c>
    </row>
    <row r="31" spans="1:4">
      <c r="A31" t="s">
        <v>1877</v>
      </c>
      <c r="B31" t="s">
        <v>2941</v>
      </c>
      <c r="C31" t="s">
        <v>2941</v>
      </c>
      <c r="D31" t="str">
        <f t="shared" si="0"/>
        <v xml:space="preserve">    ref_bib_resource15_ref_id: "ref_bib_resource15_ref_id"</v>
      </c>
    </row>
    <row r="32" spans="1:4">
      <c r="A32" t="s">
        <v>1877</v>
      </c>
      <c r="B32" t="s">
        <v>2942</v>
      </c>
      <c r="C32" t="s">
        <v>2942</v>
      </c>
      <c r="D32" t="str">
        <f t="shared" si="0"/>
        <v xml:space="preserve">    ref_bib_resource16_ref_id: "ref_bib_resource16_ref_id"</v>
      </c>
    </row>
    <row r="33" spans="1:4">
      <c r="A33" t="s">
        <v>1877</v>
      </c>
      <c r="B33" t="s">
        <v>2943</v>
      </c>
      <c r="C33" t="s">
        <v>2943</v>
      </c>
      <c r="D33" t="str">
        <f t="shared" si="0"/>
        <v xml:space="preserve">    ref_bib_resource17_ref_id: "ref_bib_resource17_ref_id"</v>
      </c>
    </row>
    <row r="34" spans="1:4">
      <c r="A34" t="s">
        <v>1877</v>
      </c>
      <c r="B34" t="s">
        <v>2944</v>
      </c>
      <c r="C34" t="s">
        <v>2944</v>
      </c>
      <c r="D34" t="str">
        <f t="shared" si="0"/>
        <v xml:space="preserve">    ref_bib_resource18_ref_id: "ref_bib_resource18_ref_id"</v>
      </c>
    </row>
    <row r="35" spans="1:4">
      <c r="A35" t="s">
        <v>1877</v>
      </c>
      <c r="B35" t="s">
        <v>2945</v>
      </c>
      <c r="C35" t="s">
        <v>2945</v>
      </c>
      <c r="D35" t="str">
        <f t="shared" si="0"/>
        <v xml:space="preserve">    ref_bib_resource19_ref_id: "ref_bib_resource19_ref_id"</v>
      </c>
    </row>
    <row r="36" spans="1:4">
      <c r="A36" t="s">
        <v>1877</v>
      </c>
      <c r="B36" t="s">
        <v>1871</v>
      </c>
      <c r="C36" t="s">
        <v>1871</v>
      </c>
      <c r="D36" t="str">
        <f t="shared" si="0"/>
        <v xml:space="preserve">    ref_bib_resource2_ref_id: "ref_bib_resource2_ref_id"</v>
      </c>
    </row>
    <row r="37" spans="1:4">
      <c r="A37" t="s">
        <v>1877</v>
      </c>
      <c r="B37" t="s">
        <v>2946</v>
      </c>
      <c r="C37" t="s">
        <v>2946</v>
      </c>
      <c r="D37" t="str">
        <f t="shared" si="0"/>
        <v xml:space="preserve">    ref_bib_resource20_ref_id: "ref_bib_resource20_ref_id"</v>
      </c>
    </row>
    <row r="38" spans="1:4">
      <c r="A38" t="s">
        <v>1877</v>
      </c>
      <c r="B38" t="s">
        <v>1872</v>
      </c>
      <c r="C38" t="s">
        <v>1872</v>
      </c>
      <c r="D38" t="str">
        <f t="shared" si="0"/>
        <v xml:space="preserve">    ref_bib_resource3_ref_id: "ref_bib_resource3_ref_id"</v>
      </c>
    </row>
    <row r="39" spans="1:4">
      <c r="A39" t="s">
        <v>1877</v>
      </c>
      <c r="B39" t="s">
        <v>1873</v>
      </c>
      <c r="C39" t="s">
        <v>1873</v>
      </c>
      <c r="D39" t="str">
        <f t="shared" si="0"/>
        <v xml:space="preserve">    ref_bib_resource4_ref_id: "ref_bib_resource4_ref_id"</v>
      </c>
    </row>
    <row r="40" spans="1:4">
      <c r="A40" t="s">
        <v>1877</v>
      </c>
      <c r="B40" t="s">
        <v>1862</v>
      </c>
      <c r="C40" t="s">
        <v>1862</v>
      </c>
      <c r="D40" t="str">
        <f t="shared" si="0"/>
        <v xml:space="preserve">    ref_bib_resource5_ref_id: "ref_bib_resource5_ref_id"</v>
      </c>
    </row>
    <row r="41" spans="1:4">
      <c r="A41" t="s">
        <v>1877</v>
      </c>
      <c r="B41" t="s">
        <v>1874</v>
      </c>
      <c r="C41" t="s">
        <v>1874</v>
      </c>
      <c r="D41" t="str">
        <f t="shared" si="0"/>
        <v xml:space="preserve">    ref_bib_resource6_ref_id: "ref_bib_resource6_ref_id"</v>
      </c>
    </row>
    <row r="42" spans="1:4">
      <c r="A42" t="s">
        <v>1877</v>
      </c>
      <c r="B42" t="s">
        <v>1875</v>
      </c>
      <c r="C42" t="s">
        <v>1875</v>
      </c>
      <c r="D42" t="str">
        <f t="shared" si="0"/>
        <v xml:space="preserve">    ref_bib_resource7_ref_id: "ref_bib_resource7_ref_id"</v>
      </c>
    </row>
    <row r="43" spans="1:4">
      <c r="A43" t="s">
        <v>1877</v>
      </c>
      <c r="B43" t="s">
        <v>1876</v>
      </c>
      <c r="C43" t="s">
        <v>1876</v>
      </c>
      <c r="D43" t="str">
        <f t="shared" si="0"/>
        <v xml:space="preserve">    ref_bib_resource8_ref_id: "ref_bib_resource8_ref_id"</v>
      </c>
    </row>
    <row r="44" spans="1:4">
      <c r="A44" t="s">
        <v>1877</v>
      </c>
      <c r="B44" t="s">
        <v>1911</v>
      </c>
      <c r="C44" t="s">
        <v>1911</v>
      </c>
      <c r="D44" t="str">
        <f t="shared" si="0"/>
        <v xml:space="preserve">    ref_bib_resource9_ref_id: "ref_bib_resource9_ref_id"</v>
      </c>
    </row>
    <row r="45" spans="1:4">
      <c r="A45" t="s">
        <v>1877</v>
      </c>
      <c r="B45" t="s">
        <v>1856</v>
      </c>
      <c r="C45" t="s">
        <v>1856</v>
      </c>
      <c r="D45" t="str">
        <f t="shared" si="0"/>
        <v xml:space="preserve">    ref_intext_figure1_ref_id: "ref_intext_figure1_ref_id"</v>
      </c>
    </row>
    <row r="46" spans="1:4">
      <c r="A46" t="s">
        <v>1877</v>
      </c>
      <c r="B46" t="s">
        <v>2969</v>
      </c>
      <c r="C46" t="s">
        <v>2969</v>
      </c>
      <c r="D46" t="str">
        <f t="shared" si="0"/>
        <v xml:space="preserve">    ref_intext_figure10_ref_id: "ref_intext_figure10_ref_id"</v>
      </c>
    </row>
    <row r="47" spans="1:4">
      <c r="A47" t="s">
        <v>1877</v>
      </c>
      <c r="B47" t="s">
        <v>2970</v>
      </c>
      <c r="C47" t="s">
        <v>2970</v>
      </c>
      <c r="D47" t="str">
        <f t="shared" si="0"/>
        <v xml:space="preserve">    ref_intext_figure11_ref_id: "ref_intext_figure11_ref_id"</v>
      </c>
    </row>
    <row r="48" spans="1:4">
      <c r="A48" t="s">
        <v>1877</v>
      </c>
      <c r="B48" t="s">
        <v>2971</v>
      </c>
      <c r="C48" t="s">
        <v>2971</v>
      </c>
      <c r="D48" t="str">
        <f t="shared" si="0"/>
        <v xml:space="preserve">    ref_intext_figure12_ref_id: "ref_intext_figure12_ref_id"</v>
      </c>
    </row>
    <row r="49" spans="1:4">
      <c r="A49" t="s">
        <v>1877</v>
      </c>
      <c r="B49" t="s">
        <v>2972</v>
      </c>
      <c r="C49" t="s">
        <v>2972</v>
      </c>
      <c r="D49" t="str">
        <f t="shared" si="0"/>
        <v xml:space="preserve">    ref_intext_figure13_ref_id: "ref_intext_figure13_ref_id"</v>
      </c>
    </row>
    <row r="50" spans="1:4">
      <c r="A50" t="s">
        <v>1877</v>
      </c>
      <c r="B50" t="s">
        <v>2973</v>
      </c>
      <c r="C50" t="s">
        <v>2973</v>
      </c>
      <c r="D50" t="str">
        <f t="shared" si="0"/>
        <v xml:space="preserve">    ref_intext_figure14_ref_id: "ref_intext_figure14_ref_id"</v>
      </c>
    </row>
    <row r="51" spans="1:4">
      <c r="A51" t="s">
        <v>1877</v>
      </c>
      <c r="B51" t="s">
        <v>2974</v>
      </c>
      <c r="C51" t="s">
        <v>2974</v>
      </c>
      <c r="D51" t="str">
        <f t="shared" si="0"/>
        <v xml:space="preserve">    ref_intext_figure15_ref_id: "ref_intext_figure15_ref_id"</v>
      </c>
    </row>
    <row r="52" spans="1:4">
      <c r="A52" t="s">
        <v>1877</v>
      </c>
      <c r="B52" t="s">
        <v>2975</v>
      </c>
      <c r="C52" t="s">
        <v>2975</v>
      </c>
      <c r="D52" t="str">
        <f t="shared" si="0"/>
        <v xml:space="preserve">    ref_intext_figure16_ref_id: "ref_intext_figure16_ref_id"</v>
      </c>
    </row>
    <row r="53" spans="1:4">
      <c r="A53" t="s">
        <v>1877</v>
      </c>
      <c r="B53" t="s">
        <v>2976</v>
      </c>
      <c r="C53" t="s">
        <v>2976</v>
      </c>
      <c r="D53" t="str">
        <f t="shared" si="0"/>
        <v xml:space="preserve">    ref_intext_figure17_ref_id: "ref_intext_figure17_ref_id"</v>
      </c>
    </row>
    <row r="54" spans="1:4">
      <c r="A54" t="s">
        <v>1877</v>
      </c>
      <c r="B54" t="s">
        <v>2977</v>
      </c>
      <c r="C54" t="s">
        <v>2977</v>
      </c>
      <c r="D54" t="str">
        <f t="shared" si="0"/>
        <v xml:space="preserve">    ref_intext_figure18_ref_id: "ref_intext_figure18_ref_id"</v>
      </c>
    </row>
    <row r="55" spans="1:4">
      <c r="A55" t="s">
        <v>1877</v>
      </c>
      <c r="B55" t="s">
        <v>2978</v>
      </c>
      <c r="C55" t="s">
        <v>2978</v>
      </c>
      <c r="D55" t="str">
        <f t="shared" si="0"/>
        <v xml:space="preserve">    ref_intext_figure19_ref_id: "ref_intext_figure19_ref_id"</v>
      </c>
    </row>
    <row r="56" spans="1:4">
      <c r="A56" t="s">
        <v>1877</v>
      </c>
      <c r="B56" t="s">
        <v>1857</v>
      </c>
      <c r="C56" t="s">
        <v>1857</v>
      </c>
      <c r="D56" t="str">
        <f t="shared" si="0"/>
        <v xml:space="preserve">    ref_intext_figure2_ref_id: "ref_intext_figure2_ref_id"</v>
      </c>
    </row>
    <row r="57" spans="1:4">
      <c r="A57" t="s">
        <v>1877</v>
      </c>
      <c r="B57" t="s">
        <v>2979</v>
      </c>
      <c r="C57" t="s">
        <v>2979</v>
      </c>
      <c r="D57" t="str">
        <f t="shared" si="0"/>
        <v xml:space="preserve">    ref_intext_figure20_ref_id: "ref_intext_figure20_ref_id"</v>
      </c>
    </row>
    <row r="58" spans="1:4">
      <c r="A58" t="s">
        <v>1877</v>
      </c>
      <c r="B58" t="s">
        <v>1858</v>
      </c>
      <c r="C58" t="s">
        <v>1858</v>
      </c>
      <c r="D58" t="str">
        <f t="shared" si="0"/>
        <v xml:space="preserve">    ref_intext_figure3_ref_id: "ref_intext_figure3_ref_id"</v>
      </c>
    </row>
    <row r="59" spans="1:4">
      <c r="A59" t="s">
        <v>1877</v>
      </c>
      <c r="B59" t="s">
        <v>1859</v>
      </c>
      <c r="C59" t="s">
        <v>1859</v>
      </c>
      <c r="D59" t="str">
        <f t="shared" si="0"/>
        <v xml:space="preserve">    ref_intext_figure4_ref_id: "ref_intext_figure4_ref_id"</v>
      </c>
    </row>
    <row r="60" spans="1:4">
      <c r="A60" t="s">
        <v>1877</v>
      </c>
      <c r="B60" t="s">
        <v>1860</v>
      </c>
      <c r="C60" t="s">
        <v>1860</v>
      </c>
      <c r="D60" t="str">
        <f t="shared" si="0"/>
        <v xml:space="preserve">    ref_intext_figure5_ref_id: "ref_intext_figure5_ref_id"</v>
      </c>
    </row>
    <row r="61" spans="1:4">
      <c r="A61" t="s">
        <v>1877</v>
      </c>
      <c r="B61" t="s">
        <v>1855</v>
      </c>
      <c r="C61" t="s">
        <v>1855</v>
      </c>
      <c r="D61" t="str">
        <f t="shared" si="0"/>
        <v xml:space="preserve">    ref_intext_figure6_ref_id: "ref_intext_figure6_ref_id"</v>
      </c>
    </row>
    <row r="62" spans="1:4">
      <c r="A62" t="s">
        <v>1877</v>
      </c>
      <c r="B62" t="s">
        <v>1861</v>
      </c>
      <c r="C62" t="s">
        <v>1861</v>
      </c>
      <c r="D62" t="str">
        <f t="shared" si="0"/>
        <v xml:space="preserve">    ref_intext_figure7_ref_id: "ref_intext_figure7_ref_id"</v>
      </c>
    </row>
    <row r="63" spans="1:4">
      <c r="A63" t="s">
        <v>1877</v>
      </c>
      <c r="B63" t="s">
        <v>2967</v>
      </c>
      <c r="C63" t="s">
        <v>2967</v>
      </c>
      <c r="D63" t="str">
        <f t="shared" si="0"/>
        <v xml:space="preserve">    ref_intext_figure8_ref_id: "ref_intext_figure8_ref_id"</v>
      </c>
    </row>
    <row r="64" spans="1:4">
      <c r="A64" t="s">
        <v>1877</v>
      </c>
      <c r="B64" t="s">
        <v>2968</v>
      </c>
      <c r="C64" t="s">
        <v>2968</v>
      </c>
      <c r="D64" t="str">
        <f t="shared" si="0"/>
        <v xml:space="preserve">    ref_intext_figure9_ref_id: "ref_intext_figure9_ref_id"</v>
      </c>
    </row>
    <row r="65" spans="1:4">
      <c r="A65" t="s">
        <v>1877</v>
      </c>
      <c r="B65" t="s">
        <v>2947</v>
      </c>
      <c r="C65" t="s">
        <v>2947</v>
      </c>
      <c r="D65" t="str">
        <f t="shared" si="0"/>
        <v xml:space="preserve">    ref_intext_resource1_ref_id: "ref_intext_resource1_ref_id"</v>
      </c>
    </row>
    <row r="66" spans="1:4">
      <c r="A66" t="s">
        <v>1877</v>
      </c>
      <c r="B66" t="s">
        <v>2956</v>
      </c>
      <c r="C66" t="s">
        <v>2956</v>
      </c>
      <c r="D66" t="str">
        <f t="shared" si="0"/>
        <v xml:space="preserve">    ref_intext_resource10_ref_id: "ref_intext_resource10_ref_id"</v>
      </c>
    </row>
    <row r="67" spans="1:4">
      <c r="A67" t="s">
        <v>1877</v>
      </c>
      <c r="B67" t="s">
        <v>2957</v>
      </c>
      <c r="C67" t="s">
        <v>2957</v>
      </c>
      <c r="D67" t="str">
        <f t="shared" si="0"/>
        <v xml:space="preserve">    ref_intext_resource11_ref_id: "ref_intext_resource11_ref_id"</v>
      </c>
    </row>
    <row r="68" spans="1:4">
      <c r="A68" t="s">
        <v>1877</v>
      </c>
      <c r="B68" t="s">
        <v>2958</v>
      </c>
      <c r="C68" t="s">
        <v>2958</v>
      </c>
      <c r="D68" t="str">
        <f t="shared" si="0"/>
        <v xml:space="preserve">    ref_intext_resource12_ref_id: "ref_intext_resource12_ref_id"</v>
      </c>
    </row>
    <row r="69" spans="1:4">
      <c r="A69" t="s">
        <v>1877</v>
      </c>
      <c r="B69" t="s">
        <v>2959</v>
      </c>
      <c r="C69" t="s">
        <v>2959</v>
      </c>
      <c r="D69" t="str">
        <f t="shared" ref="D69:D94" si="1">"    "&amp;B69&amp;": "&amp;""""&amp;C69&amp;""""</f>
        <v xml:space="preserve">    ref_intext_resource13_ref_id: "ref_intext_resource13_ref_id"</v>
      </c>
    </row>
    <row r="70" spans="1:4">
      <c r="A70" t="s">
        <v>1877</v>
      </c>
      <c r="B70" t="s">
        <v>2960</v>
      </c>
      <c r="C70" t="s">
        <v>2960</v>
      </c>
      <c r="D70" t="str">
        <f t="shared" si="1"/>
        <v xml:space="preserve">    ref_intext_resource14_ref_id: "ref_intext_resource14_ref_id"</v>
      </c>
    </row>
    <row r="71" spans="1:4">
      <c r="A71" t="s">
        <v>1877</v>
      </c>
      <c r="B71" t="s">
        <v>2961</v>
      </c>
      <c r="C71" t="s">
        <v>2961</v>
      </c>
      <c r="D71" t="str">
        <f t="shared" si="1"/>
        <v xml:space="preserve">    ref_intext_resource15_ref_id: "ref_intext_resource15_ref_id"</v>
      </c>
    </row>
    <row r="72" spans="1:4">
      <c r="A72" t="s">
        <v>1877</v>
      </c>
      <c r="B72" t="s">
        <v>2962</v>
      </c>
      <c r="C72" t="s">
        <v>2962</v>
      </c>
      <c r="D72" t="str">
        <f t="shared" si="1"/>
        <v xml:space="preserve">    ref_intext_resource16_ref_id: "ref_intext_resource16_ref_id"</v>
      </c>
    </row>
    <row r="73" spans="1:4">
      <c r="A73" t="s">
        <v>1877</v>
      </c>
      <c r="B73" t="s">
        <v>2963</v>
      </c>
      <c r="C73" t="s">
        <v>2963</v>
      </c>
      <c r="D73" t="str">
        <f t="shared" si="1"/>
        <v xml:space="preserve">    ref_intext_resource17_ref_id: "ref_intext_resource17_ref_id"</v>
      </c>
    </row>
    <row r="74" spans="1:4">
      <c r="A74" t="s">
        <v>1877</v>
      </c>
      <c r="B74" t="s">
        <v>2964</v>
      </c>
      <c r="C74" t="s">
        <v>2964</v>
      </c>
      <c r="D74" t="str">
        <f t="shared" si="1"/>
        <v xml:space="preserve">    ref_intext_resource18_ref_id: "ref_intext_resource18_ref_id"</v>
      </c>
    </row>
    <row r="75" spans="1:4">
      <c r="A75" t="s">
        <v>1877</v>
      </c>
      <c r="B75" t="s">
        <v>2965</v>
      </c>
      <c r="C75" t="s">
        <v>2965</v>
      </c>
      <c r="D75" t="str">
        <f t="shared" si="1"/>
        <v xml:space="preserve">    ref_intext_resource19_ref_id: "ref_intext_resource19_ref_id"</v>
      </c>
    </row>
    <row r="76" spans="1:4">
      <c r="A76" t="s">
        <v>1877</v>
      </c>
      <c r="B76" t="s">
        <v>2948</v>
      </c>
      <c r="C76" t="s">
        <v>2948</v>
      </c>
      <c r="D76" t="str">
        <f t="shared" si="1"/>
        <v xml:space="preserve">    ref_intext_resource2_ref_id: "ref_intext_resource2_ref_id"</v>
      </c>
    </row>
    <row r="77" spans="1:4">
      <c r="A77" t="s">
        <v>1877</v>
      </c>
      <c r="B77" t="s">
        <v>2966</v>
      </c>
      <c r="C77" t="s">
        <v>2966</v>
      </c>
      <c r="D77" t="str">
        <f t="shared" si="1"/>
        <v xml:space="preserve">    ref_intext_resource20_ref_id: "ref_intext_resource20_ref_id"</v>
      </c>
    </row>
    <row r="78" spans="1:4">
      <c r="A78" t="s">
        <v>1877</v>
      </c>
      <c r="B78" t="s">
        <v>2949</v>
      </c>
      <c r="C78" t="s">
        <v>2949</v>
      </c>
      <c r="D78" t="str">
        <f t="shared" si="1"/>
        <v xml:space="preserve">    ref_intext_resource3_ref_id: "ref_intext_resource3_ref_id"</v>
      </c>
    </row>
    <row r="79" spans="1:4">
      <c r="A79" t="s">
        <v>1877</v>
      </c>
      <c r="B79" t="s">
        <v>2950</v>
      </c>
      <c r="C79" t="s">
        <v>2950</v>
      </c>
      <c r="D79" t="str">
        <f t="shared" si="1"/>
        <v xml:space="preserve">    ref_intext_resource4_ref_id: "ref_intext_resource4_ref_id"</v>
      </c>
    </row>
    <row r="80" spans="1:4">
      <c r="A80" t="s">
        <v>1877</v>
      </c>
      <c r="B80" t="s">
        <v>2951</v>
      </c>
      <c r="C80" t="s">
        <v>2951</v>
      </c>
      <c r="D80" t="str">
        <f t="shared" si="1"/>
        <v xml:space="preserve">    ref_intext_resource5_ref_id: "ref_intext_resource5_ref_id"</v>
      </c>
    </row>
    <row r="81" spans="1:4">
      <c r="A81" t="s">
        <v>1877</v>
      </c>
      <c r="B81" t="s">
        <v>2952</v>
      </c>
      <c r="C81" t="s">
        <v>2952</v>
      </c>
      <c r="D81" t="str">
        <f t="shared" si="1"/>
        <v xml:space="preserve">    ref_intext_resource6_ref_id: "ref_intext_resource6_ref_id"</v>
      </c>
    </row>
    <row r="82" spans="1:4">
      <c r="A82" t="s">
        <v>1877</v>
      </c>
      <c r="B82" t="s">
        <v>2953</v>
      </c>
      <c r="C82" t="s">
        <v>2953</v>
      </c>
      <c r="D82" t="str">
        <f t="shared" si="1"/>
        <v xml:space="preserve">    ref_intext_resource7_ref_id: "ref_intext_resource7_ref_id"</v>
      </c>
    </row>
    <row r="83" spans="1:4">
      <c r="A83" t="s">
        <v>1877</v>
      </c>
      <c r="B83" t="s">
        <v>2954</v>
      </c>
      <c r="C83" t="s">
        <v>2954</v>
      </c>
      <c r="D83" t="str">
        <f t="shared" si="1"/>
        <v xml:space="preserve">    ref_intext_resource8_ref_id: "ref_intext_resource8_ref_id"</v>
      </c>
    </row>
    <row r="84" spans="1:4">
      <c r="A84" t="s">
        <v>1877</v>
      </c>
      <c r="B84" t="s">
        <v>2955</v>
      </c>
      <c r="C84" t="s">
        <v>2955</v>
      </c>
      <c r="D84" t="str">
        <f t="shared" si="1"/>
        <v xml:space="preserve">    ref_intext_resource9_ref_id: "ref_intext_resource9_ref_id"</v>
      </c>
    </row>
    <row r="85" spans="1:4">
      <c r="A85" t="s">
        <v>1877</v>
      </c>
      <c r="B85" t="s">
        <v>1865</v>
      </c>
      <c r="C85" t="s">
        <v>1865</v>
      </c>
      <c r="D85" t="str">
        <f t="shared" si="1"/>
        <v xml:space="preserve">    ref_intext_vid1_ref_id: "ref_intext_vid1_ref_id"</v>
      </c>
    </row>
    <row r="86" spans="1:4">
      <c r="A86" t="s">
        <v>1877</v>
      </c>
      <c r="B86" t="s">
        <v>1866</v>
      </c>
      <c r="C86" t="s">
        <v>1866</v>
      </c>
      <c r="D86" t="str">
        <f t="shared" si="1"/>
        <v xml:space="preserve">    ref_intext_vid2_ref_id: "ref_intext_vid2_ref_id"</v>
      </c>
    </row>
    <row r="87" spans="1:4">
      <c r="A87" t="s">
        <v>1877</v>
      </c>
      <c r="B87" t="s">
        <v>1867</v>
      </c>
      <c r="C87" t="s">
        <v>1867</v>
      </c>
      <c r="D87" t="str">
        <f t="shared" si="1"/>
        <v xml:space="preserve">    ref_intext_vid3_ref_id: "ref_intext_vid3_ref_id"</v>
      </c>
    </row>
    <row r="88" spans="1:4">
      <c r="A88" t="s">
        <v>1877</v>
      </c>
      <c r="B88" t="s">
        <v>1868</v>
      </c>
      <c r="C88" t="s">
        <v>1868</v>
      </c>
      <c r="D88" t="str">
        <f t="shared" si="1"/>
        <v xml:space="preserve">    ref_intext_vid4_ref_id: "ref_intext_vid4_ref_id"</v>
      </c>
    </row>
    <row r="89" spans="1:4">
      <c r="A89" t="s">
        <v>1877</v>
      </c>
      <c r="B89" t="s">
        <v>1869</v>
      </c>
      <c r="C89" t="s">
        <v>1869</v>
      </c>
      <c r="D89" t="str">
        <f t="shared" si="1"/>
        <v xml:space="preserve">    ref_intext_vid5_ref_id: "ref_intext_vid5_ref_id"</v>
      </c>
    </row>
    <row r="90" spans="1:4">
      <c r="A90" t="s">
        <v>1877</v>
      </c>
      <c r="B90" t="s">
        <v>1870</v>
      </c>
      <c r="C90" t="s">
        <v>1870</v>
      </c>
      <c r="D90" t="str">
        <f t="shared" si="1"/>
        <v xml:space="preserve">    ref_intext_vid6_ref_id: "ref_intext_vid6_ref_id"</v>
      </c>
    </row>
    <row r="91" spans="1:4">
      <c r="A91" t="s">
        <v>1877</v>
      </c>
      <c r="B91" t="s">
        <v>1864</v>
      </c>
      <c r="C91" t="s">
        <v>1864</v>
      </c>
      <c r="D91" t="str">
        <f t="shared" si="1"/>
        <v xml:space="preserve">    ref_intext_vid7_ref_id: "ref_intext_vid7_ref_id"</v>
      </c>
    </row>
    <row r="92" spans="1:4">
      <c r="A92" t="s">
        <v>1877</v>
      </c>
      <c r="B92" t="s">
        <v>3000</v>
      </c>
      <c r="C92" t="s">
        <v>3000</v>
      </c>
      <c r="D92" t="str">
        <f t="shared" si="1"/>
        <v xml:space="preserve">    ref_intext_vid8_ref_id: "ref_intext_vid8_ref_id"</v>
      </c>
    </row>
    <row r="93" spans="1:4">
      <c r="A93" t="s">
        <v>1877</v>
      </c>
      <c r="B93" t="s">
        <v>3001</v>
      </c>
      <c r="C93" t="s">
        <v>3001</v>
      </c>
      <c r="D93" t="str">
        <f t="shared" si="1"/>
        <v xml:space="preserve">    ref_intext_vid9_ref_id: "ref_intext_vid9_ref_id"</v>
      </c>
    </row>
    <row r="94" spans="1:4">
      <c r="A94" t="s">
        <v>1877</v>
      </c>
      <c r="B94" t="s">
        <v>2756</v>
      </c>
      <c r="C94" t="s">
        <v>2756</v>
      </c>
      <c r="D94" t="str">
        <f t="shared" si="1"/>
        <v xml:space="preserve">    term_mod_name: "term_mod_name"</v>
      </c>
    </row>
  </sheetData>
  <autoFilter ref="A1:D76" xr:uid="{5B9C1C1F-6928-4DA5-8716-D178E5716830}">
    <sortState xmlns:xlrd2="http://schemas.microsoft.com/office/spreadsheetml/2017/richdata2" ref="A2:D94">
      <sortCondition ref="B1:B76"/>
    </sortState>
  </autoFilter>
  <conditionalFormatting sqref="B4:B10">
    <cfRule type="duplicateValues" dxfId="36" priority="8"/>
  </conditionalFormatting>
  <conditionalFormatting sqref="B11:B14">
    <cfRule type="duplicateValues" dxfId="35" priority="9"/>
  </conditionalFormatting>
  <conditionalFormatting sqref="B15:B23">
    <cfRule type="duplicateValues" dxfId="34" priority="7"/>
  </conditionalFormatting>
  <conditionalFormatting sqref="B24:B30">
    <cfRule type="duplicateValues" dxfId="33" priority="14"/>
  </conditionalFormatting>
  <conditionalFormatting sqref="B31:B34">
    <cfRule type="duplicateValues" dxfId="32" priority="15"/>
  </conditionalFormatting>
  <conditionalFormatting sqref="B35:B43">
    <cfRule type="duplicateValues" dxfId="31" priority="13"/>
  </conditionalFormatting>
  <conditionalFormatting sqref="B64:B83">
    <cfRule type="duplicateValues" dxfId="30" priority="4"/>
  </conditionalFormatting>
  <conditionalFormatting sqref="B84:B1048576 B44:B63 B1:B3">
    <cfRule type="duplicateValues" dxfId="29" priority="48"/>
  </conditionalFormatting>
  <conditionalFormatting sqref="C4">
    <cfRule type="duplicateValues" dxfId="28" priority="2"/>
  </conditionalFormatting>
  <conditionalFormatting sqref="C94">
    <cfRule type="duplicateValues" dxfId="27" priority="1"/>
  </conditionalFormatting>
  <conditionalFormatting sqref="E45:E64">
    <cfRule type="duplicateValues" dxfId="26" priority="6"/>
  </conditionalFormatting>
  <conditionalFormatting sqref="F24:F25">
    <cfRule type="duplicateValues" dxfId="25" priority="16"/>
  </conditionalFormatting>
  <conditionalFormatting sqref="F26:F32">
    <cfRule type="duplicateValues" dxfId="24" priority="11"/>
  </conditionalFormatting>
  <conditionalFormatting sqref="F33:F36">
    <cfRule type="duplicateValues" dxfId="23" priority="12"/>
  </conditionalFormatting>
  <conditionalFormatting sqref="F37:F43">
    <cfRule type="duplicateValues" dxfId="22" priority="50"/>
  </conditionalFormatting>
  <conditionalFormatting sqref="F44">
    <cfRule type="duplicateValues" dxfId="21" priority="53"/>
  </conditionalFormatting>
  <conditionalFormatting sqref="G86:G94">
    <cfRule type="duplicateValues" dxfId="20" priority="3"/>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selection activeCell="F8" sqref="F8"/>
    </sheetView>
  </sheetViews>
  <sheetFormatPr defaultRowHeight="14.25"/>
  <cols>
    <col min="1" max="1" width="23.25" customWidth="1"/>
    <col min="2" max="2" width="18.125" customWidth="1"/>
    <col min="6" max="6" width="143.875" customWidth="1"/>
    <col min="9" max="9" width="68.875" customWidth="1"/>
  </cols>
  <sheetData>
    <row r="1" spans="1:9" ht="15">
      <c r="A1" s="54" t="s">
        <v>378</v>
      </c>
      <c r="B1" s="54" t="s">
        <v>857</v>
      </c>
      <c r="C1" s="54" t="s">
        <v>2102</v>
      </c>
      <c r="D1" s="54" t="s">
        <v>859</v>
      </c>
      <c r="E1" s="54" t="s">
        <v>1128</v>
      </c>
      <c r="F1" s="54" t="s">
        <v>860</v>
      </c>
      <c r="G1" s="54" t="s">
        <v>865</v>
      </c>
      <c r="H1" s="54" t="s">
        <v>1114</v>
      </c>
      <c r="I1" s="54" t="s">
        <v>377</v>
      </c>
    </row>
    <row r="2" spans="1:9">
      <c r="A2" t="s">
        <v>882</v>
      </c>
      <c r="B2" t="s">
        <v>347</v>
      </c>
      <c r="C2" t="s">
        <v>856</v>
      </c>
      <c r="D2">
        <v>1</v>
      </c>
      <c r="E2" t="s">
        <v>354</v>
      </c>
      <c r="F2" t="s">
        <v>2009</v>
      </c>
      <c r="G2" t="str">
        <f t="shared" ref="G2:G65" si="0">B2&amp;"_"&amp;C2</f>
        <v>mod_2flankspim_assump</v>
      </c>
      <c r="H2" t="s">
        <v>864</v>
      </c>
      <c r="I2" t="str">
        <f t="shared" ref="I2:I65" si="1">"    "&amp;A2&amp;": "&amp;""""&amp;F2&amp;""""</f>
        <v xml:space="preserve">    mod_2flankspim_assump_01: "Same as SCR ({{ ref_intext_augustine_et_al_2018 }}; {{ ref_intext_clarke_et_al_2023 }})"</v>
      </c>
    </row>
    <row r="3" spans="1:9">
      <c r="A3" t="s">
        <v>883</v>
      </c>
      <c r="B3" t="s">
        <v>347</v>
      </c>
      <c r="C3" t="s">
        <v>856</v>
      </c>
      <c r="D3">
        <v>2</v>
      </c>
      <c r="F3" t="s">
        <v>2010</v>
      </c>
      <c r="G3" t="str">
        <f t="shared" si="0"/>
        <v>mod_2flankspim_assump</v>
      </c>
      <c r="H3" t="s">
        <v>864</v>
      </c>
      <c r="I3" t="str">
        <f t="shared" si="1"/>
        <v xml:space="preserve">    mod_2flankspim_assump_02: "Capture processes for left-side, right-side and both-side images are independent ({{ ref_intext_augustine_et_al_2018 }}; {{ ref_intext_clarke_et_al_2023 }})"</v>
      </c>
    </row>
    <row r="4" spans="1:9">
      <c r="A4" t="s">
        <v>884</v>
      </c>
      <c r="B4" t="s">
        <v>347</v>
      </c>
      <c r="C4" t="s">
        <v>851</v>
      </c>
      <c r="D4">
        <v>1</v>
      </c>
      <c r="F4" t="s">
        <v>2011</v>
      </c>
      <c r="G4" t="str">
        <f t="shared" si="0"/>
        <v>mod_2flankspim_con</v>
      </c>
      <c r="H4" t="s">
        <v>864</v>
      </c>
      <c r="I4" t="str">
        <f t="shared" si="1"/>
        <v xml:space="preserve">    mod_2flankspim_con_01: "Computationally intensive ({{ ref_intext_augustine_et_al_2018 }}; {{ ref_intext_clarke_et_al_2023 }})"</v>
      </c>
    </row>
    <row r="5" spans="1:9">
      <c r="A5" t="s">
        <v>885</v>
      </c>
      <c r="B5" t="s">
        <v>347</v>
      </c>
      <c r="C5" t="s">
        <v>851</v>
      </c>
      <c r="D5">
        <v>2</v>
      </c>
      <c r="F5" t="s">
        <v>3603</v>
      </c>
      <c r="G5" t="str">
        <f t="shared" si="0"/>
        <v>mod_2flankspim_con</v>
      </c>
      <c r="H5" t="s">
        <v>864</v>
      </c>
      <c r="I5" t="str">
        <f t="shared" si="1"/>
        <v xml:space="preserve">    mod_2flankspim_con_02: "Increased precision is less pronounced in high-[density](#density) populations ({{ ref_intext_augustine_et_al_2018 }}; {{ ref_intext_clarke_et_al_2023 }})"</v>
      </c>
    </row>
    <row r="6" spans="1:9">
      <c r="A6" t="s">
        <v>886</v>
      </c>
      <c r="B6" t="s">
        <v>347</v>
      </c>
      <c r="C6" t="s">
        <v>858</v>
      </c>
      <c r="D6">
        <v>1</v>
      </c>
      <c r="E6" t="s">
        <v>354</v>
      </c>
      <c r="F6" t="s">
        <v>2009</v>
      </c>
      <c r="G6" t="str">
        <f t="shared" si="0"/>
        <v>mod_2flankspim_pro</v>
      </c>
      <c r="H6" t="s">
        <v>864</v>
      </c>
      <c r="I6" t="str">
        <f t="shared" si="1"/>
        <v xml:space="preserve">    mod_2flankspim_pro_01: "Same as SCR ({{ ref_intext_augustine_et_al_2018 }}; {{ ref_intext_clarke_et_al_2023 }})"</v>
      </c>
    </row>
    <row r="7" spans="1:9">
      <c r="A7" t="s">
        <v>1129</v>
      </c>
      <c r="B7" t="s">
        <v>347</v>
      </c>
      <c r="C7" t="s">
        <v>858</v>
      </c>
      <c r="D7">
        <v>2</v>
      </c>
      <c r="F7" t="s">
        <v>3604</v>
      </c>
      <c r="G7" t="str">
        <f t="shared" si="0"/>
        <v>mod_2flankspim_pro</v>
      </c>
      <c r="H7" t="s">
        <v>864</v>
      </c>
      <c r="I7" t="str">
        <f t="shared" si="1"/>
        <v xml:space="preserve">    mod_2flankspim_pro_02: "Improved precision of [density](#density) estimates relative to SCR ({{ ref_intext_augustine_et_al_2018 }}; {{ ref_intext_davis_et_al_2021 }}; {{ ref_intext_clarke_et_al_2023 }})"</v>
      </c>
    </row>
    <row r="8" spans="1:9">
      <c r="A8" t="s">
        <v>1130</v>
      </c>
      <c r="B8" t="s">
        <v>347</v>
      </c>
      <c r="C8" t="s">
        <v>858</v>
      </c>
      <c r="D8">
        <v>3</v>
      </c>
      <c r="F8" t="s">
        <v>2012</v>
      </c>
      <c r="G8" t="str">
        <f t="shared" si="0"/>
        <v>mod_2flankspim_pro</v>
      </c>
      <c r="H8" t="s">
        <v>864</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1131</v>
      </c>
      <c r="B9" t="s">
        <v>347</v>
      </c>
      <c r="C9" t="s">
        <v>858</v>
      </c>
      <c r="D9">
        <v>4</v>
      </c>
      <c r="F9" t="s">
        <v>2013</v>
      </c>
      <c r="G9" t="str">
        <f t="shared" si="0"/>
        <v>mod_2flankspim_pro</v>
      </c>
      <c r="H9" t="s">
        <v>864</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1132</v>
      </c>
      <c r="B10" t="s">
        <v>347</v>
      </c>
      <c r="C10" t="s">
        <v>858</v>
      </c>
      <c r="D10">
        <v>5</v>
      </c>
      <c r="F10" t="s">
        <v>2014</v>
      </c>
      <c r="G10" t="str">
        <f t="shared" si="0"/>
        <v>mod_2flankspim_pro</v>
      </c>
      <c r="H10" t="s">
        <v>864</v>
      </c>
      <c r="I10" t="str">
        <f t="shared" si="1"/>
        <v xml:space="preserve">    mod_2flankspim_pro_05: "May be more robust to non-independence than SC ({{ ref_intext_augustine_et_al_2018 }}; {{ ref_intext_clarke_et_al_2023 }})"</v>
      </c>
    </row>
    <row r="11" spans="1:9">
      <c r="A11" t="s">
        <v>887</v>
      </c>
      <c r="B11" t="s">
        <v>357</v>
      </c>
      <c r="C11" t="s">
        <v>856</v>
      </c>
      <c r="D11">
        <v>1</v>
      </c>
      <c r="F11" t="s">
        <v>1946</v>
      </c>
      <c r="G11" t="str">
        <f t="shared" si="0"/>
        <v>mod_behaviour_assump</v>
      </c>
      <c r="H11" t="s">
        <v>864</v>
      </c>
      <c r="I11" t="str">
        <f t="shared" si="1"/>
        <v xml:space="preserve">    mod_behaviour_assump_01: "Assumptions vary depending on the behavioural metric ({{ ref_intext_wearn_gloverkapfer_2017 }})"</v>
      </c>
    </row>
    <row r="12" spans="1:9">
      <c r="A12" t="s">
        <v>944</v>
      </c>
      <c r="B12" t="s">
        <v>357</v>
      </c>
      <c r="C12" t="s">
        <v>856</v>
      </c>
      <c r="D12">
        <v>2</v>
      </c>
      <c r="F12" t="s">
        <v>2015</v>
      </c>
      <c r="G12" t="str">
        <f t="shared" si="0"/>
        <v>mod_behaviour_assump</v>
      </c>
      <c r="H12" t="s">
        <v>864</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888</v>
      </c>
      <c r="B13" t="s">
        <v>357</v>
      </c>
      <c r="C13" t="s">
        <v>851</v>
      </c>
      <c r="D13">
        <v>1</v>
      </c>
      <c r="F13" t="s">
        <v>1941</v>
      </c>
      <c r="G13" t="str">
        <f t="shared" si="0"/>
        <v>mod_behaviour_con</v>
      </c>
      <c r="H13" t="s">
        <v>864</v>
      </c>
      <c r="I13" t="str">
        <f t="shared" si="1"/>
        <v xml:space="preserve">    mod_behaviour_con_01: "Behavioural metrics may not reflect the behavioural state (inferred) ({{ ref_intext_rovero_zimmermann_2016 }})"</v>
      </c>
    </row>
    <row r="14" spans="1:9">
      <c r="A14" t="s">
        <v>945</v>
      </c>
      <c r="B14" t="s">
        <v>357</v>
      </c>
      <c r="C14" t="s">
        <v>851</v>
      </c>
      <c r="D14">
        <v>2</v>
      </c>
      <c r="F14" t="s">
        <v>1942</v>
      </c>
      <c r="G14" t="str">
        <f t="shared" si="0"/>
        <v>mod_behaviour_con</v>
      </c>
      <c r="H14" t="s">
        <v>864</v>
      </c>
      <c r="I14" t="str">
        <f t="shared" si="1"/>
        <v xml:space="preserve">    mod_behaviour_con_02: "Biases associated with equipment (i.e., presence of the camera itself may change behaviour studied) ({{ ref_intext_rovero_zimmermann_2016 }})"</v>
      </c>
    </row>
    <row r="15" spans="1:9">
      <c r="A15" t="s">
        <v>1054</v>
      </c>
      <c r="B15" t="s">
        <v>357</v>
      </c>
      <c r="C15" t="s">
        <v>851</v>
      </c>
      <c r="D15">
        <v>3</v>
      </c>
      <c r="F15" t="s">
        <v>1943</v>
      </c>
      <c r="G15" t="str">
        <f t="shared" si="0"/>
        <v>mod_behaviour_con</v>
      </c>
      <c r="H15" t="s">
        <v>864</v>
      </c>
      <c r="I15" t="str">
        <f t="shared" si="1"/>
        <v xml:space="preserve">    mod_behaviour_con_03: "Difficult to consider individual variation ({{ ref_intext_rovero_zimmermann_2016 }})"</v>
      </c>
    </row>
    <row r="16" spans="1:9">
      <c r="A16" t="s">
        <v>889</v>
      </c>
      <c r="B16" t="s">
        <v>357</v>
      </c>
      <c r="C16" t="s">
        <v>858</v>
      </c>
      <c r="D16">
        <v>1</v>
      </c>
      <c r="F16" t="s">
        <v>2093</v>
      </c>
      <c r="G16" t="str">
        <f t="shared" si="0"/>
        <v>mod_behaviour_pro</v>
      </c>
      <c r="H16" t="s">
        <v>864</v>
      </c>
      <c r="I16" t="str">
        <f t="shared" si="1"/>
        <v xml:space="preserve">    mod_behaviour_pro_01: "Can detect difficult to observe behaviours (i.e., boldness, or mating) ({{ ref_intext_bridges_noss_2011 }})"</v>
      </c>
    </row>
    <row r="17" spans="1:9">
      <c r="A17" t="s">
        <v>946</v>
      </c>
      <c r="B17" t="s">
        <v>357</v>
      </c>
      <c r="C17" t="s">
        <v>858</v>
      </c>
      <c r="D17">
        <v>2</v>
      </c>
      <c r="F17" t="s">
        <v>2094</v>
      </c>
      <c r="G17" t="str">
        <f t="shared" si="0"/>
        <v>mod_behaviour_pro</v>
      </c>
      <c r="H17" t="s">
        <v>864</v>
      </c>
      <c r="I17" t="str">
        <f t="shared" si="1"/>
        <v xml:space="preserve">    mod_behaviour_pro_02: "Long-term data on behavioural changes that would be difficult to obtain otherwise (i.e., time-limited human observers, or costly GPS collars) ({{ ref_intext_bridges_noss_2011 }})"</v>
      </c>
    </row>
    <row r="18" spans="1:9">
      <c r="A18" t="s">
        <v>1088</v>
      </c>
      <c r="B18" t="s">
        <v>357</v>
      </c>
      <c r="C18" t="s">
        <v>858</v>
      </c>
      <c r="D18">
        <v>3</v>
      </c>
      <c r="F18" t="s">
        <v>1944</v>
      </c>
      <c r="G18" t="str">
        <f t="shared" si="0"/>
        <v>mod_behaviour_pro</v>
      </c>
      <c r="H18" t="s">
        <v>864</v>
      </c>
      <c r="I18" t="str">
        <f t="shared" si="1"/>
        <v xml:space="preserve">    mod_behaviour_pro_03: "Can monitor behaviour in response to specific locations (i.e., compost sites, which might be more difficult using GPS collars for example) ({{ ref_intext_rovero_zimmermann_2016 }})"</v>
      </c>
    </row>
    <row r="19" spans="1:9">
      <c r="A19" t="s">
        <v>1099</v>
      </c>
      <c r="B19" t="s">
        <v>357</v>
      </c>
      <c r="C19" t="s">
        <v>858</v>
      </c>
      <c r="D19">
        <v>4</v>
      </c>
      <c r="F19" t="s">
        <v>1945</v>
      </c>
      <c r="G19" t="str">
        <f t="shared" si="0"/>
        <v>mod_behaviour_pro</v>
      </c>
      <c r="H19" t="s">
        <v>864</v>
      </c>
      <c r="I19" t="str">
        <f t="shared" si="1"/>
        <v xml:space="preserve">    mod_behaviour_pro_04: "Can evaluate interactions between species ({{ ref_intext_rovero_zimmermann_2016 }})"</v>
      </c>
    </row>
    <row r="20" spans="1:9">
      <c r="A20" t="s">
        <v>890</v>
      </c>
      <c r="B20" t="s">
        <v>348</v>
      </c>
      <c r="C20" t="s">
        <v>856</v>
      </c>
      <c r="D20">
        <v>1</v>
      </c>
      <c r="E20" t="s">
        <v>349</v>
      </c>
      <c r="F20" t="s">
        <v>2016</v>
      </c>
      <c r="G20" t="str">
        <f t="shared" si="0"/>
        <v>mod_catspim_assump</v>
      </c>
      <c r="H20" t="s">
        <v>864</v>
      </c>
      <c r="I20" t="str">
        <f t="shared" si="1"/>
        <v xml:space="preserve">    mod_catspim_assump_01: "Same as SC ({{ ref_intext_augustine_et_al_2019 }}; {{ ref_intext_sun_et_al_2022 }}; {{ ref_intext_clarke_et_al_2023 }})"</v>
      </c>
    </row>
    <row r="21" spans="1:9">
      <c r="A21" t="s">
        <v>947</v>
      </c>
      <c r="B21" t="s">
        <v>348</v>
      </c>
      <c r="C21" t="s">
        <v>856</v>
      </c>
      <c r="D21">
        <v>2</v>
      </c>
      <c r="F21" t="s">
        <v>2075</v>
      </c>
      <c r="G21" t="str">
        <f t="shared" si="0"/>
        <v>mod_catspim_assump</v>
      </c>
      <c r="H21" t="s">
        <v>863</v>
      </c>
      <c r="I21" t="str">
        <f t="shared" si="1"/>
        <v xml:space="preserve">    mod_catspim_assump_02: "Camera must be close enough together that animals are detected at multiple cameras ({{ ref_intext_chandler_royle_2013 }}; {{ ref_intext_clarke_et_al_2023 }})"</v>
      </c>
    </row>
    <row r="22" spans="1:9">
      <c r="A22" t="s">
        <v>1133</v>
      </c>
      <c r="B22" t="s">
        <v>348</v>
      </c>
      <c r="C22" t="s">
        <v>856</v>
      </c>
      <c r="D22">
        <v>3</v>
      </c>
      <c r="F22" t="s">
        <v>2076</v>
      </c>
      <c r="G22" t="str">
        <f t="shared" si="0"/>
        <v>mod_catspim_assump</v>
      </c>
      <c r="H22" t="s">
        <v>863</v>
      </c>
      <c r="I22" t="str">
        <f t="shared" si="1"/>
        <v xml:space="preserve">    mod_catspim_assump_03: "Demographic closure (i.e., no births or deaths) ({{ ref_intext_chandler_royle_2013 }}; {{ ref_intext_clarke_et_al_2023 }})"</v>
      </c>
    </row>
    <row r="23" spans="1:9">
      <c r="A23" t="s">
        <v>1134</v>
      </c>
      <c r="B23" t="s">
        <v>348</v>
      </c>
      <c r="C23" t="s">
        <v>856</v>
      </c>
      <c r="D23">
        <v>4</v>
      </c>
      <c r="F23" t="s">
        <v>2077</v>
      </c>
      <c r="G23" t="str">
        <f t="shared" si="0"/>
        <v>mod_catspim_assump</v>
      </c>
      <c r="H23" t="s">
        <v>863</v>
      </c>
      <c r="I23" t="str">
        <f t="shared" si="1"/>
        <v xml:space="preserve">    mod_catspim_assump_04: "Geographic closure (i.e., no immigration or emigration) ({{ ref_intext_chandler_royle_2013 }}; {{ ref_intext_clarke_et_al_2023 }})"</v>
      </c>
    </row>
    <row r="24" spans="1:9">
      <c r="A24" t="s">
        <v>1135</v>
      </c>
      <c r="B24" t="s">
        <v>348</v>
      </c>
      <c r="C24" t="s">
        <v>856</v>
      </c>
      <c r="D24">
        <v>5</v>
      </c>
      <c r="F24" t="s">
        <v>3605</v>
      </c>
      <c r="G24" t="str">
        <f t="shared" si="0"/>
        <v>mod_catspim_assump</v>
      </c>
      <c r="H24" t="s">
        <v>863</v>
      </c>
      <c r="I24" t="str">
        <f t="shared" si="1"/>
        <v xml:space="preserve">    mod_catspim_assump_05: "Detections are [independent](#independent_detections) ({{ ref_intext_chandler_royle_2013 }}; {{ ref_intext_clarke_et_al_2023 }})"</v>
      </c>
    </row>
    <row r="25" spans="1:9">
      <c r="A25" t="s">
        <v>1136</v>
      </c>
      <c r="B25" t="s">
        <v>348</v>
      </c>
      <c r="C25" t="s">
        <v>856</v>
      </c>
      <c r="D25">
        <v>6</v>
      </c>
      <c r="F25" t="s">
        <v>2078</v>
      </c>
      <c r="G25" t="str">
        <f t="shared" si="0"/>
        <v>mod_catspim_assump</v>
      </c>
      <c r="H25" t="s">
        <v>864</v>
      </c>
      <c r="I25" t="str">
        <f t="shared" si="1"/>
        <v xml:space="preserve">    mod_catspim_assump_06: "Activity centres are randomly dispersed ({{ ref_intext_chandler_royle_2013 }}; {{ ref_intext_clarke_et_al_2023 }})"</v>
      </c>
    </row>
    <row r="26" spans="1:9">
      <c r="A26" t="s">
        <v>1137</v>
      </c>
      <c r="B26" t="s">
        <v>348</v>
      </c>
      <c r="C26" t="s">
        <v>856</v>
      </c>
      <c r="D26">
        <v>7</v>
      </c>
      <c r="F26" t="s">
        <v>2079</v>
      </c>
      <c r="G26" t="str">
        <f t="shared" si="0"/>
        <v>mod_catspim_assump</v>
      </c>
      <c r="H26" t="s">
        <v>864</v>
      </c>
      <c r="I26" t="str">
        <f t="shared" si="1"/>
        <v xml:space="preserve">    mod_catspim_assump_07: "Activity centres are stationary ({{ ref_intext_chandler_royle_2013 }}; {{ ref_intext_clarke_et_al_2023 }})"</v>
      </c>
    </row>
    <row r="27" spans="1:9">
      <c r="A27" t="s">
        <v>1138</v>
      </c>
      <c r="B27" t="s">
        <v>348</v>
      </c>
      <c r="C27" t="s">
        <v>856</v>
      </c>
      <c r="D27">
        <v>8</v>
      </c>
      <c r="F27" t="s">
        <v>2017</v>
      </c>
      <c r="G27" t="str">
        <f t="shared" si="0"/>
        <v>mod_catspim_assump</v>
      </c>
      <c r="H27" t="s">
        <v>864</v>
      </c>
      <c r="I27" t="str">
        <f t="shared" si="1"/>
        <v xml:space="preserve">    mod_catspim_assump_08: "Each categorical identifier (e.g., male*/female, collared**/not collared, etc) has fixed number of possibilities ({{ ref_intext_sun_et_al_2022 }})"</v>
      </c>
    </row>
    <row r="28" spans="1:9">
      <c r="A28" t="s">
        <v>1139</v>
      </c>
      <c r="B28" t="s">
        <v>348</v>
      </c>
      <c r="C28" t="s">
        <v>856</v>
      </c>
      <c r="D28">
        <v>9</v>
      </c>
      <c r="F28" t="s">
        <v>2018</v>
      </c>
      <c r="G28" t="str">
        <f t="shared" si="0"/>
        <v>mod_catspim_assump</v>
      </c>
      <c r="H28" t="s">
        <v>864</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1140</v>
      </c>
      <c r="B29" t="s">
        <v>348</v>
      </c>
      <c r="C29" t="s">
        <v>856</v>
      </c>
      <c r="D29">
        <v>10</v>
      </c>
      <c r="F29" t="s">
        <v>2019</v>
      </c>
      <c r="G29" t="str">
        <f t="shared" si="0"/>
        <v>mod_catspim_assump</v>
      </c>
      <c r="H29" t="s">
        <v>864</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1141</v>
      </c>
      <c r="B30" t="s">
        <v>348</v>
      </c>
      <c r="C30" t="s">
        <v>856</v>
      </c>
      <c r="D30">
        <v>11</v>
      </c>
      <c r="F30" t="s">
        <v>3606</v>
      </c>
      <c r="G30" t="str">
        <f t="shared" si="0"/>
        <v>mod_catspim_assump</v>
      </c>
      <c r="H30" t="s">
        <v>864</v>
      </c>
      <c r="I30" t="str">
        <f t="shared" si="1"/>
        <v xml:space="preserve">    mod_catspim_assump_11: "Individuals' identifying traits do not change during the [survey](#survey) (e.g., antlers present*/absent) ({{ ref_intext_augustine_et_al_2019 }})"</v>
      </c>
    </row>
    <row r="31" spans="1:9">
      <c r="A31" t="s">
        <v>891</v>
      </c>
      <c r="B31" t="s">
        <v>348</v>
      </c>
      <c r="C31" t="s">
        <v>851</v>
      </c>
      <c r="D31">
        <v>1</v>
      </c>
      <c r="F31" t="s">
        <v>2020</v>
      </c>
      <c r="G31" t="str">
        <f t="shared" si="0"/>
        <v>mod_catspim_con</v>
      </c>
      <c r="H31" t="s">
        <v>864</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948</v>
      </c>
      <c r="B32" t="s">
        <v>348</v>
      </c>
      <c r="C32" t="s">
        <v>851</v>
      </c>
      <c r="D32">
        <v>2</v>
      </c>
      <c r="F32" t="s">
        <v>3607</v>
      </c>
      <c r="G32" t="str">
        <f t="shared" si="0"/>
        <v>mod_catspim_con</v>
      </c>
      <c r="H32" t="s">
        <v>864</v>
      </c>
      <c r="I32" t="str">
        <f t="shared" si="1"/>
        <v xml:space="preserve">    mod_catspim_con_02: "May produce be less reliable*/accurate estimates for high-[density](#density) populations ({{ ref_intext_sun_et_al_2022 }}; {{ ref_intext_clarke_et_al_2023 }})"</v>
      </c>
    </row>
    <row r="33" spans="1:9">
      <c r="A33" t="s">
        <v>1142</v>
      </c>
      <c r="B33" t="s">
        <v>348</v>
      </c>
      <c r="C33" t="s">
        <v>851</v>
      </c>
      <c r="D33">
        <v>3</v>
      </c>
      <c r="F33" t="s">
        <v>3608</v>
      </c>
      <c r="G33" t="str">
        <f t="shared" si="0"/>
        <v>mod_catspim_con</v>
      </c>
      <c r="H33" t="s">
        <v>864</v>
      </c>
      <c r="I33" t="str">
        <f t="shared" si="1"/>
        <v xml:space="preserve">    mod_catspim_con_03: "Too few categorical identifiers*/ possibilities can result in mis-assignments and overestimating [density](#density) ({{ ref_intext_augustine_et_al_2019 }}; {{ ref_intext_parmenter_et_al_2003 }}; {{ ref_intext_clarke_et_al_2023 }})"</v>
      </c>
    </row>
    <row r="34" spans="1:9">
      <c r="A34" t="s">
        <v>892</v>
      </c>
      <c r="B34" t="s">
        <v>348</v>
      </c>
      <c r="C34" t="s">
        <v>858</v>
      </c>
      <c r="D34">
        <v>1</v>
      </c>
      <c r="F34" t="s">
        <v>3609</v>
      </c>
      <c r="G34" t="str">
        <f t="shared" si="0"/>
        <v>mod_catspim_pro</v>
      </c>
      <c r="H34" t="s">
        <v>864</v>
      </c>
      <c r="I34" t="str">
        <f t="shared" si="1"/>
        <v xml:space="preserve">    mod_catspim_pro_01: "May produce more precise and less biased [density](#density) estimates than SC with less information ({{ ref_intext_sun_et_al_2022 }}; {{ ref_intext_clarke_et_al_2023 }})"</v>
      </c>
    </row>
    <row r="35" spans="1:9">
      <c r="A35" t="s">
        <v>893</v>
      </c>
      <c r="B35" t="s">
        <v>355</v>
      </c>
      <c r="C35" t="s">
        <v>856</v>
      </c>
      <c r="D35">
        <v>1</v>
      </c>
      <c r="F35" t="s">
        <v>1947</v>
      </c>
      <c r="G35" t="str">
        <f t="shared" si="0"/>
        <v>mod_cr_cmr_assump</v>
      </c>
      <c r="H35" t="s">
        <v>864</v>
      </c>
      <c r="I35" t="str">
        <f t="shared" si="1"/>
        <v xml:space="preserve">    mod_cr_cmr_assump_01: "Demographic closure (i.e., no births or deaths) ({{ ref_intext_wearn_gloverkapfer_2017 }})"</v>
      </c>
    </row>
    <row r="36" spans="1:9">
      <c r="A36" t="s">
        <v>949</v>
      </c>
      <c r="B36" t="s">
        <v>355</v>
      </c>
      <c r="C36" t="s">
        <v>856</v>
      </c>
      <c r="D36">
        <v>2</v>
      </c>
      <c r="F36" t="s">
        <v>1948</v>
      </c>
      <c r="G36" t="str">
        <f t="shared" si="0"/>
        <v>mod_cr_cmr_assump</v>
      </c>
      <c r="H36" t="s">
        <v>864</v>
      </c>
      <c r="I36" t="str">
        <f t="shared" si="1"/>
        <v xml:space="preserve">    mod_cr_cmr_assump_02: "Geographic closure (i.e., no immigration or emigration) ({{ ref_intext_wearn_gloverkapfer_2017 }})"</v>
      </c>
    </row>
    <row r="37" spans="1:9">
      <c r="A37" t="s">
        <v>992</v>
      </c>
      <c r="B37" t="s">
        <v>355</v>
      </c>
      <c r="C37" t="s">
        <v>856</v>
      </c>
      <c r="D37">
        <v>3</v>
      </c>
      <c r="F37" t="s">
        <v>2021</v>
      </c>
      <c r="G37" t="str">
        <f t="shared" si="0"/>
        <v>mod_cr_cmr_assump</v>
      </c>
      <c r="H37" t="s">
        <v>864</v>
      </c>
      <c r="I37" t="str">
        <f t="shared" si="1"/>
        <v xml:space="preserve">    mod_cr_cmr_assump_03: "All individuals have at least some probability of being detected ({{ ref_intext_rovero_et_al_2013 }})"</v>
      </c>
    </row>
    <row r="38" spans="1:9">
      <c r="A38" t="s">
        <v>1007</v>
      </c>
      <c r="B38" t="s">
        <v>355</v>
      </c>
      <c r="C38" t="s">
        <v>856</v>
      </c>
      <c r="D38">
        <v>4</v>
      </c>
      <c r="F38" t="s">
        <v>2086</v>
      </c>
      <c r="G38" t="str">
        <f t="shared" si="0"/>
        <v>mod_cr_cmr_assump</v>
      </c>
      <c r="H38" t="s">
        <v>864</v>
      </c>
      <c r="I38" t="str">
        <f t="shared" si="1"/>
        <v xml:space="preserve">    mod_cr_cmr_assump_04: "Sampled area encompasses the full extent of individuals’ movements ({{ ref_intext_karanth_nichols_1998 }}; {{ ref_intext_rovero_et_al_2013 }})"</v>
      </c>
    </row>
    <row r="39" spans="1:9">
      <c r="A39" t="s">
        <v>1018</v>
      </c>
      <c r="B39" t="s">
        <v>355</v>
      </c>
      <c r="C39" t="s">
        <v>856</v>
      </c>
      <c r="D39">
        <v>5</v>
      </c>
      <c r="F39" t="s">
        <v>2022</v>
      </c>
      <c r="G39" t="str">
        <f t="shared" si="0"/>
        <v>mod_cr_cmr_assump</v>
      </c>
      <c r="H39" t="s">
        <v>864</v>
      </c>
      <c r="I39" t="str">
        <f t="shared" si="1"/>
        <v xml:space="preserve">    mod_cr_cmr_assump_05: "Activity centres are randomly dispersed ({{ ref_intext_clarke_et_al_2023 }})"</v>
      </c>
    </row>
    <row r="40" spans="1:9">
      <c r="A40" t="s">
        <v>1029</v>
      </c>
      <c r="B40" t="s">
        <v>355</v>
      </c>
      <c r="C40" t="s">
        <v>856</v>
      </c>
      <c r="D40">
        <v>6</v>
      </c>
      <c r="F40" t="s">
        <v>2023</v>
      </c>
      <c r="G40" t="str">
        <f t="shared" si="0"/>
        <v>mod_cr_cmr_assump</v>
      </c>
      <c r="H40" t="s">
        <v>864</v>
      </c>
      <c r="I40" t="str">
        <f t="shared" si="1"/>
        <v xml:space="preserve">    mod_cr_cmr_assump_06: "Activity centres are stationary ({{ ref_intext_clarke_et_al_2023 }})"</v>
      </c>
    </row>
    <row r="41" spans="1:9">
      <c r="A41" s="5" t="s">
        <v>894</v>
      </c>
      <c r="B41" t="s">
        <v>355</v>
      </c>
      <c r="C41" t="s">
        <v>851</v>
      </c>
      <c r="D41">
        <v>1</v>
      </c>
      <c r="F41" t="s">
        <v>2133</v>
      </c>
      <c r="G41" t="str">
        <f t="shared" si="0"/>
        <v>mod_cr_cmr_con</v>
      </c>
      <c r="H41" t="s">
        <v>864</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s="5" t="s">
        <v>950</v>
      </c>
      <c r="B42" t="s">
        <v>355</v>
      </c>
      <c r="C42" t="s">
        <v>851</v>
      </c>
      <c r="D42">
        <v>2</v>
      </c>
      <c r="F42" t="s">
        <v>3610</v>
      </c>
      <c r="G42" t="str">
        <f t="shared" si="0"/>
        <v>mod_cr_cmr_con</v>
      </c>
      <c r="H42" t="s">
        <v>864</v>
      </c>
      <c r="I42" t="str">
        <f t="shared" si="1"/>
        <v xml:space="preserve">    mod_cr_cmr_con_02: "When the sample size is large enough to reliably estimate [density](#density) with CR, ({{ ref_intext_karanth_1995 }}; {{ ref_intext_karanth_nichols_1998 }}) individuals are unlikely to have a unique marker ({{ ref_intext_noss_et_al_2003 }}; {{ ref_intext_kelly_et_al_2008 }}; {{ ref_intext_rovero_et_al_2013 }})"</v>
      </c>
    </row>
    <row r="43" spans="1:9">
      <c r="A43" s="5" t="s">
        <v>1055</v>
      </c>
      <c r="B43" t="s">
        <v>355</v>
      </c>
      <c r="C43" t="s">
        <v>851</v>
      </c>
      <c r="D43">
        <v>3</v>
      </c>
      <c r="F43" t="s">
        <v>2816</v>
      </c>
      <c r="G43" t="str">
        <f t="shared" si="0"/>
        <v>mod_cr_cmr_con</v>
      </c>
      <c r="H43" t="s">
        <v>864</v>
      </c>
      <c r="I43" t="str">
        <f t="shared" si="1"/>
        <v xml:space="preserve">    mod_cr_cmr_con_03: "Dependent on the surveyed area, which is difficult to track and calculate ({{ ref_intext_wearn_gloverkapfer_2017 }})"</v>
      </c>
    </row>
    <row r="44" spans="1:9">
      <c r="A44" s="5" t="s">
        <v>3921</v>
      </c>
      <c r="B44" t="s">
        <v>355</v>
      </c>
      <c r="C44" t="s">
        <v>851</v>
      </c>
      <c r="D44">
        <v>4</v>
      </c>
      <c r="F44" t="s">
        <v>1949</v>
      </c>
      <c r="G44" t="str">
        <f t="shared" si="0"/>
        <v>mod_cr_cmr_con</v>
      </c>
      <c r="H44" t="s">
        <v>864</v>
      </c>
      <c r="I44" t="str">
        <f t="shared" si="1"/>
        <v xml:space="preserve">    mod_cr_cmr_con_04: "Requires a minimum number of captures and recaptures ({{ ref_intext_wearn_gloverkapfer_2017 }})"</v>
      </c>
    </row>
    <row r="45" spans="1:9">
      <c r="A45" s="5" t="s">
        <v>3922</v>
      </c>
      <c r="B45" t="s">
        <v>355</v>
      </c>
      <c r="C45" t="s">
        <v>851</v>
      </c>
      <c r="D45">
        <v>5</v>
      </c>
      <c r="F45" t="s">
        <v>1950</v>
      </c>
      <c r="G45" t="str">
        <f t="shared" si="0"/>
        <v>mod_cr_cmr_con</v>
      </c>
      <c r="H45" t="s">
        <v>864</v>
      </c>
      <c r="I45" t="str">
        <f t="shared" si="1"/>
        <v xml:space="preserve">    mod_cr_cmr_con_05: "Relatively stringent requirements for study design (e.g., no 'holes' in the trapping grid) ({{ ref_intext_wearn_gloverkapfer_2017 }})"</v>
      </c>
    </row>
    <row r="46" spans="1:9">
      <c r="A46" s="5" t="s">
        <v>1067</v>
      </c>
      <c r="B46" t="s">
        <v>355</v>
      </c>
      <c r="C46" t="s">
        <v>851</v>
      </c>
      <c r="D46">
        <v>6</v>
      </c>
      <c r="F46" t="s">
        <v>2024</v>
      </c>
      <c r="G46" t="str">
        <f t="shared" si="0"/>
        <v>mod_cr_cmr_con</v>
      </c>
      <c r="H46" t="s">
        <v>864</v>
      </c>
      <c r="I46" t="str">
        <f t="shared" si="1"/>
        <v xml:space="preserve">    mod_cr_cmr_con_06: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s="5" t="s">
        <v>1073</v>
      </c>
      <c r="B47" t="s">
        <v>355</v>
      </c>
      <c r="C47" t="s">
        <v>851</v>
      </c>
      <c r="D47">
        <v>10</v>
      </c>
      <c r="F47" t="s">
        <v>1951</v>
      </c>
      <c r="G47" t="str">
        <f t="shared" si="0"/>
        <v>mod_cr_cmr_con</v>
      </c>
      <c r="H47" t="s">
        <v>864</v>
      </c>
      <c r="I47" t="str">
        <f t="shared" si="1"/>
        <v xml:space="preserve">    mod_cr_cmr_con_07: "Assumes a specific relationship between abundance and detection ({{ ref_intext_wearn_gloverkapfer_2017 }})"</v>
      </c>
    </row>
    <row r="48" spans="1:9">
      <c r="A48" s="5" t="s">
        <v>1079</v>
      </c>
      <c r="B48" t="s">
        <v>355</v>
      </c>
      <c r="C48" t="s">
        <v>851</v>
      </c>
      <c r="D48">
        <v>11</v>
      </c>
      <c r="F48" t="s">
        <v>3611</v>
      </c>
      <c r="G48" t="str">
        <f t="shared" si="0"/>
        <v>mod_cr_cmr_con</v>
      </c>
      <c r="H48" t="s">
        <v>864</v>
      </c>
      <c r="I48" t="str">
        <f t="shared" si="1"/>
        <v xml:space="preserve">    mod_cr_cmr_con_08: "[Density](#density) cannot be explicitly estimated because the true area animals occupy is never measured (only approximated) ({{ ref_intext_chandler_royle_2013 }})"</v>
      </c>
    </row>
    <row r="49" spans="1:9">
      <c r="A49" t="s">
        <v>895</v>
      </c>
      <c r="B49" t="s">
        <v>355</v>
      </c>
      <c r="C49" t="s">
        <v>858</v>
      </c>
      <c r="D49">
        <v>1</v>
      </c>
      <c r="F49" t="s">
        <v>1952</v>
      </c>
      <c r="G49" t="str">
        <f t="shared" si="0"/>
        <v>mod_cr_cmr_pro</v>
      </c>
      <c r="H49" t="s">
        <v>864</v>
      </c>
      <c r="I49" t="str">
        <f t="shared" si="1"/>
        <v xml:space="preserve">    mod_cr_cmr_pro_01: "May be used as a relative abundance index that controls for imperfect detection ({{ ref_intext_wearn_gloverkapfer_2017 }})"</v>
      </c>
    </row>
    <row r="50" spans="1:9">
      <c r="A50" t="s">
        <v>951</v>
      </c>
      <c r="B50" t="s">
        <v>355</v>
      </c>
      <c r="C50" t="s">
        <v>858</v>
      </c>
      <c r="D50">
        <v>2</v>
      </c>
      <c r="F50" t="s">
        <v>1953</v>
      </c>
      <c r="G50" t="str">
        <f t="shared" si="0"/>
        <v>mod_cr_cmr_pro</v>
      </c>
      <c r="H50" t="s">
        <v>864</v>
      </c>
      <c r="I50" t="str">
        <f t="shared" si="1"/>
        <v xml:space="preserve">    mod_cr_cmr_pro_02: "Easy-to-use software exists to implement (e.g., CAPTURE){{ ref_intext_wearn_gloverkapfer_2017 }})"</v>
      </c>
    </row>
    <row r="51" spans="1:9">
      <c r="A51" t="s">
        <v>1089</v>
      </c>
      <c r="B51" t="s">
        <v>355</v>
      </c>
      <c r="C51" t="s">
        <v>858</v>
      </c>
      <c r="D51">
        <v>3</v>
      </c>
      <c r="F51" t="s">
        <v>1954</v>
      </c>
      <c r="G51" t="str">
        <f t="shared" si="0"/>
        <v>mod_cr_cmr_pro</v>
      </c>
      <c r="H51" t="s">
        <v>864</v>
      </c>
      <c r="I51" t="str">
        <f t="shared" si="1"/>
        <v xml:space="preserve">    mod_cr_cmr_pro_03: "Can use the robust design with 'open' models to obtain recruitment and survival rate estimates ({{ ref_intext_wearn_gloverkapfer_2017 }})"</v>
      </c>
    </row>
    <row r="52" spans="1:9">
      <c r="A52" t="s">
        <v>896</v>
      </c>
      <c r="B52" t="s">
        <v>854</v>
      </c>
      <c r="C52" t="s">
        <v>856</v>
      </c>
      <c r="D52">
        <v>1</v>
      </c>
      <c r="F52" t="s">
        <v>3612</v>
      </c>
      <c r="G52" t="str">
        <f t="shared" si="0"/>
        <v>mod_divers_rich_alpha_assump</v>
      </c>
      <c r="H52" t="s">
        <v>864</v>
      </c>
      <c r="I52" t="str">
        <f t="shared" si="1"/>
        <v xml:space="preserve">    mod_divers_rich_alpha_assump_01: "[Camera locations](#camera_location) are [randomly placed](#sampledesign_random) ({{ ref_intext_wearn_gloverkapfer_2017 }})"</v>
      </c>
    </row>
    <row r="53" spans="1:9">
      <c r="A53" t="s">
        <v>952</v>
      </c>
      <c r="B53" t="s">
        <v>854</v>
      </c>
      <c r="C53" t="s">
        <v>856</v>
      </c>
      <c r="D53">
        <v>2</v>
      </c>
      <c r="F53" t="s">
        <v>3613</v>
      </c>
      <c r="G53" t="str">
        <f t="shared" si="0"/>
        <v>mod_divers_rich_alpha_assump</v>
      </c>
      <c r="H53" t="s">
        <v>864</v>
      </c>
      <c r="I53" t="str">
        <f t="shared" si="1"/>
        <v xml:space="preserve">    mod_divers_rich_alpha_assump_02: "[Camera locations](#camera_location) are independent ({{ ref_intext_wearn_gloverkapfer_2017 }})"</v>
      </c>
    </row>
    <row r="54" spans="1:9">
      <c r="A54" t="s">
        <v>993</v>
      </c>
      <c r="B54" t="s">
        <v>854</v>
      </c>
      <c r="C54" t="s">
        <v>856</v>
      </c>
      <c r="D54">
        <v>3</v>
      </c>
      <c r="F54" t="s">
        <v>3614</v>
      </c>
      <c r="G54" t="str">
        <f t="shared" si="0"/>
        <v>mod_divers_rich_alpha_assump</v>
      </c>
      <c r="H54" t="s">
        <v>864</v>
      </c>
      <c r="I54" t="str">
        <f t="shared" si="1"/>
        <v xml:space="preserve">    mod_divers_rich_alpha_assump_03: "[Detection probability](#detection_probability) of different species remains the same ({{ ref_intext_wearn_gloverkapfer_2017 }}) ('true' species richness estimation involves attempting to correct for '[imperfect detection](#imperfect_detection)' ({{ ref_intext_wearn_gloverkapfer_2017 }})"</v>
      </c>
    </row>
    <row r="55" spans="1:9">
      <c r="A55" t="s">
        <v>1380</v>
      </c>
      <c r="B55" t="s">
        <v>854</v>
      </c>
      <c r="C55" t="s">
        <v>856</v>
      </c>
      <c r="D55">
        <v>4</v>
      </c>
      <c r="F55" t="s">
        <v>3615</v>
      </c>
      <c r="G55" t="str">
        <f t="shared" si="0"/>
        <v>mod_divers_rich_alpha_assump</v>
      </c>
      <c r="H55" t="s">
        <v>864</v>
      </c>
      <c r="I55" t="str">
        <f t="shared" si="1"/>
        <v xml:space="preserve">    mod_divers_rich_alpha_assump_04: "Sampling effort is comparable between [camera locations](#camera_location) ({{ ref_intext_royle_nichols_2003 }})"</v>
      </c>
    </row>
    <row r="56" spans="1:9">
      <c r="A56" t="s">
        <v>897</v>
      </c>
      <c r="B56" t="s">
        <v>854</v>
      </c>
      <c r="C56" t="s">
        <v>851</v>
      </c>
      <c r="D56">
        <v>1</v>
      </c>
      <c r="F56" t="s">
        <v>1959</v>
      </c>
      <c r="G56" t="str">
        <f t="shared" si="0"/>
        <v>mod_divers_rich_alpha_con</v>
      </c>
      <c r="H56" t="s">
        <v>864</v>
      </c>
      <c r="I56" t="str">
        <f t="shared" si="1"/>
        <v xml:space="preserve">    mod_divers_rich_alpha_con_01: "Dependent on the scale (as captured in the species-area relationship) ({{ ref_intext_wearn_gloverkapfer_2017 }})"</v>
      </c>
    </row>
    <row r="57" spans="1:9">
      <c r="A57" t="s">
        <v>953</v>
      </c>
      <c r="B57" t="s">
        <v>854</v>
      </c>
      <c r="C57" t="s">
        <v>851</v>
      </c>
      <c r="D57">
        <v>2</v>
      </c>
      <c r="F57" t="s">
        <v>1955</v>
      </c>
      <c r="G57" t="str">
        <f t="shared" si="0"/>
        <v>mod_divers_rich_alpha_con</v>
      </c>
      <c r="H57" t="s">
        <v>864</v>
      </c>
      <c r="I57" t="str">
        <f t="shared" si="1"/>
        <v xml:space="preserve">    mod_divers_rich_alpha_con_02: "All species have equal weight in calculations, and community evenness is disregarded ({{ ref_intext_wearn_gloverkapfer_2017 }})"</v>
      </c>
    </row>
    <row r="58" spans="1:9">
      <c r="A58" t="s">
        <v>1056</v>
      </c>
      <c r="B58" t="s">
        <v>854</v>
      </c>
      <c r="C58" t="s">
        <v>851</v>
      </c>
      <c r="D58">
        <v>3</v>
      </c>
      <c r="F58" t="s">
        <v>1962</v>
      </c>
      <c r="G58" t="str">
        <f t="shared" si="0"/>
        <v>mod_divers_rich_alpha_con</v>
      </c>
      <c r="H58" t="s">
        <v>864</v>
      </c>
      <c r="I58" t="str">
        <f t="shared" si="1"/>
        <v xml:space="preserve">    mod_divers_rich_alpha_con_03: "Insensitive to changes in abundance, community structure and community composition ({{ ref_intext_wearn_gloverkapfer_2017 }})"</v>
      </c>
    </row>
    <row r="59" spans="1:9">
      <c r="A59" t="s">
        <v>898</v>
      </c>
      <c r="B59" t="s">
        <v>854</v>
      </c>
      <c r="C59" t="s">
        <v>858</v>
      </c>
      <c r="D59">
        <v>1</v>
      </c>
      <c r="F59" t="s">
        <v>1960</v>
      </c>
      <c r="G59" t="str">
        <f t="shared" si="0"/>
        <v>mod_divers_rich_alpha_pro</v>
      </c>
      <c r="H59" t="s">
        <v>864</v>
      </c>
      <c r="I59" t="str">
        <f t="shared" si="1"/>
        <v xml:space="preserve">    mod_divers_rich_alpha_pro_01: "Fundamental to ecological theory and often a key metric used in management ({{ ref_intext_wearn_gloverkapfer_2017 }})"</v>
      </c>
    </row>
    <row r="60" spans="1:9">
      <c r="A60" t="s">
        <v>954</v>
      </c>
      <c r="B60" t="s">
        <v>854</v>
      </c>
      <c r="C60" t="s">
        <v>858</v>
      </c>
      <c r="D60">
        <v>2</v>
      </c>
      <c r="F60" t="s">
        <v>1973</v>
      </c>
      <c r="G60" t="str">
        <f t="shared" si="0"/>
        <v>mod_divers_rich_alpha_pro</v>
      </c>
      <c r="H60" t="s">
        <v>864</v>
      </c>
      <c r="I60" t="str">
        <f t="shared" si="1"/>
        <v xml:space="preserve">    mod_divers_rich_alpha_pro_02: "Simple to analyze, interpret and communicate ({{ ref_intext_wearn_gloverkapfer_2017 }})"</v>
      </c>
    </row>
    <row r="61" spans="1:9">
      <c r="A61" t="s">
        <v>1090</v>
      </c>
      <c r="B61" t="s">
        <v>854</v>
      </c>
      <c r="C61" t="s">
        <v>858</v>
      </c>
      <c r="D61">
        <v>3</v>
      </c>
      <c r="F61" t="s">
        <v>1966</v>
      </c>
      <c r="G61" t="str">
        <f t="shared" si="0"/>
        <v>mod_divers_rich_alpha_pro</v>
      </c>
      <c r="H61" t="s">
        <v>864</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899</v>
      </c>
      <c r="B62" t="s">
        <v>853</v>
      </c>
      <c r="C62" t="s">
        <v>856</v>
      </c>
      <c r="D62">
        <v>1</v>
      </c>
      <c r="F62" t="s">
        <v>3612</v>
      </c>
      <c r="G62" t="str">
        <f t="shared" si="0"/>
        <v>mod_divers_rich_beta_assump</v>
      </c>
      <c r="H62" t="s">
        <v>864</v>
      </c>
      <c r="I62" t="str">
        <f t="shared" si="1"/>
        <v xml:space="preserve">    mod_divers_rich_beta_assump_01: "[Camera locations](#camera_location) are [randomly placed](#sampledesign_random) ({{ ref_intext_wearn_gloverkapfer_2017 }})"</v>
      </c>
    </row>
    <row r="63" spans="1:9">
      <c r="A63" t="s">
        <v>955</v>
      </c>
      <c r="B63" t="s">
        <v>853</v>
      </c>
      <c r="C63" t="s">
        <v>856</v>
      </c>
      <c r="D63">
        <v>2</v>
      </c>
      <c r="F63" t="s">
        <v>1970</v>
      </c>
      <c r="G63" t="str">
        <f t="shared" si="0"/>
        <v>mod_divers_rich_beta_assump</v>
      </c>
      <c r="H63" t="s">
        <v>864</v>
      </c>
      <c r="I63" t="str">
        <f t="shared" si="1"/>
        <v xml:space="preserve">    mod_divers_rich_beta_assump_02: "Randomness and independence ({{ ref_intext_wearn_gloverkapfer_2017 }})"</v>
      </c>
    </row>
    <row r="64" spans="1:9">
      <c r="A64" t="s">
        <v>994</v>
      </c>
      <c r="B64" t="s">
        <v>853</v>
      </c>
      <c r="C64" t="s">
        <v>856</v>
      </c>
      <c r="D64">
        <v>3</v>
      </c>
      <c r="F64" t="s">
        <v>1971</v>
      </c>
      <c r="G64" t="str">
        <f t="shared" si="0"/>
        <v>mod_divers_rich_beta_assump</v>
      </c>
      <c r="H64" t="s">
        <v>864</v>
      </c>
      <c r="I64" t="str">
        <f t="shared" si="1"/>
        <v xml:space="preserve">    mod_divers_rich_beta_assump_03: "Samples are assumed to have been taken at random from the broader population of sites ({{ ref_intext_wearn_gloverkapfer_2017 }})"</v>
      </c>
    </row>
    <row r="65" spans="1:9">
      <c r="A65" t="s">
        <v>900</v>
      </c>
      <c r="B65" t="s">
        <v>853</v>
      </c>
      <c r="C65" t="s">
        <v>851</v>
      </c>
      <c r="D65">
        <v>1</v>
      </c>
      <c r="F65" t="s">
        <v>1968</v>
      </c>
      <c r="G65" t="str">
        <f t="shared" si="0"/>
        <v>mod_divers_rich_beta_con</v>
      </c>
      <c r="H65" t="s">
        <v>864</v>
      </c>
      <c r="I65" t="str">
        <f t="shared" si="1"/>
        <v xml:space="preserve">    mod_divers_rich_beta_con_01: "No single best measure for all purposes ({{ ref_intext_wearn_gloverkapfer_2017 }})"</v>
      </c>
    </row>
    <row r="66" spans="1:9">
      <c r="A66" t="s">
        <v>956</v>
      </c>
      <c r="B66" t="s">
        <v>853</v>
      </c>
      <c r="C66" t="s">
        <v>851</v>
      </c>
      <c r="D66">
        <v>2</v>
      </c>
      <c r="F66" t="s">
        <v>1964</v>
      </c>
      <c r="G66" t="str">
        <f t="shared" ref="G66:G129" si="2">B66&amp;"_"&amp;C66</f>
        <v>mod_divers_rich_beta_con</v>
      </c>
      <c r="H66" t="s">
        <v>864</v>
      </c>
      <c r="I66" t="str">
        <f t="shared" ref="I66:I129" si="3">"    "&amp;A66&amp;": "&amp;""""&amp;F66&amp;""""</f>
        <v xml:space="preserve">    mod_divers_rich_beta_con_02: "Interpretation/communication not always straightforward ({{ ref_intext_wearn_gloverkapfer_2017 }})"</v>
      </c>
    </row>
    <row r="67" spans="1:9">
      <c r="A67" t="s">
        <v>1057</v>
      </c>
      <c r="B67" t="s">
        <v>853</v>
      </c>
      <c r="C67" t="s">
        <v>851</v>
      </c>
      <c r="D67">
        <v>3</v>
      </c>
      <c r="F67" t="s">
        <v>1972</v>
      </c>
      <c r="G67" t="str">
        <f t="shared" si="2"/>
        <v>mod_divers_rich_beta_con</v>
      </c>
      <c r="H67" t="s">
        <v>864</v>
      </c>
      <c r="I67" t="str">
        <f t="shared" si="3"/>
        <v xml:space="preserve">    mod_divers_rich_beta_con_03: "Scale-dependent (i.e., influenced by the size of the communities that are being included) ({{ ref_intext_wearn_gloverkapfer_2017 }})"</v>
      </c>
    </row>
    <row r="68" spans="1:9">
      <c r="A68" t="s">
        <v>901</v>
      </c>
      <c r="B68" t="s">
        <v>853</v>
      </c>
      <c r="C68" t="s">
        <v>858</v>
      </c>
      <c r="D68">
        <v>1</v>
      </c>
      <c r="F68" t="s">
        <v>1956</v>
      </c>
      <c r="G68" t="str">
        <f t="shared" si="2"/>
        <v>mod_divers_rich_beta_pro</v>
      </c>
      <c r="H68" t="s">
        <v>864</v>
      </c>
      <c r="I68" t="str">
        <f t="shared" si="3"/>
        <v xml:space="preserve">    mod_divers_rich_beta_pro_01: "Can be used to track changes in community composition ({{ ref_intext_wearn_gloverkapfer_2017 }})"</v>
      </c>
    </row>
    <row r="69" spans="1:9">
      <c r="A69" t="s">
        <v>957</v>
      </c>
      <c r="B69" t="s">
        <v>853</v>
      </c>
      <c r="C69" t="s">
        <v>858</v>
      </c>
      <c r="D69">
        <v>2</v>
      </c>
      <c r="F69" t="s">
        <v>1969</v>
      </c>
      <c r="G69" t="str">
        <f t="shared" si="2"/>
        <v>mod_divers_rich_beta_pro</v>
      </c>
      <c r="H69" t="s">
        <v>864</v>
      </c>
      <c r="I69" t="str">
        <f t="shared" si="3"/>
        <v xml:space="preserve">    mod_divers_rich_beta_pro_02: "Plays a critical role in effective conservation prioritization (e.g., designing reserve networks) ({{ ref_intext_wearn_gloverkapfer_2017 }})"</v>
      </c>
    </row>
    <row r="70" spans="1:9">
      <c r="A70" t="s">
        <v>1091</v>
      </c>
      <c r="B70" t="s">
        <v>853</v>
      </c>
      <c r="C70" t="s">
        <v>858</v>
      </c>
      <c r="D70">
        <v>3</v>
      </c>
      <c r="F70" t="s">
        <v>1961</v>
      </c>
      <c r="G70" t="str">
        <f t="shared" si="2"/>
        <v>mod_divers_rich_beta_pro</v>
      </c>
      <c r="H70" t="s">
        <v>864</v>
      </c>
      <c r="I70" t="str">
        <f t="shared" si="3"/>
        <v xml:space="preserve">    mod_divers_rich_beta_pro_03: "Important for detecting changes in the fundamental processes ({{ ref_intext_wearn_gloverkapfer_2017 }})"</v>
      </c>
    </row>
    <row r="71" spans="1:9">
      <c r="A71" t="s">
        <v>902</v>
      </c>
      <c r="B71" t="s">
        <v>855</v>
      </c>
      <c r="C71" t="s">
        <v>856</v>
      </c>
      <c r="D71">
        <v>1</v>
      </c>
      <c r="F71" t="s">
        <v>3612</v>
      </c>
      <c r="G71" t="str">
        <f t="shared" si="2"/>
        <v>mod_divers_rich_gamma_assump</v>
      </c>
      <c r="H71" t="s">
        <v>864</v>
      </c>
      <c r="I71" t="str">
        <f t="shared" si="3"/>
        <v xml:space="preserve">    mod_divers_rich_gamma_assump_01: "[Camera locations](#camera_location) are [randomly placed](#sampledesign_random) ({{ ref_intext_wearn_gloverkapfer_2017 }})"</v>
      </c>
    </row>
    <row r="72" spans="1:9">
      <c r="A72" t="s">
        <v>958</v>
      </c>
      <c r="B72" t="s">
        <v>855</v>
      </c>
      <c r="C72" t="s">
        <v>856</v>
      </c>
      <c r="D72">
        <v>2</v>
      </c>
      <c r="F72" t="s">
        <v>3613</v>
      </c>
      <c r="G72" t="str">
        <f t="shared" si="2"/>
        <v>mod_divers_rich_gamma_assump</v>
      </c>
      <c r="H72" t="s">
        <v>864</v>
      </c>
      <c r="I72" t="str">
        <f t="shared" si="3"/>
        <v xml:space="preserve">    mod_divers_rich_gamma_assump_02: "[Camera locations](#camera_location) are independent ({{ ref_intext_wearn_gloverkapfer_2017 }})"</v>
      </c>
    </row>
    <row r="73" spans="1:9">
      <c r="A73" t="s">
        <v>995</v>
      </c>
      <c r="B73" t="s">
        <v>855</v>
      </c>
      <c r="C73" t="s">
        <v>856</v>
      </c>
      <c r="D73">
        <v>3</v>
      </c>
      <c r="F73" t="s">
        <v>3616</v>
      </c>
      <c r="G73" t="str">
        <f t="shared" si="2"/>
        <v>mod_divers_rich_gamma_assump</v>
      </c>
      <c r="H73" t="s">
        <v>864</v>
      </c>
      <c r="I73" t="str">
        <f t="shared" si="3"/>
        <v xml:space="preserve">    mod_divers_rich_gamma_assump_03: "[Detection probability](#detection_probability) of different species remains the same ({{ ref_intext_wearn_gloverkapfer_2017 }})"</v>
      </c>
    </row>
    <row r="74" spans="1:9">
      <c r="A74" t="s">
        <v>903</v>
      </c>
      <c r="B74" t="s">
        <v>855</v>
      </c>
      <c r="C74" t="s">
        <v>851</v>
      </c>
      <c r="D74">
        <v>1</v>
      </c>
      <c r="F74" t="s">
        <v>1965</v>
      </c>
      <c r="G74" t="str">
        <f t="shared" si="2"/>
        <v>mod_divers_rich_gamma_con</v>
      </c>
      <c r="H74" t="s">
        <v>864</v>
      </c>
      <c r="I74" t="str">
        <f t="shared" si="3"/>
        <v xml:space="preserve">    mod_divers_rich_gamma_con_01: "Many indices exist, and it can be difficult to choose the most appropriate ({{ ref_intext_wearn_gloverkapfer_2017 }})"</v>
      </c>
    </row>
    <row r="75" spans="1:9">
      <c r="A75" t="s">
        <v>959</v>
      </c>
      <c r="B75" t="s">
        <v>855</v>
      </c>
      <c r="C75" t="s">
        <v>851</v>
      </c>
      <c r="D75">
        <v>2</v>
      </c>
      <c r="F75" t="s">
        <v>1958</v>
      </c>
      <c r="G75" t="str">
        <f t="shared" si="2"/>
        <v>mod_divers_rich_gamma_con</v>
      </c>
      <c r="H75" t="s">
        <v>864</v>
      </c>
      <c r="I75" t="str">
        <f t="shared" si="3"/>
        <v xml:space="preserve">    mod_divers_rich_gamma_con_02: "Comparing measures across space, time and studies can be very difficult ({{ ref_intext_wearn_gloverkapfer_2017 }})"</v>
      </c>
    </row>
    <row r="76" spans="1:9">
      <c r="A76" t="s">
        <v>1058</v>
      </c>
      <c r="B76" t="s">
        <v>855</v>
      </c>
      <c r="C76" t="s">
        <v>851</v>
      </c>
      <c r="D76">
        <v>3</v>
      </c>
      <c r="F76" t="s">
        <v>1963</v>
      </c>
      <c r="G76" t="str">
        <f t="shared" si="2"/>
        <v>mod_divers_rich_gamma_con</v>
      </c>
      <c r="H76" t="s">
        <v>864</v>
      </c>
      <c r="I76" t="str">
        <f t="shared" si="3"/>
        <v xml:space="preserve">    mod_divers_rich_gamma_con_03: "Insensitive to changes in community composition ({{ ref_intext_wearn_gloverkapfer_2017 }}) (however, this may be conditional on study design)"</v>
      </c>
    </row>
    <row r="77" spans="1:9">
      <c r="A77" t="s">
        <v>904</v>
      </c>
      <c r="B77" t="s">
        <v>855</v>
      </c>
      <c r="C77" t="s">
        <v>858</v>
      </c>
      <c r="D77">
        <v>1</v>
      </c>
      <c r="F77" t="s">
        <v>1957</v>
      </c>
      <c r="G77" t="str">
        <f t="shared" si="2"/>
        <v>mod_divers_rich_gamma_pro</v>
      </c>
      <c r="H77" t="s">
        <v>864</v>
      </c>
      <c r="I77" t="str">
        <f t="shared" si="3"/>
        <v xml:space="preserve">    mod_divers_rich_gamma_pro_01: "Captures evenness and richness (although some indices only reflect evenness) ({{ ref_intext_wearn_gloverkapfer_2017 }})"</v>
      </c>
    </row>
    <row r="78" spans="1:9">
      <c r="A78" t="s">
        <v>960</v>
      </c>
      <c r="B78" t="s">
        <v>855</v>
      </c>
      <c r="C78" t="s">
        <v>858</v>
      </c>
      <c r="D78">
        <v>2</v>
      </c>
      <c r="F78" t="s">
        <v>1967</v>
      </c>
      <c r="G78" t="str">
        <f t="shared" si="2"/>
        <v>mod_divers_rich_gamma_pro</v>
      </c>
      <c r="H78" t="s">
        <v>864</v>
      </c>
      <c r="I78" t="str">
        <f t="shared" si="3"/>
        <v xml:space="preserve">    mod_divers_rich_gamma_pro_02: "Most indices are easy to calculate and widely implemented in software packages (e.g., 'EstimateS' and 'vegan' in R) ({{ ref_intext_wearn_gloverkapfer_2017 }})"</v>
      </c>
    </row>
    <row r="79" spans="1:9">
      <c r="A79" t="s">
        <v>905</v>
      </c>
      <c r="B79" t="s">
        <v>335</v>
      </c>
      <c r="C79" t="s">
        <v>856</v>
      </c>
      <c r="D79">
        <v>1</v>
      </c>
      <c r="F79" t="s">
        <v>2025</v>
      </c>
      <c r="G79" t="str">
        <f t="shared" si="2"/>
        <v>mod_ds_assump</v>
      </c>
      <c r="H79" t="s">
        <v>864</v>
      </c>
      <c r="I79" t="str">
        <f t="shared" si="3"/>
        <v xml:space="preserve">    mod_ds_assump_01: "Random or systematic random placements (consistent with the assumption that points are placed independently of animal locations) ({{ ref_intext_howe_et_al_2017 }})"</v>
      </c>
    </row>
    <row r="80" spans="1:9">
      <c r="A80" t="s">
        <v>961</v>
      </c>
      <c r="B80" t="s">
        <v>335</v>
      </c>
      <c r="C80" t="s">
        <v>856</v>
      </c>
      <c r="D80">
        <v>2</v>
      </c>
      <c r="F80" t="s">
        <v>2026</v>
      </c>
      <c r="G80" t="str">
        <f t="shared" si="2"/>
        <v>mod_ds_assump</v>
      </c>
      <c r="H80" t="s">
        <v>864</v>
      </c>
      <c r="I80" t="str">
        <f t="shared" si="3"/>
        <v xml:space="preserve">    mod_ds_assump_02: "Camera locations are randomly placed relative to animal movement ({{ ref_intext_palencia_et_al_2021 }})"</v>
      </c>
    </row>
    <row r="81" spans="1:9">
      <c r="A81" t="s">
        <v>996</v>
      </c>
      <c r="B81" t="s">
        <v>335</v>
      </c>
      <c r="C81" t="s">
        <v>856</v>
      </c>
      <c r="D81">
        <v>3</v>
      </c>
      <c r="F81" t="s">
        <v>2027</v>
      </c>
      <c r="G81" t="str">
        <f t="shared" si="2"/>
        <v>mod_ds_assump</v>
      </c>
      <c r="H81" t="s">
        <v>864</v>
      </c>
      <c r="I81" t="str">
        <f t="shared" si="3"/>
        <v xml:space="preserve">    mod_ds_assump_03: "Detection is perfect (detection probability '*p*' =  1) at focal area */ distance 0 ({{ ref_intext_palencia_et_al_2021 }})"</v>
      </c>
    </row>
    <row r="82" spans="1:9">
      <c r="A82" t="s">
        <v>1008</v>
      </c>
      <c r="B82" t="s">
        <v>335</v>
      </c>
      <c r="C82" t="s">
        <v>856</v>
      </c>
      <c r="D82">
        <v>4</v>
      </c>
      <c r="F82" t="s">
        <v>3617</v>
      </c>
      <c r="G82" t="str">
        <f t="shared" si="2"/>
        <v>mod_ds_assump</v>
      </c>
      <c r="H82" t="s">
        <v>864</v>
      </c>
      <c r="I82" t="str">
        <f t="shared" si="3"/>
        <v xml:space="preserve">    mod_ds_assump_04: "Demographic closure (i.e., no births or deaths) and geographic closure (i.e., no immigration or emigration) (animal [density](#density) is constant during the [survey](#survey)) ({{ ref_intext_palencia_et_al_2021 }})"</v>
      </c>
    </row>
    <row r="83" spans="1:9">
      <c r="A83" t="s">
        <v>1019</v>
      </c>
      <c r="B83" t="s">
        <v>335</v>
      </c>
      <c r="C83" t="s">
        <v>856</v>
      </c>
      <c r="D83">
        <v>5</v>
      </c>
      <c r="F83" t="s">
        <v>2028</v>
      </c>
      <c r="G83" t="str">
        <f t="shared" si="2"/>
        <v>mod_ds_assump</v>
      </c>
      <c r="H83" t="s">
        <v>864</v>
      </c>
      <c r="I83" t="str">
        <f t="shared" si="3"/>
        <v xml:space="preserve">    mod_ds_assump_05: "Animal movement and behaviour are unaffected by the cameras ({{ ref_intext_palencia_et_al_2021 }})"</v>
      </c>
    </row>
    <row r="84" spans="1:9">
      <c r="A84" t="s">
        <v>1030</v>
      </c>
      <c r="B84" t="s">
        <v>335</v>
      </c>
      <c r="C84" t="s">
        <v>856</v>
      </c>
      <c r="D84">
        <v>6</v>
      </c>
      <c r="F84" t="s">
        <v>2029</v>
      </c>
      <c r="G84" t="str">
        <f t="shared" si="2"/>
        <v>mod_ds_assump</v>
      </c>
      <c r="H84" t="s">
        <v>864</v>
      </c>
      <c r="I84" t="str">
        <f t="shared" si="3"/>
        <v xml:space="preserve">    mod_ds_assump_06: "Animals are detected at initial locations (e.g., they do not change course in response to the camera prior to detection) ({{ ref_intext_palencia_et_al_2021 }})"</v>
      </c>
    </row>
    <row r="85" spans="1:9">
      <c r="A85" t="s">
        <v>1038</v>
      </c>
      <c r="B85" t="s">
        <v>335</v>
      </c>
      <c r="C85" t="s">
        <v>856</v>
      </c>
      <c r="D85">
        <v>7</v>
      </c>
      <c r="F85" t="s">
        <v>2030</v>
      </c>
      <c r="G85" t="str">
        <f t="shared" si="2"/>
        <v>mod_ds_assump</v>
      </c>
      <c r="H85" t="s">
        <v>864</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1044</v>
      </c>
      <c r="B86" t="s">
        <v>335</v>
      </c>
      <c r="C86" t="s">
        <v>856</v>
      </c>
      <c r="D86">
        <v>8</v>
      </c>
      <c r="F86" t="s">
        <v>3618</v>
      </c>
      <c r="G86" t="str">
        <f t="shared" si="2"/>
        <v>mod_ds_assump</v>
      </c>
      <c r="H86" t="s">
        <v>864</v>
      </c>
      <c r="I86" t="str">
        <f t="shared" si="3"/>
        <v xml:space="preserve">    mod_ds_assump_08: "Detections are [independent](#independent_detections) ({{ ref_intext_palencia_et_al_2021 }})"</v>
      </c>
    </row>
    <row r="87" spans="1:9">
      <c r="A87" t="s">
        <v>1050</v>
      </c>
      <c r="B87" t="s">
        <v>335</v>
      </c>
      <c r="C87" t="s">
        <v>856</v>
      </c>
      <c r="D87">
        <v>9</v>
      </c>
      <c r="F87" t="s">
        <v>2031</v>
      </c>
      <c r="G87" t="str">
        <f t="shared" si="2"/>
        <v>mod_ds_assump</v>
      </c>
      <c r="H87" t="s">
        <v>864</v>
      </c>
      <c r="I87" t="str">
        <f t="shared" si="3"/>
        <v xml:space="preserve">    mod_ds_assump_09: "Snapshot moments selected independently of animal locations ({{ ref_intext_palencia_et_al_2021 }})"</v>
      </c>
    </row>
    <row r="88" spans="1:9">
      <c r="A88" t="s">
        <v>906</v>
      </c>
      <c r="B88" t="s">
        <v>335</v>
      </c>
      <c r="C88" t="s">
        <v>851</v>
      </c>
      <c r="D88">
        <v>1</v>
      </c>
      <c r="F88" t="s">
        <v>1974</v>
      </c>
      <c r="G88" t="str">
        <f t="shared" si="2"/>
        <v>mod_ds_con</v>
      </c>
      <c r="H88" t="s">
        <v>864</v>
      </c>
      <c r="I88" t="str">
        <f t="shared" si="3"/>
        <v xml:space="preserve">    mod_ds_con_01: "May require discarding a portion of the dataset (when the best fitting model truncates the dataset) ({{ ref_intext_wearn_gloverkapfer_2017 }})"</v>
      </c>
    </row>
    <row r="89" spans="1:9">
      <c r="A89" t="s">
        <v>962</v>
      </c>
      <c r="B89" t="s">
        <v>335</v>
      </c>
      <c r="C89" t="s">
        <v>851</v>
      </c>
      <c r="D89">
        <v>2</v>
      </c>
      <c r="F89" t="s">
        <v>2032</v>
      </c>
      <c r="G89" t="str">
        <f t="shared" si="2"/>
        <v>mod_ds_con</v>
      </c>
      <c r="H89" t="s">
        <v>864</v>
      </c>
      <c r="I89" t="str">
        <f t="shared" si="3"/>
        <v xml:space="preserve">    mod_ds_con_02: "Biased by movement speed ({{ ref_intext_palencia_et_al_2021 }})"</v>
      </c>
    </row>
    <row r="90" spans="1:9">
      <c r="A90" t="s">
        <v>1059</v>
      </c>
      <c r="B90" t="s">
        <v>335</v>
      </c>
      <c r="C90" t="s">
        <v>851</v>
      </c>
      <c r="D90">
        <v>3</v>
      </c>
      <c r="F90" t="s">
        <v>2033</v>
      </c>
      <c r="G90" t="str">
        <f t="shared" si="2"/>
        <v>mod_ds_con</v>
      </c>
      <c r="H90" t="s">
        <v>864</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1068</v>
      </c>
      <c r="B91" t="s">
        <v>335</v>
      </c>
      <c r="C91" t="s">
        <v>851</v>
      </c>
      <c r="D91">
        <v>4</v>
      </c>
      <c r="F91" t="s">
        <v>3346</v>
      </c>
      <c r="G91" t="str">
        <f t="shared" si="2"/>
        <v>mod_ds_con</v>
      </c>
      <c r="H91" t="s">
        <v>864</v>
      </c>
      <c r="I91" t="str">
        <f t="shared" si="3"/>
        <v xml:space="preserve">    mod_ds_con_04: "Does not permit inference about spatial variation in abundance (unless using hierarchical distance which can model spatial variation as a function of covariates) ({{ ref_intext_gilbert_et_al_2020 }}; {{ ref_intext_clarke_et_al_2023 }})"</v>
      </c>
    </row>
    <row r="92" spans="1:9">
      <c r="A92" t="s">
        <v>1074</v>
      </c>
      <c r="B92" t="s">
        <v>335</v>
      </c>
      <c r="C92" t="s">
        <v>851</v>
      </c>
      <c r="D92">
        <v>5</v>
      </c>
      <c r="F92" t="s">
        <v>2034</v>
      </c>
      <c r="G92" t="str">
        <f t="shared" si="2"/>
        <v>mod_ds_con</v>
      </c>
      <c r="H92" t="s">
        <v>864</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1080</v>
      </c>
      <c r="B93" t="s">
        <v>335</v>
      </c>
      <c r="C93" t="s">
        <v>851</v>
      </c>
      <c r="D93">
        <v>6</v>
      </c>
      <c r="F93" t="s">
        <v>3619</v>
      </c>
      <c r="G93" t="str">
        <f t="shared" si="2"/>
        <v>mod_ds_con</v>
      </c>
      <c r="H93" t="s">
        <v>864</v>
      </c>
      <c r="I93" t="str">
        <f t="shared" si="3"/>
        <v xml:space="preserve">    mod_ds_con_06: "Requires a good understanding of the focal populations’ activity patterns; [density](#density)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1084</v>
      </c>
      <c r="B94" t="s">
        <v>335</v>
      </c>
      <c r="C94" t="s">
        <v>851</v>
      </c>
      <c r="D94">
        <v>7</v>
      </c>
      <c r="F94" t="s">
        <v>3620</v>
      </c>
      <c r="G94" t="str">
        <f t="shared" si="2"/>
        <v>mod_ds_con</v>
      </c>
      <c r="H94" t="s">
        <v>864</v>
      </c>
      <c r="I94" t="str">
        <f t="shared" si="3"/>
        <v xml:space="preserve">    mod_ds_con_07: "Tends to underestimate [density](#density) ({{ ref_intext_howe_et_al_2017 }}; {{ ref_intext_twining_et_al_2022 }}; {{ ref_intext_clarke_et_al_2023 }})"</v>
      </c>
    </row>
    <row r="95" spans="1:9">
      <c r="A95" t="s">
        <v>1087</v>
      </c>
      <c r="B95" t="s">
        <v>335</v>
      </c>
      <c r="C95" t="s">
        <v>851</v>
      </c>
      <c r="D95">
        <v>8</v>
      </c>
      <c r="F95" t="s">
        <v>3621</v>
      </c>
      <c r="G95" t="str">
        <f t="shared" si="2"/>
        <v>mod_ds_con</v>
      </c>
      <c r="H95" t="s">
        <v>864</v>
      </c>
      <c r="I95" t="str">
        <f t="shared" si="3"/>
        <v xml:space="preserve">    mod_ds_con_08: "Low population [density](#density) and reactivity to cameras may be major sources of bias' ({{ ref_intext_bessone_et_al_2020 }}; {{ ref_intext_clarke_et_al_2023 }})"</v>
      </c>
    </row>
    <row r="96" spans="1:9">
      <c r="A96" t="s">
        <v>907</v>
      </c>
      <c r="B96" t="s">
        <v>335</v>
      </c>
      <c r="C96" t="s">
        <v>858</v>
      </c>
      <c r="D96">
        <v>1</v>
      </c>
      <c r="F96" t="s">
        <v>1975</v>
      </c>
      <c r="G96" t="str">
        <f t="shared" si="2"/>
        <v>mod_ds_pro</v>
      </c>
      <c r="H96" t="s">
        <v>864</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963</v>
      </c>
      <c r="B97" t="s">
        <v>335</v>
      </c>
      <c r="C97" t="s">
        <v>858</v>
      </c>
      <c r="D97">
        <v>2</v>
      </c>
      <c r="F97" t="s">
        <v>3622</v>
      </c>
      <c r="G97" t="str">
        <f t="shared" si="2"/>
        <v>mod_ds_pro</v>
      </c>
      <c r="H97" t="s">
        <v>864</v>
      </c>
      <c r="I97" t="str">
        <f t="shared" si="3"/>
        <v xml:space="preserve">    mod_ds_pro_02: "[Density](#density) estimates are unbiased by animal movement 'since camera-animal distance is measured at a certain instant in time (intervals of duration *t* apart)' ({{ ref_intext_howe_et_al_2017 }}; {{ ref_intext_clarke_et_al_2023 }})"</v>
      </c>
    </row>
    <row r="98" spans="1:9">
      <c r="A98" t="s">
        <v>1092</v>
      </c>
      <c r="B98" t="s">
        <v>335</v>
      </c>
      <c r="C98" t="s">
        <v>858</v>
      </c>
      <c r="D98">
        <v>3</v>
      </c>
      <c r="F98" t="s">
        <v>3623</v>
      </c>
      <c r="G98" t="str">
        <f t="shared" si="2"/>
        <v>mod_ds_pro</v>
      </c>
      <c r="H98" t="s">
        <v>864</v>
      </c>
      <c r="I98" t="str">
        <f t="shared" si="3"/>
        <v xml:space="preserve">    mod_ds_pro_03: "Can be applied to low-[density](#density) populations ({{ ref_intext_howe_et_al_2017 }}; {{ ref_intext_clarke_et_al_2023 }})"</v>
      </c>
    </row>
    <row r="99" spans="1:9">
      <c r="A99" t="s">
        <v>1100</v>
      </c>
      <c r="B99" t="s">
        <v>335</v>
      </c>
      <c r="C99" t="s">
        <v>858</v>
      </c>
      <c r="D99">
        <v>4</v>
      </c>
      <c r="F99" t="s">
        <v>2035</v>
      </c>
      <c r="G99" t="str">
        <f t="shared" si="2"/>
        <v>mod_ds_pro</v>
      </c>
      <c r="H99" t="s">
        <v>864</v>
      </c>
      <c r="I99" t="str">
        <f t="shared" si="3"/>
        <v xml:space="preserve">    mod_ds_pro_04: "Does not require individual identification ({{ ref_intext_howe_et_al_2017 }})"</v>
      </c>
    </row>
    <row r="100" spans="1:9">
      <c r="A100" t="s">
        <v>908</v>
      </c>
      <c r="B100" t="s">
        <v>365</v>
      </c>
      <c r="C100" t="s">
        <v>856</v>
      </c>
      <c r="D100">
        <v>1</v>
      </c>
      <c r="F100" t="s">
        <v>3624</v>
      </c>
      <c r="G100" t="str">
        <f t="shared" si="2"/>
        <v>mod_inventory_assump</v>
      </c>
      <c r="H100" t="s">
        <v>864</v>
      </c>
      <c r="I100" t="str">
        <f t="shared" si="3"/>
        <v xml:space="preserve">    mod_inventory_assump_01: "No formal [assumptions](#mods_modelling_assumption) ({{ ref_intext_wearn_gloverkapfer_2017 }})"</v>
      </c>
    </row>
    <row r="101" spans="1:9">
      <c r="A101" t="s">
        <v>909</v>
      </c>
      <c r="B101" t="s">
        <v>365</v>
      </c>
      <c r="C101" t="s">
        <v>851</v>
      </c>
      <c r="D101">
        <v>1</v>
      </c>
      <c r="F101" t="s">
        <v>1976</v>
      </c>
      <c r="G101" t="str">
        <f t="shared" si="2"/>
        <v>mod_inventory_con</v>
      </c>
      <c r="H101" t="s">
        <v>864</v>
      </c>
      <c r="I101" t="str">
        <f t="shared" si="3"/>
        <v xml:space="preserve">    mod_inventory_con_01: "Not reliable estimates for inference ('considered as unfinished, working drafts') ({{ ref_intext_wearn_gloverkapfer_2017 }})"</v>
      </c>
    </row>
    <row r="102" spans="1:9">
      <c r="A102" t="s">
        <v>910</v>
      </c>
      <c r="B102" t="s">
        <v>365</v>
      </c>
      <c r="C102" t="s">
        <v>858</v>
      </c>
      <c r="D102">
        <v>1</v>
      </c>
      <c r="F102" t="s">
        <v>3625</v>
      </c>
      <c r="G102" t="str">
        <f t="shared" si="2"/>
        <v>mod_inventory_pro</v>
      </c>
      <c r="H102" t="s">
        <v>864</v>
      </c>
      <c r="I102" t="str">
        <f t="shared" si="3"/>
        <v xml:space="preserve">    mod_inventory_pro_01: "Maximum flexibility for study design (e.g., [camera days per camera location](#camera_days_per_camera_location) or use of [lure](#baitlure_lure) ({{ ref_intext_rovero_et_al_2013 }})) ({{ ref_intext_wearn_gloverkapfer_2017 }})"</v>
      </c>
    </row>
    <row r="103" spans="1:9">
      <c r="A103" t="s">
        <v>911</v>
      </c>
      <c r="B103" t="s">
        <v>328</v>
      </c>
      <c r="C103" t="s">
        <v>856</v>
      </c>
      <c r="D103">
        <v>1</v>
      </c>
      <c r="F103" t="s">
        <v>2036</v>
      </c>
      <c r="G103" t="str">
        <f t="shared" si="2"/>
        <v>mod_is_assump</v>
      </c>
      <c r="H103" t="s">
        <v>864</v>
      </c>
      <c r="I103" t="str">
        <f t="shared" si="3"/>
        <v xml:space="preserve">    mod_is_assump_01: "Demographic closure (i.e., no births or deaths) ({{ ref_intext_moeller_et_al_2018 }})"</v>
      </c>
    </row>
    <row r="104" spans="1:9">
      <c r="A104" t="s">
        <v>964</v>
      </c>
      <c r="B104" t="s">
        <v>328</v>
      </c>
      <c r="C104" t="s">
        <v>856</v>
      </c>
      <c r="D104">
        <v>2</v>
      </c>
      <c r="F104" t="s">
        <v>2037</v>
      </c>
      <c r="G104" t="str">
        <f t="shared" si="2"/>
        <v>mod_is_assump</v>
      </c>
      <c r="H104" t="s">
        <v>864</v>
      </c>
      <c r="I104" t="str">
        <f t="shared" si="3"/>
        <v xml:space="preserve">    mod_is_assump_02: "Geographic closure (i.e., no immigration or emigration) ({{ ref_intext_moeller_et_al_2018 }})"</v>
      </c>
    </row>
    <row r="105" spans="1:9">
      <c r="A105" t="s">
        <v>997</v>
      </c>
      <c r="B105" t="s">
        <v>328</v>
      </c>
      <c r="C105" t="s">
        <v>856</v>
      </c>
      <c r="D105">
        <v>3</v>
      </c>
      <c r="F105" t="s">
        <v>2038</v>
      </c>
      <c r="G105" t="str">
        <f t="shared" si="2"/>
        <v>mod_is_assump</v>
      </c>
      <c r="H105" t="s">
        <v>864</v>
      </c>
      <c r="I105" t="str">
        <f t="shared" si="3"/>
        <v xml:space="preserve">    mod_is_assump_03: "Camera locations are randomly placed ({{ ref_intext_moeller_et_al_2018 }})"</v>
      </c>
    </row>
    <row r="106" spans="1:9">
      <c r="A106" t="s">
        <v>1009</v>
      </c>
      <c r="B106" t="s">
        <v>328</v>
      </c>
      <c r="C106" t="s">
        <v>856</v>
      </c>
      <c r="D106">
        <v>4</v>
      </c>
      <c r="F106" t="s">
        <v>3626</v>
      </c>
      <c r="G106" t="str">
        <f t="shared" si="2"/>
        <v>mod_is_assump</v>
      </c>
      <c r="H106" t="s">
        <v>864</v>
      </c>
      <c r="I106" t="str">
        <f t="shared" si="3"/>
        <v xml:space="preserve">    mod_is_assump_04: "Detections are [independent](#independent_detections) ({{ ref_intext_moeller_et_al_2018 }})"</v>
      </c>
    </row>
    <row r="107" spans="1:9">
      <c r="A107" t="s">
        <v>1020</v>
      </c>
      <c r="B107" t="s">
        <v>328</v>
      </c>
      <c r="C107" t="s">
        <v>856</v>
      </c>
      <c r="D107">
        <v>5</v>
      </c>
      <c r="F107" t="s">
        <v>2039</v>
      </c>
      <c r="G107" t="str">
        <f t="shared" si="2"/>
        <v>mod_is_assump</v>
      </c>
      <c r="H107" t="s">
        <v>864</v>
      </c>
      <c r="I107" t="str">
        <f t="shared" si="3"/>
        <v xml:space="preserve">    mod_is_assump_05: "Detection is perfect (detection probability '*p*' = 1) ({{ ref_intext_moeller_et_al_2018 }})"</v>
      </c>
    </row>
    <row r="108" spans="1:9">
      <c r="A108" t="s">
        <v>912</v>
      </c>
      <c r="B108" t="s">
        <v>328</v>
      </c>
      <c r="C108" t="s">
        <v>851</v>
      </c>
      <c r="D108">
        <v>1</v>
      </c>
      <c r="F108" t="s">
        <v>2040</v>
      </c>
      <c r="G108" t="str">
        <f t="shared" si="2"/>
        <v>mod_is_con</v>
      </c>
      <c r="H108" t="s">
        <v>864</v>
      </c>
      <c r="I108" t="str">
        <f t="shared" si="3"/>
        <v xml:space="preserve">    mod_is_con_01: "Requires accurate counts of animals ({{ ref_intext_moeller_et_al_2018 }})"</v>
      </c>
    </row>
    <row r="109" spans="1:9">
      <c r="A109" t="s">
        <v>965</v>
      </c>
      <c r="B109" t="s">
        <v>328</v>
      </c>
      <c r="C109" t="s">
        <v>851</v>
      </c>
      <c r="D109">
        <v>2</v>
      </c>
      <c r="F109" t="s">
        <v>2041</v>
      </c>
      <c r="G109" t="str">
        <f t="shared" si="2"/>
        <v>mod_is_con</v>
      </c>
      <c r="H109" t="s">
        <v>864</v>
      </c>
      <c r="I109" t="str">
        <f t="shared" si="3"/>
        <v xml:space="preserve">    mod_is_con_02: "Assumes that perfect (detection probability '*p*' = 1) ({{ ref_intext_moeller_et_al_2018 }})"</v>
      </c>
    </row>
    <row r="110" spans="1:9">
      <c r="A110" t="s">
        <v>1060</v>
      </c>
      <c r="B110" t="s">
        <v>328</v>
      </c>
      <c r="C110" t="s">
        <v>851</v>
      </c>
      <c r="D110">
        <v>3</v>
      </c>
      <c r="F110" t="s">
        <v>2042</v>
      </c>
      <c r="G110" t="str">
        <f t="shared" si="2"/>
        <v>mod_is_con</v>
      </c>
      <c r="H110" t="s">
        <v>864</v>
      </c>
      <c r="I110" t="str">
        <f t="shared" si="3"/>
        <v xml:space="preserve">    mod_is_con_03: "Reduced precision ({{ ref_intext_moeller_et_al_2018 }})"</v>
      </c>
    </row>
    <row r="111" spans="1:9">
      <c r="A111" t="s">
        <v>913</v>
      </c>
      <c r="B111" t="s">
        <v>328</v>
      </c>
      <c r="C111" t="s">
        <v>858</v>
      </c>
      <c r="D111">
        <v>1</v>
      </c>
      <c r="F111" t="s">
        <v>2043</v>
      </c>
      <c r="G111" t="str">
        <f t="shared" si="2"/>
        <v>mod_is_pro</v>
      </c>
      <c r="H111" t="s">
        <v>864</v>
      </c>
      <c r="I111" t="str">
        <f t="shared" si="3"/>
        <v xml:space="preserve">    mod_is_pro_01: "Can be efficient for estimating abundance of common species (with a lot of images) ({{ ref_intext_moeller_et_al_2018 }})"</v>
      </c>
    </row>
    <row r="112" spans="1:9">
      <c r="A112" t="s">
        <v>966</v>
      </c>
      <c r="B112" t="s">
        <v>328</v>
      </c>
      <c r="C112" t="s">
        <v>858</v>
      </c>
      <c r="D112">
        <v>2</v>
      </c>
      <c r="F112" t="s">
        <v>2044</v>
      </c>
      <c r="G112" t="str">
        <f t="shared" si="2"/>
        <v>mod_is_pro</v>
      </c>
      <c r="H112" t="s">
        <v>864</v>
      </c>
      <c r="I112" t="str">
        <f t="shared" si="3"/>
        <v xml:space="preserve">    mod_is_pro_02: "Flexible assumption of animals’ distribution ({{ ref_intext_moeller_et_al_2018 }})"</v>
      </c>
    </row>
    <row r="113" spans="1:9">
      <c r="A113" t="s">
        <v>914</v>
      </c>
      <c r="B113" t="s">
        <v>361</v>
      </c>
      <c r="C113" t="s">
        <v>856</v>
      </c>
      <c r="D113">
        <v>1</v>
      </c>
      <c r="F113" t="s">
        <v>3627</v>
      </c>
      <c r="G113" t="str">
        <f t="shared" si="2"/>
        <v>mod_occupancy_assump</v>
      </c>
      <c r="H113" t="s">
        <v>864</v>
      </c>
      <c r="I113" t="str">
        <f t="shared" si="3"/>
        <v xml:space="preserve">    mod_occupancy_assump_01: "[Occupancy](#occupancy) is constant ({{ ref_intext_mackenzie_et_al_2002 }}) (abundance is constant) ({{ ref_intext_mackenzie_et_al_2006 }})"</v>
      </c>
    </row>
    <row r="114" spans="1:9">
      <c r="A114" t="s">
        <v>967</v>
      </c>
      <c r="B114" t="s">
        <v>361</v>
      </c>
      <c r="C114" t="s">
        <v>856</v>
      </c>
      <c r="D114">
        <v>2</v>
      </c>
      <c r="F114" t="s">
        <v>3628</v>
      </c>
      <c r="G114" t="str">
        <f t="shared" si="2"/>
        <v>mod_occupancy_assump</v>
      </c>
      <c r="H114" t="s">
        <v>864</v>
      </c>
      <c r="I114" t="str">
        <f t="shared" si="3"/>
        <v xml:space="preserve">    mod_occupancy_assump_02: "[Camera locations](#camera_location) are independent ({{ ref_intext_mackenzie_et_al_2006 }})"</v>
      </c>
    </row>
    <row r="115" spans="1:9">
      <c r="A115" t="s">
        <v>998</v>
      </c>
      <c r="B115" t="s">
        <v>361</v>
      </c>
      <c r="C115" t="s">
        <v>856</v>
      </c>
      <c r="D115">
        <v>3</v>
      </c>
      <c r="F115" t="s">
        <v>3629</v>
      </c>
      <c r="G115" t="str">
        <f t="shared" si="2"/>
        <v>mod_occupancy_assump</v>
      </c>
      <c r="H115" t="s">
        <v>864</v>
      </c>
      <c r="I115" t="str">
        <f t="shared" si="3"/>
        <v xml:space="preserve">    mod_occupancy_assump_03: "Detections are [independent](#independent_detections) ({{ ref_intext_mackenzie_et_al_2006 }})"</v>
      </c>
    </row>
    <row r="116" spans="1:9">
      <c r="A116" t="s">
        <v>1010</v>
      </c>
      <c r="B116" t="s">
        <v>361</v>
      </c>
      <c r="C116" t="s">
        <v>856</v>
      </c>
      <c r="D116">
        <v>4</v>
      </c>
      <c r="F116" t="s">
        <v>3630</v>
      </c>
      <c r="G116" t="str">
        <f t="shared" si="2"/>
        <v>mod_occupancy_assump</v>
      </c>
      <c r="H116" t="s">
        <v>864</v>
      </c>
      <c r="I116" t="str">
        <f t="shared" si="3"/>
        <v xml:space="preserve">    mod_occupancy_assump_04: "The probability of [occupancy](#occupancy) and detection are constant across all [camera locations](#camera_location) within a stratum or can be modelled using covariates ({{ ref_intext_mackenzie_et_al_2006 }})"</v>
      </c>
    </row>
    <row r="117" spans="1:9">
      <c r="A117" t="s">
        <v>1021</v>
      </c>
      <c r="B117" t="s">
        <v>361</v>
      </c>
      <c r="C117" t="s">
        <v>856</v>
      </c>
      <c r="D117">
        <v>5</v>
      </c>
      <c r="F117" t="s">
        <v>2045</v>
      </c>
      <c r="G117" t="str">
        <f t="shared" si="2"/>
        <v>mod_occupancy_assump</v>
      </c>
      <c r="H117" t="s">
        <v>864</v>
      </c>
      <c r="I117" t="str">
        <f t="shared" si="3"/>
        <v xml:space="preserve">    mod_occupancy_assump_05: "Species are not misidentified ({{ ref_intext_mackenzie_et_al_2006 }})"</v>
      </c>
    </row>
    <row r="118" spans="1:9">
      <c r="A118" t="s">
        <v>915</v>
      </c>
      <c r="B118" t="s">
        <v>361</v>
      </c>
      <c r="C118" t="s">
        <v>851</v>
      </c>
      <c r="D118">
        <v>1</v>
      </c>
      <c r="F118" t="s">
        <v>3631</v>
      </c>
      <c r="G118" t="str">
        <f t="shared" si="2"/>
        <v>mod_occupancy_con</v>
      </c>
      <c r="H118" t="s">
        <v>864</v>
      </c>
      <c r="I118" t="str">
        <f t="shared" si="3"/>
        <v xml:space="preserve">    mod_occupancy_con_01: "[Occupancy](#occupancy) ({{ ref_intext_mackenzie_et_al_2002 }}) only measures distribution; it may be a misleading indicator of changes in abundance ({{ ref_intext_wearn_gloverkapfer_2017 }})"</v>
      </c>
    </row>
    <row r="119" spans="1:9">
      <c r="A119" t="s">
        <v>968</v>
      </c>
      <c r="B119" t="s">
        <v>361</v>
      </c>
      <c r="C119" t="s">
        <v>851</v>
      </c>
      <c r="D119">
        <v>2</v>
      </c>
      <c r="F119" t="s">
        <v>3632</v>
      </c>
      <c r="G119" t="str">
        <f t="shared" si="2"/>
        <v>mod_occupancy_con</v>
      </c>
      <c r="H119" t="s">
        <v>864</v>
      </c>
      <c r="I119" t="str">
        <f t="shared" si="3"/>
        <v xml:space="preserve">    mod_occupancy_con_02: "Interpretation*/communication of results may not be straightforward (if the scale of movement is much larger than the [camera spacing](#camera_spacing) the results should be interpreted as 'probability of use' rather than [occupancy](#occupancy)) ({{ ref_intext_wearn_gloverkapfer_2017 }})"</v>
      </c>
    </row>
    <row r="120" spans="1:9">
      <c r="A120" t="s">
        <v>916</v>
      </c>
      <c r="B120" t="s">
        <v>361</v>
      </c>
      <c r="C120" t="s">
        <v>858</v>
      </c>
      <c r="D120">
        <v>1</v>
      </c>
      <c r="F120" t="s">
        <v>2046</v>
      </c>
      <c r="G120" t="str">
        <f t="shared" si="2"/>
        <v>mod_occupancy_pro</v>
      </c>
      <c r="H120" t="s">
        <v>864</v>
      </c>
      <c r="I120" t="str">
        <f t="shared" si="3"/>
        <v xml:space="preserve">    mod_occupancy_pro_01: "Does not require individual identification ({{ ref_intext_mackenzie_et_al_2006 }})"</v>
      </c>
    </row>
    <row r="121" spans="1:9">
      <c r="A121" t="s">
        <v>969</v>
      </c>
      <c r="B121" t="s">
        <v>361</v>
      </c>
      <c r="C121" t="s">
        <v>858</v>
      </c>
      <c r="D121">
        <v>2</v>
      </c>
      <c r="F121" t="s">
        <v>1977</v>
      </c>
      <c r="G121" t="str">
        <f t="shared" si="2"/>
        <v>mod_occupancy_pro</v>
      </c>
      <c r="H121" t="s">
        <v>864</v>
      </c>
      <c r="I121" t="str">
        <f t="shared" si="3"/>
        <v xml:space="preserve">    mod_occupancy_pro_02: "Only requires detection*/non-detection data for each site ({{ ref_intext_wearn_gloverkapfer_2017 }})"</v>
      </c>
    </row>
    <row r="122" spans="1:9">
      <c r="A122" t="s">
        <v>1093</v>
      </c>
      <c r="B122" t="s">
        <v>361</v>
      </c>
      <c r="C122" t="s">
        <v>858</v>
      </c>
      <c r="D122">
        <v>3</v>
      </c>
      <c r="F122" t="s">
        <v>1978</v>
      </c>
      <c r="G122" t="str">
        <f t="shared" si="2"/>
        <v>mod_occupancy_pro</v>
      </c>
      <c r="H122" t="s">
        <v>864</v>
      </c>
      <c r="I122" t="str">
        <f t="shared" si="3"/>
        <v xml:space="preserve">    mod_occupancy_pro_03: "Relatively easy-to-use software exists for fitting models (PRESENCE, MARK, and the 'unmarked' R package) ({{ ref_intext_wearn_gloverkapfer_2017 }})"</v>
      </c>
    </row>
    <row r="123" spans="1:9">
      <c r="A123" t="s">
        <v>1101</v>
      </c>
      <c r="B123" t="s">
        <v>361</v>
      </c>
      <c r="C123" t="s">
        <v>858</v>
      </c>
      <c r="D123">
        <v>4</v>
      </c>
      <c r="F123" t="s">
        <v>2047</v>
      </c>
      <c r="G123" t="str">
        <f t="shared" si="2"/>
        <v>mod_occupancy_pro</v>
      </c>
      <c r="H123" t="s">
        <v>864</v>
      </c>
      <c r="I123" t="str">
        <f t="shared" si="3"/>
        <v xml:space="preserve">    mod_occupancy_pro_04: "Open models exist that allow for the estimation of site colonization and extinction rates ({{ ref_intext_mackenzie_et_al_2006 }}; {{ ref_intext_wearn_gloverkapfer_2017 }})"</v>
      </c>
    </row>
    <row r="124" spans="1:9">
      <c r="A124" t="s">
        <v>1105</v>
      </c>
      <c r="B124" t="s">
        <v>361</v>
      </c>
      <c r="C124" t="s">
        <v>858</v>
      </c>
      <c r="D124">
        <v>5</v>
      </c>
      <c r="F124" t="s">
        <v>3633</v>
      </c>
      <c r="G124" t="str">
        <f t="shared" si="2"/>
        <v>mod_occupancy_pro</v>
      </c>
      <c r="H124" t="s">
        <v>864</v>
      </c>
      <c r="I124" t="str">
        <f t="shared" si="3"/>
        <v xml:space="preserve">    mod_occupancy_pro_05: "Multi-species [occupancy models](#mods_occupancy) ({{ ref_intext_mackenzie_et_al_2002 }}) allow the inclusion of interactions among species while controlling for [imperfect detection](#imperfect_detection) ({{ ref_intext_wearn_gloverkapfer_2017 }})"</v>
      </c>
    </row>
    <row r="125" spans="1:9">
      <c r="A125" t="s">
        <v>917</v>
      </c>
      <c r="B125" t="s">
        <v>359</v>
      </c>
      <c r="C125" t="s">
        <v>856</v>
      </c>
      <c r="D125">
        <v>1</v>
      </c>
      <c r="F125" t="s">
        <v>3634</v>
      </c>
      <c r="G125" t="str">
        <f t="shared" si="2"/>
        <v>mod_rai_assump</v>
      </c>
      <c r="H125" t="s">
        <v>864</v>
      </c>
      <c r="I125" t="str">
        <f t="shared" si="3"/>
        <v xml:space="preserve">    mod_rai_poisson_assump_01: "Many [assumption](#mods_modelling_assumption)s exist (since used for many approaches) ({{ ref_intext_wearn_gloverkapfer_2017 }})"</v>
      </c>
    </row>
    <row r="126" spans="1:9">
      <c r="A126" t="s">
        <v>918</v>
      </c>
      <c r="B126" t="s">
        <v>359</v>
      </c>
      <c r="C126" t="s">
        <v>851</v>
      </c>
      <c r="D126">
        <v>1</v>
      </c>
      <c r="F126" t="s">
        <v>3635</v>
      </c>
      <c r="G126" t="str">
        <f t="shared" si="2"/>
        <v>mod_rai_con</v>
      </c>
      <c r="H126" t="s">
        <v>864</v>
      </c>
      <c r="I126" t="str">
        <f t="shared" si="3"/>
        <v xml:space="preserve">    mod_rai_poisson_con_01: "Difficult to draw inferences (a large number of [assumptions](#mods_modelling_assumption)); comparisons across space, time, species, and studies are difficult ({{ ref_intext_wearn_gloverkapfer_2017 }})"</v>
      </c>
    </row>
    <row r="127" spans="1:9">
      <c r="A127" t="s">
        <v>970</v>
      </c>
      <c r="B127" t="s">
        <v>359</v>
      </c>
      <c r="C127" t="s">
        <v>851</v>
      </c>
      <c r="D127">
        <v>2</v>
      </c>
      <c r="F127" t="s">
        <v>2817</v>
      </c>
      <c r="G127" t="str">
        <f t="shared" si="2"/>
        <v>mod_rai_con</v>
      </c>
      <c r="H127" t="s">
        <v>864</v>
      </c>
      <c r="I127" t="str">
        <f t="shared" si="3"/>
        <v xml:space="preserve">    mod_rai_poisson_con_02: "Requires stringent study design (e.g., random sampling, standardized methods) ({{ ref_intext_wearn_gloverkapfer_2017 }})"</v>
      </c>
    </row>
    <row r="128" spans="1:9">
      <c r="A128" t="s">
        <v>1061</v>
      </c>
      <c r="B128" t="s">
        <v>359</v>
      </c>
      <c r="C128" t="s">
        <v>851</v>
      </c>
      <c r="D128">
        <v>3</v>
      </c>
      <c r="F128" t="s">
        <v>4041</v>
      </c>
      <c r="G128" t="str">
        <f t="shared" si="2"/>
        <v>mod_rai_con</v>
      </c>
      <c r="H128" t="s">
        <v>864</v>
      </c>
      <c r="I128" t="str">
        <f t="shared" si="3"/>
        <v xml:space="preserve">    mod_rai_poisson_con_03: "Detection rates from remote cameras cannot be used as an index to compare relative abundance across species ({{ ref_intext_rowcliffe_carbone_2008 }})"</v>
      </c>
    </row>
    <row r="129" spans="1:9">
      <c r="A129" t="s">
        <v>919</v>
      </c>
      <c r="B129" t="s">
        <v>359</v>
      </c>
      <c r="C129" t="s">
        <v>858</v>
      </c>
      <c r="D129">
        <v>1</v>
      </c>
      <c r="F129" t="s">
        <v>1979</v>
      </c>
      <c r="G129" t="str">
        <f t="shared" si="2"/>
        <v>mod_rai_pro</v>
      </c>
      <c r="H129" t="s">
        <v>864</v>
      </c>
      <c r="I129" t="str">
        <f t="shared" si="3"/>
        <v xml:space="preserve">    mod_rai_poisson_pro_01: "Simple to calculate and technically possible (even with small sample sizes when robust methods might fail) ({{ ref_intext_wearn_gloverkapfer_2017 }})"</v>
      </c>
    </row>
    <row r="130" spans="1:9">
      <c r="A130" t="s">
        <v>971</v>
      </c>
      <c r="B130" t="s">
        <v>359</v>
      </c>
      <c r="C130" t="s">
        <v>858</v>
      </c>
      <c r="D130">
        <v>2</v>
      </c>
      <c r="F130" t="s">
        <v>3636</v>
      </c>
      <c r="G130" t="str">
        <f t="shared" ref="G130:G193" si="4">B130&amp;"_"&amp;C130</f>
        <v>mod_rai_pro</v>
      </c>
      <c r="H130" t="s">
        <v>864</v>
      </c>
      <c r="I130" t="str">
        <f t="shared" ref="I130:I193" si="5">"    "&amp;A130&amp;": "&amp;""""&amp;F130&amp;""""</f>
        <v xml:space="preserve">    mod_rai_poisson_pro_02: "[Relative abundance indices](#mods_relative_abundance) often do correlate with abundance ({{ ref_intext_wearn_gloverkapfer_2017 }})"</v>
      </c>
    </row>
    <row r="131" spans="1:9">
      <c r="A131" t="s">
        <v>1094</v>
      </c>
      <c r="B131" t="s">
        <v>359</v>
      </c>
      <c r="C131" t="s">
        <v>858</v>
      </c>
      <c r="D131">
        <v>3</v>
      </c>
      <c r="F131" t="s">
        <v>3637</v>
      </c>
      <c r="G131" t="str">
        <f t="shared" si="4"/>
        <v>mod_rai_pro</v>
      </c>
      <c r="H131" t="s">
        <v>864</v>
      </c>
      <c r="I131" t="str">
        <f t="shared" si="5"/>
        <v xml:space="preserve">    mod_rai_poisson_pro_03: "Calibration with independent [density](#density) estimates is possible ({{ ref_intext_wearn_gloverkapfer_2017 }})"</v>
      </c>
    </row>
    <row r="132" spans="1:9">
      <c r="A132" t="s">
        <v>920</v>
      </c>
      <c r="B132" t="s">
        <v>341</v>
      </c>
      <c r="C132" t="s">
        <v>856</v>
      </c>
      <c r="D132">
        <v>1</v>
      </c>
      <c r="F132" t="s">
        <v>2087</v>
      </c>
      <c r="G132" t="str">
        <f t="shared" si="4"/>
        <v>mod_rem_assump</v>
      </c>
      <c r="H132" t="s">
        <v>864</v>
      </c>
      <c r="I132" t="str">
        <f t="shared" si="5"/>
        <v xml:space="preserve">    mod_rem_assump_01: "Demographic closure ({{ ref_intext_rowcliffe_et_al_2008 }}; {{ ref_intext_doran_myers_2018 }}) (i.e., no births or deaths)"</v>
      </c>
    </row>
    <row r="133" spans="1:9">
      <c r="A133" t="s">
        <v>972</v>
      </c>
      <c r="B133" t="s">
        <v>341</v>
      </c>
      <c r="C133" t="s">
        <v>856</v>
      </c>
      <c r="D133">
        <v>2</v>
      </c>
      <c r="F133" t="s">
        <v>2088</v>
      </c>
      <c r="G133" t="str">
        <f t="shared" si="4"/>
        <v>mod_rem_assump</v>
      </c>
      <c r="H133" t="s">
        <v>864</v>
      </c>
      <c r="I133" t="str">
        <f t="shared" si="5"/>
        <v xml:space="preserve">    mod_rem_assump_02: "Geographic closure ({{ ref_intext_rowcliffe_et_al_2008 }}; {{ ref_intext_doran_myers_2018 }}) (i.e., no immigration or emigration) ({{ ref_intext_wearn_gloverkapfer_2017 }})"</v>
      </c>
    </row>
    <row r="134" spans="1:9">
      <c r="A134" t="s">
        <v>999</v>
      </c>
      <c r="B134" t="s">
        <v>341</v>
      </c>
      <c r="C134" t="s">
        <v>856</v>
      </c>
      <c r="D134">
        <v>3</v>
      </c>
      <c r="F134" t="s">
        <v>2048</v>
      </c>
      <c r="G134" t="str">
        <f t="shared" si="4"/>
        <v>mod_rem_assump</v>
      </c>
      <c r="H134" t="s">
        <v>864</v>
      </c>
      <c r="I134" t="str">
        <f t="shared" si="5"/>
        <v xml:space="preserve">    mod_rem_assump_03: "Camera locations are randomly placed relative to animal movement ({{ ref_intext_wearn_gloverkapfer_2017 }}; {{ ref_intext_rowcliffe_et_al_2008 }})"</v>
      </c>
    </row>
    <row r="135" spans="1:9">
      <c r="A135" t="s">
        <v>1011</v>
      </c>
      <c r="B135" t="s">
        <v>341</v>
      </c>
      <c r="C135" t="s">
        <v>856</v>
      </c>
      <c r="D135">
        <v>4</v>
      </c>
      <c r="F135" t="s">
        <v>2049</v>
      </c>
      <c r="G135" t="str">
        <f t="shared" si="4"/>
        <v>mod_rem_assump</v>
      </c>
      <c r="H135" t="s">
        <v>864</v>
      </c>
      <c r="I135" t="str">
        <f t="shared" si="5"/>
        <v xml:space="preserve">    mod_rem_assump_04: "Animal movement is unaffected by the cameras ({{ ref_intext_wearn_gloverkapfer_2017 }}; {{ ref_intext_rowcliffe_et_al_2008 }})"</v>
      </c>
    </row>
    <row r="136" spans="1:9">
      <c r="A136" t="s">
        <v>1022</v>
      </c>
      <c r="B136" t="s">
        <v>341</v>
      </c>
      <c r="C136" t="s">
        <v>856</v>
      </c>
      <c r="D136">
        <v>5</v>
      </c>
      <c r="F136" t="s">
        <v>2050</v>
      </c>
      <c r="G136" t="str">
        <f t="shared" si="4"/>
        <v>mod_rem_assump</v>
      </c>
      <c r="H136" t="s">
        <v>864</v>
      </c>
      <c r="I136" t="str">
        <f t="shared" si="5"/>
        <v xml:space="preserve">    mod_rem_assump_05: "Accurate counts of independent 'contacts' camera locations ({{ ref_intext_wearn_gloverkapfer_2017 }}; {{ ref_intext_rowcliffe_et_al_2008 }})"</v>
      </c>
    </row>
    <row r="137" spans="1:9">
      <c r="A137" t="s">
        <v>1031</v>
      </c>
      <c r="B137" t="s">
        <v>341</v>
      </c>
      <c r="C137" t="s">
        <v>856</v>
      </c>
      <c r="D137">
        <v>6</v>
      </c>
      <c r="F137" t="s">
        <v>2051</v>
      </c>
      <c r="G137" t="str">
        <f t="shared" si="4"/>
        <v>mod_rem_assump</v>
      </c>
      <c r="H137" t="s">
        <v>864</v>
      </c>
      <c r="I137" t="str">
        <f t="shared" si="5"/>
        <v xml:space="preserve">    mod_rem_assump_06: "Unbiased estimates of animal activity levels and speed ({{ ref_intext_rowcliffe_et_al_2014 }}; {{ ref_intext_rowcliffe_et_al_2016 }}; {{ ref_intext_wearn_gloverkapfer_2017 }})"</v>
      </c>
    </row>
    <row r="138" spans="1:9">
      <c r="A138" t="s">
        <v>1039</v>
      </c>
      <c r="B138" t="s">
        <v>341</v>
      </c>
      <c r="C138" t="s">
        <v>856</v>
      </c>
      <c r="D138">
        <v>7</v>
      </c>
      <c r="F138" t="s">
        <v>2052</v>
      </c>
      <c r="G138" t="str">
        <f t="shared" si="4"/>
        <v>mod_rem_assump</v>
      </c>
      <c r="H138" t="s">
        <v>864</v>
      </c>
      <c r="I138" t="str">
        <f t="shared" si="5"/>
        <v xml:space="preserve">    mod_rem_assump_07: "Camera’s detection zone can be approximated well using a 2D cone shape, defined by the radius and angle parameters ({{ ref_intext_rowcliffe_et_al_2011 }})"</v>
      </c>
    </row>
    <row r="139" spans="1:9">
      <c r="A139" t="s">
        <v>1045</v>
      </c>
      <c r="B139" t="s">
        <v>341</v>
      </c>
      <c r="C139" t="s">
        <v>856</v>
      </c>
      <c r="D139">
        <v>8</v>
      </c>
      <c r="F139" t="s">
        <v>2053</v>
      </c>
      <c r="G139" t="str">
        <f t="shared" si="4"/>
        <v>mod_rem_assump</v>
      </c>
      <c r="H139" t="s">
        <v>864</v>
      </c>
      <c r="I139" t="str">
        <f t="shared" si="5"/>
        <v xml:space="preserve">    mod_rem_assump_08: "If activity and speed are to be estimated from camera data, two additional assumptions: All animals are active during the peak daily activity ({{ ref_intext_rowcliffe_et_al_2014 }})"</v>
      </c>
    </row>
    <row r="140" spans="1:9">
      <c r="A140" t="s">
        <v>1051</v>
      </c>
      <c r="B140" t="s">
        <v>341</v>
      </c>
      <c r="C140" t="s">
        <v>856</v>
      </c>
      <c r="D140">
        <v>9</v>
      </c>
      <c r="F140" t="s">
        <v>2054</v>
      </c>
      <c r="G140" t="str">
        <f t="shared" si="4"/>
        <v>mod_rem_assump</v>
      </c>
      <c r="H140" t="s">
        <v>864</v>
      </c>
      <c r="I140" t="str">
        <f t="shared" si="5"/>
        <v xml:space="preserve">    mod_rem_assump_09: "Animals moving quickly past a camera are not missed ({{ ref_intext_rowcliffe_et_al_2016 }})"</v>
      </c>
    </row>
    <row r="141" spans="1:9">
      <c r="A141" t="s">
        <v>921</v>
      </c>
      <c r="B141" t="s">
        <v>341</v>
      </c>
      <c r="C141" t="s">
        <v>851</v>
      </c>
      <c r="D141">
        <v>1</v>
      </c>
      <c r="F141" t="s">
        <v>1980</v>
      </c>
      <c r="G141" t="str">
        <f t="shared" si="4"/>
        <v>mod_rem_con</v>
      </c>
      <c r="H141" t="s">
        <v>864</v>
      </c>
      <c r="I141" t="str">
        <f t="shared" si="5"/>
        <v xml:space="preserve">    mod_rem_con_01: "Requires relatively stringent study design, particularly (e.g., random sampling and use of bait or lure) ({{ ref_intext_wearn_gloverkapfer_2017 }})"</v>
      </c>
    </row>
    <row r="142" spans="1:9">
      <c r="A142" t="s">
        <v>973</v>
      </c>
      <c r="B142" t="s">
        <v>341</v>
      </c>
      <c r="C142" t="s">
        <v>851</v>
      </c>
      <c r="D142">
        <v>2</v>
      </c>
      <c r="F142" t="s">
        <v>1981</v>
      </c>
      <c r="G142" t="str">
        <f t="shared" si="4"/>
        <v>mod_rem_con</v>
      </c>
      <c r="H142" t="s">
        <v>864</v>
      </c>
      <c r="I142" t="str">
        <f t="shared" si="5"/>
        <v xml:space="preserve">    mod_rem_con_02: "Requires independent estimates of animal speed or measurement of animal speed within videos ({{ ref_intext_wearn_gloverkapfer_2017 }})"</v>
      </c>
    </row>
    <row r="143" spans="1:9">
      <c r="A143" t="s">
        <v>1062</v>
      </c>
      <c r="B143" t="s">
        <v>341</v>
      </c>
      <c r="C143" t="s">
        <v>851</v>
      </c>
      <c r="D143">
        <v>3</v>
      </c>
      <c r="F143" t="s">
        <v>1982</v>
      </c>
      <c r="G143" t="str">
        <f t="shared" si="4"/>
        <v>mod_rem_con</v>
      </c>
      <c r="H143" t="s">
        <v>864</v>
      </c>
      <c r="I143" t="str">
        <f t="shared" si="5"/>
        <v xml:space="preserve">    mod_rem_con_03: "No dedicated, simple software ({{ ref_intext_wearn_gloverkapfer_2017 }})"</v>
      </c>
    </row>
    <row r="144" spans="1:9">
      <c r="A144" t="s">
        <v>1069</v>
      </c>
      <c r="B144" t="s">
        <v>341</v>
      </c>
      <c r="C144" t="s">
        <v>851</v>
      </c>
      <c r="D144">
        <v>4</v>
      </c>
      <c r="F144" t="s">
        <v>2055</v>
      </c>
      <c r="G144" t="str">
        <f t="shared" si="4"/>
        <v>mod_rem_con</v>
      </c>
      <c r="H144" t="s">
        <v>864</v>
      </c>
      <c r="I144" t="str">
        <f t="shared" si="5"/>
        <v xml:space="preserve">    mod_rem_con_04: "Random relative to animal movement, grid preferred, avoid multiple captures of same individual, area coverage important for abundance estimation ({{ ref_intext_rovero_et_al_2013 }})"</v>
      </c>
    </row>
    <row r="145" spans="1:9">
      <c r="A145" t="s">
        <v>1075</v>
      </c>
      <c r="B145" t="s">
        <v>341</v>
      </c>
      <c r="C145" t="s">
        <v>851</v>
      </c>
      <c r="D145">
        <v>5</v>
      </c>
      <c r="F145" t="s">
        <v>2056</v>
      </c>
      <c r="G145" t="str">
        <f t="shared" si="4"/>
        <v>mod_rem_con</v>
      </c>
      <c r="H145" t="s">
        <v>864</v>
      </c>
      <c r="I145" t="str">
        <f t="shared" si="5"/>
        <v xml:space="preserve">    mod_rem_con_05: "Possible sources of error include inaccurate measurement of detection zone and movement rate ({{ ref_intext_rowcliffe_et_al_2013 }}; {{ ref_intext_cusack_et_al_2015 }})"</v>
      </c>
    </row>
    <row r="146" spans="1:9">
      <c r="A146" t="s">
        <v>922</v>
      </c>
      <c r="B146" t="s">
        <v>341</v>
      </c>
      <c r="C146" t="s">
        <v>858</v>
      </c>
      <c r="D146">
        <v>1</v>
      </c>
      <c r="F146" t="s">
        <v>1983</v>
      </c>
      <c r="G146" t="str">
        <f t="shared" si="4"/>
        <v>mod_rem_pro</v>
      </c>
      <c r="H146" t="s">
        <v>864</v>
      </c>
      <c r="I146" t="str">
        <f t="shared" si="5"/>
        <v xml:space="preserve">    mod_rem_pro_01: "Flexible study design (e.g., 'holes' in grids allowed, camera spacing less important) ({{ ref_intext_wearn_gloverkapfer_2017 }})"</v>
      </c>
    </row>
    <row r="147" spans="1:9">
      <c r="A147" t="s">
        <v>974</v>
      </c>
      <c r="B147" t="s">
        <v>341</v>
      </c>
      <c r="C147" t="s">
        <v>858</v>
      </c>
      <c r="D147">
        <v>2</v>
      </c>
      <c r="F147" t="s">
        <v>1984</v>
      </c>
      <c r="G147" t="str">
        <f t="shared" si="4"/>
        <v>mod_rem_pro</v>
      </c>
      <c r="H147" t="s">
        <v>864</v>
      </c>
      <c r="I147" t="str">
        <f t="shared" si="5"/>
        <v xml:space="preserve">    mod_rem_pro_02: "Can be applied to unmarked species ({{ ref_intext_wearn_gloverkapfer_2017 }})"</v>
      </c>
    </row>
    <row r="148" spans="1:9">
      <c r="A148" t="s">
        <v>1095</v>
      </c>
      <c r="B148" t="s">
        <v>341</v>
      </c>
      <c r="C148" t="s">
        <v>858</v>
      </c>
      <c r="D148">
        <v>3</v>
      </c>
      <c r="F148" t="s">
        <v>3638</v>
      </c>
      <c r="G148" t="str">
        <f t="shared" si="4"/>
        <v>mod_rem_pro</v>
      </c>
      <c r="H148" t="s">
        <v>864</v>
      </c>
      <c r="I148" t="str">
        <f t="shared" si="5"/>
        <v xml:space="preserve">    mod_rem_pro_03: "Allows community-wide [density](#density) estimation ({{ ref_intext_wearn_gloverkapfer_2017 }})"</v>
      </c>
    </row>
    <row r="149" spans="1:9">
      <c r="A149" t="s">
        <v>1102</v>
      </c>
      <c r="B149" t="s">
        <v>341</v>
      </c>
      <c r="C149" t="s">
        <v>858</v>
      </c>
      <c r="D149">
        <v>4</v>
      </c>
      <c r="F149" t="s">
        <v>1985</v>
      </c>
      <c r="G149" t="str">
        <f t="shared" si="4"/>
        <v>mod_rem_pro</v>
      </c>
      <c r="H149" t="s">
        <v>864</v>
      </c>
      <c r="I149" t="str">
        <f t="shared" si="5"/>
        <v xml:space="preserve">    mod_rem_pro_04: "Outputs also include informative parameter estimates (i.e., animal speed and activity levels, and detection zone parameters) ({{ ref_intext_wearn_gloverkapfer_2017 }})"</v>
      </c>
    </row>
    <row r="150" spans="1:9">
      <c r="A150" t="s">
        <v>1106</v>
      </c>
      <c r="B150" t="s">
        <v>341</v>
      </c>
      <c r="C150" t="s">
        <v>858</v>
      </c>
      <c r="D150">
        <v>5</v>
      </c>
      <c r="F150" t="s">
        <v>2095</v>
      </c>
      <c r="G150" t="str">
        <f t="shared" si="4"/>
        <v>mod_rem_pro</v>
      </c>
      <c r="H150" t="s">
        <v>864</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3602</v>
      </c>
      <c r="B151" t="s">
        <v>341</v>
      </c>
      <c r="C151" t="s">
        <v>858</v>
      </c>
      <c r="D151">
        <v>6</v>
      </c>
      <c r="F151" t="s">
        <v>2089</v>
      </c>
      <c r="G151" t="str">
        <f t="shared" si="4"/>
        <v>mod_rem_pro</v>
      </c>
      <c r="H151" t="s">
        <v>864</v>
      </c>
      <c r="I151" t="str">
        <f t="shared" si="5"/>
        <v xml:space="preserve">    mod_rem_pro_06: "Does not require marked animals or identification of individuals ({{ ref_intext_rowcliffe_et_al_2008 }}; {{ ref_intext_doran_myers_2018 }})"</v>
      </c>
    </row>
    <row r="152" spans="1:9">
      <c r="A152" t="s">
        <v>1109</v>
      </c>
      <c r="B152" t="s">
        <v>341</v>
      </c>
      <c r="C152" t="s">
        <v>858</v>
      </c>
      <c r="D152">
        <v>7</v>
      </c>
      <c r="F152" t="s">
        <v>2090</v>
      </c>
      <c r="G152" t="str">
        <f t="shared" si="4"/>
        <v>mod_rem_pro</v>
      </c>
      <c r="H152" t="s">
        <v>864</v>
      </c>
      <c r="I152" t="str">
        <f t="shared" si="5"/>
        <v xml:space="preserve">    mod_rem_pro_07: "Can use camera spacing without regard to population home range size ({{ ref_intext_rowcliffe_et_al_2008 }}; {{ ref_intext_doran_myers_2018 }})"</v>
      </c>
    </row>
    <row r="153" spans="1:9">
      <c r="A153" t="s">
        <v>1111</v>
      </c>
      <c r="B153" t="s">
        <v>341</v>
      </c>
      <c r="C153" t="s">
        <v>858</v>
      </c>
      <c r="D153">
        <v>8</v>
      </c>
      <c r="F153" t="s">
        <v>3639</v>
      </c>
      <c r="G153" t="str">
        <f t="shared" si="4"/>
        <v>mod_rem_pro</v>
      </c>
      <c r="H153" t="s">
        <v>864</v>
      </c>
      <c r="I153" t="str">
        <f t="shared" si="5"/>
        <v xml:space="preserve">    mod_rem_pro_08: "Direct estimation of [density](#density); avoids ad-hoc definitions of study area ({{ ref_intext_rowcliffe_et_al_2008 }})"</v>
      </c>
    </row>
    <row r="154" spans="1:9">
      <c r="A154" t="s">
        <v>923</v>
      </c>
      <c r="B154" t="s">
        <v>339</v>
      </c>
      <c r="C154" t="s">
        <v>856</v>
      </c>
      <c r="D154">
        <v>1</v>
      </c>
      <c r="F154" t="s">
        <v>3640</v>
      </c>
      <c r="G154" t="str">
        <f t="shared" si="4"/>
        <v>mod_rest_assump</v>
      </c>
      <c r="H154" t="s">
        <v>864</v>
      </c>
      <c r="I154" t="str">
        <f t="shared" si="5"/>
        <v xml:space="preserve">    mod_rest_assump_01: "Demographic closure (i.e., no births or deaths) and geographic closure (i.e., no immigration or emigration) (animal [density](#density) is constant during the [survey](#survey)) ({{ ref_intext_rowcliffe_et_al_2008 }})"</v>
      </c>
    </row>
    <row r="155" spans="1:9">
      <c r="A155" t="s">
        <v>975</v>
      </c>
      <c r="B155" t="s">
        <v>339</v>
      </c>
      <c r="C155" t="s">
        <v>856</v>
      </c>
      <c r="D155">
        <v>2</v>
      </c>
      <c r="F155" t="s">
        <v>4022</v>
      </c>
      <c r="G155" t="str">
        <f t="shared" si="4"/>
        <v>mod_rest_assump</v>
      </c>
      <c r="H155" t="s">
        <v>864</v>
      </c>
      <c r="I155" t="str">
        <f t="shared" si="5"/>
        <v xml:space="preserve">    mod_rest_assump_02: "Detection is perfect ({{ ref_intext_wearn_gloverkapfer_2017 }}) (detection probability '*p*' = 1) unless otherwise modelled ({{ ref_intext_nakashima_et_al_2017 }})"</v>
      </c>
    </row>
    <row r="156" spans="1:9">
      <c r="A156" t="s">
        <v>1000</v>
      </c>
      <c r="B156" t="s">
        <v>339</v>
      </c>
      <c r="C156" t="s">
        <v>856</v>
      </c>
      <c r="D156">
        <v>3</v>
      </c>
      <c r="F156" t="s">
        <v>4023</v>
      </c>
      <c r="G156" t="str">
        <f t="shared" si="4"/>
        <v>mod_rest_assump</v>
      </c>
      <c r="H156" t="s">
        <v>864</v>
      </c>
      <c r="I156" t="str">
        <f t="shared" si="5"/>
        <v xml:space="preserve">    mod_rest_assump_03: "Camera locations are representative of the available habitat ({{ ref_intext_nakashima_et_al_2017 }})"</v>
      </c>
    </row>
    <row r="157" spans="1:9">
      <c r="A157" t="s">
        <v>1012</v>
      </c>
      <c r="B157" t="s">
        <v>339</v>
      </c>
      <c r="C157" t="s">
        <v>856</v>
      </c>
      <c r="D157">
        <v>4</v>
      </c>
      <c r="F157" t="s">
        <v>4024</v>
      </c>
      <c r="G157" t="str">
        <f t="shared" si="4"/>
        <v>mod_rest_assump</v>
      </c>
      <c r="H157" t="s">
        <v>864</v>
      </c>
      <c r="I157" t="str">
        <f t="shared" si="5"/>
        <v xml:space="preserve">    mod_rest_assump_04: "Camera locations are randomly placed relative to the spatial distribution of animals ({{ ref_intext_nakashima_et_al_2017 }})"</v>
      </c>
    </row>
    <row r="158" spans="1:9">
      <c r="A158" t="s">
        <v>1023</v>
      </c>
      <c r="B158" t="s">
        <v>339</v>
      </c>
      <c r="C158" t="s">
        <v>856</v>
      </c>
      <c r="D158">
        <v>5</v>
      </c>
      <c r="F158" t="s">
        <v>4025</v>
      </c>
      <c r="G158" t="str">
        <f t="shared" si="4"/>
        <v>mod_rest_assump</v>
      </c>
      <c r="H158" t="s">
        <v>864</v>
      </c>
      <c r="I158" t="str">
        <f t="shared" si="5"/>
        <v xml:space="preserve">    mod_rest_assump_05: "Animal movement and behaviour are not affected by cameras ({{ ref_intext_nakashima_et_al_2017 }})"</v>
      </c>
    </row>
    <row r="159" spans="1:9">
      <c r="A159" t="s">
        <v>1032</v>
      </c>
      <c r="B159" t="s">
        <v>339</v>
      </c>
      <c r="C159" t="s">
        <v>856</v>
      </c>
      <c r="D159">
        <v>6</v>
      </c>
      <c r="F159" t="s">
        <v>4026</v>
      </c>
      <c r="G159" t="str">
        <f t="shared" si="4"/>
        <v>mod_rest_assump</v>
      </c>
      <c r="H159" t="s">
        <v>864</v>
      </c>
      <c r="I159" t="str">
        <f t="shared" si="5"/>
        <v xml:space="preserve">    mod_rest_assump_06: "Detections are [independent](#independent_detections) ({{ ref_intext_nakashima_et_al_2017 }})"</v>
      </c>
    </row>
    <row r="160" spans="1:9">
      <c r="A160" t="s">
        <v>1040</v>
      </c>
      <c r="B160" t="s">
        <v>339</v>
      </c>
      <c r="C160" t="s">
        <v>856</v>
      </c>
      <c r="D160">
        <v>7</v>
      </c>
      <c r="F160" t="s">
        <v>4027</v>
      </c>
      <c r="G160" t="str">
        <f t="shared" si="4"/>
        <v>mod_rest_assump</v>
      </c>
      <c r="H160" t="s">
        <v>864</v>
      </c>
      <c r="I160" t="str">
        <f t="shared" si="5"/>
        <v xml:space="preserve">    mod_rest_assump_07: "The observed distribution of staying time in the focal area fits the distribution of movement ({{ ref_intext_nakashima_et_al_2017 }})"</v>
      </c>
    </row>
    <row r="161" spans="1:9">
      <c r="A161" t="s">
        <v>1046</v>
      </c>
      <c r="B161" t="s">
        <v>339</v>
      </c>
      <c r="C161" t="s">
        <v>856</v>
      </c>
      <c r="D161">
        <v>8</v>
      </c>
      <c r="F161" t="s">
        <v>4028</v>
      </c>
      <c r="G161" t="str">
        <f t="shared" si="4"/>
        <v>mod_rest_assump</v>
      </c>
      <c r="H161" t="s">
        <v>864</v>
      </c>
      <c r="I161" t="str">
        <f t="shared" si="5"/>
        <v xml:space="preserve">    mod_rest_assump_08: "The observed staying time must follow a given parametric distribution ({{ ref_intext_nakashima_et_al_2017 }})"</v>
      </c>
    </row>
    <row r="162" spans="1:9">
      <c r="A162" t="s">
        <v>924</v>
      </c>
      <c r="B162" t="s">
        <v>339</v>
      </c>
      <c r="C162" t="s">
        <v>851</v>
      </c>
      <c r="D162">
        <v>1</v>
      </c>
      <c r="F162" t="s">
        <v>3641</v>
      </c>
      <c r="G162" t="str">
        <f t="shared" si="4"/>
        <v>mod_rest_con</v>
      </c>
      <c r="H162" t="s">
        <v>864</v>
      </c>
      <c r="I162" t="str">
        <f t="shared" si="5"/>
        <v xml:space="preserve">    mod_rest_con_01: "Attraction or aversion to cameras is exhibited in some species ({{ ref_intext_meek_et_al_2016 }}) and could affect the time within the detection zone and subsequently affect estimates of [density](#density) ({{ ref_intext_doran_myers_2018 }})"</v>
      </c>
    </row>
    <row r="163" spans="1:9">
      <c r="A163" t="s">
        <v>976</v>
      </c>
      <c r="B163" t="s">
        <v>339</v>
      </c>
      <c r="C163" t="s">
        <v>851</v>
      </c>
      <c r="D163">
        <v>2</v>
      </c>
      <c r="F163" t="s">
        <v>4029</v>
      </c>
      <c r="G163" t="str">
        <f t="shared" si="4"/>
        <v>mod_rest_con</v>
      </c>
      <c r="H163" t="s">
        <v>864</v>
      </c>
      <c r="I163" t="str">
        <f t="shared" si="5"/>
        <v xml:space="preserve">    mod_rest_con_02: "Requires accurate measurements of the area of the camera detection zone, which has been a challenge in previous studies ({{ ref_intext_rowcliffe_et_al_2011 }}; {{ ref_intext_cusack_et_al_2015 }}; {{ ref_intext_anile_devillard_2016 }}; {{ ref_intext_doran_myers_2018 }}; {{ ref_intext_nakashima_et_al_2017 }})"</v>
      </c>
    </row>
    <row r="164" spans="1:9">
      <c r="A164" t="s">
        <v>1063</v>
      </c>
      <c r="B164" t="s">
        <v>339</v>
      </c>
      <c r="C164" t="s">
        <v>851</v>
      </c>
      <c r="D164">
        <v>3</v>
      </c>
      <c r="F164" t="s">
        <v>2057</v>
      </c>
      <c r="G164" t="str">
        <f t="shared" si="4"/>
        <v>mod_rest_con</v>
      </c>
      <c r="H164" t="s">
        <v>864</v>
      </c>
      <c r="I164" t="str">
        <f t="shared" si="5"/>
        <v xml:space="preserve">    mod_rest_con_03: "Mathematically challenging ({{ ref_intext_cusack_et_al_2015 }})"</v>
      </c>
    </row>
    <row r="165" spans="1:9">
      <c r="A165" t="s">
        <v>925</v>
      </c>
      <c r="B165" t="s">
        <v>339</v>
      </c>
      <c r="C165" t="s">
        <v>858</v>
      </c>
      <c r="D165">
        <v>1</v>
      </c>
      <c r="F165" t="s">
        <v>4030</v>
      </c>
      <c r="G165" t="str">
        <f t="shared" si="4"/>
        <v>mod_rest_pro</v>
      </c>
      <c r="H165" t="s">
        <v>864</v>
      </c>
      <c r="I165" t="str">
        <f t="shared" si="5"/>
        <v xml:space="preserve">    mod_rest_pro_01: "Provides unbiased estimates of animal [density](#density), even when animal movement speed varies, and animals travel in pairs ({{ ref_intext_nakashima_et_al_2017 }})"</v>
      </c>
    </row>
    <row r="166" spans="1:9">
      <c r="A166" t="s">
        <v>926</v>
      </c>
      <c r="B166" t="s">
        <v>349</v>
      </c>
      <c r="C166" t="s">
        <v>856</v>
      </c>
      <c r="D166">
        <v>1</v>
      </c>
      <c r="F166" t="s">
        <v>2080</v>
      </c>
      <c r="G166" t="str">
        <f t="shared" si="4"/>
        <v>mod_sc_assump</v>
      </c>
      <c r="H166" t="s">
        <v>864</v>
      </c>
      <c r="I166" t="str">
        <f t="shared" si="5"/>
        <v xml:space="preserve">    mod_sc_assump_01: "Camera locations are close enough together that animals are detected at multiple cameras ({{ ref_intext_chandler_royle_2013 }}; {{ ref_intext_clarke_et_al_2023 }})"</v>
      </c>
    </row>
    <row r="167" spans="1:9">
      <c r="A167" t="s">
        <v>977</v>
      </c>
      <c r="B167" t="s">
        <v>349</v>
      </c>
      <c r="C167" t="s">
        <v>856</v>
      </c>
      <c r="D167">
        <v>2</v>
      </c>
      <c r="F167" t="s">
        <v>2076</v>
      </c>
      <c r="G167" t="str">
        <f t="shared" si="4"/>
        <v>mod_sc_assump</v>
      </c>
      <c r="H167" t="s">
        <v>864</v>
      </c>
      <c r="I167" t="str">
        <f t="shared" si="5"/>
        <v xml:space="preserve">    mod_sc_assump_02: "Demographic closure (i.e., no births or deaths) ({{ ref_intext_chandler_royle_2013 }}; {{ ref_intext_clarke_et_al_2023 }})"</v>
      </c>
    </row>
    <row r="168" spans="1:9">
      <c r="A168" t="s">
        <v>1001</v>
      </c>
      <c r="B168" t="s">
        <v>349</v>
      </c>
      <c r="C168" t="s">
        <v>856</v>
      </c>
      <c r="D168">
        <v>3</v>
      </c>
      <c r="F168" t="s">
        <v>2077</v>
      </c>
      <c r="G168" t="str">
        <f t="shared" si="4"/>
        <v>mod_sc_assump</v>
      </c>
      <c r="H168" t="s">
        <v>864</v>
      </c>
      <c r="I168" t="str">
        <f t="shared" si="5"/>
        <v xml:space="preserve">    mod_sc_assump_03: "Geographic closure (i.e., no immigration or emigration) ({{ ref_intext_chandler_royle_2013 }}; {{ ref_intext_clarke_et_al_2023 }})"</v>
      </c>
    </row>
    <row r="169" spans="1:9">
      <c r="A169" t="s">
        <v>1013</v>
      </c>
      <c r="B169" t="s">
        <v>349</v>
      </c>
      <c r="C169" t="s">
        <v>856</v>
      </c>
      <c r="D169">
        <v>4</v>
      </c>
      <c r="F169" t="s">
        <v>3605</v>
      </c>
      <c r="G169" t="str">
        <f t="shared" si="4"/>
        <v>mod_sc_assump</v>
      </c>
      <c r="H169" t="s">
        <v>864</v>
      </c>
      <c r="I169" t="str">
        <f t="shared" si="5"/>
        <v xml:space="preserve">    mod_sc_assump_04: "Detections are [independent](#independent_detections) ({{ ref_intext_chandler_royle_2013 }}; {{ ref_intext_clarke_et_al_2023 }})"</v>
      </c>
    </row>
    <row r="170" spans="1:9">
      <c r="A170" t="s">
        <v>1024</v>
      </c>
      <c r="B170" t="s">
        <v>349</v>
      </c>
      <c r="C170" t="s">
        <v>856</v>
      </c>
      <c r="D170">
        <v>5</v>
      </c>
      <c r="F170" t="s">
        <v>2081</v>
      </c>
      <c r="G170" t="str">
        <f t="shared" si="4"/>
        <v>mod_sc_assump</v>
      </c>
      <c r="H170" t="s">
        <v>864</v>
      </c>
      <c r="I170" t="str">
        <f t="shared" si="5"/>
        <v xml:space="preserve">    mod_sc_assump_05: "Animals’ activity centres are randomly dispersed ({{ ref_intext_chandler_royle_2013 }}; {{ ref_intext_clarke_et_al_2023 }})"</v>
      </c>
    </row>
    <row r="171" spans="1:9">
      <c r="A171" t="s">
        <v>1033</v>
      </c>
      <c r="B171" t="s">
        <v>349</v>
      </c>
      <c r="C171" t="s">
        <v>856</v>
      </c>
      <c r="D171">
        <v>6</v>
      </c>
      <c r="F171" t="s">
        <v>2082</v>
      </c>
      <c r="G171" t="str">
        <f t="shared" si="4"/>
        <v>mod_sc_assump</v>
      </c>
      <c r="H171" t="s">
        <v>864</v>
      </c>
      <c r="I171" t="str">
        <f t="shared" si="5"/>
        <v xml:space="preserve">    mod_sc_assump_06: "Animals’ activity centres are stationary ({{ ref_intext_chandler_royle_2013 }}; {{ ref_intext_clarke_et_al_2023 }})"</v>
      </c>
    </row>
    <row r="172" spans="1:9">
      <c r="A172" t="s">
        <v>927</v>
      </c>
      <c r="B172" t="s">
        <v>349</v>
      </c>
      <c r="C172" t="s">
        <v>851</v>
      </c>
      <c r="D172">
        <v>1</v>
      </c>
      <c r="F172" t="s">
        <v>2091</v>
      </c>
      <c r="G172" t="str">
        <f t="shared" si="4"/>
        <v>mod_sc_con</v>
      </c>
      <c r="H172" t="s">
        <v>864</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978</v>
      </c>
      <c r="B173" t="s">
        <v>349</v>
      </c>
      <c r="C173" t="s">
        <v>851</v>
      </c>
      <c r="D173">
        <v>2</v>
      </c>
      <c r="F173" t="s">
        <v>2058</v>
      </c>
      <c r="G173" t="str">
        <f t="shared" si="4"/>
        <v>mod_sc_con</v>
      </c>
      <c r="H173" t="s">
        <v>864</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1064</v>
      </c>
      <c r="B174" t="s">
        <v>349</v>
      </c>
      <c r="C174" t="s">
        <v>851</v>
      </c>
      <c r="D174">
        <v>3</v>
      </c>
      <c r="F174" t="s">
        <v>3642</v>
      </c>
      <c r="G174" t="str">
        <f t="shared" si="4"/>
        <v>mod_sc_con</v>
      </c>
      <c r="H174" t="s">
        <v>864</v>
      </c>
      <c r="I174" t="str">
        <f t="shared" si="5"/>
        <v xml:space="preserve">    mod_sc_con_03: "Not appropriate for low [density](#density) or elusive species when recaptures too few to confidently infer the number and location of activity centres' ({{ ref_intext_clarke_et_al_2023 }}; {{ ref_intext_burgar_et_al_2018 }})"</v>
      </c>
    </row>
    <row r="175" spans="1:9">
      <c r="A175" t="s">
        <v>1070</v>
      </c>
      <c r="B175" t="s">
        <v>349</v>
      </c>
      <c r="C175" t="s">
        <v>851</v>
      </c>
      <c r="D175">
        <v>4</v>
      </c>
      <c r="F175" t="s">
        <v>3643</v>
      </c>
      <c r="G175" t="str">
        <f t="shared" si="4"/>
        <v>mod_sc_con</v>
      </c>
      <c r="H175" t="s">
        <v>864</v>
      </c>
      <c r="I175" t="str">
        <f t="shared" si="5"/>
        <v xml:space="preserve">    mod_sc_con_04: "Not appropriate for high-[density](#density) populations with evenly spaced activity centres (camera[-specific] counts will be too similar and impair activity centre inference)' ({{ ref_intext_clarke_et_al_2023 }})"</v>
      </c>
    </row>
    <row r="176" spans="1:9">
      <c r="A176" t="s">
        <v>1076</v>
      </c>
      <c r="B176" t="s">
        <v>349</v>
      </c>
      <c r="C176" t="s">
        <v>851</v>
      </c>
      <c r="D176">
        <v>5</v>
      </c>
      <c r="F176" t="s">
        <v>2059</v>
      </c>
      <c r="G176" t="str">
        <f t="shared" si="4"/>
        <v>mod_sc_con</v>
      </c>
      <c r="H176" t="s">
        <v>864</v>
      </c>
      <c r="I176" t="str">
        <f t="shared" si="5"/>
        <v xml:space="preserve">    mod_sc_con_05: "Ill-suited to populations that exhibit group-travelling behaviour' ({{ ref_intext_sun_et_al_2022 }}; {{ ref_intext_clarke_et_al_2023 }})"</v>
      </c>
    </row>
    <row r="177" spans="1:9">
      <c r="A177" t="s">
        <v>1081</v>
      </c>
      <c r="B177" t="s">
        <v>349</v>
      </c>
      <c r="C177" t="s">
        <v>851</v>
      </c>
      <c r="D177">
        <v>6</v>
      </c>
      <c r="F177" t="s">
        <v>3644</v>
      </c>
      <c r="G177" t="str">
        <f t="shared" si="4"/>
        <v>mod_sc_con</v>
      </c>
      <c r="H177" t="s">
        <v>864</v>
      </c>
      <c r="I177" t="str">
        <f t="shared" si="5"/>
        <v xml:space="preserve">    mod_sc_con_06: "Study design (camera arrangement) can dramatically affect the accuracy and precision of [density](#density) estimates' ({{ ref_intext_clarke_et_al_2023 }}; {{Sollmann, 2018}})"</v>
      </c>
    </row>
    <row r="178" spans="1:9">
      <c r="A178" t="s">
        <v>1085</v>
      </c>
      <c r="B178" t="s">
        <v>349</v>
      </c>
      <c r="C178" t="s">
        <v>851</v>
      </c>
      <c r="D178">
        <v>7</v>
      </c>
      <c r="F178" t="s">
        <v>2083</v>
      </c>
      <c r="G178" t="str">
        <f t="shared" si="4"/>
        <v>mod_sc_con</v>
      </c>
      <c r="H178" t="s">
        <v>864</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928</v>
      </c>
      <c r="B179" t="s">
        <v>349</v>
      </c>
      <c r="C179" t="s">
        <v>858</v>
      </c>
      <c r="D179">
        <v>1</v>
      </c>
      <c r="F179" t="s">
        <v>2060</v>
      </c>
      <c r="G179" t="str">
        <f t="shared" si="4"/>
        <v>mod_sc_pro</v>
      </c>
      <c r="H179" t="s">
        <v>864</v>
      </c>
      <c r="I179" t="str">
        <f t="shared" si="5"/>
        <v xml:space="preserve">    mod_sc_pro_01: "Does not require individual identification ({{ ref_intext_clarke_et_al_2023 }})"</v>
      </c>
    </row>
    <row r="180" spans="1:9">
      <c r="A180" t="s">
        <v>929</v>
      </c>
      <c r="B180" t="s">
        <v>354</v>
      </c>
      <c r="C180" t="s">
        <v>856</v>
      </c>
      <c r="D180">
        <v>1</v>
      </c>
      <c r="F180" t="s">
        <v>1947</v>
      </c>
      <c r="G180" t="str">
        <f t="shared" si="4"/>
        <v>mod_scr_secr_assump</v>
      </c>
      <c r="H180" t="s">
        <v>864</v>
      </c>
      <c r="I180" t="str">
        <f t="shared" si="5"/>
        <v xml:space="preserve">    mod_scr_secr_assump_01: "Demographic closure (i.e., no births or deaths) ({{ ref_intext_wearn_gloverkapfer_2017 }})"</v>
      </c>
    </row>
    <row r="181" spans="1:9">
      <c r="A181" t="s">
        <v>979</v>
      </c>
      <c r="B181" t="s">
        <v>354</v>
      </c>
      <c r="C181" t="s">
        <v>856</v>
      </c>
      <c r="D181">
        <v>2</v>
      </c>
      <c r="F181" t="s">
        <v>1986</v>
      </c>
      <c r="G181" t="str">
        <f t="shared" si="4"/>
        <v>mod_scr_secr_assump</v>
      </c>
      <c r="H181" t="s">
        <v>864</v>
      </c>
      <c r="I181" t="str">
        <f t="shared" si="5"/>
        <v xml:space="preserve">    mod_scr_secr_assump_02: "Detection probability of different individuals is equal ({{ ref_intext_wearn_gloverkapfer_2017 }})"</v>
      </c>
    </row>
    <row r="182" spans="1:9">
      <c r="A182" t="s">
        <v>1002</v>
      </c>
      <c r="B182" t="s">
        <v>354</v>
      </c>
      <c r="C182" t="s">
        <v>856</v>
      </c>
      <c r="D182">
        <v>3</v>
      </c>
      <c r="F182" t="s">
        <v>1987</v>
      </c>
      <c r="G182" t="str">
        <f t="shared" si="4"/>
        <v>mod_scr_secr_assump</v>
      </c>
      <c r="H182" t="s">
        <v>863</v>
      </c>
      <c r="I182" t="str">
        <f t="shared" si="5"/>
        <v xml:space="preserve">    mod_scr_secr_assump_03: "or, for SECR, individuals have equal detection probability at a given distance from the centre of their home range ({{ ref_intext_wearn_gloverkapfer_2017 }})"</v>
      </c>
    </row>
    <row r="183" spans="1:9">
      <c r="A183" t="s">
        <v>1014</v>
      </c>
      <c r="B183" t="s">
        <v>354</v>
      </c>
      <c r="C183" t="s">
        <v>856</v>
      </c>
      <c r="D183">
        <v>4</v>
      </c>
      <c r="F183" t="s">
        <v>3645</v>
      </c>
      <c r="G183" t="str">
        <f t="shared" si="4"/>
        <v>mod_scr_secr_assump</v>
      </c>
      <c r="H183" t="s">
        <v>864</v>
      </c>
      <c r="I183" t="str">
        <f t="shared" si="5"/>
        <v xml:space="preserve">    mod_scr_secr_assump_04: "Detections of different individuals are [independent](#independent_detections) ({{ ref_intext_wearn_gloverkapfer_2017 }})"</v>
      </c>
    </row>
    <row r="184" spans="1:9">
      <c r="A184" t="s">
        <v>1025</v>
      </c>
      <c r="B184" t="s">
        <v>354</v>
      </c>
      <c r="C184" t="s">
        <v>856</v>
      </c>
      <c r="D184">
        <v>5</v>
      </c>
      <c r="F184" t="s">
        <v>1988</v>
      </c>
      <c r="G184" t="str">
        <f t="shared" si="4"/>
        <v>mod_scr_secr_assump</v>
      </c>
      <c r="H184" t="s">
        <v>864</v>
      </c>
      <c r="I184" t="str">
        <f t="shared" si="5"/>
        <v xml:space="preserve">    mod_scr_secr_assump_05: "Behaviour is unaffected by cameras and marking ({{ ref_intext_wearn_gloverkapfer_2017 }})"</v>
      </c>
    </row>
    <row r="185" spans="1:9">
      <c r="A185" t="s">
        <v>1034</v>
      </c>
      <c r="B185" t="s">
        <v>354</v>
      </c>
      <c r="C185" t="s">
        <v>856</v>
      </c>
      <c r="D185">
        <v>6</v>
      </c>
      <c r="F185" t="s">
        <v>1989</v>
      </c>
      <c r="G185" t="str">
        <f t="shared" si="4"/>
        <v>mod_scr_secr_assump</v>
      </c>
      <c r="H185" t="s">
        <v>864</v>
      </c>
      <c r="I185" t="str">
        <f t="shared" si="5"/>
        <v xml:space="preserve">    mod_scr_secr_assump_06: "Individuals do not lose marks ({{ ref_intext_wearn_gloverkapfer_2017 }})"</v>
      </c>
    </row>
    <row r="186" spans="1:9">
      <c r="A186" t="s">
        <v>1041</v>
      </c>
      <c r="B186" t="s">
        <v>354</v>
      </c>
      <c r="C186" t="s">
        <v>856</v>
      </c>
      <c r="D186">
        <v>7</v>
      </c>
      <c r="F186" t="s">
        <v>1990</v>
      </c>
      <c r="G186" t="str">
        <f t="shared" si="4"/>
        <v>mod_scr_secr_assump</v>
      </c>
      <c r="H186" t="s">
        <v>864</v>
      </c>
      <c r="I186" t="str">
        <f t="shared" si="5"/>
        <v xml:space="preserve">    mod_scr_secr_assump_07: "Individuals are not misidentified ({{ ref_intext_wearn_gloverkapfer_2017 }})"</v>
      </c>
    </row>
    <row r="187" spans="1:9">
      <c r="A187" t="s">
        <v>1047</v>
      </c>
      <c r="B187" t="s">
        <v>354</v>
      </c>
      <c r="C187" t="s">
        <v>856</v>
      </c>
      <c r="D187">
        <v>8</v>
      </c>
      <c r="F187" t="s">
        <v>3646</v>
      </c>
      <c r="G187" t="str">
        <f t="shared" si="4"/>
        <v>mod_scr_secr_assump</v>
      </c>
      <c r="H187" t="s">
        <v>864</v>
      </c>
      <c r="I187" t="str">
        <f t="shared" si="5"/>
        <v xml:space="preserve">    mod_scr_secr_assump_08: "[Surveys](#survey) are independent ({{ ref_intext_wearn_gloverkapfer_2017 }})"</v>
      </c>
    </row>
    <row r="188" spans="1:9">
      <c r="A188" t="s">
        <v>1052</v>
      </c>
      <c r="B188" t="s">
        <v>354</v>
      </c>
      <c r="C188" t="s">
        <v>856</v>
      </c>
      <c r="D188">
        <v>9</v>
      </c>
      <c r="F188" t="s">
        <v>1991</v>
      </c>
      <c r="G188" t="str">
        <f t="shared" si="4"/>
        <v>mod_scr_secr_assump</v>
      </c>
      <c r="H188" t="s">
        <v>864</v>
      </c>
      <c r="I188" t="str">
        <f t="shared" si="5"/>
        <v xml:space="preserve">    mod_scr_secr_assump_09: "For conventional models, geographic closure (i.e., no immigration or emigration) ({{ ref_intext_wearn_gloverkapfer_2017 }})"</v>
      </c>
    </row>
    <row r="189" spans="1:9">
      <c r="A189" t="s">
        <v>869</v>
      </c>
      <c r="B189" t="s">
        <v>354</v>
      </c>
      <c r="C189" t="s">
        <v>856</v>
      </c>
      <c r="D189">
        <v>10</v>
      </c>
      <c r="F189" t="s">
        <v>2061</v>
      </c>
      <c r="G189" t="str">
        <f t="shared" si="4"/>
        <v>mod_scr_secr_assump</v>
      </c>
      <c r="H189" t="s">
        <v>864</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870</v>
      </c>
      <c r="B190" t="s">
        <v>354</v>
      </c>
      <c r="C190" t="s">
        <v>856</v>
      </c>
      <c r="D190">
        <v>11</v>
      </c>
      <c r="F190" t="s">
        <v>1992</v>
      </c>
      <c r="G190" t="str">
        <f t="shared" si="4"/>
        <v>mod_scr_secr_assump</v>
      </c>
      <c r="H190" t="s">
        <v>863</v>
      </c>
      <c r="I190" t="str">
        <f t="shared" si="5"/>
        <v xml:space="preserve">    mod_scr_secr_assump_11: "Home ranges are stable ({{ ref_intext_wearn_gloverkapfer_2017 }})"</v>
      </c>
    </row>
    <row r="191" spans="1:9">
      <c r="A191" t="s">
        <v>871</v>
      </c>
      <c r="B191" t="s">
        <v>354</v>
      </c>
      <c r="C191" t="s">
        <v>856</v>
      </c>
      <c r="D191">
        <v>12</v>
      </c>
      <c r="F191" t="s">
        <v>1993</v>
      </c>
      <c r="G191" t="str">
        <f t="shared" si="4"/>
        <v>mod_scr_secr_assump</v>
      </c>
      <c r="H191" t="s">
        <v>863</v>
      </c>
      <c r="I191" t="str">
        <f t="shared" si="5"/>
        <v xml:space="preserve">    mod_scr_secr_assump_12: "Movement is unaffected by cameras ({{ ref_intext_wearn_gloverkapfer_2017 }})"</v>
      </c>
    </row>
    <row r="192" spans="1:9">
      <c r="A192" t="s">
        <v>872</v>
      </c>
      <c r="B192" t="s">
        <v>354</v>
      </c>
      <c r="C192" t="s">
        <v>856</v>
      </c>
      <c r="D192">
        <v>13</v>
      </c>
      <c r="F192" t="s">
        <v>3647</v>
      </c>
      <c r="G192" t="str">
        <f t="shared" si="4"/>
        <v>mod_scr_secr_assump</v>
      </c>
      <c r="H192" t="s">
        <v>863</v>
      </c>
      <c r="I192" t="str">
        <f t="shared" si="5"/>
        <v xml:space="preserve">    mod_scr_secr_assump_13: "[Camera locations](#camera_location) are randomly placed with respect to the distribution and orientation of home ranges ({{ ref_intext_wearn_gloverkapfer_2017 }})"</v>
      </c>
    </row>
    <row r="193" spans="1:9">
      <c r="A193" t="s">
        <v>873</v>
      </c>
      <c r="B193" t="s">
        <v>354</v>
      </c>
      <c r="C193" t="s">
        <v>856</v>
      </c>
      <c r="D193">
        <v>14</v>
      </c>
      <c r="F193" t="s">
        <v>1994</v>
      </c>
      <c r="G193" t="str">
        <f t="shared" si="4"/>
        <v>mod_scr_secr_assump</v>
      </c>
      <c r="H193" t="s">
        <v>863</v>
      </c>
      <c r="I193" t="str">
        <f t="shared" si="5"/>
        <v xml:space="preserve">    mod_scr_secr_assump_14: "Distribution of home range centres follows a defined distribution (Poisson, or other, e.g., negative binomial) ({{ ref_intext_wearn_gloverkapfer_2017 }})"</v>
      </c>
    </row>
    <row r="194" spans="1:9">
      <c r="A194" t="s">
        <v>930</v>
      </c>
      <c r="B194" t="s">
        <v>354</v>
      </c>
      <c r="C194" t="s">
        <v>851</v>
      </c>
      <c r="D194">
        <v>1</v>
      </c>
      <c r="F194" t="s">
        <v>1995</v>
      </c>
      <c r="G194" t="str">
        <f t="shared" ref="G194:G257" si="6">B194&amp;"_"&amp;C194</f>
        <v>mod_scr_secr_con</v>
      </c>
      <c r="H194" t="s">
        <v>864</v>
      </c>
      <c r="I194" t="str">
        <f t="shared" ref="I194:I257" si="7">"    "&amp;A194&amp;": "&amp;""""&amp;F194&amp;""""</f>
        <v xml:space="preserve">    mod_scr_secr_con_01: "Requires that individuals are identifiable ({{ ref_intext_wearn_gloverkapfer_2017 }})"</v>
      </c>
    </row>
    <row r="195" spans="1:9">
      <c r="A195" t="s">
        <v>980</v>
      </c>
      <c r="B195" t="s">
        <v>354</v>
      </c>
      <c r="C195" t="s">
        <v>851</v>
      </c>
      <c r="D195">
        <v>2</v>
      </c>
      <c r="F195" t="s">
        <v>1996</v>
      </c>
      <c r="G195" t="str">
        <f t="shared" si="6"/>
        <v>mod_scr_secr_con</v>
      </c>
      <c r="H195" t="s">
        <v>864</v>
      </c>
      <c r="I195" t="str">
        <f t="shared" si="7"/>
        <v xml:space="preserve">    mod_scr_secr_con_02: "Requires that a minimum number of individuals are trapped (each recaptured multiple times ideally) ({{ ref_intext_wearn_gloverkapfer_2017 }})"</v>
      </c>
    </row>
    <row r="196" spans="1:9">
      <c r="A196" t="s">
        <v>1065</v>
      </c>
      <c r="B196" t="s">
        <v>354</v>
      </c>
      <c r="C196" t="s">
        <v>851</v>
      </c>
      <c r="D196">
        <v>3</v>
      </c>
      <c r="F196" t="s">
        <v>1997</v>
      </c>
      <c r="G196" t="str">
        <f t="shared" si="6"/>
        <v>mod_scr_secr_con</v>
      </c>
      <c r="H196" t="s">
        <v>864</v>
      </c>
      <c r="I196" t="str">
        <f t="shared" si="7"/>
        <v xml:space="preserve">    mod_scr_secr_con_03: "Requires that each individual is captured at a number of camera locations ({{ ref_intext_wearn_gloverkapfer_2017 }})"</v>
      </c>
    </row>
    <row r="197" spans="1:9">
      <c r="A197" t="s">
        <v>1071</v>
      </c>
      <c r="B197" t="s">
        <v>354</v>
      </c>
      <c r="C197" t="s">
        <v>851</v>
      </c>
      <c r="D197">
        <v>4</v>
      </c>
      <c r="F197" t="s">
        <v>3648</v>
      </c>
      <c r="G197" t="str">
        <f t="shared" si="6"/>
        <v>mod_scr_secr_con</v>
      </c>
      <c r="H197" t="s">
        <v>864</v>
      </c>
      <c r="I197" t="str">
        <f t="shared" si="7"/>
        <v xml:space="preserve">    mod_scr_secr_con_04: "Multiple cameras per station may be required to identify individuals; difficult to implement at large spatial scales as it requires a high [density](#density) of cameras ({{ ref_intext_morin_et_al_2022 }})"</v>
      </c>
    </row>
    <row r="198" spans="1:9">
      <c r="A198" t="s">
        <v>1077</v>
      </c>
      <c r="B198" t="s">
        <v>354</v>
      </c>
      <c r="C198" t="s">
        <v>851</v>
      </c>
      <c r="D198">
        <v>5</v>
      </c>
      <c r="F198" t="s">
        <v>2062</v>
      </c>
      <c r="G198" t="str">
        <f t="shared" si="6"/>
        <v>mod_scr_secr_con</v>
      </c>
      <c r="H198" t="s">
        <v>864</v>
      </c>
      <c r="I198" t="str">
        <f t="shared" si="7"/>
        <v xml:space="preserve">    mod_scr_secr_con_05: "May not be precise enough for long-term monitoring ({{ ref_intext_green_et_al_2020 }})"</v>
      </c>
    </row>
    <row r="199" spans="1:9">
      <c r="A199" t="s">
        <v>1082</v>
      </c>
      <c r="B199" t="s">
        <v>354</v>
      </c>
      <c r="C199" t="s">
        <v>851</v>
      </c>
      <c r="D199">
        <v>6</v>
      </c>
      <c r="F199" t="s">
        <v>2084</v>
      </c>
      <c r="G199" t="str">
        <f t="shared" si="6"/>
        <v>mod_scr_secr_con</v>
      </c>
      <c r="H199" t="s">
        <v>864</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1086</v>
      </c>
      <c r="B200" t="s">
        <v>354</v>
      </c>
      <c r="C200" t="s">
        <v>851</v>
      </c>
      <c r="D200">
        <v>7</v>
      </c>
      <c r="F200" t="s">
        <v>3649</v>
      </c>
      <c r="G200" t="str">
        <f t="shared" si="6"/>
        <v>mod_scr_secr_con</v>
      </c>
      <c r="H200" t="s">
        <v>864</v>
      </c>
      <c r="I200" t="str">
        <f t="shared" si="7"/>
        <v xml:space="preserve">    mod_scr_secr_con_07: "½ MMDM (Mean Maximum Distance Moved) will usually lead to an underestimation of home range size and thus overestimation of [density](#density) ({{ ref_intext_parmenter_et_al_2003 }}; {{ ref_intext_noss_et_al_2012 }}; {{ ref_intext_wearn_gloverkapfer_2017 }})"</v>
      </c>
    </row>
    <row r="201" spans="1:9">
      <c r="A201" t="s">
        <v>931</v>
      </c>
      <c r="B201" t="s">
        <v>354</v>
      </c>
      <c r="C201" t="s">
        <v>858</v>
      </c>
      <c r="D201">
        <v>1</v>
      </c>
      <c r="F201" t="s">
        <v>3650</v>
      </c>
      <c r="G201" t="str">
        <f t="shared" si="6"/>
        <v>mod_scr_secr_pro</v>
      </c>
      <c r="H201" t="s">
        <v>864</v>
      </c>
      <c r="I201" t="str">
        <f t="shared" si="7"/>
        <v xml:space="preserve">    mod_scr_secr_pro_01: "Produces direct estimates of [density](#density) or population size for explicit spatial regions ({{ ref_intext_chandler_royle_2013 }})"</v>
      </c>
    </row>
    <row r="202" spans="1:9">
      <c r="A202" t="s">
        <v>981</v>
      </c>
      <c r="B202" t="s">
        <v>354</v>
      </c>
      <c r="C202" t="s">
        <v>858</v>
      </c>
      <c r="D202">
        <v>2</v>
      </c>
      <c r="F202" t="s">
        <v>1998</v>
      </c>
      <c r="G202" t="str">
        <f t="shared" si="6"/>
        <v>mod_scr_secr_pro</v>
      </c>
      <c r="H202" t="s">
        <v>864</v>
      </c>
      <c r="I202" t="str">
        <f t="shared" si="7"/>
        <v xml:space="preserve">    mod_scr_secr_pro_02: "Allows researchers to mark a subset of the population / to take advantage of natural markings ({{ ref_intext_wearn_gloverkapfer_2017 }})"</v>
      </c>
    </row>
    <row r="203" spans="1:9">
      <c r="A203" t="s">
        <v>1096</v>
      </c>
      <c r="B203" t="s">
        <v>354</v>
      </c>
      <c r="C203" t="s">
        <v>858</v>
      </c>
      <c r="D203">
        <v>3</v>
      </c>
      <c r="F203" t="s">
        <v>1999</v>
      </c>
      <c r="G203" t="str">
        <f t="shared" si="6"/>
        <v>mod_scr_secr_pro</v>
      </c>
      <c r="H203" t="s">
        <v>864</v>
      </c>
      <c r="I203" t="str">
        <f t="shared" si="7"/>
        <v xml:space="preserve">    mod_scr_secr_pro_03: "Estimates are fully comparable across space, time, species and studies ({{ ref_intext_wearn_gloverkapfer_2017 }})"</v>
      </c>
    </row>
    <row r="204" spans="1:9">
      <c r="A204" t="s">
        <v>1103</v>
      </c>
      <c r="B204" t="s">
        <v>354</v>
      </c>
      <c r="C204" t="s">
        <v>858</v>
      </c>
      <c r="D204">
        <v>4</v>
      </c>
      <c r="F204" t="s">
        <v>3651</v>
      </c>
      <c r="G204" t="str">
        <f t="shared" si="6"/>
        <v>mod_scr_secr_pro</v>
      </c>
      <c r="H204" t="s">
        <v>864</v>
      </c>
      <c r="I204" t="str">
        <f t="shared" si="7"/>
        <v xml:space="preserve">    mod_scr_secr_pro_04: "[Density](#density) estimates obtained in a single model, fully incorporate spatial information of locations and individuals ({{ ref_intext_wearn_gloverkapfer_2017 }})"</v>
      </c>
    </row>
    <row r="205" spans="1:9">
      <c r="A205" t="s">
        <v>1107</v>
      </c>
      <c r="B205" t="s">
        <v>354</v>
      </c>
      <c r="C205" t="s">
        <v>858</v>
      </c>
      <c r="D205">
        <v>5</v>
      </c>
      <c r="F205" t="s">
        <v>2815</v>
      </c>
      <c r="G205" t="str">
        <f t="shared" si="6"/>
        <v>mod_scr_secr_pro</v>
      </c>
      <c r="H205" t="s">
        <v>864</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1108</v>
      </c>
      <c r="B206" t="s">
        <v>354</v>
      </c>
      <c r="C206" t="s">
        <v>858</v>
      </c>
      <c r="D206">
        <v>6</v>
      </c>
      <c r="F206" t="s">
        <v>2000</v>
      </c>
      <c r="G206" t="str">
        <f t="shared" si="6"/>
        <v>mod_scr_secr_pro</v>
      </c>
      <c r="H206" t="s">
        <v>864</v>
      </c>
      <c r="I206" t="str">
        <f t="shared" si="7"/>
        <v xml:space="preserve">    mod_scr_secr_pro_06: "Flexibility in study design (e.g., 'holes' in the trapping grid) ({{ ref_intext_wearn_gloverkapfer_2017 }})"</v>
      </c>
    </row>
    <row r="207" spans="1:9">
      <c r="A207" t="s">
        <v>1110</v>
      </c>
      <c r="B207" t="s">
        <v>354</v>
      </c>
      <c r="C207" t="s">
        <v>858</v>
      </c>
      <c r="D207">
        <v>7</v>
      </c>
      <c r="F207" t="s">
        <v>2096</v>
      </c>
      <c r="G207" t="str">
        <f t="shared" si="6"/>
        <v>mod_scr_secr_pro</v>
      </c>
      <c r="H207" t="s">
        <v>864</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1112</v>
      </c>
      <c r="B208" t="s">
        <v>354</v>
      </c>
      <c r="C208" t="s">
        <v>858</v>
      </c>
      <c r="D208">
        <v>8</v>
      </c>
      <c r="F208" t="s">
        <v>2092</v>
      </c>
      <c r="G208" t="str">
        <f t="shared" si="6"/>
        <v>mod_scr_secr_pro</v>
      </c>
      <c r="H208" t="s">
        <v>864</v>
      </c>
      <c r="I208" t="str">
        <f t="shared" si="7"/>
        <v xml:space="preserve">    mod_scr_secr_pro_08: "Avoid ad-hoc definitions of study area and edge effects ({{ ref_intext_doran_myers_2018 }})"</v>
      </c>
    </row>
    <row r="209" spans="1:9">
      <c r="A209" t="s">
        <v>1113</v>
      </c>
      <c r="B209" t="s">
        <v>354</v>
      </c>
      <c r="C209" t="s">
        <v>858</v>
      </c>
      <c r="D209">
        <v>9</v>
      </c>
      <c r="F209" t="s">
        <v>3652</v>
      </c>
      <c r="G209" t="str">
        <f t="shared" si="6"/>
        <v>mod_scr_secr_pro</v>
      </c>
      <c r="H209" t="s">
        <v>864</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932</v>
      </c>
      <c r="B210" t="s">
        <v>351</v>
      </c>
      <c r="C210" t="s">
        <v>856</v>
      </c>
      <c r="D210">
        <v>1</v>
      </c>
      <c r="F210" t="s">
        <v>2076</v>
      </c>
      <c r="G210" t="str">
        <f t="shared" si="6"/>
        <v>mod_smr_assump</v>
      </c>
      <c r="H210" t="s">
        <v>864</v>
      </c>
      <c r="I210" t="str">
        <f t="shared" si="7"/>
        <v xml:space="preserve">    mod_smr_assump_01: "Demographic closure (i.e., no births or deaths) ({{ ref_intext_chandler_royle_2013 }}; {{ ref_intext_clarke_et_al_2023 }})"</v>
      </c>
    </row>
    <row r="211" spans="1:9">
      <c r="A211" t="s">
        <v>982</v>
      </c>
      <c r="B211" t="s">
        <v>351</v>
      </c>
      <c r="C211" t="s">
        <v>856</v>
      </c>
      <c r="D211">
        <v>2</v>
      </c>
      <c r="F211" t="s">
        <v>2077</v>
      </c>
      <c r="G211" t="str">
        <f t="shared" si="6"/>
        <v>mod_smr_assump</v>
      </c>
      <c r="H211" t="s">
        <v>864</v>
      </c>
      <c r="I211" t="str">
        <f t="shared" si="7"/>
        <v xml:space="preserve">    mod_smr_assump_02: "Geographic closure (i.e., no immigration or emigration) ({{ ref_intext_chandler_royle_2013 }}; {{ ref_intext_clarke_et_al_2023 }})"</v>
      </c>
    </row>
    <row r="212" spans="1:9">
      <c r="A212" t="s">
        <v>1003</v>
      </c>
      <c r="B212" t="s">
        <v>351</v>
      </c>
      <c r="C212" t="s">
        <v>856</v>
      </c>
      <c r="D212">
        <v>3</v>
      </c>
      <c r="F212" t="s">
        <v>2085</v>
      </c>
      <c r="G212" t="str">
        <f t="shared" si="6"/>
        <v>mod_smr_assump</v>
      </c>
      <c r="H212" t="s">
        <v>864</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1015</v>
      </c>
      <c r="B213" t="s">
        <v>351</v>
      </c>
      <c r="C213" t="s">
        <v>856</v>
      </c>
      <c r="D213">
        <v>4</v>
      </c>
      <c r="F213" t="s">
        <v>1990</v>
      </c>
      <c r="G213" t="str">
        <f t="shared" si="6"/>
        <v>mod_smr_assump</v>
      </c>
      <c r="H213" t="s">
        <v>864</v>
      </c>
      <c r="I213" t="str">
        <f t="shared" si="7"/>
        <v xml:space="preserve">    mod_smr_assump_04: "Individuals are not misidentified ({{ ref_intext_wearn_gloverkapfer_2017 }})"</v>
      </c>
    </row>
    <row r="214" spans="1:9">
      <c r="A214" t="s">
        <v>1026</v>
      </c>
      <c r="B214" t="s">
        <v>351</v>
      </c>
      <c r="C214" t="s">
        <v>856</v>
      </c>
      <c r="D214">
        <v>5</v>
      </c>
      <c r="F214" t="s">
        <v>2063</v>
      </c>
      <c r="G214" t="str">
        <f t="shared" si="6"/>
        <v>mod_smr_assump</v>
      </c>
      <c r="H214" t="s">
        <v>864</v>
      </c>
      <c r="I214" t="str">
        <f t="shared" si="7"/>
        <v xml:space="preserve">    mod_smr_assump_05: "Failure to identify marked individuals is random ({{ ref_intext_whittington_et_al_2018 }}; {{ ref_intext_clarke_et_al_2023 }})"</v>
      </c>
    </row>
    <row r="215" spans="1:9">
      <c r="A215" t="s">
        <v>1035</v>
      </c>
      <c r="B215" t="s">
        <v>351</v>
      </c>
      <c r="C215" t="s">
        <v>856</v>
      </c>
      <c r="D215">
        <v>6</v>
      </c>
      <c r="F215" t="s">
        <v>2064</v>
      </c>
      <c r="G215" t="str">
        <f t="shared" si="6"/>
        <v>mod_smr_assump</v>
      </c>
      <c r="H215" t="s">
        <v>864</v>
      </c>
      <c r="I215" t="str">
        <f t="shared" si="7"/>
        <v xml:space="preserve">    mod_smr_assump_06: "Marked animals are a random sample of the population with home ranges located inside the state space ({{ ref_intext_sollmann_et_al_2013a }}; {{ ref_intext_rich_et_al_2014 }})"</v>
      </c>
    </row>
    <row r="216" spans="1:9">
      <c r="A216" t="s">
        <v>1042</v>
      </c>
      <c r="B216" t="s">
        <v>351</v>
      </c>
      <c r="C216" t="s">
        <v>856</v>
      </c>
      <c r="D216">
        <v>7</v>
      </c>
      <c r="F216" t="s">
        <v>3605</v>
      </c>
      <c r="G216" t="str">
        <f t="shared" si="6"/>
        <v>mod_smr_assump</v>
      </c>
      <c r="H216" t="s">
        <v>864</v>
      </c>
      <c r="I216" t="str">
        <f t="shared" si="7"/>
        <v xml:space="preserve">    mod_smr_assump_07: "Detections are [independent](#independent_detections) ({{ ref_intext_chandler_royle_2013 }}; {{ ref_intext_clarke_et_al_2023 }})"</v>
      </c>
    </row>
    <row r="217" spans="1:9">
      <c r="A217" t="s">
        <v>1048</v>
      </c>
      <c r="B217" t="s">
        <v>351</v>
      </c>
      <c r="C217" t="s">
        <v>856</v>
      </c>
      <c r="D217">
        <v>8</v>
      </c>
      <c r="F217" t="s">
        <v>2001</v>
      </c>
      <c r="G217" t="str">
        <f t="shared" si="6"/>
        <v>mod_smr_assump</v>
      </c>
      <c r="H217" t="s">
        <v>864</v>
      </c>
      <c r="I217" t="str">
        <f t="shared" si="7"/>
        <v xml:space="preserve">    mod_smr_assump_08: "Individuals have equal detection probability at a given distance from the centre of their home range ({{ ref_intext_wearn_gloverkapfer_2017 }})"</v>
      </c>
    </row>
    <row r="218" spans="1:9">
      <c r="A218" t="s">
        <v>1053</v>
      </c>
      <c r="B218" t="s">
        <v>351</v>
      </c>
      <c r="C218" t="s">
        <v>856</v>
      </c>
      <c r="D218">
        <v>9</v>
      </c>
      <c r="F218" t="s">
        <v>3645</v>
      </c>
      <c r="G218" t="str">
        <f t="shared" si="6"/>
        <v>mod_smr_assump</v>
      </c>
      <c r="H218" t="s">
        <v>864</v>
      </c>
      <c r="I218" t="str">
        <f t="shared" si="7"/>
        <v xml:space="preserve">    mod_smr_assump_09: "Detections of different individuals are [independent](#independent_detections) ({{ ref_intext_wearn_gloverkapfer_2017 }})"</v>
      </c>
    </row>
    <row r="219" spans="1:9">
      <c r="A219" t="s">
        <v>874</v>
      </c>
      <c r="B219" t="s">
        <v>351</v>
      </c>
      <c r="C219" t="s">
        <v>856</v>
      </c>
      <c r="D219">
        <v>10</v>
      </c>
      <c r="F219" t="s">
        <v>1993</v>
      </c>
      <c r="G219" t="str">
        <f t="shared" si="6"/>
        <v>mod_smr_assump</v>
      </c>
      <c r="H219" t="s">
        <v>864</v>
      </c>
      <c r="I219" t="str">
        <f t="shared" si="7"/>
        <v xml:space="preserve">    mod_smr_assump_10: "Movement is unaffected by cameras ({{ ref_intext_wearn_gloverkapfer_2017 }})"</v>
      </c>
    </row>
    <row r="220" spans="1:9">
      <c r="A220" t="s">
        <v>875</v>
      </c>
      <c r="B220" t="s">
        <v>351</v>
      </c>
      <c r="C220" t="s">
        <v>856</v>
      </c>
      <c r="D220">
        <v>11</v>
      </c>
      <c r="F220" t="s">
        <v>1988</v>
      </c>
      <c r="G220" t="str">
        <f t="shared" si="6"/>
        <v>mod_smr_assump</v>
      </c>
      <c r="H220" t="s">
        <v>864</v>
      </c>
      <c r="I220" t="str">
        <f t="shared" si="7"/>
        <v xml:space="preserve">    mod_smr_assump_11: "Behaviour is unaffected by cameras and marking ({{ ref_intext_wearn_gloverkapfer_2017 }})"</v>
      </c>
    </row>
    <row r="221" spans="1:9">
      <c r="A221" t="s">
        <v>876</v>
      </c>
      <c r="B221" t="s">
        <v>351</v>
      </c>
      <c r="C221" t="s">
        <v>856</v>
      </c>
      <c r="D221">
        <v>12</v>
      </c>
      <c r="F221" t="s">
        <v>2002</v>
      </c>
      <c r="G221" t="str">
        <f t="shared" si="6"/>
        <v>mod_smr_assump</v>
      </c>
      <c r="H221" t="s">
        <v>864</v>
      </c>
      <c r="I221" t="str">
        <f t="shared" si="7"/>
        <v xml:space="preserve">    mod_smr_assump_12: "Camera locations are randomly placed relative to the distribution and orientation of home ranges ({{ ref_intext_wearn_gloverkapfer_2017 }})"</v>
      </c>
    </row>
    <row r="222" spans="1:9">
      <c r="A222" t="s">
        <v>877</v>
      </c>
      <c r="B222" t="s">
        <v>351</v>
      </c>
      <c r="C222" t="s">
        <v>856</v>
      </c>
      <c r="D222">
        <v>13</v>
      </c>
      <c r="F222" t="s">
        <v>2080</v>
      </c>
      <c r="G222" t="str">
        <f t="shared" si="6"/>
        <v>mod_smr_assump</v>
      </c>
      <c r="H222" t="s">
        <v>864</v>
      </c>
      <c r="I222" t="str">
        <f t="shared" si="7"/>
        <v xml:space="preserve">    mod_smr_assump_13: "Camera locations are close enough together that animals are detected at multiple cameras ({{ ref_intext_chandler_royle_2013 }}; {{ ref_intext_clarke_et_al_2023 }})"</v>
      </c>
    </row>
    <row r="223" spans="1:9">
      <c r="A223" t="s">
        <v>878</v>
      </c>
      <c r="B223" t="s">
        <v>351</v>
      </c>
      <c r="C223" t="s">
        <v>856</v>
      </c>
      <c r="D223">
        <v>14</v>
      </c>
      <c r="F223" t="s">
        <v>3646</v>
      </c>
      <c r="G223" t="str">
        <f t="shared" si="6"/>
        <v>mod_smr_assump</v>
      </c>
      <c r="H223" t="s">
        <v>864</v>
      </c>
      <c r="I223" t="str">
        <f t="shared" si="7"/>
        <v xml:space="preserve">    mod_smr_assump_14: "[Surveys](#survey) are independent ({{ ref_intext_wearn_gloverkapfer_2017 }})"</v>
      </c>
    </row>
    <row r="224" spans="1:9">
      <c r="A224" t="s">
        <v>879</v>
      </c>
      <c r="B224" t="s">
        <v>351</v>
      </c>
      <c r="C224" t="s">
        <v>856</v>
      </c>
      <c r="D224">
        <v>15</v>
      </c>
      <c r="F224" t="s">
        <v>1992</v>
      </c>
      <c r="G224" t="str">
        <f t="shared" si="6"/>
        <v>mod_smr_assump</v>
      </c>
      <c r="H224" t="s">
        <v>864</v>
      </c>
      <c r="I224" t="str">
        <f t="shared" si="7"/>
        <v xml:space="preserve">    mod_smr_assump_15: "Home ranges are stable ({{ ref_intext_wearn_gloverkapfer_2017 }})"</v>
      </c>
    </row>
    <row r="225" spans="1:9">
      <c r="A225" t="s">
        <v>880</v>
      </c>
      <c r="B225" t="s">
        <v>351</v>
      </c>
      <c r="C225" t="s">
        <v>856</v>
      </c>
      <c r="D225">
        <v>16</v>
      </c>
      <c r="F225" t="s">
        <v>1994</v>
      </c>
      <c r="G225" t="str">
        <f t="shared" si="6"/>
        <v>mod_smr_assump</v>
      </c>
      <c r="H225" t="s">
        <v>864</v>
      </c>
      <c r="I225" t="str">
        <f t="shared" si="7"/>
        <v xml:space="preserve">    mod_smr_assump_16: "Distribution of home range centres follows a defined distribution (Poisson, or other, e.g., negative binomial) ({{ ref_intext_wearn_gloverkapfer_2017 }})"</v>
      </c>
    </row>
    <row r="226" spans="1:9">
      <c r="A226" t="s">
        <v>881</v>
      </c>
      <c r="B226" t="s">
        <v>351</v>
      </c>
      <c r="C226" t="s">
        <v>856</v>
      </c>
      <c r="D226">
        <v>17</v>
      </c>
      <c r="F226" t="s">
        <v>2081</v>
      </c>
      <c r="G226" t="str">
        <f t="shared" si="6"/>
        <v>mod_smr_assump</v>
      </c>
      <c r="H226" t="s">
        <v>864</v>
      </c>
      <c r="I226" t="str">
        <f t="shared" si="7"/>
        <v xml:space="preserve">    mod_smr_assump_17: "Animals’ activity centres are randomly dispersed ({{ ref_intext_chandler_royle_2013 }}; {{ ref_intext_clarke_et_al_2023 }})"</v>
      </c>
    </row>
    <row r="227" spans="1:9">
      <c r="A227" t="s">
        <v>933</v>
      </c>
      <c r="B227" t="s">
        <v>351</v>
      </c>
      <c r="C227" t="s">
        <v>851</v>
      </c>
      <c r="D227">
        <v>1</v>
      </c>
      <c r="F227" t="s">
        <v>2003</v>
      </c>
      <c r="G227" t="str">
        <f t="shared" si="6"/>
        <v>mod_smr_con</v>
      </c>
      <c r="H227" t="s">
        <v>864</v>
      </c>
      <c r="I227" t="str">
        <f t="shared" si="7"/>
        <v xml:space="preserve">    mod_smr_con_01: "Animals may have to be physically captured and marked if natural marks do not exist on enough individuals ({{ ref_intext_wearn_gloverkapfer_2017 }})"</v>
      </c>
    </row>
    <row r="228" spans="1:9">
      <c r="A228" t="s">
        <v>983</v>
      </c>
      <c r="B228" t="s">
        <v>351</v>
      </c>
      <c r="C228" t="s">
        <v>851</v>
      </c>
      <c r="D228">
        <v>2</v>
      </c>
      <c r="F228" t="s">
        <v>2004</v>
      </c>
      <c r="G228" t="str">
        <f t="shared" si="6"/>
        <v>mod_smr_con</v>
      </c>
      <c r="H228" t="s">
        <v>864</v>
      </c>
      <c r="I228" t="str">
        <f t="shared" si="7"/>
        <v xml:space="preserve">    mod_smr_con_02: "All individuals must be identifiable ({{ ref_intext_wearn_gloverkapfer_2017 }})"</v>
      </c>
    </row>
    <row r="229" spans="1:9">
      <c r="A229" t="s">
        <v>1066</v>
      </c>
      <c r="B229" t="s">
        <v>351</v>
      </c>
      <c r="C229" t="s">
        <v>851</v>
      </c>
      <c r="D229">
        <v>3</v>
      </c>
      <c r="F229" t="s">
        <v>3653</v>
      </c>
      <c r="G229" t="str">
        <f t="shared" si="6"/>
        <v>mod_smr_con</v>
      </c>
      <c r="H229" t="s">
        <v>864</v>
      </c>
      <c r="I229" t="str">
        <f t="shared" si="7"/>
        <v xml:space="preserve">    mod_smr_con_03: "Allows for [density](#density) estimation for a unmarked population, but the precision of the [density](#density) estimates are likely to be very low value ({{ ref_intext_wearn_gloverkapfer_2017 }})"</v>
      </c>
    </row>
    <row r="230" spans="1:9">
      <c r="A230" t="s">
        <v>1072</v>
      </c>
      <c r="B230" t="s">
        <v>351</v>
      </c>
      <c r="C230" t="s">
        <v>851</v>
      </c>
      <c r="D230">
        <v>4</v>
      </c>
      <c r="F230" t="s">
        <v>2005</v>
      </c>
      <c r="G230" t="str">
        <f t="shared" si="6"/>
        <v>mod_smr_con</v>
      </c>
      <c r="H230" t="s">
        <v>864</v>
      </c>
      <c r="I230" t="str">
        <f t="shared" si="7"/>
        <v xml:space="preserve">    mod_smr_con_04: "Remains poorly tested with camera data, although it offers promise ({{ ref_intext_wearn_gloverkapfer_2017 }})"</v>
      </c>
    </row>
    <row r="231" spans="1:9">
      <c r="A231" t="s">
        <v>1078</v>
      </c>
      <c r="B231" t="s">
        <v>351</v>
      </c>
      <c r="C231" t="s">
        <v>851</v>
      </c>
      <c r="D231">
        <v>5</v>
      </c>
      <c r="F231" t="s">
        <v>3654</v>
      </c>
      <c r="G231" t="str">
        <f t="shared" si="6"/>
        <v>mod_smr_con</v>
      </c>
      <c r="H231" t="s">
        <v>864</v>
      </c>
      <c r="I231" t="str">
        <f t="shared" si="7"/>
        <v xml:space="preserve">    mod_smr_con_05: "[Density](#density)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1083</v>
      </c>
      <c r="B232" t="s">
        <v>351</v>
      </c>
      <c r="C232" t="s">
        <v>851</v>
      </c>
      <c r="D232">
        <v>6</v>
      </c>
      <c r="F232" t="s">
        <v>2006</v>
      </c>
      <c r="G232" t="str">
        <f t="shared" si="6"/>
        <v>mod_smr_con</v>
      </c>
      <c r="H232" t="s">
        <v>864</v>
      </c>
      <c r="I232" t="str">
        <f t="shared" si="7"/>
        <v xml:space="preserve">    mod_smr_con_06: "Requires sampling points to be close enough that individuals encounter multiple cameras ({{ ref_intext_wearn_gloverkapfer_2017 }})"</v>
      </c>
    </row>
    <row r="233" spans="1:9">
      <c r="A233" t="s">
        <v>934</v>
      </c>
      <c r="B233" t="s">
        <v>351</v>
      </c>
      <c r="C233" t="s">
        <v>858</v>
      </c>
      <c r="D233">
        <v>1</v>
      </c>
      <c r="F233" t="s">
        <v>2097</v>
      </c>
      <c r="G233" t="str">
        <f t="shared" si="6"/>
        <v>mod_smr_pro</v>
      </c>
      <c r="H233" t="s">
        <v>864</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984</v>
      </c>
      <c r="B234" t="s">
        <v>351</v>
      </c>
      <c r="C234" t="s">
        <v>858</v>
      </c>
      <c r="D234">
        <v>2</v>
      </c>
      <c r="F234" t="s">
        <v>2098</v>
      </c>
      <c r="G234" t="str">
        <f t="shared" si="6"/>
        <v>mod_smr_pro</v>
      </c>
      <c r="H234" t="s">
        <v>864</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1097</v>
      </c>
      <c r="B235" t="s">
        <v>351</v>
      </c>
      <c r="C235" t="s">
        <v>858</v>
      </c>
      <c r="D235">
        <v>3</v>
      </c>
      <c r="F235" t="s">
        <v>2007</v>
      </c>
      <c r="G235" t="str">
        <f t="shared" si="6"/>
        <v>mod_smr_pro</v>
      </c>
      <c r="H235" t="s">
        <v>864</v>
      </c>
      <c r="I235" t="str">
        <f t="shared" si="7"/>
        <v xml:space="preserve">    mod_smr_pro_03: "Allows researcher to take advantage of natural markings ({{ ref_intext_wearn_gloverkapfer_2017 }})"</v>
      </c>
    </row>
    <row r="236" spans="1:9">
      <c r="A236" t="s">
        <v>1104</v>
      </c>
      <c r="B236" t="s">
        <v>351</v>
      </c>
      <c r="C236" t="s">
        <v>858</v>
      </c>
      <c r="D236">
        <v>4</v>
      </c>
      <c r="F236" t="s">
        <v>2008</v>
      </c>
      <c r="G236" t="str">
        <f t="shared" si="6"/>
        <v>mod_smr_pro</v>
      </c>
      <c r="H236" t="s">
        <v>864</v>
      </c>
      <c r="I236" t="str">
        <f t="shared" si="7"/>
        <v xml:space="preserve">    mod_smr_pro_04: "Allows researcher to mark a subset of the population (note - precision is dependent on number of marked individuals in a population) ({{ ref_intext_wearn_gloverkapfer_2017 }})"</v>
      </c>
    </row>
    <row r="237" spans="1:9">
      <c r="A237" t="s">
        <v>935</v>
      </c>
      <c r="B237" t="s">
        <v>331</v>
      </c>
      <c r="C237" t="s">
        <v>856</v>
      </c>
      <c r="D237">
        <v>1</v>
      </c>
      <c r="F237" t="s">
        <v>2036</v>
      </c>
      <c r="G237" t="str">
        <f t="shared" si="6"/>
        <v>mod_ste_assump</v>
      </c>
      <c r="H237" t="s">
        <v>864</v>
      </c>
      <c r="I237" t="str">
        <f t="shared" si="7"/>
        <v xml:space="preserve">    mod_ste_assump_01: "Demographic closure (i.e., no births or deaths) ({{ ref_intext_moeller_et_al_2018 }})"</v>
      </c>
    </row>
    <row r="238" spans="1:9">
      <c r="A238" t="s">
        <v>985</v>
      </c>
      <c r="B238" t="s">
        <v>331</v>
      </c>
      <c r="C238" t="s">
        <v>856</v>
      </c>
      <c r="D238">
        <v>2</v>
      </c>
      <c r="F238" t="s">
        <v>2037</v>
      </c>
      <c r="G238" t="str">
        <f t="shared" si="6"/>
        <v>mod_ste_assump</v>
      </c>
      <c r="H238" t="s">
        <v>864</v>
      </c>
      <c r="I238" t="str">
        <f t="shared" si="7"/>
        <v xml:space="preserve">    mod_ste_assump_02: "Geographic closure (i.e., no immigration or emigration) ({{ ref_intext_moeller_et_al_2018 }})"</v>
      </c>
    </row>
    <row r="239" spans="1:9">
      <c r="A239" t="s">
        <v>1004</v>
      </c>
      <c r="B239" t="s">
        <v>331</v>
      </c>
      <c r="C239" t="s">
        <v>856</v>
      </c>
      <c r="D239">
        <v>3</v>
      </c>
      <c r="F239" t="s">
        <v>2038</v>
      </c>
      <c r="G239" t="str">
        <f t="shared" si="6"/>
        <v>mod_ste_assump</v>
      </c>
      <c r="H239" t="s">
        <v>864</v>
      </c>
      <c r="I239" t="str">
        <f t="shared" si="7"/>
        <v xml:space="preserve">    mod_ste_assump_03: "Camera locations are randomly placed ({{ ref_intext_moeller_et_al_2018 }})"</v>
      </c>
    </row>
    <row r="240" spans="1:9">
      <c r="A240" t="s">
        <v>1016</v>
      </c>
      <c r="B240" t="s">
        <v>331</v>
      </c>
      <c r="C240" t="s">
        <v>856</v>
      </c>
      <c r="D240">
        <v>4</v>
      </c>
      <c r="F240" t="s">
        <v>3626</v>
      </c>
      <c r="G240" t="str">
        <f t="shared" si="6"/>
        <v>mod_ste_assump</v>
      </c>
      <c r="H240" t="s">
        <v>864</v>
      </c>
      <c r="I240" t="str">
        <f t="shared" si="7"/>
        <v xml:space="preserve">    mod_ste_assump_04: "Detections are [independent](#independent_detections) ({{ ref_intext_moeller_et_al_2018 }})"</v>
      </c>
    </row>
    <row r="241" spans="1:9">
      <c r="A241" t="s">
        <v>1027</v>
      </c>
      <c r="B241" t="s">
        <v>331</v>
      </c>
      <c r="C241" t="s">
        <v>856</v>
      </c>
      <c r="D241">
        <v>5</v>
      </c>
      <c r="F241" t="s">
        <v>4060</v>
      </c>
      <c r="G241" t="str">
        <f t="shared" si="6"/>
        <v>mod_ste_assump</v>
      </c>
      <c r="H241" t="s">
        <v>864</v>
      </c>
      <c r="I241" t="str">
        <f t="shared" si="7"/>
        <v xml:space="preserve">    mod_ste_assump_05: "Spatial counts of animals in a small area (or counts in equal subsets of the landscape) are Poisson-distributed ({{ ref_intext_loonam_et_al_2021b }})"</v>
      </c>
    </row>
    <row r="242" spans="1:9">
      <c r="A242" t="s">
        <v>1036</v>
      </c>
      <c r="B242" t="s">
        <v>331</v>
      </c>
      <c r="C242" t="s">
        <v>856</v>
      </c>
      <c r="D242">
        <v>6</v>
      </c>
      <c r="F242" t="s">
        <v>2039</v>
      </c>
      <c r="G242" t="str">
        <f t="shared" si="6"/>
        <v>mod_ste_assump</v>
      </c>
      <c r="H242" t="s">
        <v>864</v>
      </c>
      <c r="I242" t="str">
        <f t="shared" si="7"/>
        <v xml:space="preserve">    mod_ste_assump_06: "Detection is perfect (detection probability '*p*' = 1) ({{ ref_intext_moeller_et_al_2018 }})"</v>
      </c>
    </row>
    <row r="243" spans="1:9">
      <c r="A243" t="s">
        <v>936</v>
      </c>
      <c r="B243" t="s">
        <v>331</v>
      </c>
      <c r="C243" t="s">
        <v>851</v>
      </c>
      <c r="D243">
        <v>1</v>
      </c>
      <c r="F243" t="s">
        <v>2065</v>
      </c>
      <c r="G243" t="str">
        <f t="shared" si="6"/>
        <v>mod_ste_con</v>
      </c>
      <c r="H243" t="s">
        <v>864</v>
      </c>
      <c r="I243" t="str">
        <f t="shared" si="7"/>
        <v xml:space="preserve">    mod_ste_con_01: "Assumes that detection probability is 1 ({{ ref_intext_moeller_et_al_2018 }})"</v>
      </c>
    </row>
    <row r="244" spans="1:9">
      <c r="A244" t="s">
        <v>937</v>
      </c>
      <c r="B244" t="s">
        <v>331</v>
      </c>
      <c r="C244" t="s">
        <v>858</v>
      </c>
      <c r="D244">
        <v>1</v>
      </c>
      <c r="F244" t="s">
        <v>2043</v>
      </c>
      <c r="G244" t="str">
        <f t="shared" si="6"/>
        <v>mod_ste_pro</v>
      </c>
      <c r="H244" t="s">
        <v>864</v>
      </c>
      <c r="I244" t="str">
        <f t="shared" si="7"/>
        <v xml:space="preserve">    mod_ste_pro_01: "Can be efficient for estimating abundance of common species (with a lot of images) ({{ ref_intext_moeller_et_al_2018 }})"</v>
      </c>
    </row>
    <row r="245" spans="1:9">
      <c r="A245" t="s">
        <v>986</v>
      </c>
      <c r="B245" t="s">
        <v>331</v>
      </c>
      <c r="C245" t="s">
        <v>858</v>
      </c>
      <c r="D245">
        <v>2</v>
      </c>
      <c r="F245" t="s">
        <v>2066</v>
      </c>
      <c r="G245" t="str">
        <f t="shared" si="6"/>
        <v>mod_ste_pro</v>
      </c>
      <c r="H245" t="s">
        <v>864</v>
      </c>
      <c r="I245" t="str">
        <f t="shared" si="7"/>
        <v xml:space="preserve">    mod_ste_pro_02: "Does not require estimate of movement rate ({{ ref_intext_moeller_et_al_2018 }})"</v>
      </c>
    </row>
    <row r="246" spans="1:9">
      <c r="A246" t="s">
        <v>938</v>
      </c>
      <c r="B246" t="s">
        <v>337</v>
      </c>
      <c r="C246" t="s">
        <v>856</v>
      </c>
      <c r="D246">
        <v>1</v>
      </c>
      <c r="F246" t="s">
        <v>2067</v>
      </c>
      <c r="G246" t="str">
        <f t="shared" si="6"/>
        <v>mod_tifc_assump</v>
      </c>
      <c r="H246" t="s">
        <v>864</v>
      </c>
      <c r="I246" t="str">
        <f t="shared" si="7"/>
        <v xml:space="preserve">    mod_tifc_assump_01: "Camera locations are randomly placed or representative relative to animal movement ({{ ref_intext_becker_et_al_2022 }})"</v>
      </c>
    </row>
    <row r="247" spans="1:9">
      <c r="A247" t="s">
        <v>987</v>
      </c>
      <c r="B247" t="s">
        <v>337</v>
      </c>
      <c r="C247" t="s">
        <v>856</v>
      </c>
      <c r="D247">
        <v>2</v>
      </c>
      <c r="F247" t="s">
        <v>2068</v>
      </c>
      <c r="G247" t="str">
        <f t="shared" si="6"/>
        <v>mod_tifc_assump</v>
      </c>
      <c r="H247" t="s">
        <v>864</v>
      </c>
      <c r="I247" t="str">
        <f t="shared" si="7"/>
        <v xml:space="preserve">    mod_tifc_assump_02: "Movement is unaffected by the cameras ({{ ref_intext_becker_et_al_2022 }})"</v>
      </c>
    </row>
    <row r="248" spans="1:9">
      <c r="A248" t="s">
        <v>1005</v>
      </c>
      <c r="B248" t="s">
        <v>337</v>
      </c>
      <c r="C248" t="s">
        <v>856</v>
      </c>
      <c r="D248">
        <v>3</v>
      </c>
      <c r="F248" t="s">
        <v>2069</v>
      </c>
      <c r="G248" t="str">
        <f t="shared" si="6"/>
        <v>mod_tifc_assump</v>
      </c>
      <c r="H248" t="s">
        <v>864</v>
      </c>
      <c r="I248" t="str">
        <f t="shared" si="7"/>
        <v xml:space="preserve">    mod_tifc_assump_03: "Reliable detection of animals in part of the camera’s FOV (at least) ({{ ref_intext_becker_et_al_2022 }})"</v>
      </c>
    </row>
    <row r="249" spans="1:9">
      <c r="A249" t="s">
        <v>939</v>
      </c>
      <c r="B249" t="s">
        <v>337</v>
      </c>
      <c r="C249" t="s">
        <v>851</v>
      </c>
      <c r="D249">
        <v>1</v>
      </c>
      <c r="F249" t="s">
        <v>2099</v>
      </c>
      <c r="G249" t="str">
        <f t="shared" si="6"/>
        <v>mod_tifc_con</v>
      </c>
      <c r="H249" t="s">
        <v>864</v>
      </c>
      <c r="I249" t="str">
        <f t="shared" si="7"/>
        <v xml:space="preserve">    mod_tifc_con_01: "Requires careful calculation of the effective area of detection ({{ ref_intext_warbington_boyce_2020 }})"</v>
      </c>
    </row>
    <row r="250" spans="1:9">
      <c r="A250" t="s">
        <v>988</v>
      </c>
      <c r="B250" t="s">
        <v>337</v>
      </c>
      <c r="C250" t="s">
        <v>851</v>
      </c>
      <c r="D250">
        <v>2</v>
      </c>
      <c r="F250" t="s">
        <v>2070</v>
      </c>
      <c r="G250" t="str">
        <f t="shared" si="6"/>
        <v>mod_tifc_con</v>
      </c>
      <c r="H250" t="s">
        <v>864</v>
      </c>
      <c r="I250" t="str">
        <f t="shared" si="7"/>
        <v xml:space="preserve">    mod_tifc_con_02: "A high level of measurement error ({{ ref_intext_becker_et_al_2022 }})"</v>
      </c>
    </row>
    <row r="251" spans="1:9">
      <c r="A251" t="s">
        <v>940</v>
      </c>
      <c r="B251" t="s">
        <v>337</v>
      </c>
      <c r="C251" t="s">
        <v>858</v>
      </c>
      <c r="D251">
        <v>1</v>
      </c>
      <c r="F251" t="s">
        <v>2100</v>
      </c>
      <c r="G251" t="str">
        <f t="shared" si="6"/>
        <v>mod_tifc_pro</v>
      </c>
      <c r="H251" t="s">
        <v>864</v>
      </c>
      <c r="I251" t="str">
        <f t="shared" si="7"/>
        <v xml:space="preserve">    mod_tifc_pro_01: "Does not require individual identification ({{ ref_intext_warbington_boyce_2020 }})"</v>
      </c>
    </row>
    <row r="252" spans="1:9">
      <c r="A252" t="s">
        <v>989</v>
      </c>
      <c r="B252" t="s">
        <v>337</v>
      </c>
      <c r="C252" t="s">
        <v>858</v>
      </c>
      <c r="D252">
        <v>2</v>
      </c>
      <c r="F252" t="s">
        <v>2101</v>
      </c>
      <c r="G252" t="str">
        <f t="shared" si="6"/>
        <v>mod_tifc_pro</v>
      </c>
      <c r="H252" t="s">
        <v>864</v>
      </c>
      <c r="I252" t="str">
        <f t="shared" si="7"/>
        <v xml:space="preserve">    mod_tifc_pro_02: "Makes no assumption about home range ({{ ref_intext_warbington_boyce_2020 }})"</v>
      </c>
    </row>
    <row r="253" spans="1:9">
      <c r="A253" t="s">
        <v>1098</v>
      </c>
      <c r="B253" t="s">
        <v>337</v>
      </c>
      <c r="C253" t="s">
        <v>858</v>
      </c>
      <c r="D253">
        <v>3</v>
      </c>
      <c r="F253" t="s">
        <v>3038</v>
      </c>
      <c r="G253" t="str">
        <f t="shared" si="6"/>
        <v>mod_tifc_pro</v>
      </c>
      <c r="H253" t="s">
        <v>864</v>
      </c>
      <c r="I253" t="str">
        <f t="shared" si="7"/>
        <v xml:space="preserve">    mod_tifc_pro_03: "Comparable to estimates from SECR ({{ ref_intext_efford_2004 }}; {{ ref_intext_borchers_efford_2008 }}; {{ ref_intext_royle_young_2008 }}; {{ ref_intext_royle_et_al_2009 }}) ({{  ref_intext_warbington_boyce_2020 }})"</v>
      </c>
    </row>
    <row r="254" spans="1:9">
      <c r="A254" t="s">
        <v>941</v>
      </c>
      <c r="B254" t="s">
        <v>333</v>
      </c>
      <c r="C254" t="s">
        <v>856</v>
      </c>
      <c r="D254">
        <v>1</v>
      </c>
      <c r="F254" t="s">
        <v>4061</v>
      </c>
      <c r="G254" t="str">
        <f t="shared" si="6"/>
        <v>mod_tte_assump</v>
      </c>
      <c r="H254" t="s">
        <v>864</v>
      </c>
      <c r="I254" t="str">
        <f t="shared" si="7"/>
        <v xml:space="preserve">    mod_tte_assump_01: "Demographic closure (i.e., no births or deaths) ({{ ref_intext_moeller_et_al_2018 }}; {{ ref_intext_loonam_et_al_2021b }})"</v>
      </c>
    </row>
    <row r="255" spans="1:9">
      <c r="A255" t="s">
        <v>990</v>
      </c>
      <c r="B255" t="s">
        <v>333</v>
      </c>
      <c r="C255" t="s">
        <v>856</v>
      </c>
      <c r="D255">
        <v>2</v>
      </c>
      <c r="F255" t="s">
        <v>4062</v>
      </c>
      <c r="G255" t="str">
        <f t="shared" si="6"/>
        <v>mod_tte_assump</v>
      </c>
      <c r="H255" t="s">
        <v>864</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ref_intext_loonam_et_al_2021b }})"</v>
      </c>
    </row>
    <row r="256" spans="1:9">
      <c r="A256" t="s">
        <v>1006</v>
      </c>
      <c r="B256" t="s">
        <v>333</v>
      </c>
      <c r="C256" t="s">
        <v>856</v>
      </c>
      <c r="D256">
        <v>3</v>
      </c>
      <c r="F256" t="s">
        <v>2028</v>
      </c>
      <c r="G256" t="str">
        <f t="shared" si="6"/>
        <v>mod_tte_assump</v>
      </c>
      <c r="H256" t="s">
        <v>864</v>
      </c>
      <c r="I256" t="str">
        <f t="shared" si="7"/>
        <v xml:space="preserve">    mod_tte_assump_03: "Animal movement and behaviour are unaffected by the cameras ({{ ref_intext_palencia_et_al_2021 }})"</v>
      </c>
    </row>
    <row r="257" spans="1:9">
      <c r="A257" t="s">
        <v>1017</v>
      </c>
      <c r="B257" t="s">
        <v>333</v>
      </c>
      <c r="C257" t="s">
        <v>856</v>
      </c>
      <c r="D257">
        <v>4</v>
      </c>
      <c r="F257" t="s">
        <v>2071</v>
      </c>
      <c r="G257" t="str">
        <f t="shared" si="6"/>
        <v>mod_tte_assump</v>
      </c>
      <c r="H257" t="s">
        <v>864</v>
      </c>
      <c r="I257" t="str">
        <f t="shared" si="7"/>
        <v xml:space="preserve">    mod_tte_assump_04: "Camera locations placement is random, systematic, or systematic random ({{ ref_intext_moeller_et_al_2018 }})"</v>
      </c>
    </row>
    <row r="258" spans="1:9">
      <c r="A258" t="s">
        <v>1028</v>
      </c>
      <c r="B258" t="s">
        <v>333</v>
      </c>
      <c r="C258" t="s">
        <v>856</v>
      </c>
      <c r="D258">
        <v>5</v>
      </c>
      <c r="F258" t="s">
        <v>3626</v>
      </c>
      <c r="G258" t="str">
        <f t="shared" ref="G258:G264" si="8">B258&amp;"_"&amp;C258</f>
        <v>mod_tte_assump</v>
      </c>
      <c r="H258" t="s">
        <v>864</v>
      </c>
      <c r="I258" t="str">
        <f t="shared" ref="I258:I264" si="9">"    "&amp;A258&amp;": "&amp;""""&amp;F258&amp;""""</f>
        <v xml:space="preserve">    mod_tte_assump_05: "Detections are [independent](#independent_detections) ({{ ref_intext_moeller_et_al_2018 }})"</v>
      </c>
    </row>
    <row r="259" spans="1:9">
      <c r="A259" t="s">
        <v>1037</v>
      </c>
      <c r="B259" t="s">
        <v>333</v>
      </c>
      <c r="C259" t="s">
        <v>856</v>
      </c>
      <c r="D259">
        <v>6</v>
      </c>
      <c r="F259" t="s">
        <v>4063</v>
      </c>
      <c r="G259" t="str">
        <f t="shared" si="8"/>
        <v>mod_tte_assump</v>
      </c>
      <c r="H259" t="s">
        <v>864</v>
      </c>
      <c r="I259" t="str">
        <f t="shared" si="9"/>
        <v xml:space="preserve">    mod_tte_assump_06: "Spatial counts of animals (or counts in equal subsets of the landscape) are Poisson-distributed ({{ ref_intext_loonam_et_al_2021b }})"</v>
      </c>
    </row>
    <row r="260" spans="1:9">
      <c r="A260" t="s">
        <v>1043</v>
      </c>
      <c r="B260" t="s">
        <v>333</v>
      </c>
      <c r="C260" t="s">
        <v>856</v>
      </c>
      <c r="D260">
        <v>7</v>
      </c>
      <c r="F260" t="s">
        <v>4064</v>
      </c>
      <c r="G260" t="str">
        <f t="shared" si="8"/>
        <v>mod_tte_assump</v>
      </c>
      <c r="H260" t="s">
        <v>864</v>
      </c>
      <c r="I260" t="str">
        <f t="shared" si="9"/>
        <v xml:space="preserve">    mod_tte_assump_07: "Accurate estimate of movement speed ({{ ref_intext_loonam_et_al_2021b }})"</v>
      </c>
    </row>
    <row r="261" spans="1:9">
      <c r="A261" t="s">
        <v>1049</v>
      </c>
      <c r="B261" t="s">
        <v>333</v>
      </c>
      <c r="C261" t="s">
        <v>856</v>
      </c>
      <c r="D261">
        <v>8</v>
      </c>
      <c r="F261" t="s">
        <v>2072</v>
      </c>
      <c r="G261" t="str">
        <f t="shared" si="8"/>
        <v>mod_tte_assump</v>
      </c>
      <c r="H261" t="s">
        <v>864</v>
      </c>
      <c r="I261" t="str">
        <f t="shared" si="9"/>
        <v xml:space="preserve">    mod_tte_assump_08: "Detection is perfect (detection probability '*p*' =  1) ({{ ref_intext_moeller_et_al_2018 }})"</v>
      </c>
    </row>
    <row r="262" spans="1:9">
      <c r="A262" t="s">
        <v>942</v>
      </c>
      <c r="B262" t="s">
        <v>333</v>
      </c>
      <c r="C262" t="s">
        <v>851</v>
      </c>
      <c r="D262">
        <v>1</v>
      </c>
      <c r="F262" t="s">
        <v>2073</v>
      </c>
      <c r="G262" t="str">
        <f t="shared" si="8"/>
        <v>mod_tte_con</v>
      </c>
      <c r="H262" t="s">
        <v>864</v>
      </c>
      <c r="I262" t="str">
        <f t="shared" si="9"/>
        <v xml:space="preserve">    mod_tte_con_01: "Requires independent estimates of movement rate (difficult to obtain without telemetry data) ({{ ref_intext_moeller_et_al_2018 }})"</v>
      </c>
    </row>
    <row r="263" spans="1:9">
      <c r="A263" t="s">
        <v>991</v>
      </c>
      <c r="B263" t="s">
        <v>333</v>
      </c>
      <c r="C263" t="s">
        <v>851</v>
      </c>
      <c r="D263">
        <v>2</v>
      </c>
      <c r="F263" t="s">
        <v>2074</v>
      </c>
      <c r="G263" t="str">
        <f t="shared" si="8"/>
        <v>mod_tte_con</v>
      </c>
      <c r="H263" t="s">
        <v>864</v>
      </c>
      <c r="I263" t="str">
        <f t="shared" si="9"/>
        <v xml:space="preserve">    mod_tte_con_02: "Assumes that detection probability is 1 (or apply extension to account for imperfect detection) ({{ ref_intext_moeller_et_al_2018 }})"</v>
      </c>
    </row>
    <row r="264" spans="1:9">
      <c r="A264" t="s">
        <v>943</v>
      </c>
      <c r="B264" t="s">
        <v>333</v>
      </c>
      <c r="C264" t="s">
        <v>858</v>
      </c>
      <c r="D264">
        <v>1</v>
      </c>
      <c r="F264" t="s">
        <v>2043</v>
      </c>
      <c r="G264" t="str">
        <f t="shared" si="8"/>
        <v>mod_tte_pro</v>
      </c>
      <c r="H264" t="s">
        <v>864</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A1:A264"/>
    </sortState>
  </autoFilter>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workbookViewId="0">
      <selection activeCell="H13" sqref="H13:L13"/>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5"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365</v>
      </c>
      <c r="U1" t="s">
        <v>361</v>
      </c>
      <c r="V1" t="s">
        <v>854</v>
      </c>
      <c r="W1" t="s">
        <v>853</v>
      </c>
      <c r="X1" t="s">
        <v>855</v>
      </c>
      <c r="Y1" t="s">
        <v>852</v>
      </c>
      <c r="Z1" t="s">
        <v>347</v>
      </c>
      <c r="AA1" t="s">
        <v>348</v>
      </c>
      <c r="AB1" t="s">
        <v>355</v>
      </c>
      <c r="AC1" t="s">
        <v>341</v>
      </c>
      <c r="AD1" t="s">
        <v>339</v>
      </c>
      <c r="AE1" s="5" t="s">
        <v>349</v>
      </c>
      <c r="AF1" t="s">
        <v>354</v>
      </c>
      <c r="AG1" t="s">
        <v>351</v>
      </c>
      <c r="AH1" t="s">
        <v>335</v>
      </c>
      <c r="AI1" t="s">
        <v>328</v>
      </c>
      <c r="AJ1" t="s">
        <v>331</v>
      </c>
      <c r="AK1" t="s">
        <v>337</v>
      </c>
      <c r="AL1" t="s">
        <v>333</v>
      </c>
      <c r="AM1" t="s">
        <v>357</v>
      </c>
      <c r="AN1" t="s">
        <v>1157</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5">
        <f t="shared" si="0"/>
        <v>6</v>
      </c>
      <c r="AF2">
        <f t="shared" si="0"/>
        <v>14</v>
      </c>
      <c r="AG2">
        <f t="shared" si="0"/>
        <v>17</v>
      </c>
      <c r="AH2">
        <f>VLOOKUP(AH$1,$A:$D,2,FALSE)</f>
        <v>9</v>
      </c>
      <c r="AI2">
        <f>VLOOKUP(AI$1,$A:$D,2,FALSE)</f>
        <v>5</v>
      </c>
      <c r="AJ2">
        <f t="shared" si="0"/>
        <v>6</v>
      </c>
      <c r="AK2">
        <f t="shared" si="0"/>
        <v>3</v>
      </c>
      <c r="AL2">
        <f t="shared" si="0"/>
        <v>8</v>
      </c>
      <c r="AM2">
        <f>VLOOKUP(AM$1,$A:$D,2,FALSE)</f>
        <v>2</v>
      </c>
      <c r="AN2" t="s">
        <v>1157</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5">
        <f t="shared" si="1"/>
        <v>7</v>
      </c>
      <c r="AF3">
        <f t="shared" si="1"/>
        <v>7</v>
      </c>
      <c r="AG3">
        <f t="shared" si="1"/>
        <v>6</v>
      </c>
      <c r="AH3">
        <f>VLOOKUP(AH$1,$A:$D,3,FALSE)</f>
        <v>8</v>
      </c>
      <c r="AI3">
        <f>VLOOKUP(AI$1,$A:$D,3,FALSE)</f>
        <v>3</v>
      </c>
      <c r="AJ3">
        <f t="shared" si="1"/>
        <v>1</v>
      </c>
      <c r="AK3">
        <f t="shared" si="1"/>
        <v>2</v>
      </c>
      <c r="AL3">
        <f t="shared" si="1"/>
        <v>2</v>
      </c>
      <c r="AM3">
        <f>VLOOKUP(AM$1,$A:$D,3,FALSE)</f>
        <v>3</v>
      </c>
      <c r="AN3" t="s">
        <v>1157</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5">
        <f t="shared" si="2"/>
        <v>1</v>
      </c>
      <c r="AF4">
        <f t="shared" si="2"/>
        <v>9</v>
      </c>
      <c r="AG4">
        <f t="shared" si="2"/>
        <v>4</v>
      </c>
      <c r="AH4">
        <f>VLOOKUP(AH$1,$A$9:$D$29,4,FALSE)</f>
        <v>4</v>
      </c>
      <c r="AI4">
        <f>VLOOKUP(AI$1,$A$9:$D$29,4,FALSE)</f>
        <v>2</v>
      </c>
      <c r="AJ4">
        <f t="shared" si="2"/>
        <v>2</v>
      </c>
      <c r="AK4">
        <f t="shared" si="2"/>
        <v>3</v>
      </c>
      <c r="AL4">
        <f t="shared" si="2"/>
        <v>1</v>
      </c>
      <c r="AM4">
        <f>VLOOKUP(AM$1,$A$9:$D$29,4,FALSE)</f>
        <v>4</v>
      </c>
      <c r="AN4" t="s">
        <v>1157</v>
      </c>
    </row>
    <row r="5" spans="1:40">
      <c r="AN5" t="s">
        <v>1157</v>
      </c>
    </row>
    <row r="6" spans="1:40">
      <c r="P6" t="s">
        <v>1159</v>
      </c>
      <c r="R6" t="s">
        <v>1143</v>
      </c>
      <c r="T6" t="s">
        <v>1143</v>
      </c>
      <c r="U6" t="s">
        <v>1143</v>
      </c>
      <c r="V6" t="s">
        <v>1143</v>
      </c>
      <c r="W6" t="s">
        <v>1143</v>
      </c>
      <c r="X6" t="s">
        <v>1143</v>
      </c>
      <c r="Y6" t="s">
        <v>1143</v>
      </c>
      <c r="Z6" t="s">
        <v>1143</v>
      </c>
      <c r="AA6" t="s">
        <v>1143</v>
      </c>
      <c r="AB6" t="s">
        <v>1143</v>
      </c>
      <c r="AC6" t="s">
        <v>1143</v>
      </c>
      <c r="AD6" t="s">
        <v>1143</v>
      </c>
      <c r="AE6" s="5" t="s">
        <v>1143</v>
      </c>
      <c r="AF6" t="s">
        <v>1143</v>
      </c>
      <c r="AG6" t="s">
        <v>1143</v>
      </c>
      <c r="AH6" t="s">
        <v>1143</v>
      </c>
      <c r="AI6" t="s">
        <v>1143</v>
      </c>
      <c r="AJ6" t="s">
        <v>1143</v>
      </c>
      <c r="AK6" t="s">
        <v>1143</v>
      </c>
      <c r="AL6" t="s">
        <v>1143</v>
      </c>
      <c r="AM6" t="s">
        <v>1143</v>
      </c>
      <c r="AN6" t="s">
        <v>1157</v>
      </c>
    </row>
    <row r="7" spans="1:40">
      <c r="P7">
        <v>1</v>
      </c>
      <c r="R7" t="s">
        <v>1144</v>
      </c>
      <c r="T7" t="s">
        <v>1144</v>
      </c>
      <c r="U7" t="s">
        <v>1144</v>
      </c>
      <c r="V7" t="s">
        <v>1144</v>
      </c>
      <c r="W7" t="s">
        <v>1144</v>
      </c>
      <c r="X7" t="s">
        <v>1144</v>
      </c>
      <c r="Y7" t="s">
        <v>1144</v>
      </c>
      <c r="Z7" t="s">
        <v>1144</v>
      </c>
      <c r="AA7" t="s">
        <v>1144</v>
      </c>
      <c r="AB7" t="s">
        <v>1144</v>
      </c>
      <c r="AC7" t="s">
        <v>1144</v>
      </c>
      <c r="AD7" t="s">
        <v>1144</v>
      </c>
      <c r="AE7" s="5" t="s">
        <v>1144</v>
      </c>
      <c r="AF7" t="s">
        <v>1144</v>
      </c>
      <c r="AG7" t="s">
        <v>1144</v>
      </c>
      <c r="AH7" t="s">
        <v>1144</v>
      </c>
      <c r="AI7" t="s">
        <v>1144</v>
      </c>
      <c r="AJ7" t="s">
        <v>1144</v>
      </c>
      <c r="AK7" t="s">
        <v>1144</v>
      </c>
      <c r="AL7" t="s">
        <v>1144</v>
      </c>
      <c r="AM7" t="s">
        <v>1144</v>
      </c>
      <c r="AN7" t="s">
        <v>1157</v>
      </c>
    </row>
    <row r="8" spans="1:40">
      <c r="A8" s="1" t="s">
        <v>868</v>
      </c>
      <c r="B8" s="1" t="s">
        <v>867</v>
      </c>
      <c r="H8" t="s">
        <v>868</v>
      </c>
      <c r="I8" t="s">
        <v>867</v>
      </c>
      <c r="P8">
        <v>2</v>
      </c>
      <c r="R8" t="s">
        <v>1145</v>
      </c>
      <c r="T8" t="s">
        <v>1145</v>
      </c>
      <c r="U8" t="s">
        <v>1145</v>
      </c>
      <c r="V8" t="s">
        <v>1145</v>
      </c>
      <c r="W8" t="s">
        <v>1145</v>
      </c>
      <c r="X8" t="s">
        <v>1145</v>
      </c>
      <c r="Y8" t="s">
        <v>1145</v>
      </c>
      <c r="Z8" t="s">
        <v>1145</v>
      </c>
      <c r="AA8" t="s">
        <v>1145</v>
      </c>
      <c r="AB8" t="s">
        <v>1145</v>
      </c>
      <c r="AC8" t="s">
        <v>1145</v>
      </c>
      <c r="AD8" t="s">
        <v>1145</v>
      </c>
      <c r="AE8" s="5" t="s">
        <v>1145</v>
      </c>
      <c r="AF8" t="s">
        <v>1145</v>
      </c>
      <c r="AG8" t="s">
        <v>1145</v>
      </c>
      <c r="AH8" t="s">
        <v>1145</v>
      </c>
      <c r="AI8" t="s">
        <v>1145</v>
      </c>
      <c r="AJ8" t="s">
        <v>1145</v>
      </c>
      <c r="AK8" t="s">
        <v>1145</v>
      </c>
      <c r="AL8" t="s">
        <v>1145</v>
      </c>
      <c r="AM8" t="s">
        <v>1145</v>
      </c>
      <c r="AN8" t="s">
        <v>1157</v>
      </c>
    </row>
    <row r="9" spans="1:40">
      <c r="A9" s="1" t="s">
        <v>866</v>
      </c>
      <c r="B9" t="s">
        <v>856</v>
      </c>
      <c r="C9" t="s">
        <v>851</v>
      </c>
      <c r="D9" t="s">
        <v>858</v>
      </c>
      <c r="H9" t="s">
        <v>866</v>
      </c>
      <c r="I9" t="s">
        <v>856</v>
      </c>
      <c r="J9" t="s">
        <v>858</v>
      </c>
      <c r="K9" t="s">
        <v>851</v>
      </c>
      <c r="P9">
        <v>3</v>
      </c>
      <c r="Q9">
        <v>1</v>
      </c>
      <c r="R9" t="s">
        <v>1163</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5" t="str">
        <f t="shared" si="4"/>
        <v>{{ mod_name_assump_01 }}</v>
      </c>
      <c r="AF9" t="str">
        <f t="shared" si="4"/>
        <v>{{ mod_name_assump_01 }}</v>
      </c>
      <c r="AG9" t="str">
        <f t="shared" si="4"/>
        <v>{{ mod_name_assump_01 }}</v>
      </c>
      <c r="AH9" t="str">
        <f t="shared" ref="AH9:AH24" si="6">IF(AH$2&gt;=$Q9,$R9,"")</f>
        <v>{{ mod_name_assump_01 }}</v>
      </c>
      <c r="AI9" t="s">
        <v>1160</v>
      </c>
      <c r="AJ9" t="str">
        <f t="shared" si="4"/>
        <v>{{ mod_name_assump_01 }}</v>
      </c>
      <c r="AK9" t="str">
        <f t="shared" si="4"/>
        <v>{{ mod_name_assump_01 }}</v>
      </c>
      <c r="AL9" t="str">
        <f t="shared" si="4"/>
        <v>{{ mod_name_assump_01 }}</v>
      </c>
      <c r="AM9" t="str">
        <f t="shared" ref="AM9:AM24" si="7">IF(AM$2&gt;=$Q9,$R9,"")</f>
        <v>{{ mod_name_assump_01 }}</v>
      </c>
      <c r="AN9" t="s">
        <v>1157</v>
      </c>
    </row>
    <row r="10" spans="1:40">
      <c r="A10" s="2" t="s">
        <v>347</v>
      </c>
      <c r="B10">
        <v>2</v>
      </c>
      <c r="C10">
        <v>2</v>
      </c>
      <c r="D10">
        <v>5</v>
      </c>
      <c r="H10" t="s">
        <v>347</v>
      </c>
      <c r="I10">
        <v>2</v>
      </c>
      <c r="J10">
        <v>5</v>
      </c>
      <c r="K10">
        <v>2</v>
      </c>
      <c r="P10">
        <v>4</v>
      </c>
      <c r="Q10">
        <v>2</v>
      </c>
      <c r="R10" t="s">
        <v>1164</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5"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1157</v>
      </c>
    </row>
    <row r="11" spans="1:40">
      <c r="A11" s="2" t="s">
        <v>357</v>
      </c>
      <c r="B11">
        <v>2</v>
      </c>
      <c r="C11">
        <v>3</v>
      </c>
      <c r="D11">
        <v>4</v>
      </c>
      <c r="H11" s="4" t="s">
        <v>357</v>
      </c>
      <c r="I11" s="4">
        <v>2</v>
      </c>
      <c r="J11" s="4">
        <v>4</v>
      </c>
      <c r="K11" s="4">
        <v>3</v>
      </c>
      <c r="L11" s="4"/>
      <c r="P11">
        <v>5</v>
      </c>
      <c r="Q11">
        <v>3</v>
      </c>
      <c r="R11" t="s">
        <v>1165</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5"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1157</v>
      </c>
    </row>
    <row r="12" spans="1:40">
      <c r="A12" s="2" t="s">
        <v>348</v>
      </c>
      <c r="B12">
        <v>11</v>
      </c>
      <c r="C12">
        <v>3</v>
      </c>
      <c r="D12">
        <v>1</v>
      </c>
      <c r="H12" t="s">
        <v>348</v>
      </c>
      <c r="I12">
        <v>11</v>
      </c>
      <c r="J12">
        <v>1</v>
      </c>
      <c r="K12">
        <v>3</v>
      </c>
      <c r="P12">
        <v>6</v>
      </c>
      <c r="Q12">
        <v>4</v>
      </c>
      <c r="R12" t="s">
        <v>1166</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5"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1157</v>
      </c>
    </row>
    <row r="13" spans="1:40">
      <c r="A13" s="8" t="s">
        <v>355</v>
      </c>
      <c r="B13" s="5">
        <v>6</v>
      </c>
      <c r="C13" s="5">
        <v>7</v>
      </c>
      <c r="D13" s="5">
        <v>3</v>
      </c>
      <c r="E13" s="5"/>
      <c r="F13" s="5"/>
      <c r="G13" s="5"/>
      <c r="H13" s="4" t="s">
        <v>355</v>
      </c>
      <c r="I13" s="4">
        <v>6</v>
      </c>
      <c r="J13" s="4">
        <v>3</v>
      </c>
      <c r="K13" s="4">
        <v>8</v>
      </c>
      <c r="L13" s="4"/>
      <c r="P13">
        <v>7</v>
      </c>
      <c r="Q13">
        <v>5</v>
      </c>
      <c r="R13" t="s">
        <v>1167</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5"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1157</v>
      </c>
    </row>
    <row r="14" spans="1:40">
      <c r="A14" s="2" t="s">
        <v>854</v>
      </c>
      <c r="B14">
        <v>4</v>
      </c>
      <c r="C14">
        <v>3</v>
      </c>
      <c r="D14">
        <v>3</v>
      </c>
      <c r="H14" s="4" t="s">
        <v>854</v>
      </c>
      <c r="I14" s="4">
        <v>4</v>
      </c>
      <c r="J14" s="4">
        <v>3</v>
      </c>
      <c r="K14" s="4">
        <v>3</v>
      </c>
      <c r="P14">
        <v>8</v>
      </c>
      <c r="Q14">
        <v>6</v>
      </c>
      <c r="R14" t="s">
        <v>1168</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5"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1157</v>
      </c>
    </row>
    <row r="15" spans="1:40">
      <c r="A15" s="2" t="s">
        <v>853</v>
      </c>
      <c r="B15">
        <v>3</v>
      </c>
      <c r="C15">
        <v>3</v>
      </c>
      <c r="D15">
        <v>3</v>
      </c>
      <c r="H15" s="4" t="s">
        <v>853</v>
      </c>
      <c r="I15" s="4">
        <v>3</v>
      </c>
      <c r="J15" s="4">
        <v>3</v>
      </c>
      <c r="K15" s="4">
        <v>3</v>
      </c>
      <c r="P15">
        <v>9</v>
      </c>
      <c r="Q15">
        <v>7</v>
      </c>
      <c r="R15" t="s">
        <v>1169</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5"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1157</v>
      </c>
    </row>
    <row r="16" spans="1:40">
      <c r="A16" s="2" t="s">
        <v>855</v>
      </c>
      <c r="B16">
        <v>3</v>
      </c>
      <c r="C16">
        <v>3</v>
      </c>
      <c r="D16">
        <v>2</v>
      </c>
      <c r="H16" s="4" t="s">
        <v>855</v>
      </c>
      <c r="I16" s="4">
        <v>3</v>
      </c>
      <c r="J16" s="4">
        <v>2</v>
      </c>
      <c r="K16" s="4">
        <v>3</v>
      </c>
      <c r="P16">
        <v>10</v>
      </c>
      <c r="Q16">
        <v>8</v>
      </c>
      <c r="R16" t="s">
        <v>1170</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5"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1157</v>
      </c>
    </row>
    <row r="17" spans="1:40">
      <c r="A17" s="2" t="s">
        <v>335</v>
      </c>
      <c r="B17">
        <v>9</v>
      </c>
      <c r="C17">
        <v>8</v>
      </c>
      <c r="D17">
        <v>4</v>
      </c>
      <c r="H17" t="s">
        <v>335</v>
      </c>
      <c r="I17">
        <v>9</v>
      </c>
      <c r="J17">
        <v>4</v>
      </c>
      <c r="K17">
        <v>8</v>
      </c>
      <c r="P17">
        <v>11</v>
      </c>
      <c r="Q17">
        <v>9</v>
      </c>
      <c r="R17" t="s">
        <v>1171</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5"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1157</v>
      </c>
    </row>
    <row r="18" spans="1:40">
      <c r="A18" s="2" t="s">
        <v>365</v>
      </c>
      <c r="B18">
        <v>1</v>
      </c>
      <c r="C18">
        <v>1</v>
      </c>
      <c r="D18">
        <v>1</v>
      </c>
      <c r="H18" s="4" t="s">
        <v>365</v>
      </c>
      <c r="I18" s="4">
        <v>1</v>
      </c>
      <c r="J18" s="4">
        <v>1</v>
      </c>
      <c r="K18" s="4">
        <v>1</v>
      </c>
      <c r="P18">
        <v>12</v>
      </c>
      <c r="Q18">
        <v>10</v>
      </c>
      <c r="R18" t="s">
        <v>1172</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5"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1157</v>
      </c>
    </row>
    <row r="19" spans="1:40">
      <c r="A19" s="2" t="s">
        <v>328</v>
      </c>
      <c r="B19">
        <v>5</v>
      </c>
      <c r="C19">
        <v>3</v>
      </c>
      <c r="D19">
        <v>2</v>
      </c>
      <c r="H19" t="s">
        <v>328</v>
      </c>
      <c r="I19">
        <v>5</v>
      </c>
      <c r="J19">
        <v>2</v>
      </c>
      <c r="K19">
        <v>3</v>
      </c>
      <c r="P19">
        <v>13</v>
      </c>
      <c r="Q19">
        <v>11</v>
      </c>
      <c r="R19" t="s">
        <v>1173</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5"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1157</v>
      </c>
    </row>
    <row r="20" spans="1:40">
      <c r="A20" s="2" t="s">
        <v>361</v>
      </c>
      <c r="B20">
        <v>5</v>
      </c>
      <c r="C20">
        <v>2</v>
      </c>
      <c r="D20">
        <v>5</v>
      </c>
      <c r="H20" s="4" t="s">
        <v>361</v>
      </c>
      <c r="I20" s="4">
        <v>5</v>
      </c>
      <c r="J20" s="4">
        <v>5</v>
      </c>
      <c r="K20" s="4">
        <v>2</v>
      </c>
      <c r="P20">
        <v>14</v>
      </c>
      <c r="Q20">
        <v>12</v>
      </c>
      <c r="R20" t="s">
        <v>1174</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5"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1157</v>
      </c>
    </row>
    <row r="21" spans="1:40">
      <c r="A21" s="2" t="s">
        <v>852</v>
      </c>
      <c r="B21">
        <v>1</v>
      </c>
      <c r="C21">
        <v>3</v>
      </c>
      <c r="D21">
        <v>3</v>
      </c>
      <c r="H21" t="s">
        <v>359</v>
      </c>
      <c r="I21">
        <v>1</v>
      </c>
      <c r="J21">
        <v>3</v>
      </c>
      <c r="K21">
        <v>3</v>
      </c>
      <c r="P21">
        <v>15</v>
      </c>
      <c r="Q21">
        <v>13</v>
      </c>
      <c r="R21" t="s">
        <v>1175</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5"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1157</v>
      </c>
    </row>
    <row r="22" spans="1:40">
      <c r="A22" s="2" t="s">
        <v>341</v>
      </c>
      <c r="B22">
        <v>8</v>
      </c>
      <c r="C22">
        <v>5</v>
      </c>
      <c r="D22">
        <v>8</v>
      </c>
      <c r="H22" t="s">
        <v>341</v>
      </c>
      <c r="I22">
        <v>9</v>
      </c>
      <c r="J22">
        <v>8</v>
      </c>
      <c r="K22">
        <v>5</v>
      </c>
      <c r="P22">
        <v>16</v>
      </c>
      <c r="Q22">
        <v>14</v>
      </c>
      <c r="R22" t="s">
        <v>1176</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5"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1157</v>
      </c>
    </row>
    <row r="23" spans="1:40">
      <c r="A23" s="2" t="s">
        <v>339</v>
      </c>
      <c r="B23">
        <v>8</v>
      </c>
      <c r="C23">
        <v>3</v>
      </c>
      <c r="D23">
        <v>1</v>
      </c>
      <c r="H23" s="4" t="s">
        <v>339</v>
      </c>
      <c r="I23" s="4">
        <v>8</v>
      </c>
      <c r="J23" s="4">
        <v>1</v>
      </c>
      <c r="K23" s="4">
        <v>4</v>
      </c>
      <c r="L23" s="4"/>
      <c r="P23">
        <v>17</v>
      </c>
      <c r="Q23">
        <v>15</v>
      </c>
      <c r="R23" t="s">
        <v>1177</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5"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1157</v>
      </c>
    </row>
    <row r="24" spans="1:40">
      <c r="A24" s="2" t="s">
        <v>349</v>
      </c>
      <c r="B24">
        <v>6</v>
      </c>
      <c r="C24">
        <v>7</v>
      </c>
      <c r="D24">
        <v>1</v>
      </c>
      <c r="H24" t="s">
        <v>349</v>
      </c>
      <c r="I24">
        <v>6</v>
      </c>
      <c r="J24">
        <v>1</v>
      </c>
      <c r="K24">
        <v>7</v>
      </c>
      <c r="P24">
        <v>18</v>
      </c>
      <c r="Q24">
        <v>16</v>
      </c>
      <c r="R24" t="s">
        <v>1178</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5"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1157</v>
      </c>
    </row>
    <row r="25" spans="1:40">
      <c r="A25" s="2" t="s">
        <v>354</v>
      </c>
      <c r="B25">
        <v>14</v>
      </c>
      <c r="C25">
        <v>7</v>
      </c>
      <c r="D25">
        <v>9</v>
      </c>
      <c r="H25" s="4" t="s">
        <v>354</v>
      </c>
      <c r="I25" s="4">
        <v>14</v>
      </c>
      <c r="J25" s="4">
        <v>9</v>
      </c>
      <c r="K25" s="4">
        <v>7</v>
      </c>
      <c r="P25">
        <v>19</v>
      </c>
      <c r="R25" t="s">
        <v>1146</v>
      </c>
      <c r="S25" t="str">
        <f t="shared" si="8"/>
        <v>- :::</v>
      </c>
      <c r="T25" t="s">
        <v>1146</v>
      </c>
      <c r="U25" t="s">
        <v>1146</v>
      </c>
      <c r="V25" t="s">
        <v>1146</v>
      </c>
      <c r="W25" t="s">
        <v>1146</v>
      </c>
      <c r="X25" t="s">
        <v>1146</v>
      </c>
      <c r="Y25" t="s">
        <v>1146</v>
      </c>
      <c r="Z25" t="s">
        <v>1146</v>
      </c>
      <c r="AA25" t="s">
        <v>1146</v>
      </c>
      <c r="AB25" t="s">
        <v>1146</v>
      </c>
      <c r="AC25" t="s">
        <v>1146</v>
      </c>
      <c r="AD25" t="s">
        <v>1146</v>
      </c>
      <c r="AE25" s="5" t="s">
        <v>1146</v>
      </c>
      <c r="AF25" t="s">
        <v>1146</v>
      </c>
      <c r="AG25" t="s">
        <v>1146</v>
      </c>
      <c r="AH25" t="s">
        <v>1146</v>
      </c>
      <c r="AI25" t="s">
        <v>1146</v>
      </c>
      <c r="AJ25" t="s">
        <v>1146</v>
      </c>
      <c r="AK25" t="s">
        <v>1146</v>
      </c>
      <c r="AL25" t="s">
        <v>1146</v>
      </c>
      <c r="AM25" t="s">
        <v>1146</v>
      </c>
      <c r="AN25" t="s">
        <v>1157</v>
      </c>
    </row>
    <row r="26" spans="1:40">
      <c r="A26" s="2" t="s">
        <v>351</v>
      </c>
      <c r="B26">
        <v>17</v>
      </c>
      <c r="C26">
        <v>6</v>
      </c>
      <c r="D26">
        <v>4</v>
      </c>
      <c r="H26" t="s">
        <v>351</v>
      </c>
      <c r="I26">
        <v>17</v>
      </c>
      <c r="J26">
        <v>4</v>
      </c>
      <c r="K26">
        <v>6</v>
      </c>
      <c r="P26">
        <v>20</v>
      </c>
      <c r="S26" t="str">
        <f t="shared" si="8"/>
        <v xml:space="preserve">- </v>
      </c>
      <c r="AN26" t="s">
        <v>1157</v>
      </c>
    </row>
    <row r="27" spans="1:40">
      <c r="A27" s="2" t="s">
        <v>331</v>
      </c>
      <c r="B27">
        <v>6</v>
      </c>
      <c r="C27">
        <v>1</v>
      </c>
      <c r="D27">
        <v>2</v>
      </c>
      <c r="H27" t="s">
        <v>331</v>
      </c>
      <c r="I27">
        <v>6</v>
      </c>
      <c r="J27">
        <v>2</v>
      </c>
      <c r="K27">
        <v>1</v>
      </c>
      <c r="P27">
        <v>21</v>
      </c>
      <c r="R27" t="s">
        <v>1147</v>
      </c>
      <c r="S27" t="str">
        <f t="shared" si="8"/>
        <v xml:space="preserve">- :::{grid-item-card}  **Pros**  </v>
      </c>
      <c r="T27" t="s">
        <v>1147</v>
      </c>
      <c r="U27" t="s">
        <v>1147</v>
      </c>
      <c r="V27" t="s">
        <v>1147</v>
      </c>
      <c r="W27" t="s">
        <v>1147</v>
      </c>
      <c r="X27" t="s">
        <v>1147</v>
      </c>
      <c r="Y27" t="s">
        <v>1147</v>
      </c>
      <c r="Z27" t="s">
        <v>1147</v>
      </c>
      <c r="AA27" t="s">
        <v>1147</v>
      </c>
      <c r="AB27" t="s">
        <v>1147</v>
      </c>
      <c r="AC27" t="s">
        <v>1147</v>
      </c>
      <c r="AD27" t="s">
        <v>1147</v>
      </c>
      <c r="AE27" s="5" t="s">
        <v>1147</v>
      </c>
      <c r="AF27" t="s">
        <v>1147</v>
      </c>
      <c r="AG27" t="s">
        <v>1147</v>
      </c>
      <c r="AH27" t="s">
        <v>1147</v>
      </c>
      <c r="AI27" t="s">
        <v>1147</v>
      </c>
      <c r="AJ27" t="s">
        <v>1147</v>
      </c>
      <c r="AK27" t="s">
        <v>1147</v>
      </c>
      <c r="AL27" t="s">
        <v>1147</v>
      </c>
      <c r="AM27" t="s">
        <v>1147</v>
      </c>
      <c r="AN27" t="s">
        <v>1157</v>
      </c>
    </row>
    <row r="28" spans="1:40">
      <c r="A28" s="2" t="s">
        <v>337</v>
      </c>
      <c r="B28">
        <v>3</v>
      </c>
      <c r="C28">
        <v>2</v>
      </c>
      <c r="D28">
        <v>3</v>
      </c>
      <c r="H28" s="4" t="s">
        <v>337</v>
      </c>
      <c r="I28" s="4">
        <v>3</v>
      </c>
      <c r="J28" s="4">
        <v>3</v>
      </c>
      <c r="K28" s="4">
        <v>2</v>
      </c>
      <c r="P28">
        <v>22</v>
      </c>
      <c r="Q28">
        <v>1</v>
      </c>
      <c r="R28" t="s">
        <v>1179</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5"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1157</v>
      </c>
    </row>
    <row r="29" spans="1:40">
      <c r="A29" s="2" t="s">
        <v>333</v>
      </c>
      <c r="B29">
        <v>8</v>
      </c>
      <c r="C29">
        <v>2</v>
      </c>
      <c r="D29">
        <v>1</v>
      </c>
      <c r="H29" t="s">
        <v>333</v>
      </c>
      <c r="I29">
        <v>8</v>
      </c>
      <c r="J29">
        <v>1</v>
      </c>
      <c r="K29">
        <v>1</v>
      </c>
      <c r="P29">
        <v>23</v>
      </c>
      <c r="Q29">
        <v>2</v>
      </c>
      <c r="R29" t="s">
        <v>1180</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5"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1157</v>
      </c>
    </row>
    <row r="30" spans="1:40">
      <c r="P30">
        <v>24</v>
      </c>
      <c r="Q30">
        <v>3</v>
      </c>
      <c r="R30" t="s">
        <v>1181</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5"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1157</v>
      </c>
    </row>
    <row r="31" spans="1:40">
      <c r="P31">
        <v>25</v>
      </c>
      <c r="Q31">
        <v>4</v>
      </c>
      <c r="R31" t="s">
        <v>1182</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5"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1157</v>
      </c>
    </row>
    <row r="32" spans="1:40">
      <c r="P32">
        <v>26</v>
      </c>
      <c r="Q32">
        <v>5</v>
      </c>
      <c r="R32" t="s">
        <v>1183</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5"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1157</v>
      </c>
    </row>
    <row r="33" spans="16:40">
      <c r="P33">
        <v>27</v>
      </c>
      <c r="Q33">
        <v>6</v>
      </c>
      <c r="R33" t="s">
        <v>1184</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5"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1157</v>
      </c>
    </row>
    <row r="34" spans="16:40">
      <c r="P34">
        <v>28</v>
      </c>
      <c r="Q34">
        <v>7</v>
      </c>
      <c r="R34" t="s">
        <v>1185</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5"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1157</v>
      </c>
    </row>
    <row r="35" spans="16:40">
      <c r="P35">
        <v>29</v>
      </c>
      <c r="Q35">
        <v>8</v>
      </c>
      <c r="R35" t="s">
        <v>1186</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5"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1157</v>
      </c>
    </row>
    <row r="36" spans="16:40">
      <c r="P36">
        <v>30</v>
      </c>
      <c r="R36" t="s">
        <v>1146</v>
      </c>
      <c r="S36" t="str">
        <f t="shared" si="8"/>
        <v>- :::</v>
      </c>
      <c r="T36" t="s">
        <v>1146</v>
      </c>
      <c r="U36" t="s">
        <v>1146</v>
      </c>
      <c r="V36" t="s">
        <v>1146</v>
      </c>
      <c r="W36" t="s">
        <v>1146</v>
      </c>
      <c r="X36" t="s">
        <v>1146</v>
      </c>
      <c r="Y36" t="s">
        <v>1146</v>
      </c>
      <c r="Z36" t="s">
        <v>1146</v>
      </c>
      <c r="AA36" t="s">
        <v>1146</v>
      </c>
      <c r="AB36" t="s">
        <v>1146</v>
      </c>
      <c r="AC36" t="s">
        <v>1146</v>
      </c>
      <c r="AD36" t="s">
        <v>1146</v>
      </c>
      <c r="AE36" s="5" t="s">
        <v>1146</v>
      </c>
      <c r="AF36" t="s">
        <v>1146</v>
      </c>
      <c r="AG36" t="s">
        <v>1146</v>
      </c>
      <c r="AH36" t="s">
        <v>1146</v>
      </c>
      <c r="AI36" t="s">
        <v>1146</v>
      </c>
      <c r="AJ36" t="s">
        <v>1146</v>
      </c>
      <c r="AK36" t="s">
        <v>1146</v>
      </c>
      <c r="AL36" t="s">
        <v>1146</v>
      </c>
      <c r="AM36" t="s">
        <v>1146</v>
      </c>
      <c r="AN36" t="s">
        <v>1146</v>
      </c>
    </row>
    <row r="37" spans="16:40">
      <c r="P37">
        <v>31</v>
      </c>
      <c r="R37" t="s">
        <v>1148</v>
      </c>
      <c r="S37" t="str">
        <f t="shared" si="8"/>
        <v>- :::{grid-item-card} **Cons**</v>
      </c>
      <c r="T37" t="s">
        <v>1148</v>
      </c>
      <c r="U37" t="s">
        <v>1148</v>
      </c>
      <c r="V37" t="s">
        <v>1148</v>
      </c>
      <c r="W37" t="s">
        <v>1148</v>
      </c>
      <c r="X37" t="s">
        <v>1148</v>
      </c>
      <c r="Y37" t="s">
        <v>1148</v>
      </c>
      <c r="Z37" t="str">
        <f>IF(Z$2&gt;=Q39,R37,"")</f>
        <v>:::{grid-item-card} **Cons**</v>
      </c>
      <c r="AA37" t="s">
        <v>1148</v>
      </c>
      <c r="AB37" t="s">
        <v>1148</v>
      </c>
      <c r="AC37" t="s">
        <v>1148</v>
      </c>
      <c r="AD37" t="s">
        <v>1148</v>
      </c>
      <c r="AE37" s="5" t="s">
        <v>1148</v>
      </c>
      <c r="AF37" t="s">
        <v>1148</v>
      </c>
      <c r="AG37" t="s">
        <v>1148</v>
      </c>
      <c r="AH37" t="s">
        <v>1148</v>
      </c>
      <c r="AI37" t="s">
        <v>1148</v>
      </c>
      <c r="AJ37" t="s">
        <v>1148</v>
      </c>
      <c r="AK37" t="s">
        <v>1148</v>
      </c>
      <c r="AL37" t="s">
        <v>1148</v>
      </c>
      <c r="AM37" t="str">
        <f>IF(AM$2&gt;=R37,Z37,"")</f>
        <v/>
      </c>
      <c r="AN37" t="s">
        <v>1148</v>
      </c>
    </row>
    <row r="38" spans="16:40">
      <c r="P38">
        <v>32</v>
      </c>
      <c r="R38" t="s">
        <v>1187</v>
      </c>
      <c r="S38" t="str">
        <f t="shared" si="8"/>
        <v>- {{ mod_name_con_01 }}</v>
      </c>
      <c r="T38" s="5" t="str">
        <f t="shared" ref="T38:U46" si="17">IF(T$4&gt;=$Q40,$R38,"")</f>
        <v>{{ mod_name_con_01 }}</v>
      </c>
      <c r="U38" s="5" t="str">
        <f t="shared" si="17"/>
        <v>{{ mod_name_con_01 }}</v>
      </c>
      <c r="V38" s="5" t="str">
        <f t="shared" ref="V38:AD38" si="18">IF(V$4&gt;=$Q40,$R38,"")</f>
        <v>{{ mod_name_con_01 }}</v>
      </c>
      <c r="W38" s="5" t="str">
        <f t="shared" si="18"/>
        <v>{{ mod_name_con_01 }}</v>
      </c>
      <c r="X38" s="5" t="str">
        <f t="shared" si="18"/>
        <v>{{ mod_name_con_01 }}</v>
      </c>
      <c r="Y38" s="5" t="str">
        <f t="shared" si="18"/>
        <v>{{ mod_name_con_01 }}</v>
      </c>
      <c r="Z38" s="5" t="str">
        <f t="shared" ref="Z38:AB46" si="19">IF(Z$4&gt;=$Q40,$R38,"")</f>
        <v>{{ mod_name_con_01 }}</v>
      </c>
      <c r="AA38" s="5" t="str">
        <f t="shared" si="19"/>
        <v>{{ mod_name_con_01 }}</v>
      </c>
      <c r="AB38" s="5" t="str">
        <f t="shared" si="19"/>
        <v>{{ mod_name_con_01 }}</v>
      </c>
      <c r="AC38" s="5" t="str">
        <f t="shared" si="18"/>
        <v>{{ mod_name_con_01 }}</v>
      </c>
      <c r="AD38" s="5" t="str">
        <f t="shared" si="18"/>
        <v>{{ mod_name_con_01 }}</v>
      </c>
      <c r="AE38" s="5" t="str">
        <f>IF(AE$4&gt;=$Q40,$R38,"")</f>
        <v>{{ mod_name_con_01 }}</v>
      </c>
      <c r="AF38" s="5" t="str">
        <f t="shared" ref="AF38:AL38" si="20">IF(AF$4&gt;=$Q40,$R38,"")</f>
        <v>{{ mod_name_con_01 }}</v>
      </c>
      <c r="AG38" s="5" t="str">
        <f t="shared" si="20"/>
        <v>{{ mod_name_con_01 }}</v>
      </c>
      <c r="AH38" s="5" t="str">
        <f t="shared" ref="AH38:AI46" si="21">IF(AH$4&gt;=$Q40,$R38,"")</f>
        <v>{{ mod_name_con_01 }}</v>
      </c>
      <c r="AI38" s="5" t="str">
        <f t="shared" si="21"/>
        <v>{{ mod_name_con_01 }}</v>
      </c>
      <c r="AJ38" s="5" t="str">
        <f t="shared" si="20"/>
        <v>{{ mod_name_con_01 }}</v>
      </c>
      <c r="AK38" s="5" t="str">
        <f t="shared" si="20"/>
        <v>{{ mod_name_con_01 }}</v>
      </c>
      <c r="AL38" s="5" t="str">
        <f t="shared" si="20"/>
        <v>{{ mod_name_con_01 }}</v>
      </c>
      <c r="AM38" s="5" t="str">
        <f t="shared" ref="AM38:AM46" si="22">IF(AM$4&gt;=$Q40,$R38,"")</f>
        <v>{{ mod_name_con_01 }}</v>
      </c>
      <c r="AN38" t="s">
        <v>1157</v>
      </c>
    </row>
    <row r="39" spans="16:40">
      <c r="P39">
        <v>33</v>
      </c>
      <c r="R39" t="s">
        <v>1188</v>
      </c>
      <c r="S39" t="str">
        <f t="shared" si="8"/>
        <v>- {{ mod_name_con_02 }}</v>
      </c>
      <c r="T39" s="5" t="str">
        <f t="shared" si="17"/>
        <v/>
      </c>
      <c r="U39" s="5" t="str">
        <f t="shared" si="17"/>
        <v>{{ mod_name_con_02 }}</v>
      </c>
      <c r="V39" s="5" t="str">
        <f t="shared" ref="V39:AE39" si="23">IF(V$4&gt;=$Q41,$R39,"")</f>
        <v>{{ mod_name_con_02 }}</v>
      </c>
      <c r="W39" s="5" t="str">
        <f t="shared" si="23"/>
        <v>{{ mod_name_con_02 }}</v>
      </c>
      <c r="X39" s="5" t="str">
        <f t="shared" si="23"/>
        <v>{{ mod_name_con_02 }}</v>
      </c>
      <c r="Y39" s="5" t="str">
        <f t="shared" si="23"/>
        <v>{{ mod_name_con_02 }}</v>
      </c>
      <c r="Z39" s="5" t="str">
        <f t="shared" si="19"/>
        <v>{{ mod_name_con_02 }}</v>
      </c>
      <c r="AA39" s="5" t="str">
        <f t="shared" si="19"/>
        <v/>
      </c>
      <c r="AB39" s="5" t="str">
        <f t="shared" si="19"/>
        <v>{{ mod_name_con_02 }}</v>
      </c>
      <c r="AC39" s="5" t="str">
        <f t="shared" si="23"/>
        <v>{{ mod_name_con_02 }}</v>
      </c>
      <c r="AD39" s="5" t="str">
        <f t="shared" si="23"/>
        <v/>
      </c>
      <c r="AE39" s="5" t="str">
        <f t="shared" si="23"/>
        <v/>
      </c>
      <c r="AF39" s="5" t="str">
        <f t="shared" ref="AF39:AL39" si="24">IF(AF$4&gt;=$Q41,$R39,"")</f>
        <v>{{ mod_name_con_02 }}</v>
      </c>
      <c r="AG39" s="5" t="str">
        <f t="shared" si="24"/>
        <v>{{ mod_name_con_02 }}</v>
      </c>
      <c r="AH39" s="5" t="str">
        <f t="shared" si="21"/>
        <v>{{ mod_name_con_02 }}</v>
      </c>
      <c r="AI39" s="5" t="str">
        <f t="shared" si="21"/>
        <v>{{ mod_name_con_02 }}</v>
      </c>
      <c r="AJ39" s="5" t="str">
        <f t="shared" si="24"/>
        <v>{{ mod_name_con_02 }}</v>
      </c>
      <c r="AK39" s="5" t="str">
        <f t="shared" si="24"/>
        <v>{{ mod_name_con_02 }}</v>
      </c>
      <c r="AL39" s="5" t="str">
        <f t="shared" si="24"/>
        <v/>
      </c>
      <c r="AM39" s="5" t="str">
        <f t="shared" si="22"/>
        <v>{{ mod_name_con_02 }}</v>
      </c>
      <c r="AN39" t="s">
        <v>1157</v>
      </c>
    </row>
    <row r="40" spans="16:40">
      <c r="P40">
        <v>34</v>
      </c>
      <c r="Q40">
        <v>1</v>
      </c>
      <c r="R40" t="s">
        <v>1189</v>
      </c>
      <c r="S40" t="str">
        <f t="shared" si="8"/>
        <v>- {{ mod_name_con_03 }}</v>
      </c>
      <c r="T40" s="5" t="str">
        <f t="shared" si="17"/>
        <v/>
      </c>
      <c r="U40" s="5" t="str">
        <f t="shared" si="17"/>
        <v>{{ mod_name_con_03 }}</v>
      </c>
      <c r="V40" s="5" t="str">
        <f t="shared" ref="V40:AE40" si="25">IF(V$4&gt;=$Q42,$R40,"")</f>
        <v>{{ mod_name_con_03 }}</v>
      </c>
      <c r="W40" s="5" t="str">
        <f t="shared" si="25"/>
        <v>{{ mod_name_con_03 }}</v>
      </c>
      <c r="X40" s="5" t="str">
        <f t="shared" si="25"/>
        <v/>
      </c>
      <c r="Y40" s="5" t="str">
        <f t="shared" si="25"/>
        <v>{{ mod_name_con_03 }}</v>
      </c>
      <c r="Z40" s="5" t="str">
        <f t="shared" si="19"/>
        <v>{{ mod_name_con_03 }}</v>
      </c>
      <c r="AA40" s="5" t="str">
        <f t="shared" si="19"/>
        <v/>
      </c>
      <c r="AB40" s="5" t="str">
        <f t="shared" si="19"/>
        <v>{{ mod_name_con_03 }}</v>
      </c>
      <c r="AC40" s="5" t="str">
        <f t="shared" si="25"/>
        <v>{{ mod_name_con_03 }}</v>
      </c>
      <c r="AD40" s="5" t="str">
        <f t="shared" si="25"/>
        <v/>
      </c>
      <c r="AE40" s="5" t="str">
        <f t="shared" si="25"/>
        <v/>
      </c>
      <c r="AF40" s="5" t="str">
        <f t="shared" ref="AF40:AG46" si="26">IF(AF$4&gt;=$Q42,$R40,"")</f>
        <v>{{ mod_name_con_03 }}</v>
      </c>
      <c r="AG40" s="5" t="str">
        <f t="shared" si="26"/>
        <v>{{ mod_name_con_03 }}</v>
      </c>
      <c r="AH40" s="5" t="str">
        <f t="shared" si="21"/>
        <v>{{ mod_name_con_03 }}</v>
      </c>
      <c r="AI40" s="5" t="str">
        <f t="shared" si="21"/>
        <v/>
      </c>
      <c r="AJ40" s="5" t="str">
        <f t="shared" ref="AJ40:AL46" si="27">IF(AJ$4&gt;=$Q42,$R40,"")</f>
        <v/>
      </c>
      <c r="AK40" s="5" t="str">
        <f t="shared" si="27"/>
        <v>{{ mod_name_con_03 }}</v>
      </c>
      <c r="AL40" s="5" t="str">
        <f t="shared" si="27"/>
        <v/>
      </c>
      <c r="AM40" s="5" t="str">
        <f t="shared" si="22"/>
        <v>{{ mod_name_con_03 }}</v>
      </c>
      <c r="AN40" t="s">
        <v>1157</v>
      </c>
    </row>
    <row r="41" spans="16:40">
      <c r="P41">
        <v>35</v>
      </c>
      <c r="Q41">
        <v>2</v>
      </c>
      <c r="R41" t="s">
        <v>1190</v>
      </c>
      <c r="S41" t="str">
        <f t="shared" si="8"/>
        <v>- {{ mod_name_con_04 }}</v>
      </c>
      <c r="T41" s="5" t="str">
        <f t="shared" si="17"/>
        <v/>
      </c>
      <c r="U41" s="5" t="str">
        <f t="shared" si="17"/>
        <v>{{ mod_name_con_04 }}</v>
      </c>
      <c r="V41" s="5" t="str">
        <f t="shared" ref="V41:AE41" si="28">IF(V$4&gt;=$Q43,$R41,"")</f>
        <v/>
      </c>
      <c r="W41" s="5" t="str">
        <f t="shared" si="28"/>
        <v/>
      </c>
      <c r="X41" s="5" t="str">
        <f t="shared" si="28"/>
        <v/>
      </c>
      <c r="Y41" s="5" t="str">
        <f t="shared" si="28"/>
        <v/>
      </c>
      <c r="Z41" s="5" t="str">
        <f t="shared" si="19"/>
        <v>{{ mod_name_con_04 }}</v>
      </c>
      <c r="AA41" s="5" t="str">
        <f t="shared" si="19"/>
        <v/>
      </c>
      <c r="AB41" s="5" t="str">
        <f t="shared" si="19"/>
        <v/>
      </c>
      <c r="AC41" s="5" t="str">
        <f t="shared" si="28"/>
        <v>{{ mod_name_con_04 }}</v>
      </c>
      <c r="AD41" s="5" t="str">
        <f t="shared" si="28"/>
        <v/>
      </c>
      <c r="AE41" s="5" t="str">
        <f t="shared" si="28"/>
        <v/>
      </c>
      <c r="AF41" s="5" t="str">
        <f t="shared" si="26"/>
        <v>{{ mod_name_con_04 }}</v>
      </c>
      <c r="AG41" s="5" t="str">
        <f t="shared" si="26"/>
        <v>{{ mod_name_con_04 }}</v>
      </c>
      <c r="AH41" s="5" t="str">
        <f t="shared" si="21"/>
        <v>{{ mod_name_con_04 }}</v>
      </c>
      <c r="AI41" s="5" t="str">
        <f t="shared" si="21"/>
        <v/>
      </c>
      <c r="AJ41" s="5" t="str">
        <f t="shared" si="27"/>
        <v/>
      </c>
      <c r="AK41" s="5" t="str">
        <f t="shared" si="27"/>
        <v/>
      </c>
      <c r="AL41" s="5" t="str">
        <f t="shared" si="27"/>
        <v/>
      </c>
      <c r="AM41" s="5" t="str">
        <f t="shared" si="22"/>
        <v>{{ mod_name_con_04 }}</v>
      </c>
      <c r="AN41" t="s">
        <v>1157</v>
      </c>
    </row>
    <row r="42" spans="16:40">
      <c r="P42">
        <v>36</v>
      </c>
      <c r="Q42">
        <v>3</v>
      </c>
      <c r="R42" t="s">
        <v>1191</v>
      </c>
      <c r="S42" t="str">
        <f t="shared" si="8"/>
        <v>- {{ mod_name_con_05 }}</v>
      </c>
      <c r="T42" s="5" t="str">
        <f t="shared" si="17"/>
        <v/>
      </c>
      <c r="U42" s="5" t="str">
        <f t="shared" si="17"/>
        <v>{{ mod_name_con_05 }}</v>
      </c>
      <c r="V42" s="5" t="str">
        <f t="shared" ref="V42:AE42" si="29">IF(V$4&gt;=$Q44,$R42,"")</f>
        <v/>
      </c>
      <c r="W42" s="5" t="str">
        <f t="shared" si="29"/>
        <v/>
      </c>
      <c r="X42" s="5" t="str">
        <f t="shared" si="29"/>
        <v/>
      </c>
      <c r="Y42" s="5" t="str">
        <f t="shared" si="29"/>
        <v/>
      </c>
      <c r="Z42" s="5" t="str">
        <f t="shared" si="19"/>
        <v>{{ mod_name_con_05 }}</v>
      </c>
      <c r="AA42" s="5" t="str">
        <f t="shared" si="19"/>
        <v/>
      </c>
      <c r="AB42" s="5" t="str">
        <f t="shared" si="19"/>
        <v/>
      </c>
      <c r="AC42" s="5" t="str">
        <f t="shared" si="29"/>
        <v>{{ mod_name_con_05 }}</v>
      </c>
      <c r="AD42" s="5" t="str">
        <f t="shared" si="29"/>
        <v/>
      </c>
      <c r="AE42" s="5" t="str">
        <f t="shared" si="29"/>
        <v/>
      </c>
      <c r="AF42" s="5" t="str">
        <f t="shared" si="26"/>
        <v>{{ mod_name_con_05 }}</v>
      </c>
      <c r="AG42" s="5" t="str">
        <f t="shared" si="26"/>
        <v/>
      </c>
      <c r="AH42" s="5" t="str">
        <f t="shared" si="21"/>
        <v/>
      </c>
      <c r="AI42" s="5" t="str">
        <f t="shared" si="21"/>
        <v/>
      </c>
      <c r="AJ42" s="5" t="str">
        <f t="shared" si="27"/>
        <v/>
      </c>
      <c r="AK42" s="5" t="str">
        <f t="shared" si="27"/>
        <v/>
      </c>
      <c r="AL42" s="5" t="str">
        <f t="shared" si="27"/>
        <v/>
      </c>
      <c r="AM42" s="5" t="str">
        <f t="shared" si="22"/>
        <v/>
      </c>
      <c r="AN42" t="s">
        <v>1157</v>
      </c>
    </row>
    <row r="43" spans="16:40">
      <c r="P43">
        <v>37</v>
      </c>
      <c r="Q43">
        <v>4</v>
      </c>
      <c r="R43" t="s">
        <v>1192</v>
      </c>
      <c r="S43" t="str">
        <f t="shared" si="8"/>
        <v>- {{ mod_name_con_06 }}</v>
      </c>
      <c r="T43" s="5" t="str">
        <f t="shared" si="17"/>
        <v/>
      </c>
      <c r="U43" s="5" t="str">
        <f t="shared" si="17"/>
        <v/>
      </c>
      <c r="V43" s="5" t="str">
        <f t="shared" ref="V43:AE43" si="30">IF(V$4&gt;=$Q45,$R43,"")</f>
        <v/>
      </c>
      <c r="W43" s="5" t="str">
        <f t="shared" si="30"/>
        <v/>
      </c>
      <c r="X43" s="5" t="str">
        <f t="shared" si="30"/>
        <v/>
      </c>
      <c r="Y43" s="5" t="str">
        <f t="shared" si="30"/>
        <v/>
      </c>
      <c r="Z43" s="5" t="str">
        <f t="shared" si="19"/>
        <v/>
      </c>
      <c r="AA43" s="5" t="str">
        <f t="shared" si="19"/>
        <v/>
      </c>
      <c r="AB43" s="5" t="str">
        <f t="shared" si="19"/>
        <v/>
      </c>
      <c r="AC43" s="5" t="str">
        <f t="shared" si="30"/>
        <v>{{ mod_name_con_06 }}</v>
      </c>
      <c r="AD43" s="5" t="str">
        <f t="shared" si="30"/>
        <v/>
      </c>
      <c r="AE43" s="5" t="str">
        <f t="shared" si="30"/>
        <v/>
      </c>
      <c r="AF43" s="5" t="str">
        <f t="shared" si="26"/>
        <v>{{ mod_name_con_06 }}</v>
      </c>
      <c r="AG43" s="5" t="str">
        <f t="shared" si="26"/>
        <v/>
      </c>
      <c r="AH43" s="5" t="str">
        <f t="shared" si="21"/>
        <v/>
      </c>
      <c r="AI43" s="5" t="str">
        <f t="shared" si="21"/>
        <v/>
      </c>
      <c r="AJ43" s="5" t="str">
        <f t="shared" si="27"/>
        <v/>
      </c>
      <c r="AK43" s="5" t="str">
        <f t="shared" si="27"/>
        <v/>
      </c>
      <c r="AL43" s="5" t="str">
        <f t="shared" si="27"/>
        <v/>
      </c>
      <c r="AM43" s="5" t="str">
        <f t="shared" si="22"/>
        <v/>
      </c>
    </row>
    <row r="44" spans="16:40">
      <c r="P44">
        <v>38</v>
      </c>
      <c r="Q44">
        <v>5</v>
      </c>
      <c r="R44" t="s">
        <v>1193</v>
      </c>
      <c r="S44" t="str">
        <f t="shared" si="8"/>
        <v>- {{ mod_name_con_07 }}</v>
      </c>
      <c r="T44" s="5" t="str">
        <f t="shared" si="17"/>
        <v/>
      </c>
      <c r="U44" s="5" t="str">
        <f t="shared" si="17"/>
        <v/>
      </c>
      <c r="V44" s="5" t="str">
        <f t="shared" ref="V44:AE44" si="31">IF(V$4&gt;=$Q46,$R44,"")</f>
        <v/>
      </c>
      <c r="W44" s="5" t="str">
        <f t="shared" si="31"/>
        <v/>
      </c>
      <c r="X44" s="5" t="str">
        <f t="shared" si="31"/>
        <v/>
      </c>
      <c r="Y44" s="5" t="str">
        <f t="shared" si="31"/>
        <v/>
      </c>
      <c r="Z44" s="5" t="str">
        <f t="shared" si="19"/>
        <v/>
      </c>
      <c r="AA44" s="5" t="str">
        <f t="shared" si="19"/>
        <v/>
      </c>
      <c r="AB44" s="5" t="str">
        <f t="shared" si="19"/>
        <v/>
      </c>
      <c r="AC44" s="5" t="str">
        <f t="shared" si="31"/>
        <v>{{ mod_name_con_07 }}</v>
      </c>
      <c r="AD44" s="5" t="str">
        <f t="shared" si="31"/>
        <v/>
      </c>
      <c r="AE44" s="5" t="str">
        <f t="shared" si="31"/>
        <v/>
      </c>
      <c r="AF44" s="5" t="str">
        <f t="shared" si="26"/>
        <v>{{ mod_name_con_07 }}</v>
      </c>
      <c r="AG44" s="5" t="str">
        <f t="shared" si="26"/>
        <v/>
      </c>
      <c r="AH44" s="5" t="str">
        <f t="shared" si="21"/>
        <v/>
      </c>
      <c r="AI44" s="5" t="str">
        <f t="shared" si="21"/>
        <v/>
      </c>
      <c r="AJ44" s="5" t="str">
        <f t="shared" si="27"/>
        <v/>
      </c>
      <c r="AK44" s="5" t="str">
        <f t="shared" si="27"/>
        <v/>
      </c>
      <c r="AL44" s="5" t="str">
        <f t="shared" si="27"/>
        <v/>
      </c>
      <c r="AM44" s="5" t="str">
        <f t="shared" si="22"/>
        <v/>
      </c>
    </row>
    <row r="45" spans="16:40">
      <c r="P45">
        <v>39</v>
      </c>
      <c r="Q45">
        <v>6</v>
      </c>
      <c r="R45" t="s">
        <v>1194</v>
      </c>
      <c r="S45" t="str">
        <f t="shared" si="8"/>
        <v>- {{ mod_name_con_08 }}</v>
      </c>
      <c r="T45" s="5" t="str">
        <f t="shared" si="17"/>
        <v/>
      </c>
      <c r="U45" s="5" t="str">
        <f t="shared" si="17"/>
        <v/>
      </c>
      <c r="V45" s="5" t="str">
        <f t="shared" ref="V45:AE45" si="32">IF(V$4&gt;=$Q47,$R45,"")</f>
        <v/>
      </c>
      <c r="W45" s="5" t="str">
        <f t="shared" si="32"/>
        <v/>
      </c>
      <c r="X45" s="5" t="str">
        <f t="shared" si="32"/>
        <v/>
      </c>
      <c r="Y45" s="5" t="str">
        <f t="shared" si="32"/>
        <v/>
      </c>
      <c r="Z45" s="5" t="str">
        <f t="shared" si="19"/>
        <v/>
      </c>
      <c r="AA45" s="5" t="str">
        <f t="shared" si="19"/>
        <v/>
      </c>
      <c r="AB45" s="5" t="str">
        <f t="shared" si="19"/>
        <v/>
      </c>
      <c r="AC45" s="5" t="str">
        <f t="shared" si="32"/>
        <v>{{ mod_name_con_08 }}</v>
      </c>
      <c r="AD45" s="5" t="str">
        <f t="shared" si="32"/>
        <v/>
      </c>
      <c r="AE45" s="5" t="str">
        <f t="shared" si="32"/>
        <v/>
      </c>
      <c r="AF45" s="5" t="str">
        <f t="shared" si="26"/>
        <v>{{ mod_name_con_08 }}</v>
      </c>
      <c r="AG45" s="5" t="str">
        <f t="shared" si="26"/>
        <v/>
      </c>
      <c r="AH45" s="5" t="str">
        <f t="shared" si="21"/>
        <v/>
      </c>
      <c r="AI45" s="5" t="str">
        <f t="shared" si="21"/>
        <v/>
      </c>
      <c r="AJ45" s="5" t="str">
        <f t="shared" si="27"/>
        <v/>
      </c>
      <c r="AK45" s="5" t="str">
        <f t="shared" si="27"/>
        <v/>
      </c>
      <c r="AL45" s="5" t="str">
        <f t="shared" si="27"/>
        <v/>
      </c>
      <c r="AM45" s="5" t="str">
        <f t="shared" si="22"/>
        <v/>
      </c>
    </row>
    <row r="46" spans="16:40">
      <c r="P46">
        <v>40</v>
      </c>
      <c r="Q46">
        <v>7</v>
      </c>
      <c r="R46" t="s">
        <v>1195</v>
      </c>
      <c r="S46" t="str">
        <f t="shared" si="8"/>
        <v>- {{ mod_name_con_09 }}</v>
      </c>
      <c r="T46" s="5" t="str">
        <f t="shared" si="17"/>
        <v/>
      </c>
      <c r="U46" s="5" t="str">
        <f t="shared" si="17"/>
        <v/>
      </c>
      <c r="V46" s="5" t="str">
        <f t="shared" ref="V46:AE46" si="33">IF(V$4&gt;=$Q48,$R46,"")</f>
        <v/>
      </c>
      <c r="W46" s="5" t="str">
        <f t="shared" si="33"/>
        <v/>
      </c>
      <c r="X46" s="5" t="str">
        <f t="shared" si="33"/>
        <v/>
      </c>
      <c r="Y46" s="5" t="str">
        <f t="shared" si="33"/>
        <v/>
      </c>
      <c r="Z46" s="5" t="str">
        <f t="shared" si="19"/>
        <v/>
      </c>
      <c r="AA46" s="5" t="str">
        <f t="shared" si="19"/>
        <v/>
      </c>
      <c r="AB46" s="5" t="str">
        <f t="shared" si="19"/>
        <v/>
      </c>
      <c r="AC46" s="5" t="str">
        <f t="shared" si="33"/>
        <v/>
      </c>
      <c r="AD46" s="5" t="str">
        <f t="shared" si="33"/>
        <v/>
      </c>
      <c r="AE46" s="5" t="str">
        <f t="shared" si="33"/>
        <v/>
      </c>
      <c r="AF46" s="5" t="str">
        <f t="shared" si="26"/>
        <v>{{ mod_name_con_09 }}</v>
      </c>
      <c r="AG46" s="5" t="str">
        <f t="shared" si="26"/>
        <v/>
      </c>
      <c r="AH46" s="5" t="str">
        <f t="shared" si="21"/>
        <v/>
      </c>
      <c r="AI46" s="5" t="str">
        <f t="shared" si="21"/>
        <v/>
      </c>
      <c r="AJ46" s="5" t="str">
        <f t="shared" si="27"/>
        <v/>
      </c>
      <c r="AK46" s="5" t="str">
        <f t="shared" si="27"/>
        <v/>
      </c>
      <c r="AL46" s="5" t="str">
        <f t="shared" si="27"/>
        <v/>
      </c>
      <c r="AM46" s="5" t="str">
        <f t="shared" si="22"/>
        <v/>
      </c>
    </row>
    <row r="47" spans="16:40">
      <c r="P47">
        <v>41</v>
      </c>
      <c r="Q47">
        <v>8</v>
      </c>
      <c r="R47" t="s">
        <v>1146</v>
      </c>
      <c r="S47" t="str">
        <f t="shared" si="8"/>
        <v>- :::</v>
      </c>
      <c r="T47" t="s">
        <v>1146</v>
      </c>
      <c r="U47" t="s">
        <v>1146</v>
      </c>
      <c r="V47" t="s">
        <v>1146</v>
      </c>
      <c r="W47" t="s">
        <v>1146</v>
      </c>
      <c r="X47" t="s">
        <v>1146</v>
      </c>
      <c r="Y47" t="s">
        <v>1146</v>
      </c>
      <c r="Z47" t="s">
        <v>1146</v>
      </c>
      <c r="AA47" t="s">
        <v>1146</v>
      </c>
      <c r="AB47" t="s">
        <v>1146</v>
      </c>
      <c r="AC47" t="s">
        <v>1146</v>
      </c>
      <c r="AD47" t="s">
        <v>1146</v>
      </c>
      <c r="AE47" s="5" t="str">
        <f>IF(AE$4&gt;=$Q49,$R47,"")</f>
        <v>:::</v>
      </c>
      <c r="AF47" t="s">
        <v>1146</v>
      </c>
      <c r="AG47" t="s">
        <v>1146</v>
      </c>
      <c r="AH47" t="s">
        <v>1146</v>
      </c>
      <c r="AI47" t="s">
        <v>1146</v>
      </c>
      <c r="AJ47" t="s">
        <v>1146</v>
      </c>
      <c r="AK47" t="s">
        <v>1146</v>
      </c>
      <c r="AL47" t="s">
        <v>1146</v>
      </c>
      <c r="AM47" t="s">
        <v>1146</v>
      </c>
      <c r="AN47" t="s">
        <v>1146</v>
      </c>
    </row>
    <row r="48" spans="16:40">
      <c r="P48">
        <v>42</v>
      </c>
      <c r="Q48">
        <v>9</v>
      </c>
      <c r="R48" t="s">
        <v>1155</v>
      </c>
      <c r="S48" t="str">
        <f t="shared" si="8"/>
        <v>- ::::</v>
      </c>
      <c r="T48" t="s">
        <v>1155</v>
      </c>
      <c r="U48" t="s">
        <v>1155</v>
      </c>
      <c r="V48" t="s">
        <v>1155</v>
      </c>
      <c r="W48" t="s">
        <v>1155</v>
      </c>
      <c r="X48" t="s">
        <v>1155</v>
      </c>
      <c r="Y48" t="s">
        <v>1155</v>
      </c>
      <c r="Z48" t="s">
        <v>1155</v>
      </c>
      <c r="AA48" t="s">
        <v>1155</v>
      </c>
      <c r="AB48" t="s">
        <v>1155</v>
      </c>
      <c r="AC48" t="s">
        <v>1155</v>
      </c>
      <c r="AD48" t="s">
        <v>1155</v>
      </c>
      <c r="AE48" s="5" t="str">
        <f>IF(AE$4&gt;=$Q50,$R48,"")</f>
        <v>::::</v>
      </c>
      <c r="AF48" t="s">
        <v>1155</v>
      </c>
      <c r="AG48" t="s">
        <v>1155</v>
      </c>
      <c r="AH48" t="s">
        <v>1155</v>
      </c>
      <c r="AI48" t="s">
        <v>1155</v>
      </c>
      <c r="AJ48" t="s">
        <v>1155</v>
      </c>
      <c r="AK48" t="s">
        <v>1155</v>
      </c>
      <c r="AL48" t="s">
        <v>1155</v>
      </c>
      <c r="AM48" t="s">
        <v>1155</v>
      </c>
      <c r="AN48" t="s">
        <v>1155</v>
      </c>
    </row>
    <row r="49" spans="16:40">
      <c r="P49">
        <v>43</v>
      </c>
      <c r="R49" t="s">
        <v>1156</v>
      </c>
      <c r="S49" t="str">
        <f t="shared" si="8"/>
        <v>- :::::</v>
      </c>
      <c r="T49" t="s">
        <v>1156</v>
      </c>
      <c r="U49" t="s">
        <v>1156</v>
      </c>
      <c r="V49" t="s">
        <v>1156</v>
      </c>
      <c r="W49" t="s">
        <v>1156</v>
      </c>
      <c r="X49" t="s">
        <v>1156</v>
      </c>
      <c r="Y49" t="s">
        <v>1156</v>
      </c>
      <c r="Z49" t="s">
        <v>1156</v>
      </c>
      <c r="AA49" t="s">
        <v>1156</v>
      </c>
      <c r="AB49" t="s">
        <v>1156</v>
      </c>
      <c r="AC49" t="s">
        <v>1156</v>
      </c>
      <c r="AD49" t="s">
        <v>1156</v>
      </c>
      <c r="AE49" s="5" t="str">
        <f>IF(AE$4&gt;=$Q51,$R49,"")</f>
        <v>:::::</v>
      </c>
      <c r="AF49" t="s">
        <v>1156</v>
      </c>
      <c r="AG49" t="s">
        <v>1156</v>
      </c>
      <c r="AH49" t="s">
        <v>1156</v>
      </c>
      <c r="AI49" t="s">
        <v>1156</v>
      </c>
      <c r="AJ49" t="s">
        <v>1156</v>
      </c>
      <c r="AK49" t="s">
        <v>1156</v>
      </c>
      <c r="AL49" t="s">
        <v>1156</v>
      </c>
      <c r="AM49" t="s">
        <v>1156</v>
      </c>
      <c r="AN49" t="s">
        <v>1156</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5" t="s">
        <v>1149</v>
      </c>
    </row>
    <row r="54" spans="16:40">
      <c r="S54" t="str">
        <f t="shared" si="8"/>
        <v xml:space="preserve">- </v>
      </c>
      <c r="AE54" s="5" t="s">
        <v>1150</v>
      </c>
    </row>
    <row r="55" spans="16:40">
      <c r="S55" t="str">
        <f t="shared" si="8"/>
        <v xml:space="preserve">- </v>
      </c>
      <c r="AE55" s="5" t="s">
        <v>1151</v>
      </c>
    </row>
    <row r="56" spans="16:40">
      <c r="S56" t="str">
        <f t="shared" si="8"/>
        <v xml:space="preserve">- </v>
      </c>
      <c r="AE56" s="5" t="s">
        <v>1152</v>
      </c>
    </row>
    <row r="57" spans="16:40">
      <c r="S57" t="str">
        <f t="shared" si="8"/>
        <v xml:space="preserve">- </v>
      </c>
      <c r="AE57" s="5" t="s">
        <v>1153</v>
      </c>
    </row>
    <row r="58" spans="16:40">
      <c r="S58" t="str">
        <f t="shared" si="8"/>
        <v xml:space="preserve">- </v>
      </c>
      <c r="AE58" s="5" t="s">
        <v>1154</v>
      </c>
    </row>
    <row r="66" spans="27:28">
      <c r="AA66" t="str">
        <f>"- "&amp;AB66</f>
        <v>- {{ mod_name_assump_01 }}</v>
      </c>
      <c r="AB66" t="s">
        <v>1163</v>
      </c>
    </row>
    <row r="67" spans="27:28">
      <c r="AA67" t="str">
        <f t="shared" ref="AA67:AA81" si="34">"- "&amp;AB67</f>
        <v>- {{ mod_name_assump_02 }}</v>
      </c>
      <c r="AB67" t="s">
        <v>1164</v>
      </c>
    </row>
    <row r="68" spans="27:28">
      <c r="AA68" t="str">
        <f t="shared" si="34"/>
        <v>- {{ mod_name_assump_03 }}</v>
      </c>
      <c r="AB68" t="s">
        <v>1165</v>
      </c>
    </row>
    <row r="69" spans="27:28">
      <c r="AA69" t="str">
        <f t="shared" si="34"/>
        <v>- {{ mod_name_assump_04 }}</v>
      </c>
      <c r="AB69" t="s">
        <v>1166</v>
      </c>
    </row>
    <row r="70" spans="27:28">
      <c r="AA70" t="str">
        <f t="shared" si="34"/>
        <v>- {{ mod_name_assump_05 }}</v>
      </c>
      <c r="AB70" t="s">
        <v>1167</v>
      </c>
    </row>
    <row r="71" spans="27:28">
      <c r="AA71" t="str">
        <f t="shared" si="34"/>
        <v>- {{ mod_name_assump_06 }}</v>
      </c>
      <c r="AB71" t="s">
        <v>1168</v>
      </c>
    </row>
    <row r="72" spans="27:28">
      <c r="AA72" t="str">
        <f t="shared" si="34"/>
        <v>- {{ mod_name_assump_07 }}</v>
      </c>
      <c r="AB72" t="s">
        <v>1169</v>
      </c>
    </row>
    <row r="73" spans="27:28">
      <c r="AA73" t="str">
        <f t="shared" si="34"/>
        <v>- {{ mod_name_assump_08 }}</v>
      </c>
      <c r="AB73" t="s">
        <v>1170</v>
      </c>
    </row>
    <row r="74" spans="27:28">
      <c r="AA74" t="str">
        <f t="shared" si="34"/>
        <v>- {{ mod_name_assump_09 }}</v>
      </c>
      <c r="AB74" t="s">
        <v>1171</v>
      </c>
    </row>
    <row r="75" spans="27:28">
      <c r="AA75" t="str">
        <f t="shared" si="34"/>
        <v>- {{ mod_name_assump_10 }}</v>
      </c>
      <c r="AB75" t="s">
        <v>1172</v>
      </c>
    </row>
    <row r="76" spans="27:28">
      <c r="AA76" t="str">
        <f t="shared" si="34"/>
        <v>- {{ mod_name_assump_11 }}</v>
      </c>
      <c r="AB76" t="s">
        <v>1173</v>
      </c>
    </row>
    <row r="77" spans="27:28">
      <c r="AA77" t="str">
        <f t="shared" si="34"/>
        <v>- {{ mod_name_assump_12 }}</v>
      </c>
      <c r="AB77" t="s">
        <v>1174</v>
      </c>
    </row>
    <row r="78" spans="27:28">
      <c r="AA78" t="str">
        <f t="shared" si="34"/>
        <v>- {{ mod_name_assump_13 }}</v>
      </c>
      <c r="AB78" t="s">
        <v>1175</v>
      </c>
    </row>
    <row r="79" spans="27:28">
      <c r="AA79" t="str">
        <f t="shared" si="34"/>
        <v>- {{ mod_name_assump_14 }}</v>
      </c>
      <c r="AB79" t="s">
        <v>1176</v>
      </c>
    </row>
    <row r="80" spans="27:28">
      <c r="AA80" t="str">
        <f t="shared" si="34"/>
        <v>- {{ mod_name_assump_15 }}</v>
      </c>
      <c r="AB80" t="s">
        <v>1177</v>
      </c>
    </row>
    <row r="81" spans="27:28">
      <c r="AA81" t="str">
        <f t="shared" si="34"/>
        <v>- {{ mod_name_assump_16 }}</v>
      </c>
      <c r="AB81" t="s">
        <v>1178</v>
      </c>
    </row>
  </sheetData>
  <pageMargins left="0.7" right="0.7" top="0.75" bottom="0.75" header="0.3" footer="0.3"/>
  <pageSetup orientation="portrait" horizontalDpi="0"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C3" sqref="C3"/>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6" max="6" width="19.125" customWidth="1"/>
    <col min="8" max="8" width="29.375" customWidth="1"/>
    <col min="10" max="10" width="25.875" customWidth="1"/>
  </cols>
  <sheetData>
    <row r="1" spans="1:9" ht="15">
      <c r="A1" s="3" t="s">
        <v>859</v>
      </c>
      <c r="B1" s="3" t="s">
        <v>2356</v>
      </c>
      <c r="C1" s="3" t="s">
        <v>2355</v>
      </c>
      <c r="D1" s="3" t="s">
        <v>2134</v>
      </c>
      <c r="E1" s="3" t="s">
        <v>377</v>
      </c>
      <c r="F1" s="3" t="s">
        <v>1125</v>
      </c>
      <c r="G1" s="3" t="s">
        <v>720</v>
      </c>
    </row>
    <row r="2" spans="1:9">
      <c r="A2">
        <v>1</v>
      </c>
      <c r="B2" t="s">
        <v>1330</v>
      </c>
      <c r="C2" t="s">
        <v>1317</v>
      </c>
      <c r="D2" t="s">
        <v>1316</v>
      </c>
      <c r="E2" t="str">
        <f t="shared" ref="E2:E17" si="0">B2&amp;"_text: "&amp;""""&amp;C2&amp;""""</f>
        <v>prog_1_text: "Objectives &amp; Resources"</v>
      </c>
      <c r="F2" t="s">
        <v>1319</v>
      </c>
      <c r="G2" t="s">
        <v>2130</v>
      </c>
      <c r="H2" t="s">
        <v>2479</v>
      </c>
      <c r="I2" t="str">
        <f>H2&amp;")="</f>
        <v>(#i_objective_resources)=</v>
      </c>
    </row>
    <row r="3" spans="1:9">
      <c r="A3">
        <v>2</v>
      </c>
      <c r="B3" t="s">
        <v>1331</v>
      </c>
      <c r="C3" t="s">
        <v>1315</v>
      </c>
      <c r="D3" t="s">
        <v>1314</v>
      </c>
      <c r="E3" t="str">
        <f t="shared" si="0"/>
        <v>prog_2_text: "Study area &amp; Site selection constraints"</v>
      </c>
      <c r="F3" t="s">
        <v>1322</v>
      </c>
      <c r="G3" t="s">
        <v>2126</v>
      </c>
      <c r="H3" t="s">
        <v>2480</v>
      </c>
      <c r="I3" t="str">
        <f t="shared" ref="I3:I17" si="1">H3&amp;")="</f>
        <v>(#i_study_area_site_selection_constraints)=</v>
      </c>
    </row>
    <row r="4" spans="1:9">
      <c r="A4">
        <v>2.1</v>
      </c>
      <c r="B4" t="s">
        <v>2359</v>
      </c>
      <c r="C4" t="s">
        <v>425</v>
      </c>
      <c r="D4" t="s">
        <v>1314</v>
      </c>
      <c r="E4" t="str">
        <f t="shared" si="0"/>
        <v>prog_2_1_text: "Study area"</v>
      </c>
      <c r="F4" t="s">
        <v>1322</v>
      </c>
      <c r="H4" t="s">
        <v>2481</v>
      </c>
      <c r="I4" t="str">
        <f t="shared" si="1"/>
        <v>(#i_)=</v>
      </c>
    </row>
    <row r="5" spans="1:9">
      <c r="A5">
        <v>2.2000000000000002</v>
      </c>
      <c r="B5" t="s">
        <v>2358</v>
      </c>
      <c r="C5" t="s">
        <v>2294</v>
      </c>
      <c r="D5" t="s">
        <v>1314</v>
      </c>
      <c r="E5" t="str">
        <f t="shared" si="0"/>
        <v>prog_2_2_text: "Site selection constraints"</v>
      </c>
      <c r="F5" t="s">
        <v>1322</v>
      </c>
      <c r="H5" t="s">
        <v>2481</v>
      </c>
      <c r="I5" t="str">
        <f t="shared" si="1"/>
        <v>(#i_)=</v>
      </c>
    </row>
    <row r="6" spans="1:9">
      <c r="A6">
        <v>3</v>
      </c>
      <c r="B6" t="s">
        <v>1332</v>
      </c>
      <c r="C6" t="s">
        <v>1313</v>
      </c>
      <c r="D6" t="s">
        <v>1312</v>
      </c>
      <c r="E6" t="str">
        <f t="shared" si="0"/>
        <v>prog_3_text: "Duration &amp; Timing"</v>
      </c>
      <c r="F6" t="s">
        <v>1322</v>
      </c>
      <c r="G6" t="s">
        <v>2131</v>
      </c>
      <c r="H6" t="s">
        <v>2482</v>
      </c>
      <c r="I6" t="str">
        <f t="shared" si="1"/>
        <v>(#i_duration_timing)=</v>
      </c>
    </row>
    <row r="7" spans="1:9">
      <c r="A7">
        <v>3.1</v>
      </c>
      <c r="B7" t="s">
        <v>2369</v>
      </c>
      <c r="C7" t="s">
        <v>2367</v>
      </c>
      <c r="E7" t="str">
        <f t="shared" si="0"/>
        <v>prog_3_1_text: "Duration"</v>
      </c>
      <c r="H7" t="s">
        <v>2481</v>
      </c>
      <c r="I7" t="str">
        <f t="shared" si="1"/>
        <v>(#i_)=</v>
      </c>
    </row>
    <row r="8" spans="1:9">
      <c r="A8">
        <v>3.2</v>
      </c>
      <c r="B8" t="s">
        <v>2370</v>
      </c>
      <c r="C8" t="s">
        <v>2368</v>
      </c>
      <c r="E8" t="str">
        <f t="shared" si="0"/>
        <v>prog_3_2_text: "Timing"</v>
      </c>
      <c r="H8" t="s">
        <v>2481</v>
      </c>
      <c r="I8" t="str">
        <f t="shared" si="1"/>
        <v>(#i_)=</v>
      </c>
    </row>
    <row r="9" spans="1:9">
      <c r="A9">
        <v>4</v>
      </c>
      <c r="B9" t="s">
        <v>1333</v>
      </c>
      <c r="C9" t="s">
        <v>1311</v>
      </c>
      <c r="D9" t="s">
        <v>1310</v>
      </c>
      <c r="E9" t="str">
        <f t="shared" si="0"/>
        <v>prog_4_text: "Target species"</v>
      </c>
      <c r="F9" t="s">
        <v>1320</v>
      </c>
      <c r="G9" t="s">
        <v>2129</v>
      </c>
      <c r="H9" t="s">
        <v>2483</v>
      </c>
      <c r="I9" t="str">
        <f t="shared" si="1"/>
        <v>(#i_target_species)=</v>
      </c>
    </row>
    <row r="10" spans="1:9">
      <c r="A10">
        <v>4.2</v>
      </c>
      <c r="B10" t="s">
        <v>2362</v>
      </c>
      <c r="C10" t="s">
        <v>2296</v>
      </c>
      <c r="D10" t="s">
        <v>1310</v>
      </c>
      <c r="E10" t="str">
        <f t="shared" si="0"/>
        <v>prog_4_2_text: "Target species (multiple)"</v>
      </c>
      <c r="F10" t="s">
        <v>1320</v>
      </c>
      <c r="H10" t="s">
        <v>2481</v>
      </c>
      <c r="I10" t="str">
        <f t="shared" si="1"/>
        <v>(#i_)=</v>
      </c>
    </row>
    <row r="11" spans="1:9">
      <c r="A11">
        <v>4.0999999999999996</v>
      </c>
      <c r="B11" t="s">
        <v>2361</v>
      </c>
      <c r="C11" t="s">
        <v>2295</v>
      </c>
      <c r="D11" t="s">
        <v>1310</v>
      </c>
      <c r="E11" t="str">
        <f t="shared" si="0"/>
        <v>prog_4_1_text: "Target species (single)"</v>
      </c>
      <c r="F11" t="s">
        <v>1320</v>
      </c>
      <c r="H11" t="s">
        <v>2481</v>
      </c>
      <c r="I11" t="str">
        <f t="shared" si="1"/>
        <v>(#i_)=</v>
      </c>
    </row>
    <row r="12" spans="1:9">
      <c r="A12">
        <v>5</v>
      </c>
      <c r="B12" t="s">
        <v>1334</v>
      </c>
      <c r="C12" t="s">
        <v>1309</v>
      </c>
      <c r="D12" t="s">
        <v>1308</v>
      </c>
      <c r="E12" t="str">
        <f t="shared" si="0"/>
        <v>prog_5_text: "Equipment &amp; Deployment"</v>
      </c>
      <c r="F12" t="s">
        <v>1321</v>
      </c>
      <c r="G12" t="s">
        <v>2132</v>
      </c>
      <c r="H12" t="s">
        <v>2484</v>
      </c>
      <c r="I12" t="str">
        <f t="shared" si="1"/>
        <v>(#i_equipment_deployment)=</v>
      </c>
    </row>
    <row r="13" spans="1:9">
      <c r="A13">
        <v>6</v>
      </c>
      <c r="B13" t="s">
        <v>1335</v>
      </c>
      <c r="C13" t="s">
        <v>1307</v>
      </c>
      <c r="D13" t="s">
        <v>1306</v>
      </c>
      <c r="E13" t="str">
        <f t="shared" si="0"/>
        <v>prog_6_text: "Data &amp; Analysis"</v>
      </c>
      <c r="F13" t="s">
        <v>1318</v>
      </c>
      <c r="G13" t="s">
        <v>2127</v>
      </c>
      <c r="H13" t="s">
        <v>2485</v>
      </c>
      <c r="I13" t="str">
        <f>H13&amp;")="</f>
        <v>(#i_data_analysis)=</v>
      </c>
    </row>
    <row r="14" spans="1:9">
      <c r="A14">
        <v>7</v>
      </c>
      <c r="B14" t="s">
        <v>1336</v>
      </c>
      <c r="C14" t="s">
        <v>1305</v>
      </c>
      <c r="D14" t="s">
        <v>1304</v>
      </c>
      <c r="E14" t="str">
        <f t="shared" si="0"/>
        <v>prog_7_text: "Recommendations"</v>
      </c>
      <c r="F14" t="s">
        <v>1323</v>
      </c>
      <c r="G14" t="s">
        <v>2128</v>
      </c>
      <c r="H14" t="s">
        <v>2486</v>
      </c>
      <c r="I14" t="str">
        <f t="shared" si="1"/>
        <v>(#i_recommendations)=</v>
      </c>
    </row>
    <row r="15" spans="1:9">
      <c r="A15">
        <v>7.1</v>
      </c>
      <c r="B15" t="s">
        <v>2360</v>
      </c>
      <c r="C15" t="s">
        <v>2357</v>
      </c>
      <c r="D15" t="s">
        <v>1304</v>
      </c>
      <c r="E15" t="str">
        <f t="shared" si="0"/>
        <v>prog_7_1_text: "Recommendations - Modelling approach"</v>
      </c>
      <c r="F15" t="s">
        <v>1323</v>
      </c>
      <c r="H15" t="s">
        <v>2487</v>
      </c>
      <c r="I15" t="str">
        <f t="shared" si="1"/>
        <v>(#i_recommendations_modelling_approach)=</v>
      </c>
    </row>
    <row r="16" spans="1:9">
      <c r="A16">
        <v>7.2</v>
      </c>
      <c r="B16" t="s">
        <v>2365</v>
      </c>
      <c r="C16" t="s">
        <v>2363</v>
      </c>
      <c r="D16" t="s">
        <v>1304</v>
      </c>
      <c r="E16" t="str">
        <f t="shared" si="0"/>
        <v>prog_7_2_text: "Recommendations - Study design"</v>
      </c>
      <c r="F16" t="s">
        <v>1323</v>
      </c>
      <c r="H16" t="s">
        <v>2488</v>
      </c>
      <c r="I16" t="str">
        <f t="shared" si="1"/>
        <v>(#i_recommendations_study_design)=</v>
      </c>
    </row>
    <row r="17" spans="1:9">
      <c r="A17">
        <v>7.3</v>
      </c>
      <c r="B17" t="s">
        <v>2366</v>
      </c>
      <c r="C17" t="s">
        <v>2364</v>
      </c>
      <c r="D17" t="s">
        <v>1304</v>
      </c>
      <c r="E17" t="str">
        <f t="shared" si="0"/>
        <v>prog_7_3_text: "Recommendations - Analysis considersation"</v>
      </c>
      <c r="F17" t="s">
        <v>1323</v>
      </c>
      <c r="H17" t="s">
        <v>2489</v>
      </c>
      <c r="I17" t="str">
        <f t="shared" si="1"/>
        <v>(#i_recommendations_analysis_considersation)=</v>
      </c>
    </row>
  </sheetData>
  <phoneticPr fontId="3" type="noConversion"/>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C9" sqref="C9"/>
    </sheetView>
  </sheetViews>
  <sheetFormatPr defaultRowHeight="14.25"/>
  <cols>
    <col min="14" max="14" width="24.25" customWidth="1"/>
    <col min="15" max="15" width="32.625" customWidth="1"/>
  </cols>
  <sheetData>
    <row r="1" spans="1:16" ht="15">
      <c r="A1" t="s">
        <v>1303</v>
      </c>
      <c r="B1" t="s">
        <v>1302</v>
      </c>
      <c r="C1" t="s">
        <v>1301</v>
      </c>
      <c r="D1" t="s">
        <v>1300</v>
      </c>
      <c r="E1" t="s">
        <v>1299</v>
      </c>
      <c r="F1" t="s">
        <v>1298</v>
      </c>
      <c r="G1" t="s">
        <v>1297</v>
      </c>
      <c r="N1" s="3" t="s">
        <v>1125</v>
      </c>
      <c r="O1" s="3" t="s">
        <v>2906</v>
      </c>
      <c r="P1" s="3" t="s">
        <v>1126</v>
      </c>
    </row>
    <row r="2" spans="1:16">
      <c r="A2" t="s">
        <v>1295</v>
      </c>
      <c r="B2" t="s">
        <v>1296</v>
      </c>
      <c r="C2" t="s">
        <v>1295</v>
      </c>
      <c r="D2" t="s">
        <v>1294</v>
      </c>
      <c r="E2" t="s">
        <v>1286</v>
      </c>
      <c r="F2" t="s">
        <v>1228</v>
      </c>
      <c r="G2" t="s">
        <v>1227</v>
      </c>
      <c r="N2" t="s">
        <v>1115</v>
      </c>
      <c r="P2" t="s">
        <v>1116</v>
      </c>
    </row>
    <row r="3" spans="1:16">
      <c r="A3" t="s">
        <v>1292</v>
      </c>
      <c r="B3" t="s">
        <v>1291</v>
      </c>
      <c r="C3" t="s">
        <v>1292</v>
      </c>
      <c r="D3" t="s">
        <v>1293</v>
      </c>
      <c r="E3" t="s">
        <v>1286</v>
      </c>
      <c r="F3" t="s">
        <v>1228</v>
      </c>
      <c r="G3" t="s">
        <v>1227</v>
      </c>
      <c r="N3" t="s">
        <v>1117</v>
      </c>
      <c r="P3" t="s">
        <v>1118</v>
      </c>
    </row>
    <row r="4" spans="1:16">
      <c r="A4" t="s">
        <v>1292</v>
      </c>
      <c r="B4" t="s">
        <v>1291</v>
      </c>
      <c r="C4" t="s">
        <v>1290</v>
      </c>
      <c r="D4" t="s">
        <v>1289</v>
      </c>
      <c r="E4" t="s">
        <v>1282</v>
      </c>
      <c r="F4" t="s">
        <v>1282</v>
      </c>
      <c r="G4" t="s">
        <v>380</v>
      </c>
      <c r="N4" t="s">
        <v>1119</v>
      </c>
      <c r="O4" t="s">
        <v>2913</v>
      </c>
      <c r="P4" t="s">
        <v>1120</v>
      </c>
    </row>
    <row r="5" spans="1:16">
      <c r="A5" t="s">
        <v>1285</v>
      </c>
      <c r="B5" t="s">
        <v>380</v>
      </c>
      <c r="C5" t="s">
        <v>1288</v>
      </c>
      <c r="D5" t="s">
        <v>1287</v>
      </c>
      <c r="E5" t="s">
        <v>1286</v>
      </c>
      <c r="F5" t="s">
        <v>1228</v>
      </c>
      <c r="G5" t="s">
        <v>1227</v>
      </c>
      <c r="N5" t="s">
        <v>1119</v>
      </c>
      <c r="O5" t="s">
        <v>2913</v>
      </c>
      <c r="P5" t="s">
        <v>2912</v>
      </c>
    </row>
    <row r="6" spans="1:16">
      <c r="A6" t="s">
        <v>1285</v>
      </c>
      <c r="B6" t="s">
        <v>380</v>
      </c>
      <c r="C6" t="s">
        <v>1284</v>
      </c>
      <c r="D6" t="s">
        <v>1283</v>
      </c>
      <c r="E6" t="s">
        <v>1282</v>
      </c>
      <c r="F6" t="s">
        <v>1282</v>
      </c>
      <c r="G6" t="s">
        <v>380</v>
      </c>
      <c r="N6" t="s">
        <v>1121</v>
      </c>
      <c r="P6" t="s">
        <v>1122</v>
      </c>
    </row>
    <row r="7" spans="1:16">
      <c r="A7" t="s">
        <v>1281</v>
      </c>
      <c r="B7" t="s">
        <v>380</v>
      </c>
      <c r="C7" t="s">
        <v>1281</v>
      </c>
      <c r="D7" t="s">
        <v>1280</v>
      </c>
      <c r="E7" t="s">
        <v>1279</v>
      </c>
      <c r="F7" t="s">
        <v>1278</v>
      </c>
      <c r="G7" t="s">
        <v>380</v>
      </c>
      <c r="N7" t="s">
        <v>1123</v>
      </c>
      <c r="P7" t="s">
        <v>1124</v>
      </c>
    </row>
    <row r="8" spans="1:16">
      <c r="A8" t="s">
        <v>367</v>
      </c>
      <c r="B8" t="s">
        <v>380</v>
      </c>
      <c r="C8" t="s">
        <v>367</v>
      </c>
      <c r="D8" t="s">
        <v>1277</v>
      </c>
      <c r="E8" t="s">
        <v>2164</v>
      </c>
      <c r="F8" t="s">
        <v>2165</v>
      </c>
      <c r="G8" t="s">
        <v>1227</v>
      </c>
      <c r="N8" t="s">
        <v>2905</v>
      </c>
      <c r="O8" t="s">
        <v>2904</v>
      </c>
      <c r="P8" t="s">
        <v>1120</v>
      </c>
    </row>
    <row r="9" spans="1:16">
      <c r="A9" t="s">
        <v>1275</v>
      </c>
      <c r="B9" t="s">
        <v>1276</v>
      </c>
      <c r="C9" t="s">
        <v>1275</v>
      </c>
      <c r="D9" t="s">
        <v>1274</v>
      </c>
      <c r="E9" t="s">
        <v>1253</v>
      </c>
      <c r="F9" t="s">
        <v>1252</v>
      </c>
      <c r="G9" t="s">
        <v>1273</v>
      </c>
      <c r="N9" t="s">
        <v>2903</v>
      </c>
      <c r="O9" t="s">
        <v>1311</v>
      </c>
      <c r="P9" t="s">
        <v>2902</v>
      </c>
    </row>
    <row r="10" spans="1:16">
      <c r="A10" t="s">
        <v>1272</v>
      </c>
      <c r="B10" t="s">
        <v>2166</v>
      </c>
      <c r="C10" t="s">
        <v>1272</v>
      </c>
      <c r="D10" t="s">
        <v>1271</v>
      </c>
      <c r="E10" t="s">
        <v>1270</v>
      </c>
      <c r="F10" t="s">
        <v>1269</v>
      </c>
      <c r="G10" t="s">
        <v>1268</v>
      </c>
      <c r="N10" t="s">
        <v>2908</v>
      </c>
      <c r="O10" t="s">
        <v>556</v>
      </c>
      <c r="P10" t="s">
        <v>2907</v>
      </c>
    </row>
    <row r="11" spans="1:16">
      <c r="A11" t="s">
        <v>1265</v>
      </c>
      <c r="B11" t="s">
        <v>2167</v>
      </c>
      <c r="C11" t="s">
        <v>1267</v>
      </c>
      <c r="D11" t="s">
        <v>1266</v>
      </c>
      <c r="G11" t="s">
        <v>1251</v>
      </c>
      <c r="N11" t="s">
        <v>2910</v>
      </c>
      <c r="O11" t="s">
        <v>2911</v>
      </c>
      <c r="P11" t="s">
        <v>2909</v>
      </c>
    </row>
    <row r="12" spans="1:16">
      <c r="A12" t="s">
        <v>1265</v>
      </c>
      <c r="B12" t="s">
        <v>2168</v>
      </c>
      <c r="C12" t="s">
        <v>1264</v>
      </c>
      <c r="D12" t="s">
        <v>1263</v>
      </c>
      <c r="E12" t="s">
        <v>1262</v>
      </c>
      <c r="F12" t="s">
        <v>1228</v>
      </c>
      <c r="G12" t="s">
        <v>1261</v>
      </c>
    </row>
    <row r="13" spans="1:16">
      <c r="A13" t="s">
        <v>1259</v>
      </c>
      <c r="B13" t="s">
        <v>1260</v>
      </c>
      <c r="C13" t="s">
        <v>1259</v>
      </c>
      <c r="D13" t="s">
        <v>1258</v>
      </c>
      <c r="E13" t="s">
        <v>1257</v>
      </c>
      <c r="F13" t="s">
        <v>1256</v>
      </c>
      <c r="G13" t="s">
        <v>1235</v>
      </c>
      <c r="N13" t="s">
        <v>3690</v>
      </c>
    </row>
    <row r="14" spans="1:16">
      <c r="A14" t="s">
        <v>1255</v>
      </c>
      <c r="B14" t="s">
        <v>2169</v>
      </c>
      <c r="C14" t="s">
        <v>1255</v>
      </c>
      <c r="D14" t="s">
        <v>1254</v>
      </c>
      <c r="E14" t="s">
        <v>1253</v>
      </c>
      <c r="F14" t="s">
        <v>1252</v>
      </c>
      <c r="G14" t="s">
        <v>1251</v>
      </c>
    </row>
    <row r="15" spans="1:16">
      <c r="A15" t="s">
        <v>1250</v>
      </c>
      <c r="B15" t="s">
        <v>2170</v>
      </c>
      <c r="C15" t="s">
        <v>1250</v>
      </c>
      <c r="D15" t="s">
        <v>1249</v>
      </c>
      <c r="E15" t="s">
        <v>1248</v>
      </c>
      <c r="F15" t="s">
        <v>1247</v>
      </c>
      <c r="G15" t="s">
        <v>1246</v>
      </c>
    </row>
    <row r="16" spans="1:16">
      <c r="A16" t="s">
        <v>1244</v>
      </c>
      <c r="B16" t="s">
        <v>1245</v>
      </c>
      <c r="C16" t="s">
        <v>1244</v>
      </c>
      <c r="D16" t="s">
        <v>1243</v>
      </c>
      <c r="E16" t="s">
        <v>1242</v>
      </c>
      <c r="F16" t="s">
        <v>1241</v>
      </c>
      <c r="G16" t="s">
        <v>1240</v>
      </c>
    </row>
    <row r="17" spans="1:7">
      <c r="A17" t="s">
        <v>1239</v>
      </c>
      <c r="B17" t="s">
        <v>2171</v>
      </c>
      <c r="C17" t="s">
        <v>1239</v>
      </c>
      <c r="D17" t="s">
        <v>1238</v>
      </c>
      <c r="E17" t="s">
        <v>1237</v>
      </c>
      <c r="F17" t="s">
        <v>1236</v>
      </c>
      <c r="G17" t="s">
        <v>1235</v>
      </c>
    </row>
    <row r="18" spans="1:7">
      <c r="A18" t="s">
        <v>1232</v>
      </c>
      <c r="B18" t="s">
        <v>380</v>
      </c>
      <c r="C18" t="s">
        <v>1234</v>
      </c>
      <c r="D18" t="s">
        <v>1233</v>
      </c>
      <c r="E18" t="s">
        <v>1229</v>
      </c>
      <c r="F18" t="s">
        <v>1228</v>
      </c>
      <c r="G18" t="s">
        <v>1227</v>
      </c>
    </row>
    <row r="19" spans="1:7">
      <c r="A19" t="s">
        <v>1232</v>
      </c>
      <c r="B19" t="s">
        <v>380</v>
      </c>
      <c r="C19" t="s">
        <v>1231</v>
      </c>
      <c r="D19" t="s">
        <v>1230</v>
      </c>
      <c r="E19" t="s">
        <v>1229</v>
      </c>
      <c r="F19" t="s">
        <v>1228</v>
      </c>
      <c r="G19" t="s">
        <v>1227</v>
      </c>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9"/>
  <sheetViews>
    <sheetView workbookViewId="0">
      <selection activeCell="I25" sqref="I25"/>
    </sheetView>
  </sheetViews>
  <sheetFormatPr defaultRowHeight="15"/>
  <cols>
    <col min="1" max="1" width="9" style="31"/>
    <col min="2" max="5" width="9" style="34"/>
  </cols>
  <sheetData>
    <row r="1" spans="1:4">
      <c r="A1" s="31" t="s">
        <v>2711</v>
      </c>
      <c r="B1" s="32" t="s">
        <v>2722</v>
      </c>
      <c r="D1" s="57" t="s">
        <v>2726</v>
      </c>
    </row>
    <row r="2" spans="1:4">
      <c r="A2" s="31" t="s">
        <v>2712</v>
      </c>
      <c r="B2" s="34" t="s">
        <v>2709</v>
      </c>
    </row>
    <row r="3" spans="1:4">
      <c r="A3" s="31" t="s">
        <v>2713</v>
      </c>
      <c r="B3" s="34" t="s">
        <v>2708</v>
      </c>
    </row>
    <row r="4" spans="1:4">
      <c r="A4" s="31" t="s">
        <v>2714</v>
      </c>
      <c r="B4" s="34" t="s">
        <v>2710</v>
      </c>
    </row>
    <row r="5" spans="1:4">
      <c r="A5" s="31" t="s">
        <v>2715</v>
      </c>
    </row>
    <row r="6" spans="1:4">
      <c r="A6" t="s">
        <v>2717</v>
      </c>
      <c r="B6" s="32" t="s">
        <v>2716</v>
      </c>
    </row>
    <row r="7" spans="1:4">
      <c r="A7" t="s">
        <v>2718</v>
      </c>
      <c r="B7" s="34" t="s">
        <v>2719</v>
      </c>
    </row>
    <row r="8" spans="1:4">
      <c r="A8" t="s">
        <v>2720</v>
      </c>
      <c r="B8" s="32" t="s">
        <v>2721</v>
      </c>
    </row>
    <row r="9" spans="1:4">
      <c r="A9" t="s">
        <v>2723</v>
      </c>
      <c r="B9" s="32" t="s">
        <v>2724</v>
      </c>
    </row>
    <row r="10" spans="1:4">
      <c r="A10" s="31" t="s">
        <v>2728</v>
      </c>
      <c r="B10" s="32" t="s">
        <v>2727</v>
      </c>
    </row>
    <row r="11" spans="1:4">
      <c r="A11" s="31" t="s">
        <v>2733</v>
      </c>
      <c r="B11" s="32" t="s">
        <v>2734</v>
      </c>
    </row>
    <row r="12" spans="1:4">
      <c r="A12" s="31" t="s">
        <v>2729</v>
      </c>
      <c r="B12" s="32" t="s">
        <v>2730</v>
      </c>
    </row>
    <row r="13" spans="1:4">
      <c r="A13" s="33" t="s">
        <v>2731</v>
      </c>
      <c r="B13" s="32" t="s">
        <v>2732</v>
      </c>
    </row>
    <row r="14" spans="1:4">
      <c r="A14" t="s">
        <v>2736</v>
      </c>
      <c r="B14" s="32" t="s">
        <v>2735</v>
      </c>
    </row>
    <row r="15" spans="1:4" ht="15.75">
      <c r="A15" t="s">
        <v>2930</v>
      </c>
      <c r="B15" s="58" t="s">
        <v>2931</v>
      </c>
    </row>
    <row r="16" spans="1:4" ht="15.75">
      <c r="A16" t="s">
        <v>2935</v>
      </c>
      <c r="B16" s="58" t="s">
        <v>2933</v>
      </c>
    </row>
    <row r="17" spans="1:2" ht="15.75">
      <c r="A17" t="s">
        <v>2936</v>
      </c>
      <c r="B17" s="58" t="s">
        <v>2934</v>
      </c>
    </row>
    <row r="18" spans="1:2" ht="15.75">
      <c r="A18" t="s">
        <v>2937</v>
      </c>
      <c r="B18" s="58" t="s">
        <v>2938</v>
      </c>
    </row>
    <row r="19" spans="1:2" ht="15.75">
      <c r="A19" t="s">
        <v>2932</v>
      </c>
      <c r="B19" s="58" t="s">
        <v>2939</v>
      </c>
    </row>
  </sheetData>
  <conditionalFormatting sqref="A2:A4">
    <cfRule type="containsText" dxfId="19" priority="1" operator="containsText" text="\">
      <formula>NOT(ISERROR(SEARCH("\",A2)))</formula>
    </cfRule>
    <cfRule type="containsText" dxfId="18" priority="2" operator="containsText" text="/">
      <formula>NOT(ISERROR(SEARCH("/",A2)))</formula>
    </cfRule>
  </conditionalFormatting>
  <conditionalFormatting sqref="B2:B5">
    <cfRule type="containsText" dxfId="17" priority="9" operator="containsText" text="\">
      <formula>NOT(ISERROR(SEARCH("\",B2)))</formula>
    </cfRule>
    <cfRule type="containsText" dxfId="16" priority="10" operator="containsText" text="/">
      <formula>NOT(ISERROR(SEARCH("/",B2)))</formula>
    </cfRule>
  </conditionalFormatting>
  <conditionalFormatting sqref="B7">
    <cfRule type="containsText" dxfId="15" priority="7" operator="containsText" text="\">
      <formula>NOT(ISERROR(SEARCH("\",B7)))</formula>
    </cfRule>
    <cfRule type="containsText" dxfId="14" priority="8" operator="containsText" text="/">
      <formula>NOT(ISERROR(SEARCH("/",B7)))</formula>
    </cfRule>
  </conditionalFormatting>
  <hyperlinks>
    <hyperlink ref="D1" r:id="rId1" xr:uid="{8BF7334D-E314-4CA7-8E19-93C2167D014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679E-3734-46EF-94E6-221ABEBE0C40}">
  <dimension ref="A1:E41"/>
  <sheetViews>
    <sheetView workbookViewId="0">
      <selection activeCell="E1" sqref="E1"/>
    </sheetView>
  </sheetViews>
  <sheetFormatPr defaultRowHeight="14.25"/>
  <cols>
    <col min="1" max="1" width="19.875" customWidth="1"/>
    <col min="2" max="2" width="17.375" customWidth="1"/>
    <col min="3" max="3" width="35.75" customWidth="1"/>
    <col min="4" max="4" width="35.875" customWidth="1"/>
    <col min="5" max="5" width="102" customWidth="1"/>
  </cols>
  <sheetData>
    <row r="1" spans="1:5">
      <c r="A1" t="s">
        <v>1221</v>
      </c>
      <c r="B1" t="s">
        <v>379</v>
      </c>
      <c r="C1" t="s">
        <v>3739</v>
      </c>
      <c r="D1" t="s">
        <v>3728</v>
      </c>
      <c r="E1" t="s">
        <v>3727</v>
      </c>
    </row>
    <row r="2" spans="1:5">
      <c r="A2" s="4" t="s">
        <v>1218</v>
      </c>
      <c r="B2" t="s">
        <v>3738</v>
      </c>
      <c r="D2" t="s">
        <v>1295</v>
      </c>
      <c r="E2" t="s">
        <v>2180</v>
      </c>
    </row>
    <row r="3" spans="1:5">
      <c r="A3" s="4" t="s">
        <v>1218</v>
      </c>
      <c r="B3" t="s">
        <v>3738</v>
      </c>
      <c r="D3" t="s">
        <v>1292</v>
      </c>
      <c r="E3" t="s">
        <v>2177</v>
      </c>
    </row>
    <row r="4" spans="1:5">
      <c r="A4" s="4" t="s">
        <v>1218</v>
      </c>
      <c r="B4" t="s">
        <v>3738</v>
      </c>
      <c r="D4" t="s">
        <v>1285</v>
      </c>
      <c r="E4" t="s">
        <v>2176</v>
      </c>
    </row>
    <row r="5" spans="1:5">
      <c r="A5" s="4" t="s">
        <v>1218</v>
      </c>
      <c r="B5" t="s">
        <v>3738</v>
      </c>
      <c r="D5" t="s">
        <v>367</v>
      </c>
      <c r="E5" t="s">
        <v>2175</v>
      </c>
    </row>
    <row r="6" spans="1:5">
      <c r="A6" s="4" t="s">
        <v>1218</v>
      </c>
      <c r="B6" t="s">
        <v>3738</v>
      </c>
      <c r="D6" t="s">
        <v>1281</v>
      </c>
      <c r="E6" t="s">
        <v>3726</v>
      </c>
    </row>
    <row r="7" spans="1:5">
      <c r="A7" s="4" t="s">
        <v>1218</v>
      </c>
      <c r="B7" t="s">
        <v>3738</v>
      </c>
      <c r="D7" t="s">
        <v>1275</v>
      </c>
      <c r="E7" t="s">
        <v>2179</v>
      </c>
    </row>
    <row r="8" spans="1:5">
      <c r="A8" s="4" t="s">
        <v>1218</v>
      </c>
      <c r="B8" t="s">
        <v>3738</v>
      </c>
      <c r="D8" t="s">
        <v>1272</v>
      </c>
      <c r="E8" t="s">
        <v>3725</v>
      </c>
    </row>
    <row r="9" spans="1:5">
      <c r="A9" s="4" t="s">
        <v>1218</v>
      </c>
      <c r="B9" t="s">
        <v>3738</v>
      </c>
      <c r="D9" t="s">
        <v>1265</v>
      </c>
      <c r="E9" t="s">
        <v>3724</v>
      </c>
    </row>
    <row r="10" spans="1:5">
      <c r="A10" s="4" t="s">
        <v>1218</v>
      </c>
      <c r="B10" t="s">
        <v>3738</v>
      </c>
      <c r="D10" t="s">
        <v>1259</v>
      </c>
      <c r="E10" t="s">
        <v>3723</v>
      </c>
    </row>
    <row r="11" spans="1:5">
      <c r="A11" s="4" t="s">
        <v>1218</v>
      </c>
      <c r="B11" t="s">
        <v>3738</v>
      </c>
      <c r="D11" t="s">
        <v>1255</v>
      </c>
      <c r="E11" t="s">
        <v>3722</v>
      </c>
    </row>
    <row r="12" spans="1:5">
      <c r="A12" s="4" t="s">
        <v>1218</v>
      </c>
      <c r="B12" t="s">
        <v>3738</v>
      </c>
      <c r="D12" t="s">
        <v>1250</v>
      </c>
      <c r="E12" t="s">
        <v>3721</v>
      </c>
    </row>
    <row r="13" spans="1:5">
      <c r="A13" s="4" t="s">
        <v>1218</v>
      </c>
      <c r="B13" t="s">
        <v>3738</v>
      </c>
      <c r="D13" t="s">
        <v>1244</v>
      </c>
      <c r="E13" t="s">
        <v>3720</v>
      </c>
    </row>
    <row r="14" spans="1:5">
      <c r="A14" s="4" t="s">
        <v>1218</v>
      </c>
      <c r="B14" t="s">
        <v>3738</v>
      </c>
      <c r="D14" t="s">
        <v>1239</v>
      </c>
      <c r="E14" t="s">
        <v>3719</v>
      </c>
    </row>
    <row r="15" spans="1:5">
      <c r="A15" s="4" t="s">
        <v>1218</v>
      </c>
      <c r="B15" t="s">
        <v>3738</v>
      </c>
      <c r="D15" t="s">
        <v>1232</v>
      </c>
      <c r="E15" t="s">
        <v>2178</v>
      </c>
    </row>
    <row r="16" spans="1:5">
      <c r="A16" s="4" t="s">
        <v>1218</v>
      </c>
      <c r="B16" t="s">
        <v>3731</v>
      </c>
      <c r="C16" t="s">
        <v>1317</v>
      </c>
      <c r="D16" t="s">
        <v>3825</v>
      </c>
      <c r="E16" t="s">
        <v>3737</v>
      </c>
    </row>
    <row r="17" spans="1:5">
      <c r="A17" s="4" t="s">
        <v>1218</v>
      </c>
      <c r="B17" t="s">
        <v>3731</v>
      </c>
      <c r="C17" t="s">
        <v>1315</v>
      </c>
      <c r="D17" t="s">
        <v>3826</v>
      </c>
      <c r="E17" t="s">
        <v>3736</v>
      </c>
    </row>
    <row r="18" spans="1:5">
      <c r="A18" s="4" t="s">
        <v>1218</v>
      </c>
      <c r="B18" t="s">
        <v>3731</v>
      </c>
      <c r="C18" t="s">
        <v>1313</v>
      </c>
      <c r="D18" t="s">
        <v>3827</v>
      </c>
      <c r="E18" t="s">
        <v>3735</v>
      </c>
    </row>
    <row r="19" spans="1:5">
      <c r="A19" s="4" t="s">
        <v>1218</v>
      </c>
      <c r="B19" t="s">
        <v>3731</v>
      </c>
      <c r="C19" t="s">
        <v>1311</v>
      </c>
      <c r="D19" t="s">
        <v>3828</v>
      </c>
      <c r="E19" t="s">
        <v>3734</v>
      </c>
    </row>
    <row r="20" spans="1:5">
      <c r="A20" s="4" t="s">
        <v>1218</v>
      </c>
      <c r="B20" t="s">
        <v>3731</v>
      </c>
      <c r="C20" t="s">
        <v>1309</v>
      </c>
      <c r="D20" t="s">
        <v>3829</v>
      </c>
      <c r="E20" t="s">
        <v>3733</v>
      </c>
    </row>
    <row r="21" spans="1:5">
      <c r="A21" s="4" t="s">
        <v>1218</v>
      </c>
      <c r="B21" t="s">
        <v>3731</v>
      </c>
      <c r="C21" t="s">
        <v>1307</v>
      </c>
      <c r="D21" t="s">
        <v>3830</v>
      </c>
      <c r="E21" t="s">
        <v>3732</v>
      </c>
    </row>
    <row r="22" spans="1:5">
      <c r="A22" s="4" t="s">
        <v>1218</v>
      </c>
      <c r="B22" t="s">
        <v>3731</v>
      </c>
      <c r="C22" t="s">
        <v>3730</v>
      </c>
      <c r="D22" t="s">
        <v>3831</v>
      </c>
      <c r="E22" t="s">
        <v>3729</v>
      </c>
    </row>
    <row r="23" spans="1:5">
      <c r="A23" s="4" t="s">
        <v>1218</v>
      </c>
      <c r="B23" t="s">
        <v>3745</v>
      </c>
      <c r="C23" t="s">
        <v>3747</v>
      </c>
      <c r="D23" t="s">
        <v>3832</v>
      </c>
      <c r="E23" t="s">
        <v>3746</v>
      </c>
    </row>
    <row r="24" spans="1:5">
      <c r="A24" s="4" t="s">
        <v>1218</v>
      </c>
      <c r="B24" s="10" t="s">
        <v>329</v>
      </c>
      <c r="C24" t="s">
        <v>3833</v>
      </c>
      <c r="D24" t="s">
        <v>365</v>
      </c>
      <c r="E24" t="s">
        <v>3801</v>
      </c>
    </row>
    <row r="25" spans="1:5">
      <c r="A25" s="4" t="s">
        <v>1218</v>
      </c>
      <c r="B25" s="10" t="s">
        <v>329</v>
      </c>
      <c r="C25" t="s">
        <v>3833</v>
      </c>
      <c r="D25" t="s">
        <v>363</v>
      </c>
      <c r="E25" t="s">
        <v>3802</v>
      </c>
    </row>
    <row r="26" spans="1:5">
      <c r="A26" s="4" t="s">
        <v>1218</v>
      </c>
      <c r="B26" s="10" t="s">
        <v>329</v>
      </c>
      <c r="C26" t="s">
        <v>3833</v>
      </c>
      <c r="D26" t="s">
        <v>361</v>
      </c>
      <c r="E26" t="s">
        <v>3803</v>
      </c>
    </row>
    <row r="27" spans="1:5">
      <c r="A27" s="4" t="s">
        <v>1218</v>
      </c>
      <c r="B27" s="10" t="s">
        <v>329</v>
      </c>
      <c r="C27" t="s">
        <v>3833</v>
      </c>
      <c r="D27" t="s">
        <v>359</v>
      </c>
      <c r="E27" t="s">
        <v>3804</v>
      </c>
    </row>
    <row r="28" spans="1:5">
      <c r="A28" t="s">
        <v>1924</v>
      </c>
      <c r="B28" s="10" t="s">
        <v>329</v>
      </c>
      <c r="C28" t="s">
        <v>3833</v>
      </c>
      <c r="D28" t="s">
        <v>355</v>
      </c>
      <c r="E28" t="s">
        <v>3810</v>
      </c>
    </row>
    <row r="29" spans="1:5">
      <c r="A29" t="s">
        <v>1924</v>
      </c>
      <c r="B29" s="10" t="s">
        <v>329</v>
      </c>
      <c r="C29" t="s">
        <v>3833</v>
      </c>
      <c r="D29" t="s">
        <v>354</v>
      </c>
      <c r="E29" t="s">
        <v>3811</v>
      </c>
    </row>
    <row r="30" spans="1:5">
      <c r="A30" t="s">
        <v>1924</v>
      </c>
      <c r="B30" s="10" t="s">
        <v>329</v>
      </c>
      <c r="C30" t="s">
        <v>3833</v>
      </c>
      <c r="D30" t="s">
        <v>351</v>
      </c>
      <c r="E30" t="s">
        <v>3813</v>
      </c>
    </row>
    <row r="31" spans="1:5">
      <c r="A31" t="s">
        <v>1924</v>
      </c>
      <c r="B31" s="10" t="s">
        <v>329</v>
      </c>
      <c r="C31" t="s">
        <v>3833</v>
      </c>
      <c r="D31" t="s">
        <v>349</v>
      </c>
      <c r="E31" t="s">
        <v>3814</v>
      </c>
    </row>
    <row r="32" spans="1:5">
      <c r="A32" t="s">
        <v>1924</v>
      </c>
      <c r="B32" s="10" t="s">
        <v>329</v>
      </c>
      <c r="C32" t="s">
        <v>3833</v>
      </c>
      <c r="D32" t="s">
        <v>348</v>
      </c>
      <c r="E32" t="s">
        <v>3815</v>
      </c>
    </row>
    <row r="33" spans="1:5">
      <c r="A33" t="s">
        <v>1924</v>
      </c>
      <c r="B33" s="10" t="s">
        <v>329</v>
      </c>
      <c r="C33" t="s">
        <v>3833</v>
      </c>
      <c r="D33" t="s">
        <v>347</v>
      </c>
      <c r="E33" t="s">
        <v>3816</v>
      </c>
    </row>
    <row r="34" spans="1:5">
      <c r="A34" t="s">
        <v>1924</v>
      </c>
      <c r="B34" s="10" t="s">
        <v>329</v>
      </c>
      <c r="C34" t="s">
        <v>3833</v>
      </c>
      <c r="D34" t="s">
        <v>341</v>
      </c>
      <c r="E34" t="s">
        <v>3817</v>
      </c>
    </row>
    <row r="35" spans="1:5">
      <c r="A35" t="s">
        <v>1924</v>
      </c>
      <c r="B35" s="10" t="s">
        <v>329</v>
      </c>
      <c r="C35" t="s">
        <v>3833</v>
      </c>
      <c r="D35" t="s">
        <v>339</v>
      </c>
      <c r="E35" t="s">
        <v>3818</v>
      </c>
    </row>
    <row r="36" spans="1:5">
      <c r="A36" t="s">
        <v>1924</v>
      </c>
      <c r="B36" s="10" t="s">
        <v>329</v>
      </c>
      <c r="C36" t="s">
        <v>3833</v>
      </c>
      <c r="D36" t="s">
        <v>337</v>
      </c>
      <c r="E36" t="s">
        <v>3819</v>
      </c>
    </row>
    <row r="37" spans="1:5">
      <c r="A37" t="s">
        <v>1924</v>
      </c>
      <c r="B37" s="10" t="s">
        <v>329</v>
      </c>
      <c r="C37" t="s">
        <v>3833</v>
      </c>
      <c r="D37" t="s">
        <v>335</v>
      </c>
      <c r="E37" t="s">
        <v>3820</v>
      </c>
    </row>
    <row r="38" spans="1:5">
      <c r="A38" t="s">
        <v>1924</v>
      </c>
      <c r="B38" s="10" t="s">
        <v>329</v>
      </c>
      <c r="C38" t="s">
        <v>3833</v>
      </c>
      <c r="D38" t="s">
        <v>333</v>
      </c>
      <c r="E38" t="s">
        <v>3821</v>
      </c>
    </row>
    <row r="39" spans="1:5">
      <c r="A39" t="s">
        <v>1924</v>
      </c>
      <c r="B39" s="10" t="s">
        <v>329</v>
      </c>
      <c r="C39" t="s">
        <v>3833</v>
      </c>
      <c r="D39" t="s">
        <v>331</v>
      </c>
      <c r="E39" t="s">
        <v>3822</v>
      </c>
    </row>
    <row r="40" spans="1:5">
      <c r="A40" t="s">
        <v>1924</v>
      </c>
      <c r="B40" s="10" t="s">
        <v>329</v>
      </c>
      <c r="C40" t="s">
        <v>3833</v>
      </c>
      <c r="D40" t="s">
        <v>328</v>
      </c>
      <c r="E40" t="s">
        <v>3823</v>
      </c>
    </row>
    <row r="41" spans="1:5">
      <c r="A41" s="4" t="s">
        <v>1218</v>
      </c>
      <c r="B41" s="10" t="s">
        <v>329</v>
      </c>
      <c r="C41" t="s">
        <v>3833</v>
      </c>
      <c r="D41" t="s">
        <v>357</v>
      </c>
      <c r="E41" t="s">
        <v>3824</v>
      </c>
    </row>
  </sheetData>
  <conditionalFormatting sqref="B24:B41">
    <cfRule type="cellIs" dxfId="89" priority="4" operator="equal">
      <formula>"-"</formula>
    </cfRule>
    <cfRule type="cellIs" dxfId="88" priority="5" operator="equal">
      <formula>"TRUE"</formula>
    </cfRule>
  </conditionalFormatting>
  <conditionalFormatting sqref="D24:D41">
    <cfRule type="duplicateValues" dxfId="87" priority="69"/>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U81"/>
  <sheetViews>
    <sheetView topLeftCell="K25" workbookViewId="0">
      <selection activeCell="M46" sqref="M46"/>
    </sheetView>
  </sheetViews>
  <sheetFormatPr defaultRowHeight="14.25"/>
  <cols>
    <col min="4" max="5" width="17" customWidth="1"/>
    <col min="6" max="6" width="21.875" customWidth="1"/>
    <col min="7" max="7" width="15.25" bestFit="1" customWidth="1"/>
    <col min="8" max="8" width="29.875" customWidth="1"/>
    <col min="9" max="9" width="22.625" customWidth="1"/>
    <col min="11" max="11" width="27" customWidth="1"/>
    <col min="12" max="12" width="29.875" style="5" customWidth="1"/>
    <col min="13" max="13" width="27.75" bestFit="1" customWidth="1"/>
    <col min="14" max="14" width="26.75" customWidth="1"/>
    <col min="15" max="15" width="25.5" bestFit="1" customWidth="1"/>
    <col min="16" max="16" width="61.625" customWidth="1"/>
    <col min="17" max="17" width="39.875" customWidth="1"/>
    <col min="18" max="18" width="10.125" customWidth="1"/>
    <col min="19" max="19" width="4.875" style="6" customWidth="1"/>
    <col min="20" max="20" width="44.875" customWidth="1"/>
    <col min="21" max="21" width="21" customWidth="1"/>
  </cols>
  <sheetData>
    <row r="1" spans="1:21" s="25" customFormat="1" ht="15">
      <c r="A1" s="25" t="s">
        <v>3006</v>
      </c>
      <c r="B1" s="25" t="s">
        <v>1159</v>
      </c>
      <c r="C1" s="14" t="s">
        <v>1916</v>
      </c>
      <c r="D1" s="14" t="s">
        <v>1917</v>
      </c>
      <c r="E1" s="14" t="s">
        <v>2885</v>
      </c>
      <c r="F1" s="14" t="s">
        <v>2891</v>
      </c>
      <c r="G1" s="25" t="s">
        <v>2490</v>
      </c>
      <c r="H1" s="25" t="s">
        <v>2515</v>
      </c>
      <c r="I1" s="25" t="s">
        <v>2354</v>
      </c>
      <c r="J1" s="14" t="s">
        <v>379</v>
      </c>
      <c r="K1" s="14" t="s">
        <v>1301</v>
      </c>
      <c r="L1" s="71" t="s">
        <v>2515</v>
      </c>
      <c r="M1" s="14" t="s">
        <v>3488</v>
      </c>
      <c r="N1" s="14" t="s">
        <v>1378</v>
      </c>
      <c r="O1" s="14" t="s">
        <v>2353</v>
      </c>
      <c r="P1" s="14" t="s">
        <v>2352</v>
      </c>
      <c r="Q1" s="14" t="s">
        <v>2351</v>
      </c>
      <c r="R1" s="14" t="s">
        <v>1379</v>
      </c>
      <c r="S1" s="14" t="s">
        <v>1378</v>
      </c>
      <c r="T1" s="14" t="s">
        <v>1377</v>
      </c>
      <c r="U1" s="14" t="s">
        <v>2182</v>
      </c>
    </row>
    <row r="2" spans="1:21" ht="15.75">
      <c r="B2">
        <v>41</v>
      </c>
      <c r="C2" t="b">
        <v>1</v>
      </c>
      <c r="D2" t="s">
        <v>1924</v>
      </c>
      <c r="G2" t="s">
        <v>1334</v>
      </c>
      <c r="H2" t="s">
        <v>1309</v>
      </c>
      <c r="I2" t="s">
        <v>556</v>
      </c>
      <c r="J2" s="23" t="s">
        <v>1340</v>
      </c>
      <c r="K2" t="s">
        <v>1352</v>
      </c>
      <c r="L2" s="5" t="s">
        <v>1309</v>
      </c>
      <c r="M2" t="s">
        <v>621</v>
      </c>
      <c r="N2" t="s">
        <v>2520</v>
      </c>
      <c r="O2" t="s">
        <v>2521</v>
      </c>
      <c r="P2" t="s">
        <v>2818</v>
      </c>
      <c r="Q2" t="str">
        <f>"    "&amp;O2&amp;": "&amp;""""&amp;P2&amp;""""</f>
        <v xml:space="preserve">    title_i_cam_protocol_ht_angle_dir: "Camera height &amp; direction"</v>
      </c>
      <c r="R2" s="24" t="s">
        <v>1338</v>
      </c>
      <c r="S2" s="6">
        <v>42</v>
      </c>
      <c r="T2" t="s">
        <v>2385</v>
      </c>
      <c r="U2" t="s">
        <v>621</v>
      </c>
    </row>
    <row r="3" spans="1:21" ht="15.75">
      <c r="B3">
        <v>43</v>
      </c>
      <c r="C3" t="b">
        <v>1</v>
      </c>
      <c r="D3" t="b">
        <v>0</v>
      </c>
      <c r="G3" t="s">
        <v>1334</v>
      </c>
      <c r="H3" t="s">
        <v>1309</v>
      </c>
      <c r="I3" t="s">
        <v>2517</v>
      </c>
      <c r="J3" s="23" t="s">
        <v>1340</v>
      </c>
      <c r="K3" t="s">
        <v>1350</v>
      </c>
      <c r="L3" s="5" t="s">
        <v>1309</v>
      </c>
      <c r="M3" t="s">
        <v>621</v>
      </c>
      <c r="N3" t="s">
        <v>1351</v>
      </c>
      <c r="O3" t="s">
        <v>2195</v>
      </c>
      <c r="P3" t="s">
        <v>2473</v>
      </c>
      <c r="Q3" t="str">
        <f>"    "&amp;O3&amp;": "&amp;""""&amp;P3&amp;""""</f>
        <v xml:space="preserve">    title_i_bait_lure_cams: "Bait/lure (All or subset of camera locations)"</v>
      </c>
      <c r="R3" s="24" t="s">
        <v>1338</v>
      </c>
      <c r="S3" s="6">
        <v>44</v>
      </c>
      <c r="T3" t="s">
        <v>2387</v>
      </c>
      <c r="U3" t="s">
        <v>621</v>
      </c>
    </row>
    <row r="4" spans="1:21" ht="15.75">
      <c r="B4">
        <v>45</v>
      </c>
      <c r="C4" t="b">
        <v>1</v>
      </c>
      <c r="D4" t="b">
        <v>0</v>
      </c>
      <c r="G4" t="s">
        <v>1334</v>
      </c>
      <c r="H4" t="s">
        <v>1309</v>
      </c>
      <c r="I4" t="s">
        <v>556</v>
      </c>
      <c r="J4" s="23" t="s">
        <v>1340</v>
      </c>
      <c r="K4" t="s">
        <v>3481</v>
      </c>
      <c r="L4" s="5" t="s">
        <v>1309</v>
      </c>
      <c r="M4" t="s">
        <v>621</v>
      </c>
      <c r="N4" t="s">
        <v>3482</v>
      </c>
      <c r="O4" t="s">
        <v>3483</v>
      </c>
      <c r="P4" t="s">
        <v>2463</v>
      </c>
      <c r="Q4" t="str">
        <f>"    "&amp;O4&amp;": "&amp;""""&amp;P4&amp;""""</f>
        <v xml:space="preserve">    title_i_cam_targ_feature_same: "Targetting multiple features"</v>
      </c>
      <c r="R4" s="24" t="s">
        <v>1338</v>
      </c>
      <c r="S4" s="6">
        <v>46</v>
      </c>
      <c r="T4" t="s">
        <v>3484</v>
      </c>
      <c r="U4" t="s">
        <v>621</v>
      </c>
    </row>
    <row r="5" spans="1:21" ht="15.75">
      <c r="B5">
        <v>1</v>
      </c>
      <c r="C5" t="b">
        <v>1</v>
      </c>
      <c r="D5" t="b">
        <v>0</v>
      </c>
      <c r="G5" t="s">
        <v>1330</v>
      </c>
      <c r="H5" t="s">
        <v>1317</v>
      </c>
      <c r="I5" t="s">
        <v>2518</v>
      </c>
      <c r="J5" s="23" t="s">
        <v>1340</v>
      </c>
      <c r="K5" t="s">
        <v>1375</v>
      </c>
      <c r="L5" s="5" t="s">
        <v>1317</v>
      </c>
      <c r="M5" t="s">
        <v>2423</v>
      </c>
      <c r="N5" t="s">
        <v>1375</v>
      </c>
      <c r="O5" t="s">
        <v>2137</v>
      </c>
      <c r="P5" t="s">
        <v>2267</v>
      </c>
      <c r="Q5" t="s">
        <v>2319</v>
      </c>
      <c r="R5" s="24" t="s">
        <v>1338</v>
      </c>
      <c r="S5" s="6">
        <v>1</v>
      </c>
      <c r="T5" t="s">
        <v>2371</v>
      </c>
      <c r="U5" t="s">
        <v>3748</v>
      </c>
    </row>
    <row r="6" spans="1:21" ht="15.75">
      <c r="A6" t="s">
        <v>3007</v>
      </c>
      <c r="B6">
        <v>2</v>
      </c>
      <c r="C6" t="b">
        <v>1</v>
      </c>
      <c r="D6" s="4" t="s">
        <v>1218</v>
      </c>
      <c r="E6" s="4" t="s">
        <v>2889</v>
      </c>
      <c r="F6" s="4" t="s">
        <v>3005</v>
      </c>
      <c r="G6" t="s">
        <v>1330</v>
      </c>
      <c r="H6" t="s">
        <v>1317</v>
      </c>
      <c r="I6" t="s">
        <v>2518</v>
      </c>
      <c r="J6" s="23" t="s">
        <v>1340</v>
      </c>
      <c r="K6" t="s">
        <v>367</v>
      </c>
      <c r="L6" s="5" t="s">
        <v>1317</v>
      </c>
      <c r="M6" t="s">
        <v>2424</v>
      </c>
      <c r="N6" t="s">
        <v>367</v>
      </c>
      <c r="O6" t="s">
        <v>2173</v>
      </c>
      <c r="P6" t="s">
        <v>3665</v>
      </c>
      <c r="Q6" t="s">
        <v>2320</v>
      </c>
      <c r="R6" s="24" t="s">
        <v>1338</v>
      </c>
      <c r="S6" s="6">
        <v>2</v>
      </c>
      <c r="T6" t="s">
        <v>2372</v>
      </c>
      <c r="U6" t="s">
        <v>3749</v>
      </c>
    </row>
    <row r="7" spans="1:21" ht="15.75">
      <c r="A7" t="s">
        <v>3007</v>
      </c>
      <c r="B7">
        <v>3</v>
      </c>
      <c r="C7" t="b">
        <v>1</v>
      </c>
      <c r="D7" s="4" t="s">
        <v>1218</v>
      </c>
      <c r="E7" s="4" t="s">
        <v>2889</v>
      </c>
      <c r="F7" s="4" t="s">
        <v>3005</v>
      </c>
      <c r="G7" t="s">
        <v>1330</v>
      </c>
      <c r="H7" t="s">
        <v>1317</v>
      </c>
      <c r="I7" t="s">
        <v>2519</v>
      </c>
      <c r="J7" s="23" t="s">
        <v>1340</v>
      </c>
      <c r="K7" t="s">
        <v>1285</v>
      </c>
      <c r="L7" s="5" t="s">
        <v>1317</v>
      </c>
      <c r="M7" t="s">
        <v>2425</v>
      </c>
      <c r="N7" t="s">
        <v>1285</v>
      </c>
      <c r="O7" t="s">
        <v>2174</v>
      </c>
      <c r="P7" t="s">
        <v>2268</v>
      </c>
      <c r="Q7" t="s">
        <v>2321</v>
      </c>
      <c r="R7" s="24" t="s">
        <v>1338</v>
      </c>
      <c r="S7" s="6">
        <v>3</v>
      </c>
      <c r="T7" t="s">
        <v>2373</v>
      </c>
      <c r="U7" t="s">
        <v>3750</v>
      </c>
    </row>
    <row r="8" spans="1:21" ht="15.75">
      <c r="B8">
        <v>4</v>
      </c>
      <c r="C8" t="b">
        <v>1</v>
      </c>
      <c r="D8" t="b">
        <v>0</v>
      </c>
      <c r="G8" s="5" t="s">
        <v>1331</v>
      </c>
      <c r="H8" s="5" t="s">
        <v>1315</v>
      </c>
      <c r="I8" t="s">
        <v>425</v>
      </c>
      <c r="J8" s="23" t="s">
        <v>1340</v>
      </c>
      <c r="K8" t="s">
        <v>1374</v>
      </c>
      <c r="L8" s="5" t="s">
        <v>1315</v>
      </c>
      <c r="M8" s="5" t="s">
        <v>2523</v>
      </c>
      <c r="N8" t="s">
        <v>1374</v>
      </c>
      <c r="O8" t="s">
        <v>2135</v>
      </c>
      <c r="P8" t="s">
        <v>2269</v>
      </c>
      <c r="Q8" t="s">
        <v>2322</v>
      </c>
      <c r="R8" s="24" t="s">
        <v>1338</v>
      </c>
      <c r="S8" s="6">
        <v>4</v>
      </c>
      <c r="T8" s="5" t="s">
        <v>2374</v>
      </c>
      <c r="U8" t="s">
        <v>3751</v>
      </c>
    </row>
    <row r="9" spans="1:21" ht="15.75">
      <c r="B9">
        <v>5</v>
      </c>
      <c r="C9" t="b">
        <v>1</v>
      </c>
      <c r="D9" t="s">
        <v>1924</v>
      </c>
      <c r="G9" s="5" t="s">
        <v>1331</v>
      </c>
      <c r="H9" s="5" t="s">
        <v>1315</v>
      </c>
      <c r="I9" t="s">
        <v>2294</v>
      </c>
      <c r="J9" s="23" t="s">
        <v>1340</v>
      </c>
      <c r="K9" t="s">
        <v>1373</v>
      </c>
      <c r="L9" s="5" t="s">
        <v>1315</v>
      </c>
      <c r="M9" s="5" t="s">
        <v>2524</v>
      </c>
      <c r="N9" t="s">
        <v>1373</v>
      </c>
      <c r="O9" t="s">
        <v>2136</v>
      </c>
      <c r="P9" t="s">
        <v>2270</v>
      </c>
      <c r="Q9" t="s">
        <v>2323</v>
      </c>
      <c r="R9" s="24" t="s">
        <v>1338</v>
      </c>
      <c r="S9" s="6">
        <v>5</v>
      </c>
      <c r="T9" s="5" t="s">
        <v>2375</v>
      </c>
      <c r="U9" t="s">
        <v>3752</v>
      </c>
    </row>
    <row r="10" spans="1:21" ht="15.75">
      <c r="A10" t="s">
        <v>3007</v>
      </c>
      <c r="B10">
        <v>6</v>
      </c>
      <c r="C10" t="b">
        <v>1</v>
      </c>
      <c r="D10" s="4" t="s">
        <v>1218</v>
      </c>
      <c r="E10" s="4" t="s">
        <v>2888</v>
      </c>
      <c r="F10" s="4"/>
      <c r="G10" s="5" t="s">
        <v>1331</v>
      </c>
      <c r="H10" s="5" t="s">
        <v>1315</v>
      </c>
      <c r="I10" t="s">
        <v>2294</v>
      </c>
      <c r="J10" s="23" t="s">
        <v>1340</v>
      </c>
      <c r="K10" t="s">
        <v>1292</v>
      </c>
      <c r="L10" s="5" t="s">
        <v>1315</v>
      </c>
      <c r="M10" s="5" t="s">
        <v>2525</v>
      </c>
      <c r="N10" t="s">
        <v>1292</v>
      </c>
      <c r="O10" t="s">
        <v>2138</v>
      </c>
      <c r="P10" t="s">
        <v>2271</v>
      </c>
      <c r="Q10" t="s">
        <v>2324</v>
      </c>
      <c r="R10" s="24" t="s">
        <v>1338</v>
      </c>
      <c r="S10" s="6">
        <v>6</v>
      </c>
      <c r="T10" s="5" t="s">
        <v>2376</v>
      </c>
      <c r="U10" t="s">
        <v>3753</v>
      </c>
    </row>
    <row r="11" spans="1:21" ht="15.75">
      <c r="B11">
        <v>7</v>
      </c>
      <c r="C11" t="b">
        <v>1</v>
      </c>
      <c r="D11" t="s">
        <v>1924</v>
      </c>
      <c r="G11" s="5" t="s">
        <v>1331</v>
      </c>
      <c r="H11" s="5" t="s">
        <v>1315</v>
      </c>
      <c r="I11" t="s">
        <v>2294</v>
      </c>
      <c r="J11" s="23" t="s">
        <v>1340</v>
      </c>
      <c r="K11" t="s">
        <v>1362</v>
      </c>
      <c r="L11" s="5" t="s">
        <v>1315</v>
      </c>
      <c r="M11" s="5" t="s">
        <v>2526</v>
      </c>
      <c r="N11" t="s">
        <v>1362</v>
      </c>
      <c r="O11" t="s">
        <v>2139</v>
      </c>
      <c r="P11" t="s">
        <v>2272</v>
      </c>
      <c r="Q11" t="s">
        <v>2325</v>
      </c>
      <c r="R11" s="24" t="s">
        <v>1338</v>
      </c>
      <c r="S11" s="6">
        <v>7</v>
      </c>
      <c r="T11" s="5" t="s">
        <v>2377</v>
      </c>
      <c r="U11" t="s">
        <v>3754</v>
      </c>
    </row>
    <row r="12" spans="1:21" ht="15.75">
      <c r="A12" t="s">
        <v>3007</v>
      </c>
      <c r="B12">
        <v>8</v>
      </c>
      <c r="C12" t="b">
        <v>1</v>
      </c>
      <c r="D12" s="4" t="s">
        <v>1218</v>
      </c>
      <c r="E12" s="56" t="s">
        <v>2890</v>
      </c>
      <c r="F12" s="56"/>
      <c r="G12" s="22" t="s">
        <v>1332</v>
      </c>
      <c r="H12" t="s">
        <v>1313</v>
      </c>
      <c r="I12" t="s">
        <v>2367</v>
      </c>
      <c r="J12" s="23" t="s">
        <v>1340</v>
      </c>
      <c r="K12" t="s">
        <v>1232</v>
      </c>
      <c r="L12" s="5" t="s">
        <v>1313</v>
      </c>
      <c r="M12" s="22" t="s">
        <v>2527</v>
      </c>
      <c r="N12" t="s">
        <v>1232</v>
      </c>
      <c r="O12" t="s">
        <v>2140</v>
      </c>
      <c r="P12" t="s">
        <v>2273</v>
      </c>
      <c r="Q12" t="s">
        <v>2326</v>
      </c>
      <c r="R12" s="24" t="s">
        <v>1338</v>
      </c>
      <c r="S12" s="6">
        <v>8</v>
      </c>
      <c r="T12" s="22" t="s">
        <v>2378</v>
      </c>
      <c r="U12" t="s">
        <v>3755</v>
      </c>
    </row>
    <row r="13" spans="1:21" ht="15.75">
      <c r="B13">
        <v>9</v>
      </c>
      <c r="C13" t="b">
        <v>1</v>
      </c>
      <c r="D13" t="b">
        <v>0</v>
      </c>
      <c r="G13" s="22" t="s">
        <v>1332</v>
      </c>
      <c r="H13" t="s">
        <v>1313</v>
      </c>
      <c r="I13" t="s">
        <v>2367</v>
      </c>
      <c r="J13" s="23" t="s">
        <v>1340</v>
      </c>
      <c r="K13" t="s">
        <v>2181</v>
      </c>
      <c r="L13" s="5" t="s">
        <v>1313</v>
      </c>
      <c r="M13" s="22" t="s">
        <v>2528</v>
      </c>
      <c r="N13" t="s">
        <v>2181</v>
      </c>
      <c r="O13" t="s">
        <v>2187</v>
      </c>
      <c r="P13" t="s">
        <v>2516</v>
      </c>
      <c r="Q13" t="s">
        <v>2819</v>
      </c>
      <c r="R13" s="24" t="s">
        <v>1338</v>
      </c>
      <c r="S13" s="6">
        <v>9</v>
      </c>
      <c r="T13" s="22" t="s">
        <v>2379</v>
      </c>
      <c r="U13" t="s">
        <v>3756</v>
      </c>
    </row>
    <row r="14" spans="1:21" ht="15.75">
      <c r="A14" t="b">
        <v>0</v>
      </c>
      <c r="B14">
        <v>10</v>
      </c>
      <c r="C14" t="b">
        <v>1</v>
      </c>
      <c r="D14" s="4" t="s">
        <v>1218</v>
      </c>
      <c r="E14" s="4" t="s">
        <v>2889</v>
      </c>
      <c r="F14" s="4" t="s">
        <v>3005</v>
      </c>
      <c r="G14" s="22" t="s">
        <v>1332</v>
      </c>
      <c r="H14" t="s">
        <v>1313</v>
      </c>
      <c r="I14" t="s">
        <v>2367</v>
      </c>
      <c r="J14" s="23" t="s">
        <v>1340</v>
      </c>
      <c r="K14" t="s">
        <v>1275</v>
      </c>
      <c r="L14" s="5" t="s">
        <v>1313</v>
      </c>
      <c r="M14" s="22" t="s">
        <v>2529</v>
      </c>
      <c r="N14" t="s">
        <v>1275</v>
      </c>
      <c r="O14" t="s">
        <v>2141</v>
      </c>
      <c r="P14" t="s">
        <v>2274</v>
      </c>
      <c r="Q14" t="s">
        <v>2327</v>
      </c>
      <c r="R14" s="24" t="s">
        <v>1338</v>
      </c>
      <c r="S14" s="6">
        <v>10</v>
      </c>
      <c r="T14" s="22" t="s">
        <v>2380</v>
      </c>
      <c r="U14" t="s">
        <v>3757</v>
      </c>
    </row>
    <row r="15" spans="1:21" ht="15.75">
      <c r="B15">
        <v>11</v>
      </c>
      <c r="C15" t="b">
        <v>1</v>
      </c>
      <c r="D15" t="b">
        <v>0</v>
      </c>
      <c r="G15" s="22" t="s">
        <v>1332</v>
      </c>
      <c r="H15" t="s">
        <v>1313</v>
      </c>
      <c r="I15" t="s">
        <v>2368</v>
      </c>
      <c r="J15" s="23" t="s">
        <v>1340</v>
      </c>
      <c r="K15" t="s">
        <v>1372</v>
      </c>
      <c r="L15" s="5" t="s">
        <v>1313</v>
      </c>
      <c r="M15" s="22" t="s">
        <v>2530</v>
      </c>
      <c r="N15" t="s">
        <v>1372</v>
      </c>
      <c r="O15" t="s">
        <v>2142</v>
      </c>
      <c r="P15" t="s">
        <v>2275</v>
      </c>
      <c r="Q15" t="s">
        <v>2328</v>
      </c>
      <c r="R15" s="24" t="s">
        <v>1338</v>
      </c>
      <c r="S15" s="6">
        <v>11</v>
      </c>
      <c r="T15" s="22" t="s">
        <v>2381</v>
      </c>
      <c r="U15" t="s">
        <v>3758</v>
      </c>
    </row>
    <row r="16" spans="1:21" ht="15.75">
      <c r="B16">
        <v>12</v>
      </c>
      <c r="C16" t="b">
        <v>1</v>
      </c>
      <c r="D16" s="4" t="s">
        <v>1218</v>
      </c>
      <c r="G16" t="s">
        <v>1333</v>
      </c>
      <c r="H16" t="s">
        <v>1311</v>
      </c>
      <c r="I16" t="s">
        <v>1311</v>
      </c>
      <c r="J16" s="23" t="s">
        <v>1340</v>
      </c>
      <c r="K16" t="s">
        <v>1281</v>
      </c>
      <c r="L16" s="5" t="s">
        <v>1311</v>
      </c>
      <c r="M16" t="s">
        <v>2531</v>
      </c>
      <c r="N16" t="s">
        <v>1281</v>
      </c>
      <c r="O16" t="s">
        <v>2143</v>
      </c>
      <c r="P16" t="s">
        <v>2276</v>
      </c>
      <c r="Q16" t="s">
        <v>2329</v>
      </c>
      <c r="R16" s="24" t="s">
        <v>1338</v>
      </c>
      <c r="S16" s="6">
        <v>12</v>
      </c>
      <c r="T16" t="s">
        <v>2426</v>
      </c>
      <c r="U16" t="s">
        <v>3759</v>
      </c>
    </row>
    <row r="17" spans="1:21" ht="15.75">
      <c r="B17">
        <v>13</v>
      </c>
      <c r="C17" t="b">
        <v>1</v>
      </c>
      <c r="D17" s="4" t="s">
        <v>1218</v>
      </c>
      <c r="E17" s="4" t="s">
        <v>2888</v>
      </c>
      <c r="F17" s="4"/>
      <c r="G17" t="s">
        <v>1333</v>
      </c>
      <c r="H17" t="s">
        <v>1311</v>
      </c>
      <c r="I17" t="s">
        <v>2295</v>
      </c>
      <c r="J17" s="23" t="s">
        <v>1340</v>
      </c>
      <c r="K17" t="s">
        <v>1259</v>
      </c>
      <c r="L17" s="5" t="s">
        <v>1311</v>
      </c>
      <c r="M17" t="s">
        <v>2532</v>
      </c>
      <c r="N17" t="s">
        <v>1259</v>
      </c>
      <c r="O17" t="s">
        <v>2144</v>
      </c>
      <c r="P17" t="s">
        <v>2883</v>
      </c>
      <c r="Q17" t="s">
        <v>2330</v>
      </c>
      <c r="R17" s="24" t="s">
        <v>1338</v>
      </c>
      <c r="S17" s="6">
        <v>13</v>
      </c>
      <c r="T17" t="s">
        <v>2427</v>
      </c>
      <c r="U17" t="s">
        <v>3760</v>
      </c>
    </row>
    <row r="18" spans="1:21" ht="15.75">
      <c r="B18">
        <v>14</v>
      </c>
      <c r="C18" t="b">
        <v>1</v>
      </c>
      <c r="D18" s="4" t="s">
        <v>1218</v>
      </c>
      <c r="E18" s="56" t="s">
        <v>2890</v>
      </c>
      <c r="F18" s="4"/>
      <c r="G18" t="s">
        <v>1333</v>
      </c>
      <c r="H18" t="s">
        <v>1311</v>
      </c>
      <c r="I18" t="s">
        <v>2295</v>
      </c>
      <c r="J18" s="23" t="s">
        <v>1340</v>
      </c>
      <c r="K18" t="s">
        <v>1239</v>
      </c>
      <c r="L18" s="5" t="s">
        <v>1311</v>
      </c>
      <c r="M18" t="s">
        <v>2533</v>
      </c>
      <c r="N18" t="s">
        <v>1239</v>
      </c>
      <c r="O18" t="s">
        <v>2145</v>
      </c>
      <c r="P18" t="s">
        <v>2277</v>
      </c>
      <c r="Q18" t="s">
        <v>2331</v>
      </c>
      <c r="R18" s="24" t="s">
        <v>1338</v>
      </c>
      <c r="S18" s="6">
        <v>14</v>
      </c>
      <c r="T18" t="s">
        <v>2428</v>
      </c>
      <c r="U18" t="s">
        <v>3761</v>
      </c>
    </row>
    <row r="19" spans="1:21" ht="15.75">
      <c r="B19">
        <v>15</v>
      </c>
      <c r="C19" t="b">
        <v>1</v>
      </c>
      <c r="D19" t="s">
        <v>1924</v>
      </c>
      <c r="G19" t="s">
        <v>1333</v>
      </c>
      <c r="H19" t="s">
        <v>1311</v>
      </c>
      <c r="I19" t="s">
        <v>2295</v>
      </c>
      <c r="J19" s="23" t="s">
        <v>1340</v>
      </c>
      <c r="K19" t="s">
        <v>1371</v>
      </c>
      <c r="L19" s="5" t="s">
        <v>1311</v>
      </c>
      <c r="M19" t="s">
        <v>2534</v>
      </c>
      <c r="N19" t="s">
        <v>1371</v>
      </c>
      <c r="O19" t="s">
        <v>2146</v>
      </c>
      <c r="P19" t="s">
        <v>2278</v>
      </c>
      <c r="Q19" t="s">
        <v>2332</v>
      </c>
      <c r="R19" s="24" t="s">
        <v>1338</v>
      </c>
      <c r="S19" s="6">
        <v>15</v>
      </c>
      <c r="T19" t="s">
        <v>2429</v>
      </c>
      <c r="U19" t="s">
        <v>3762</v>
      </c>
    </row>
    <row r="20" spans="1:21" ht="15.75">
      <c r="B20">
        <v>16</v>
      </c>
      <c r="C20" t="b">
        <v>1</v>
      </c>
      <c r="D20" s="4" t="s">
        <v>1924</v>
      </c>
      <c r="E20" s="4"/>
      <c r="F20" s="4"/>
      <c r="G20" t="s">
        <v>1333</v>
      </c>
      <c r="H20" t="s">
        <v>1311</v>
      </c>
      <c r="I20" t="s">
        <v>2295</v>
      </c>
      <c r="J20" s="23" t="s">
        <v>1340</v>
      </c>
      <c r="K20" t="s">
        <v>1255</v>
      </c>
      <c r="L20" s="5" t="s">
        <v>1311</v>
      </c>
      <c r="M20" t="s">
        <v>2535</v>
      </c>
      <c r="N20" t="s">
        <v>1255</v>
      </c>
      <c r="O20" t="s">
        <v>2183</v>
      </c>
      <c r="P20" t="s">
        <v>2279</v>
      </c>
      <c r="Q20" t="s">
        <v>2333</v>
      </c>
      <c r="R20" s="24" t="s">
        <v>1338</v>
      </c>
      <c r="S20" s="6">
        <v>16</v>
      </c>
      <c r="T20" t="s">
        <v>2430</v>
      </c>
      <c r="U20" t="s">
        <v>3763</v>
      </c>
    </row>
    <row r="21" spans="1:21" ht="15.75">
      <c r="B21">
        <v>17</v>
      </c>
      <c r="C21" t="b">
        <v>1</v>
      </c>
      <c r="D21" s="4" t="s">
        <v>1218</v>
      </c>
      <c r="E21" s="4" t="s">
        <v>2889</v>
      </c>
      <c r="F21" s="4"/>
      <c r="G21" t="s">
        <v>1333</v>
      </c>
      <c r="H21" t="s">
        <v>1311</v>
      </c>
      <c r="I21" t="s">
        <v>2295</v>
      </c>
      <c r="J21" s="23" t="s">
        <v>1340</v>
      </c>
      <c r="K21" t="s">
        <v>1265</v>
      </c>
      <c r="L21" s="5" t="s">
        <v>1311</v>
      </c>
      <c r="M21" s="5" t="s">
        <v>2536</v>
      </c>
      <c r="N21" t="s">
        <v>1265</v>
      </c>
      <c r="O21" t="s">
        <v>2147</v>
      </c>
      <c r="P21" t="s">
        <v>2280</v>
      </c>
      <c r="Q21" t="s">
        <v>2334</v>
      </c>
      <c r="R21" s="24" t="s">
        <v>1338</v>
      </c>
      <c r="S21" s="6">
        <v>17</v>
      </c>
      <c r="T21" t="s">
        <v>2431</v>
      </c>
      <c r="U21" t="s">
        <v>3764</v>
      </c>
    </row>
    <row r="22" spans="1:21" ht="15.75">
      <c r="B22">
        <v>18</v>
      </c>
      <c r="C22" t="b">
        <v>1</v>
      </c>
      <c r="D22" s="4" t="s">
        <v>1218</v>
      </c>
      <c r="E22" s="4" t="s">
        <v>2889</v>
      </c>
      <c r="F22" s="4"/>
      <c r="G22" t="s">
        <v>1333</v>
      </c>
      <c r="H22" t="s">
        <v>1311</v>
      </c>
      <c r="I22" t="s">
        <v>2295</v>
      </c>
      <c r="J22" s="23" t="s">
        <v>1340</v>
      </c>
      <c r="K22" t="s">
        <v>1244</v>
      </c>
      <c r="L22" s="5" t="s">
        <v>1311</v>
      </c>
      <c r="M22" s="5" t="s">
        <v>2537</v>
      </c>
      <c r="N22" t="s">
        <v>1244</v>
      </c>
      <c r="O22" t="s">
        <v>2148</v>
      </c>
      <c r="P22" t="s">
        <v>2281</v>
      </c>
      <c r="Q22" t="s">
        <v>2335</v>
      </c>
      <c r="R22" s="24" t="s">
        <v>1338</v>
      </c>
      <c r="S22" s="6">
        <v>18</v>
      </c>
      <c r="T22" t="s">
        <v>2432</v>
      </c>
      <c r="U22" t="s">
        <v>3765</v>
      </c>
    </row>
    <row r="23" spans="1:21" ht="15.75">
      <c r="B23">
        <v>19</v>
      </c>
      <c r="C23" t="b">
        <v>1</v>
      </c>
      <c r="D23" s="4" t="s">
        <v>1218</v>
      </c>
      <c r="E23" s="4" t="s">
        <v>2889</v>
      </c>
      <c r="F23" s="4"/>
      <c r="G23" t="s">
        <v>1333</v>
      </c>
      <c r="H23" t="s">
        <v>1311</v>
      </c>
      <c r="I23" t="s">
        <v>2295</v>
      </c>
      <c r="J23" s="23" t="s">
        <v>1340</v>
      </c>
      <c r="K23" t="s">
        <v>1250</v>
      </c>
      <c r="L23" s="5" t="s">
        <v>1311</v>
      </c>
      <c r="M23" s="5" t="s">
        <v>2538</v>
      </c>
      <c r="N23" t="s">
        <v>1250</v>
      </c>
      <c r="O23" t="s">
        <v>2149</v>
      </c>
      <c r="P23" t="s">
        <v>2282</v>
      </c>
      <c r="Q23" t="s">
        <v>2336</v>
      </c>
      <c r="R23" s="24" t="s">
        <v>1338</v>
      </c>
      <c r="S23" s="6">
        <v>19</v>
      </c>
      <c r="T23" t="s">
        <v>2433</v>
      </c>
      <c r="U23" t="s">
        <v>3766</v>
      </c>
    </row>
    <row r="24" spans="1:21" ht="15.75">
      <c r="B24">
        <v>20</v>
      </c>
      <c r="C24" t="b">
        <v>1</v>
      </c>
      <c r="D24" s="4" t="s">
        <v>1218</v>
      </c>
      <c r="E24" s="4" t="s">
        <v>2889</v>
      </c>
      <c r="F24" s="4" t="s">
        <v>3005</v>
      </c>
      <c r="G24" t="s">
        <v>1333</v>
      </c>
      <c r="H24" t="s">
        <v>1311</v>
      </c>
      <c r="I24" t="s">
        <v>2295</v>
      </c>
      <c r="J24" s="9" t="s">
        <v>1340</v>
      </c>
      <c r="K24" t="s">
        <v>1272</v>
      </c>
      <c r="L24" s="5" t="s">
        <v>1311</v>
      </c>
      <c r="M24" s="5" t="s">
        <v>2539</v>
      </c>
      <c r="N24" t="s">
        <v>1272</v>
      </c>
      <c r="O24" t="s">
        <v>2150</v>
      </c>
      <c r="P24" t="s">
        <v>2283</v>
      </c>
      <c r="Q24" t="s">
        <v>2337</v>
      </c>
      <c r="R24" s="7" t="s">
        <v>1338</v>
      </c>
      <c r="S24" s="6">
        <v>20</v>
      </c>
      <c r="T24" t="s">
        <v>2434</v>
      </c>
      <c r="U24" t="s">
        <v>3767</v>
      </c>
    </row>
    <row r="25" spans="1:21" ht="15.75">
      <c r="B25">
        <v>21</v>
      </c>
      <c r="C25" t="b">
        <v>1</v>
      </c>
      <c r="D25" t="b">
        <v>0</v>
      </c>
      <c r="G25" t="s">
        <v>1333</v>
      </c>
      <c r="H25" t="s">
        <v>1311</v>
      </c>
      <c r="I25" t="s">
        <v>2295</v>
      </c>
      <c r="J25" s="9" t="s">
        <v>1340</v>
      </c>
      <c r="K25" t="s">
        <v>1370</v>
      </c>
      <c r="L25" s="5" t="s">
        <v>1311</v>
      </c>
      <c r="M25" t="s">
        <v>2540</v>
      </c>
      <c r="N25" t="s">
        <v>1370</v>
      </c>
      <c r="O25" t="s">
        <v>2151</v>
      </c>
      <c r="P25" t="s">
        <v>2284</v>
      </c>
      <c r="Q25" t="s">
        <v>2338</v>
      </c>
      <c r="R25" s="7" t="s">
        <v>1338</v>
      </c>
      <c r="S25" s="6">
        <v>21</v>
      </c>
      <c r="T25" t="s">
        <v>2435</v>
      </c>
      <c r="U25" t="s">
        <v>3768</v>
      </c>
    </row>
    <row r="26" spans="1:21" ht="15.75">
      <c r="B26">
        <v>22</v>
      </c>
      <c r="C26" t="b">
        <v>1</v>
      </c>
      <c r="D26" t="b">
        <v>0</v>
      </c>
      <c r="G26" t="s">
        <v>1333</v>
      </c>
      <c r="H26" t="s">
        <v>1311</v>
      </c>
      <c r="I26" t="s">
        <v>2295</v>
      </c>
      <c r="J26" s="9" t="s">
        <v>1340</v>
      </c>
      <c r="K26" t="s">
        <v>1369</v>
      </c>
      <c r="L26" s="5" t="s">
        <v>1311</v>
      </c>
      <c r="M26" t="s">
        <v>2541</v>
      </c>
      <c r="N26" t="s">
        <v>1369</v>
      </c>
      <c r="O26" t="s">
        <v>2152</v>
      </c>
      <c r="P26" t="s">
        <v>2285</v>
      </c>
      <c r="Q26" t="s">
        <v>2339</v>
      </c>
      <c r="R26" s="7" t="s">
        <v>1338</v>
      </c>
      <c r="S26" s="6">
        <v>22</v>
      </c>
      <c r="T26" t="s">
        <v>2436</v>
      </c>
      <c r="U26" t="s">
        <v>3769</v>
      </c>
    </row>
    <row r="27" spans="1:21" ht="15.75">
      <c r="B27">
        <v>23</v>
      </c>
      <c r="C27" t="b">
        <v>1</v>
      </c>
      <c r="D27" t="s">
        <v>1924</v>
      </c>
      <c r="G27" t="s">
        <v>1333</v>
      </c>
      <c r="H27" t="s">
        <v>1311</v>
      </c>
      <c r="I27" t="s">
        <v>2295</v>
      </c>
      <c r="J27" s="9" t="s">
        <v>1340</v>
      </c>
      <c r="K27" t="s">
        <v>1368</v>
      </c>
      <c r="L27" s="5" t="s">
        <v>1311</v>
      </c>
      <c r="M27" t="s">
        <v>2542</v>
      </c>
      <c r="N27" t="s">
        <v>1368</v>
      </c>
      <c r="O27" t="s">
        <v>2153</v>
      </c>
      <c r="P27" t="s">
        <v>2286</v>
      </c>
      <c r="Q27" t="s">
        <v>2340</v>
      </c>
      <c r="R27" s="7" t="s">
        <v>1338</v>
      </c>
      <c r="S27" s="6">
        <v>23</v>
      </c>
      <c r="T27" t="s">
        <v>2437</v>
      </c>
      <c r="U27" t="s">
        <v>3770</v>
      </c>
    </row>
    <row r="28" spans="1:21" ht="15.75">
      <c r="B28">
        <v>24</v>
      </c>
      <c r="C28" t="b">
        <v>1</v>
      </c>
      <c r="D28" t="s">
        <v>1924</v>
      </c>
      <c r="G28" t="s">
        <v>1333</v>
      </c>
      <c r="H28" t="s">
        <v>1311</v>
      </c>
      <c r="I28" t="s">
        <v>2295</v>
      </c>
      <c r="J28" s="9" t="s">
        <v>1340</v>
      </c>
      <c r="K28" t="s">
        <v>1367</v>
      </c>
      <c r="L28" s="5" t="s">
        <v>1311</v>
      </c>
      <c r="M28" t="s">
        <v>2543</v>
      </c>
      <c r="N28" t="s">
        <v>1367</v>
      </c>
      <c r="O28" t="s">
        <v>2154</v>
      </c>
      <c r="P28" t="s">
        <v>2287</v>
      </c>
      <c r="Q28" t="s">
        <v>2341</v>
      </c>
      <c r="R28" s="7" t="s">
        <v>1338</v>
      </c>
      <c r="S28" s="6">
        <v>24</v>
      </c>
      <c r="T28" t="s">
        <v>2438</v>
      </c>
      <c r="U28" t="s">
        <v>3771</v>
      </c>
    </row>
    <row r="29" spans="1:21" ht="15.75">
      <c r="B29">
        <v>25</v>
      </c>
      <c r="C29" t="b">
        <v>1</v>
      </c>
      <c r="D29" t="s">
        <v>1924</v>
      </c>
      <c r="G29" t="s">
        <v>1333</v>
      </c>
      <c r="H29" t="s">
        <v>1311</v>
      </c>
      <c r="I29" t="s">
        <v>2295</v>
      </c>
      <c r="J29" s="9" t="s">
        <v>1340</v>
      </c>
      <c r="K29" t="s">
        <v>1366</v>
      </c>
      <c r="L29" s="5" t="s">
        <v>1311</v>
      </c>
      <c r="M29" t="s">
        <v>2544</v>
      </c>
      <c r="N29" t="s">
        <v>1366</v>
      </c>
      <c r="O29" t="s">
        <v>2155</v>
      </c>
      <c r="P29" t="s">
        <v>2288</v>
      </c>
      <c r="Q29" t="s">
        <v>2342</v>
      </c>
      <c r="R29" s="7" t="s">
        <v>1338</v>
      </c>
      <c r="S29" s="6">
        <v>25</v>
      </c>
      <c r="T29" t="s">
        <v>2439</v>
      </c>
      <c r="U29" t="s">
        <v>3772</v>
      </c>
    </row>
    <row r="30" spans="1:21" ht="15.75">
      <c r="B30">
        <v>26</v>
      </c>
      <c r="C30" t="b">
        <v>1</v>
      </c>
      <c r="D30" t="s">
        <v>1924</v>
      </c>
      <c r="G30" t="s">
        <v>1333</v>
      </c>
      <c r="H30" t="s">
        <v>1311</v>
      </c>
      <c r="I30" t="s">
        <v>2295</v>
      </c>
      <c r="J30" s="9" t="s">
        <v>1340</v>
      </c>
      <c r="K30" t="s">
        <v>1365</v>
      </c>
      <c r="L30" s="5" t="s">
        <v>1311</v>
      </c>
      <c r="M30" t="s">
        <v>2545</v>
      </c>
      <c r="N30" t="s">
        <v>1365</v>
      </c>
      <c r="O30" t="s">
        <v>2156</v>
      </c>
      <c r="P30" t="s">
        <v>2289</v>
      </c>
      <c r="Q30" t="s">
        <v>2343</v>
      </c>
      <c r="R30" s="7" t="s">
        <v>1338</v>
      </c>
      <c r="S30" s="6">
        <v>26</v>
      </c>
      <c r="T30" t="s">
        <v>2440</v>
      </c>
      <c r="U30" t="s">
        <v>3773</v>
      </c>
    </row>
    <row r="31" spans="1:21" s="11" customFormat="1" ht="15.75">
      <c r="A31"/>
      <c r="B31">
        <v>27</v>
      </c>
      <c r="C31" t="b">
        <v>1</v>
      </c>
      <c r="D31" t="s">
        <v>1924</v>
      </c>
      <c r="E31"/>
      <c r="F31"/>
      <c r="G31" t="s">
        <v>1333</v>
      </c>
      <c r="H31" t="s">
        <v>1311</v>
      </c>
      <c r="I31" t="s">
        <v>2295</v>
      </c>
      <c r="J31" s="9" t="s">
        <v>1340</v>
      </c>
      <c r="K31" t="s">
        <v>1364</v>
      </c>
      <c r="L31" s="5" t="s">
        <v>1311</v>
      </c>
      <c r="M31" t="s">
        <v>2546</v>
      </c>
      <c r="N31" t="s">
        <v>1364</v>
      </c>
      <c r="O31" t="s">
        <v>2157</v>
      </c>
      <c r="P31" t="s">
        <v>2290</v>
      </c>
      <c r="Q31" t="s">
        <v>2344</v>
      </c>
      <c r="R31" s="7" t="s">
        <v>1338</v>
      </c>
      <c r="S31" s="6">
        <v>27</v>
      </c>
      <c r="T31" t="s">
        <v>2441</v>
      </c>
      <c r="U31" t="s">
        <v>3774</v>
      </c>
    </row>
    <row r="32" spans="1:21" ht="15.75">
      <c r="B32">
        <v>28</v>
      </c>
      <c r="C32" t="b">
        <v>1</v>
      </c>
      <c r="D32" t="s">
        <v>1924</v>
      </c>
      <c r="G32" t="s">
        <v>1333</v>
      </c>
      <c r="H32" t="s">
        <v>1311</v>
      </c>
      <c r="I32" t="s">
        <v>2295</v>
      </c>
      <c r="J32" s="9" t="s">
        <v>1340</v>
      </c>
      <c r="K32" t="s">
        <v>1363</v>
      </c>
      <c r="L32" s="5" t="s">
        <v>1311</v>
      </c>
      <c r="M32" t="s">
        <v>2547</v>
      </c>
      <c r="N32" t="s">
        <v>1363</v>
      </c>
      <c r="O32" t="s">
        <v>2158</v>
      </c>
      <c r="P32" t="s">
        <v>2291</v>
      </c>
      <c r="Q32" t="s">
        <v>2345</v>
      </c>
      <c r="R32" s="7" t="s">
        <v>1338</v>
      </c>
      <c r="S32" s="6">
        <v>28</v>
      </c>
      <c r="T32" t="s">
        <v>2442</v>
      </c>
      <c r="U32" t="s">
        <v>3775</v>
      </c>
    </row>
    <row r="33" spans="1:21" ht="15.75">
      <c r="B33">
        <v>29</v>
      </c>
      <c r="C33" t="b">
        <v>1</v>
      </c>
      <c r="D33" t="s">
        <v>1924</v>
      </c>
      <c r="G33" t="s">
        <v>1333</v>
      </c>
      <c r="H33" t="s">
        <v>1311</v>
      </c>
      <c r="I33" t="s">
        <v>2295</v>
      </c>
      <c r="J33" s="9" t="s">
        <v>1340</v>
      </c>
      <c r="K33" t="s">
        <v>1361</v>
      </c>
      <c r="L33" s="5" t="s">
        <v>1311</v>
      </c>
      <c r="M33" t="s">
        <v>2548</v>
      </c>
      <c r="N33" t="s">
        <v>1361</v>
      </c>
      <c r="O33" t="s">
        <v>2159</v>
      </c>
      <c r="P33" t="s">
        <v>2292</v>
      </c>
      <c r="Q33" t="s">
        <v>2346</v>
      </c>
      <c r="R33" s="7" t="s">
        <v>1338</v>
      </c>
      <c r="S33" s="6">
        <v>30</v>
      </c>
      <c r="T33" t="s">
        <v>2443</v>
      </c>
      <c r="U33" t="s">
        <v>3776</v>
      </c>
    </row>
    <row r="34" spans="1:21" ht="15.75">
      <c r="B34">
        <v>30</v>
      </c>
      <c r="C34" t="b">
        <v>1</v>
      </c>
      <c r="D34" t="b">
        <v>0</v>
      </c>
      <c r="G34" t="s">
        <v>1333</v>
      </c>
      <c r="H34" t="s">
        <v>1311</v>
      </c>
      <c r="I34" t="s">
        <v>2296</v>
      </c>
      <c r="J34" s="9" t="s">
        <v>1340</v>
      </c>
      <c r="K34" t="s">
        <v>1933</v>
      </c>
      <c r="L34" s="5" t="s">
        <v>1311</v>
      </c>
      <c r="M34" t="s">
        <v>2549</v>
      </c>
      <c r="N34" t="s">
        <v>1933</v>
      </c>
      <c r="O34" t="s">
        <v>2160</v>
      </c>
      <c r="P34" t="s">
        <v>2293</v>
      </c>
      <c r="Q34" t="s">
        <v>2347</v>
      </c>
      <c r="R34" s="7" t="s">
        <v>1338</v>
      </c>
      <c r="S34" s="6">
        <v>31</v>
      </c>
      <c r="T34" t="s">
        <v>2444</v>
      </c>
      <c r="U34" t="s">
        <v>3777</v>
      </c>
    </row>
    <row r="35" spans="1:21" ht="15.75">
      <c r="B35">
        <v>31</v>
      </c>
      <c r="C35" t="b">
        <v>1</v>
      </c>
      <c r="D35" t="b">
        <v>0</v>
      </c>
      <c r="G35" t="s">
        <v>1333</v>
      </c>
      <c r="H35" t="s">
        <v>1311</v>
      </c>
      <c r="I35" t="s">
        <v>2296</v>
      </c>
      <c r="J35" s="9" t="s">
        <v>1340</v>
      </c>
      <c r="K35" t="s">
        <v>1360</v>
      </c>
      <c r="L35" s="5" t="s">
        <v>1311</v>
      </c>
      <c r="M35" t="s">
        <v>2550</v>
      </c>
      <c r="N35" t="s">
        <v>1360</v>
      </c>
      <c r="O35" t="s">
        <v>2161</v>
      </c>
      <c r="P35" t="s">
        <v>356</v>
      </c>
      <c r="Q35" s="11" t="s">
        <v>2348</v>
      </c>
      <c r="R35" s="7" t="s">
        <v>1338</v>
      </c>
      <c r="S35" s="6">
        <v>32</v>
      </c>
      <c r="T35" t="s">
        <v>2445</v>
      </c>
      <c r="U35" t="s">
        <v>3778</v>
      </c>
    </row>
    <row r="36" spans="1:21" ht="15.75">
      <c r="B36">
        <v>32</v>
      </c>
      <c r="C36" t="b">
        <v>1</v>
      </c>
      <c r="D36" t="b">
        <v>0</v>
      </c>
      <c r="G36" t="s">
        <v>1333</v>
      </c>
      <c r="H36" t="s">
        <v>1311</v>
      </c>
      <c r="I36" t="s">
        <v>2296</v>
      </c>
      <c r="J36" s="9" t="s">
        <v>1340</v>
      </c>
      <c r="K36" t="s">
        <v>1932</v>
      </c>
      <c r="L36" s="5" t="s">
        <v>1311</v>
      </c>
      <c r="M36" t="s">
        <v>2551</v>
      </c>
      <c r="N36" t="s">
        <v>1932</v>
      </c>
      <c r="O36" t="s">
        <v>2162</v>
      </c>
      <c r="P36" t="s">
        <v>2282</v>
      </c>
      <c r="Q36" t="s">
        <v>2349</v>
      </c>
      <c r="R36" s="7" t="s">
        <v>1338</v>
      </c>
      <c r="S36" s="6">
        <v>33</v>
      </c>
      <c r="T36" t="s">
        <v>2446</v>
      </c>
      <c r="U36" t="s">
        <v>3779</v>
      </c>
    </row>
    <row r="37" spans="1:21" ht="15.75">
      <c r="B37">
        <v>33</v>
      </c>
      <c r="C37" t="b">
        <v>1</v>
      </c>
      <c r="D37" t="b">
        <v>0</v>
      </c>
      <c r="G37" t="s">
        <v>1333</v>
      </c>
      <c r="H37" t="s">
        <v>1311</v>
      </c>
      <c r="I37" t="s">
        <v>2296</v>
      </c>
      <c r="J37" s="9" t="s">
        <v>1340</v>
      </c>
      <c r="K37" t="s">
        <v>1359</v>
      </c>
      <c r="L37" s="5" t="s">
        <v>1311</v>
      </c>
      <c r="M37" t="s">
        <v>2552</v>
      </c>
      <c r="N37" t="s">
        <v>1932</v>
      </c>
      <c r="O37" t="s">
        <v>2188</v>
      </c>
      <c r="P37" t="s">
        <v>2282</v>
      </c>
      <c r="Q37" t="s">
        <v>2349</v>
      </c>
      <c r="R37" s="7" t="s">
        <v>1338</v>
      </c>
      <c r="S37" s="6">
        <v>34</v>
      </c>
      <c r="T37" t="s">
        <v>2447</v>
      </c>
      <c r="U37" t="s">
        <v>3780</v>
      </c>
    </row>
    <row r="38" spans="1:21" ht="15.75">
      <c r="B38">
        <v>34</v>
      </c>
      <c r="C38" t="b">
        <v>1</v>
      </c>
      <c r="D38" t="b">
        <v>0</v>
      </c>
      <c r="G38" t="s">
        <v>1333</v>
      </c>
      <c r="H38" t="s">
        <v>1311</v>
      </c>
      <c r="I38" t="s">
        <v>2296</v>
      </c>
      <c r="J38" s="9" t="s">
        <v>1340</v>
      </c>
      <c r="K38" t="s">
        <v>1358</v>
      </c>
      <c r="L38" s="5" t="s">
        <v>1311</v>
      </c>
      <c r="M38" t="s">
        <v>2553</v>
      </c>
      <c r="N38" t="s">
        <v>1932</v>
      </c>
      <c r="O38" t="s">
        <v>2189</v>
      </c>
      <c r="P38" t="s">
        <v>2282</v>
      </c>
      <c r="Q38" t="s">
        <v>2349</v>
      </c>
      <c r="R38" s="7" t="s">
        <v>1338</v>
      </c>
      <c r="S38" s="6">
        <v>35</v>
      </c>
      <c r="T38" t="s">
        <v>2448</v>
      </c>
      <c r="U38" t="s">
        <v>3781</v>
      </c>
    </row>
    <row r="39" spans="1:21" ht="15.75">
      <c r="B39">
        <v>35</v>
      </c>
      <c r="C39" t="b">
        <v>1</v>
      </c>
      <c r="D39" t="b">
        <v>0</v>
      </c>
      <c r="G39" t="s">
        <v>1333</v>
      </c>
      <c r="H39" t="s">
        <v>1311</v>
      </c>
      <c r="I39" t="s">
        <v>2296</v>
      </c>
      <c r="J39" s="9" t="s">
        <v>1340</v>
      </c>
      <c r="K39" t="s">
        <v>1931</v>
      </c>
      <c r="L39" s="5" t="s">
        <v>1311</v>
      </c>
      <c r="M39" t="s">
        <v>2554</v>
      </c>
      <c r="N39" t="s">
        <v>1931</v>
      </c>
      <c r="O39" t="s">
        <v>2163</v>
      </c>
      <c r="P39" t="s">
        <v>2283</v>
      </c>
      <c r="Q39" t="s">
        <v>2350</v>
      </c>
      <c r="R39" s="7" t="s">
        <v>1338</v>
      </c>
      <c r="S39" s="6">
        <v>36</v>
      </c>
      <c r="T39" t="s">
        <v>2449</v>
      </c>
      <c r="U39" t="s">
        <v>3782</v>
      </c>
    </row>
    <row r="40" spans="1:21" ht="15.75">
      <c r="B40">
        <v>36</v>
      </c>
      <c r="C40" t="b">
        <v>1</v>
      </c>
      <c r="D40" t="b">
        <v>0</v>
      </c>
      <c r="G40" t="s">
        <v>1333</v>
      </c>
      <c r="H40" t="s">
        <v>1311</v>
      </c>
      <c r="I40" t="s">
        <v>2296</v>
      </c>
      <c r="J40" s="9" t="s">
        <v>1340</v>
      </c>
      <c r="K40" t="s">
        <v>1357</v>
      </c>
      <c r="L40" s="5" t="s">
        <v>1311</v>
      </c>
      <c r="M40" t="s">
        <v>2555</v>
      </c>
      <c r="N40" t="s">
        <v>1931</v>
      </c>
      <c r="O40" t="s">
        <v>2190</v>
      </c>
      <c r="P40" t="s">
        <v>2283</v>
      </c>
      <c r="Q40" t="s">
        <v>2350</v>
      </c>
      <c r="R40" s="7" t="s">
        <v>1338</v>
      </c>
      <c r="S40" s="6">
        <v>37</v>
      </c>
      <c r="T40" t="s">
        <v>2450</v>
      </c>
      <c r="U40" t="s">
        <v>3783</v>
      </c>
    </row>
    <row r="41" spans="1:21" ht="15.75">
      <c r="B41">
        <v>37</v>
      </c>
      <c r="C41" t="b">
        <v>1</v>
      </c>
      <c r="D41" t="b">
        <v>0</v>
      </c>
      <c r="G41" t="s">
        <v>1333</v>
      </c>
      <c r="H41" t="s">
        <v>1311</v>
      </c>
      <c r="I41" t="s">
        <v>2296</v>
      </c>
      <c r="J41" s="9" t="s">
        <v>1340</v>
      </c>
      <c r="K41" t="s">
        <v>1356</v>
      </c>
      <c r="L41" s="5" t="s">
        <v>1311</v>
      </c>
      <c r="M41" t="s">
        <v>2556</v>
      </c>
      <c r="N41" t="s">
        <v>1931</v>
      </c>
      <c r="O41" t="s">
        <v>2191</v>
      </c>
      <c r="P41" t="s">
        <v>2283</v>
      </c>
      <c r="Q41" t="s">
        <v>2350</v>
      </c>
      <c r="R41" s="7" t="s">
        <v>1338</v>
      </c>
      <c r="S41" s="6">
        <v>38</v>
      </c>
      <c r="T41" t="s">
        <v>2451</v>
      </c>
      <c r="U41" t="s">
        <v>3784</v>
      </c>
    </row>
    <row r="42" spans="1:21" ht="15.75">
      <c r="B42">
        <v>38</v>
      </c>
      <c r="C42" t="b">
        <v>1</v>
      </c>
      <c r="D42" t="b">
        <v>0</v>
      </c>
      <c r="G42" t="s">
        <v>1334</v>
      </c>
      <c r="H42" t="s">
        <v>1309</v>
      </c>
      <c r="I42" t="s">
        <v>2517</v>
      </c>
      <c r="J42" s="9" t="s">
        <v>1340</v>
      </c>
      <c r="K42" t="s">
        <v>1355</v>
      </c>
      <c r="L42" s="5" t="s">
        <v>1309</v>
      </c>
      <c r="M42" t="s">
        <v>2874</v>
      </c>
      <c r="N42" t="s">
        <v>1355</v>
      </c>
      <c r="O42" t="s">
        <v>2192</v>
      </c>
      <c r="P42" t="s">
        <v>2460</v>
      </c>
      <c r="Q42" t="str">
        <f t="shared" ref="Q42:Q81" si="0">"    "&amp;O42&amp;": "&amp;""""&amp;P42&amp;""""</f>
        <v xml:space="preserve">    title_i_cam_makemod_same: "Camera make &amp; model"</v>
      </c>
      <c r="R42" s="7" t="s">
        <v>1338</v>
      </c>
      <c r="S42" s="6">
        <v>39</v>
      </c>
      <c r="T42" t="s">
        <v>2382</v>
      </c>
      <c r="U42" t="s">
        <v>3785</v>
      </c>
    </row>
    <row r="43" spans="1:21" ht="15.75">
      <c r="B43">
        <v>39</v>
      </c>
      <c r="C43" t="b">
        <v>1</v>
      </c>
      <c r="D43" t="b">
        <v>0</v>
      </c>
      <c r="G43" t="s">
        <v>1334</v>
      </c>
      <c r="H43" t="s">
        <v>1309</v>
      </c>
      <c r="I43" t="s">
        <v>2517</v>
      </c>
      <c r="J43" s="9" t="s">
        <v>1340</v>
      </c>
      <c r="K43" t="s">
        <v>1354</v>
      </c>
      <c r="L43" s="5" t="s">
        <v>1309</v>
      </c>
      <c r="M43" t="s">
        <v>2873</v>
      </c>
      <c r="N43" t="s">
        <v>1354</v>
      </c>
      <c r="O43" t="s">
        <v>2193</v>
      </c>
      <c r="P43" t="s">
        <v>2470</v>
      </c>
      <c r="Q43" t="str">
        <f t="shared" si="0"/>
        <v xml:space="preserve">    title_i_cam_settings_mult: "Camera settings"</v>
      </c>
      <c r="R43" s="7" t="s">
        <v>1338</v>
      </c>
      <c r="S43" s="6">
        <v>40</v>
      </c>
      <c r="T43" t="s">
        <v>2383</v>
      </c>
      <c r="U43" t="s">
        <v>3786</v>
      </c>
    </row>
    <row r="44" spans="1:21" ht="15.75">
      <c r="B44">
        <v>40</v>
      </c>
      <c r="C44" t="b">
        <v>1</v>
      </c>
      <c r="D44" t="b">
        <v>0</v>
      </c>
      <c r="G44" t="s">
        <v>1334</v>
      </c>
      <c r="H44" t="s">
        <v>1309</v>
      </c>
      <c r="I44" t="s">
        <v>556</v>
      </c>
      <c r="J44" s="9" t="s">
        <v>1340</v>
      </c>
      <c r="K44" t="s">
        <v>1353</v>
      </c>
      <c r="L44" s="5" t="s">
        <v>1309</v>
      </c>
      <c r="M44" t="s">
        <v>2557</v>
      </c>
      <c r="N44" t="s">
        <v>2520</v>
      </c>
      <c r="O44" t="s">
        <v>2521</v>
      </c>
      <c r="P44" t="s">
        <v>2522</v>
      </c>
      <c r="Q44" t="str">
        <f t="shared" si="0"/>
        <v xml:space="preserve">    title_i_cam_protocol_ht_angle_dir: "Camera height, angle, direction"</v>
      </c>
      <c r="R44" s="7" t="s">
        <v>1338</v>
      </c>
      <c r="S44" s="6">
        <v>41</v>
      </c>
      <c r="T44" t="s">
        <v>2384</v>
      </c>
      <c r="U44" t="s">
        <v>3787</v>
      </c>
    </row>
    <row r="45" spans="1:21" ht="15.75">
      <c r="B45">
        <v>42</v>
      </c>
      <c r="C45" t="b">
        <v>1</v>
      </c>
      <c r="D45" t="b">
        <v>0</v>
      </c>
      <c r="G45" t="s">
        <v>1334</v>
      </c>
      <c r="H45" t="s">
        <v>1309</v>
      </c>
      <c r="I45" t="s">
        <v>2517</v>
      </c>
      <c r="J45" s="9" t="s">
        <v>1340</v>
      </c>
      <c r="K45" t="s">
        <v>1351</v>
      </c>
      <c r="L45" s="5" t="s">
        <v>1309</v>
      </c>
      <c r="M45" t="s">
        <v>2558</v>
      </c>
      <c r="N45" t="s">
        <v>1351</v>
      </c>
      <c r="O45" t="s">
        <v>2194</v>
      </c>
      <c r="P45" t="s">
        <v>2461</v>
      </c>
      <c r="Q45" t="str">
        <f t="shared" si="0"/>
        <v xml:space="preserve">    title_i_bait_lure: "Bait/lure"</v>
      </c>
      <c r="R45" s="7" t="s">
        <v>1338</v>
      </c>
      <c r="S45" s="6">
        <v>43</v>
      </c>
      <c r="T45" t="s">
        <v>2386</v>
      </c>
      <c r="U45" t="s">
        <v>3788</v>
      </c>
    </row>
    <row r="46" spans="1:21" ht="15.75">
      <c r="B46">
        <v>44</v>
      </c>
      <c r="C46" t="b">
        <v>1</v>
      </c>
      <c r="D46" t="b">
        <v>0</v>
      </c>
      <c r="G46" t="s">
        <v>1334</v>
      </c>
      <c r="H46" t="s">
        <v>1309</v>
      </c>
      <c r="I46" t="s">
        <v>556</v>
      </c>
      <c r="J46" s="9" t="s">
        <v>1340</v>
      </c>
      <c r="K46" t="s">
        <v>3482</v>
      </c>
      <c r="L46" s="5" t="s">
        <v>1309</v>
      </c>
      <c r="M46" t="s">
        <v>3485</v>
      </c>
      <c r="N46" t="s">
        <v>3482</v>
      </c>
      <c r="O46" t="s">
        <v>3486</v>
      </c>
      <c r="P46" t="s">
        <v>2462</v>
      </c>
      <c r="Q46" t="str">
        <f t="shared" si="0"/>
        <v xml:space="preserve">    title_i_cam_targ_feature: "Targetting specific features"</v>
      </c>
      <c r="R46" s="7" t="s">
        <v>1338</v>
      </c>
      <c r="S46" s="6">
        <v>45</v>
      </c>
      <c r="T46" t="s">
        <v>3487</v>
      </c>
      <c r="U46" t="s">
        <v>3789</v>
      </c>
    </row>
    <row r="47" spans="1:21" ht="15.75">
      <c r="B47">
        <v>46</v>
      </c>
      <c r="C47" t="b">
        <v>1</v>
      </c>
      <c r="D47" s="4" t="s">
        <v>1218</v>
      </c>
      <c r="E47" s="4" t="s">
        <v>2888</v>
      </c>
      <c r="F47" s="4"/>
      <c r="G47" t="s">
        <v>1335</v>
      </c>
      <c r="H47" t="s">
        <v>1307</v>
      </c>
      <c r="I47" t="s">
        <v>1307</v>
      </c>
      <c r="J47" s="9" t="s">
        <v>1340</v>
      </c>
      <c r="K47" t="s">
        <v>1295</v>
      </c>
      <c r="L47" s="5" t="s">
        <v>1307</v>
      </c>
      <c r="M47" t="s">
        <v>2559</v>
      </c>
      <c r="N47" t="s">
        <v>1295</v>
      </c>
      <c r="O47" t="s">
        <v>2184</v>
      </c>
      <c r="P47" t="s">
        <v>2464</v>
      </c>
      <c r="Q47" t="str">
        <f t="shared" si="0"/>
        <v xml:space="preserve">    title_i_cam_independent: "Camera location independence"</v>
      </c>
      <c r="R47" s="7" t="s">
        <v>1338</v>
      </c>
      <c r="S47" s="6">
        <v>47</v>
      </c>
      <c r="T47" t="s">
        <v>2388</v>
      </c>
      <c r="U47" t="s">
        <v>3790</v>
      </c>
    </row>
    <row r="48" spans="1:21" ht="15.75">
      <c r="A48" s="11"/>
      <c r="B48">
        <v>47</v>
      </c>
      <c r="C48" t="b">
        <v>1</v>
      </c>
      <c r="D48" t="s">
        <v>1924</v>
      </c>
      <c r="G48" t="s">
        <v>1335</v>
      </c>
      <c r="H48" t="s">
        <v>1307</v>
      </c>
      <c r="I48" t="s">
        <v>1307</v>
      </c>
      <c r="J48" s="9" t="s">
        <v>1340</v>
      </c>
      <c r="K48" t="s">
        <v>1349</v>
      </c>
      <c r="L48" s="5" t="s">
        <v>1307</v>
      </c>
      <c r="M48" t="s">
        <v>2560</v>
      </c>
      <c r="N48" t="s">
        <v>1349</v>
      </c>
      <c r="O48" t="s">
        <v>2185</v>
      </c>
      <c r="P48" t="s">
        <v>2465</v>
      </c>
      <c r="Q48" t="str">
        <f t="shared" si="0"/>
        <v xml:space="preserve">    title_i_multisamp_per_loc: "Repeat sampling"</v>
      </c>
      <c r="R48" s="7" t="s">
        <v>1338</v>
      </c>
      <c r="S48" s="6">
        <v>48</v>
      </c>
      <c r="T48" t="s">
        <v>2389</v>
      </c>
      <c r="U48" t="s">
        <v>3791</v>
      </c>
    </row>
    <row r="49" spans="2:21" ht="15.75">
      <c r="B49">
        <v>48</v>
      </c>
      <c r="C49" t="b">
        <v>1</v>
      </c>
      <c r="D49" t="s">
        <v>1924</v>
      </c>
      <c r="G49" t="s">
        <v>1335</v>
      </c>
      <c r="H49" t="s">
        <v>1307</v>
      </c>
      <c r="I49" t="s">
        <v>1307</v>
      </c>
      <c r="J49" s="9" t="s">
        <v>1340</v>
      </c>
      <c r="K49" t="s">
        <v>1342</v>
      </c>
      <c r="L49" s="5" t="s">
        <v>1307</v>
      </c>
      <c r="M49" t="s">
        <v>2561</v>
      </c>
      <c r="N49" t="s">
        <v>1342</v>
      </c>
      <c r="O49" t="s">
        <v>2186</v>
      </c>
      <c r="P49" t="s">
        <v>2466</v>
      </c>
      <c r="Q49" t="str">
        <f t="shared" si="0"/>
        <v xml:space="preserve">    title_i_modmixed: "Mixed models"</v>
      </c>
      <c r="R49" s="7" t="s">
        <v>1338</v>
      </c>
      <c r="S49" s="6">
        <v>49</v>
      </c>
      <c r="T49" t="s">
        <v>2390</v>
      </c>
      <c r="U49" t="s">
        <v>3792</v>
      </c>
    </row>
    <row r="50" spans="2:21" ht="15.75">
      <c r="B50">
        <v>49</v>
      </c>
      <c r="C50" t="b">
        <v>1</v>
      </c>
      <c r="D50" t="b">
        <v>0</v>
      </c>
      <c r="G50" t="s">
        <v>1335</v>
      </c>
      <c r="H50" t="s">
        <v>1307</v>
      </c>
      <c r="I50" t="s">
        <v>1307</v>
      </c>
      <c r="J50" s="9" t="s">
        <v>1340</v>
      </c>
      <c r="K50" t="s">
        <v>1348</v>
      </c>
      <c r="L50" s="5" t="s">
        <v>1307</v>
      </c>
      <c r="M50" t="s">
        <v>2562</v>
      </c>
      <c r="N50" t="s">
        <v>1348</v>
      </c>
      <c r="O50" t="s">
        <v>2196</v>
      </c>
      <c r="P50" t="s">
        <v>2459</v>
      </c>
      <c r="Q50" t="str">
        <f t="shared" si="0"/>
        <v xml:space="preserve">    title_i_num_det: "Number of detections"</v>
      </c>
      <c r="R50" s="7" t="s">
        <v>1338</v>
      </c>
      <c r="S50" s="6">
        <v>50</v>
      </c>
      <c r="T50" t="s">
        <v>2391</v>
      </c>
      <c r="U50" t="s">
        <v>3793</v>
      </c>
    </row>
    <row r="51" spans="2:21" ht="15.75">
      <c r="B51">
        <v>50</v>
      </c>
      <c r="C51" t="b">
        <v>1</v>
      </c>
      <c r="D51" t="b">
        <v>0</v>
      </c>
      <c r="G51" t="s">
        <v>1335</v>
      </c>
      <c r="H51" t="s">
        <v>1307</v>
      </c>
      <c r="I51" t="s">
        <v>1307</v>
      </c>
      <c r="J51" s="9" t="s">
        <v>1340</v>
      </c>
      <c r="K51" t="s">
        <v>1347</v>
      </c>
      <c r="L51" s="5" t="s">
        <v>1307</v>
      </c>
      <c r="M51" t="s">
        <v>2563</v>
      </c>
      <c r="N51" t="s">
        <v>1347</v>
      </c>
      <c r="O51" t="s">
        <v>2197</v>
      </c>
      <c r="P51" t="s">
        <v>2467</v>
      </c>
      <c r="Q51" t="str">
        <f t="shared" si="0"/>
        <v xml:space="preserve">    title_i_num_det_individ: "Number of individuals"</v>
      </c>
      <c r="R51" s="7" t="s">
        <v>1338</v>
      </c>
      <c r="S51" s="6">
        <v>51</v>
      </c>
      <c r="T51" t="s">
        <v>2392</v>
      </c>
      <c r="U51" t="s">
        <v>3794</v>
      </c>
    </row>
    <row r="52" spans="2:21" ht="15.75">
      <c r="B52">
        <v>51</v>
      </c>
      <c r="C52" t="b">
        <v>1</v>
      </c>
      <c r="D52" t="b">
        <v>0</v>
      </c>
      <c r="G52" t="s">
        <v>1335</v>
      </c>
      <c r="H52" t="s">
        <v>1307</v>
      </c>
      <c r="I52" t="s">
        <v>1307</v>
      </c>
      <c r="J52" s="9" t="s">
        <v>1340</v>
      </c>
      <c r="K52" t="s">
        <v>1346</v>
      </c>
      <c r="L52" s="5" t="s">
        <v>1307</v>
      </c>
      <c r="M52" t="s">
        <v>2564</v>
      </c>
      <c r="N52" t="s">
        <v>1346</v>
      </c>
      <c r="O52" t="s">
        <v>2198</v>
      </c>
      <c r="P52" t="s">
        <v>2468</v>
      </c>
      <c r="Q52" t="str">
        <f t="shared" si="0"/>
        <v xml:space="preserve">    title_i_num_recap: "Number of recaptures"</v>
      </c>
      <c r="R52" s="7" t="s">
        <v>1338</v>
      </c>
      <c r="S52" s="6">
        <v>52</v>
      </c>
      <c r="T52" t="s">
        <v>2393</v>
      </c>
      <c r="U52" t="s">
        <v>3795</v>
      </c>
    </row>
    <row r="53" spans="2:21" ht="15.75">
      <c r="B53">
        <v>52</v>
      </c>
      <c r="C53" t="b">
        <v>1</v>
      </c>
      <c r="D53" t="b">
        <v>0</v>
      </c>
      <c r="G53" t="s">
        <v>1335</v>
      </c>
      <c r="H53" t="s">
        <v>1307</v>
      </c>
      <c r="I53" t="s">
        <v>1307</v>
      </c>
      <c r="J53" s="9" t="s">
        <v>1340</v>
      </c>
      <c r="K53" t="s">
        <v>1345</v>
      </c>
      <c r="L53" s="5" t="s">
        <v>1307</v>
      </c>
      <c r="M53" t="s">
        <v>2565</v>
      </c>
      <c r="N53" t="s">
        <v>1345</v>
      </c>
      <c r="O53" t="s">
        <v>2199</v>
      </c>
      <c r="P53" t="s">
        <v>478</v>
      </c>
      <c r="Q53" t="str">
        <f t="shared" si="0"/>
        <v xml:space="preserve">    title_i_overdispersion: "Overdispersion"</v>
      </c>
      <c r="R53" s="7" t="s">
        <v>1338</v>
      </c>
      <c r="S53" s="6">
        <v>53</v>
      </c>
      <c r="T53" t="s">
        <v>2394</v>
      </c>
      <c r="U53" t="s">
        <v>3796</v>
      </c>
    </row>
    <row r="54" spans="2:21" ht="15.75">
      <c r="B54">
        <v>53</v>
      </c>
      <c r="C54" t="b">
        <v>1</v>
      </c>
      <c r="D54" t="b">
        <v>0</v>
      </c>
      <c r="G54" t="s">
        <v>1335</v>
      </c>
      <c r="H54" t="s">
        <v>1307</v>
      </c>
      <c r="I54" t="s">
        <v>1307</v>
      </c>
      <c r="J54" s="9" t="s">
        <v>1340</v>
      </c>
      <c r="K54" t="s">
        <v>1344</v>
      </c>
      <c r="L54" s="5" t="s">
        <v>1307</v>
      </c>
      <c r="M54" t="s">
        <v>2566</v>
      </c>
      <c r="N54" t="s">
        <v>1344</v>
      </c>
      <c r="O54" t="s">
        <v>2200</v>
      </c>
      <c r="P54" t="s">
        <v>381</v>
      </c>
      <c r="Q54" t="str">
        <f t="shared" si="0"/>
        <v xml:space="preserve">    title_i_zeroinflation: "Zero-inflation"</v>
      </c>
      <c r="R54" s="7" t="s">
        <v>1338</v>
      </c>
      <c r="S54" s="6">
        <v>54</v>
      </c>
      <c r="T54" t="s">
        <v>2395</v>
      </c>
      <c r="U54" t="s">
        <v>3797</v>
      </c>
    </row>
    <row r="55" spans="2:21" ht="15.75">
      <c r="B55">
        <v>54</v>
      </c>
      <c r="C55" t="b">
        <v>1</v>
      </c>
      <c r="D55" t="b">
        <v>0</v>
      </c>
      <c r="G55" t="s">
        <v>1335</v>
      </c>
      <c r="H55" t="s">
        <v>1307</v>
      </c>
      <c r="I55" t="s">
        <v>1307</v>
      </c>
      <c r="J55" s="9" t="s">
        <v>1340</v>
      </c>
      <c r="K55" t="s">
        <v>1343</v>
      </c>
      <c r="L55" s="5" t="s">
        <v>1307</v>
      </c>
      <c r="M55" t="s">
        <v>2567</v>
      </c>
      <c r="N55" t="s">
        <v>1343</v>
      </c>
      <c r="O55" t="s">
        <v>2201</v>
      </c>
      <c r="P55" t="s">
        <v>2469</v>
      </c>
      <c r="Q55" t="str">
        <f t="shared" si="0"/>
        <v xml:space="preserve">    title_i_zi_overdispersed: "Accounting for overdispersion due to zero-inflation"</v>
      </c>
      <c r="R55" s="7" t="s">
        <v>1338</v>
      </c>
      <c r="S55" s="6">
        <v>55</v>
      </c>
      <c r="T55" t="s">
        <v>2396</v>
      </c>
      <c r="U55" t="s">
        <v>3798</v>
      </c>
    </row>
    <row r="56" spans="2:21" ht="15.75">
      <c r="B56">
        <v>55</v>
      </c>
      <c r="C56" t="b">
        <v>1</v>
      </c>
      <c r="D56" t="b">
        <v>0</v>
      </c>
      <c r="G56" t="s">
        <v>1335</v>
      </c>
      <c r="H56" t="s">
        <v>1307</v>
      </c>
      <c r="I56" t="s">
        <v>1307</v>
      </c>
      <c r="J56" s="9" t="s">
        <v>1340</v>
      </c>
      <c r="K56" t="s">
        <v>1341</v>
      </c>
      <c r="L56" s="5" t="s">
        <v>1307</v>
      </c>
      <c r="M56" t="s">
        <v>2568</v>
      </c>
      <c r="N56" t="s">
        <v>1341</v>
      </c>
      <c r="O56" t="s">
        <v>2202</v>
      </c>
      <c r="P56" t="s">
        <v>2471</v>
      </c>
      <c r="Q56" t="str">
        <f t="shared" si="0"/>
        <v xml:space="preserve">    title_i_zi_re_overdispersed: "Accounting for zero-inflation with site random effect"</v>
      </c>
      <c r="R56" s="7" t="s">
        <v>1338</v>
      </c>
      <c r="S56" s="6">
        <v>57</v>
      </c>
      <c r="T56" t="s">
        <v>2397</v>
      </c>
      <c r="U56" t="s">
        <v>3799</v>
      </c>
    </row>
    <row r="57" spans="2:21" ht="15.75">
      <c r="B57">
        <v>56</v>
      </c>
      <c r="C57" t="b">
        <v>1</v>
      </c>
      <c r="D57" t="b">
        <v>0</v>
      </c>
      <c r="G57" t="s">
        <v>1335</v>
      </c>
      <c r="H57" t="s">
        <v>1307</v>
      </c>
      <c r="I57" t="s">
        <v>1307</v>
      </c>
      <c r="J57" s="9" t="s">
        <v>1340</v>
      </c>
      <c r="K57" t="s">
        <v>1339</v>
      </c>
      <c r="L57" s="5" t="s">
        <v>1307</v>
      </c>
      <c r="M57" t="s">
        <v>2569</v>
      </c>
      <c r="N57" t="s">
        <v>1339</v>
      </c>
      <c r="O57" t="s">
        <v>2203</v>
      </c>
      <c r="P57" t="s">
        <v>2472</v>
      </c>
      <c r="Q57" t="str">
        <f t="shared" si="0"/>
        <v xml:space="preserve">    title_i_zi_process: "Zero-inflation due to separate process"</v>
      </c>
      <c r="R57" s="7" t="s">
        <v>1338</v>
      </c>
      <c r="S57" s="6">
        <v>58</v>
      </c>
      <c r="T57" t="s">
        <v>2398</v>
      </c>
      <c r="U57" t="s">
        <v>3800</v>
      </c>
    </row>
    <row r="58" spans="2:21">
      <c r="B58">
        <v>57</v>
      </c>
      <c r="C58" t="b">
        <v>1</v>
      </c>
      <c r="D58" s="4" t="s">
        <v>1218</v>
      </c>
      <c r="E58" s="4" t="s">
        <v>2888</v>
      </c>
      <c r="F58" s="4"/>
      <c r="G58" t="s">
        <v>1336</v>
      </c>
      <c r="H58" t="s">
        <v>1305</v>
      </c>
      <c r="I58" t="s">
        <v>485</v>
      </c>
      <c r="J58" s="10" t="s">
        <v>329</v>
      </c>
      <c r="K58" t="s">
        <v>365</v>
      </c>
      <c r="L58" s="5" t="s">
        <v>1305</v>
      </c>
      <c r="M58" t="s">
        <v>2570</v>
      </c>
      <c r="N58" t="s">
        <v>365</v>
      </c>
      <c r="O58" t="s">
        <v>2497</v>
      </c>
      <c r="P58" t="s">
        <v>364</v>
      </c>
      <c r="Q58" t="str">
        <f t="shared" si="0"/>
        <v xml:space="preserve">    name_mod_inventory: "Species inventory"</v>
      </c>
      <c r="R58" s="10" t="s">
        <v>1376</v>
      </c>
      <c r="S58" s="6">
        <v>1</v>
      </c>
      <c r="T58" t="s">
        <v>2399</v>
      </c>
      <c r="U58" t="s">
        <v>3801</v>
      </c>
    </row>
    <row r="59" spans="2:21">
      <c r="B59">
        <v>58</v>
      </c>
      <c r="C59" t="b">
        <v>1</v>
      </c>
      <c r="D59" s="4" t="s">
        <v>1218</v>
      </c>
      <c r="E59" s="4" t="s">
        <v>2889</v>
      </c>
      <c r="F59" s="4"/>
      <c r="G59" t="s">
        <v>1336</v>
      </c>
      <c r="H59" t="s">
        <v>1305</v>
      </c>
      <c r="I59" t="s">
        <v>485</v>
      </c>
      <c r="J59" s="10" t="s">
        <v>329</v>
      </c>
      <c r="K59" t="s">
        <v>363</v>
      </c>
      <c r="L59" s="5" t="s">
        <v>1305</v>
      </c>
      <c r="M59" t="s">
        <v>2571</v>
      </c>
      <c r="N59" t="s">
        <v>363</v>
      </c>
      <c r="O59" t="s">
        <v>2495</v>
      </c>
      <c r="P59" t="s">
        <v>362</v>
      </c>
      <c r="Q59" t="str">
        <f t="shared" si="0"/>
        <v xml:space="preserve">    name_mod_divers_rich: "Species diversity &amp; richness"</v>
      </c>
      <c r="R59" s="10" t="s">
        <v>1376</v>
      </c>
      <c r="S59" s="6">
        <v>2</v>
      </c>
      <c r="T59" t="s">
        <v>2400</v>
      </c>
      <c r="U59" t="s">
        <v>3802</v>
      </c>
    </row>
    <row r="60" spans="2:21">
      <c r="B60">
        <v>59</v>
      </c>
      <c r="C60" t="b">
        <v>1</v>
      </c>
      <c r="D60" s="4" t="s">
        <v>1218</v>
      </c>
      <c r="E60" s="4" t="s">
        <v>2886</v>
      </c>
      <c r="F60" s="4"/>
      <c r="G60" t="s">
        <v>1336</v>
      </c>
      <c r="H60" t="s">
        <v>1305</v>
      </c>
      <c r="I60" t="s">
        <v>485</v>
      </c>
      <c r="J60" s="10" t="s">
        <v>329</v>
      </c>
      <c r="K60" t="s">
        <v>361</v>
      </c>
      <c r="L60" s="5" t="s">
        <v>1305</v>
      </c>
      <c r="M60" t="s">
        <v>2572</v>
      </c>
      <c r="N60" t="s">
        <v>361</v>
      </c>
      <c r="O60" t="s">
        <v>2500</v>
      </c>
      <c r="P60" t="s">
        <v>360</v>
      </c>
      <c r="Q60" t="str">
        <f t="shared" si="0"/>
        <v xml:space="preserve">    name_mod_occupancy: "Occupancy models"</v>
      </c>
      <c r="R60" s="10" t="s">
        <v>1376</v>
      </c>
      <c r="S60" s="6">
        <v>3</v>
      </c>
      <c r="T60" t="s">
        <v>2401</v>
      </c>
      <c r="U60" t="s">
        <v>3803</v>
      </c>
    </row>
    <row r="61" spans="2:21">
      <c r="B61">
        <v>60</v>
      </c>
      <c r="C61" t="b">
        <v>1</v>
      </c>
      <c r="D61" s="4" t="s">
        <v>1218</v>
      </c>
      <c r="E61" s="4" t="s">
        <v>2889</v>
      </c>
      <c r="F61" s="4"/>
      <c r="G61" t="s">
        <v>1336</v>
      </c>
      <c r="H61" t="s">
        <v>1305</v>
      </c>
      <c r="I61" t="s">
        <v>485</v>
      </c>
      <c r="J61" s="10" t="s">
        <v>329</v>
      </c>
      <c r="K61" t="s">
        <v>359</v>
      </c>
      <c r="L61" s="5" t="s">
        <v>1305</v>
      </c>
      <c r="M61" t="s">
        <v>2573</v>
      </c>
      <c r="N61" t="s">
        <v>359</v>
      </c>
      <c r="O61" t="s">
        <v>2501</v>
      </c>
      <c r="P61" t="s">
        <v>358</v>
      </c>
      <c r="Q61" t="str">
        <f t="shared" si="0"/>
        <v xml:space="preserve">    name_mod_rai: "Relative abundance indices"</v>
      </c>
      <c r="R61" s="10" t="s">
        <v>1376</v>
      </c>
      <c r="S61" s="6">
        <v>4</v>
      </c>
      <c r="T61" t="s">
        <v>2402</v>
      </c>
      <c r="U61" t="s">
        <v>3804</v>
      </c>
    </row>
    <row r="62" spans="2:21">
      <c r="B62">
        <v>61</v>
      </c>
      <c r="C62" t="b">
        <v>1</v>
      </c>
      <c r="D62" t="b">
        <v>0</v>
      </c>
      <c r="G62" t="s">
        <v>1336</v>
      </c>
      <c r="H62" t="s">
        <v>1305</v>
      </c>
      <c r="I62" t="s">
        <v>485</v>
      </c>
      <c r="J62" s="10" t="s">
        <v>329</v>
      </c>
      <c r="K62" t="s">
        <v>852</v>
      </c>
      <c r="L62" s="5" t="s">
        <v>1305</v>
      </c>
      <c r="M62" t="s">
        <v>2574</v>
      </c>
      <c r="N62" t="s">
        <v>852</v>
      </c>
      <c r="O62" t="s">
        <v>2504</v>
      </c>
      <c r="P62" t="s">
        <v>3740</v>
      </c>
      <c r="Q62" t="str">
        <f t="shared" si="0"/>
        <v xml:space="preserve">    name_mod_rai_poisson: "Relative abundance indices - Poisson"</v>
      </c>
      <c r="R62" s="10" t="s">
        <v>1376</v>
      </c>
      <c r="S62" s="6">
        <v>5</v>
      </c>
      <c r="T62" t="s">
        <v>2403</v>
      </c>
      <c r="U62" t="s">
        <v>3805</v>
      </c>
    </row>
    <row r="63" spans="2:21">
      <c r="B63">
        <v>62</v>
      </c>
      <c r="C63" t="b">
        <v>1</v>
      </c>
      <c r="D63" t="b">
        <v>0</v>
      </c>
      <c r="G63" t="s">
        <v>1336</v>
      </c>
      <c r="H63" t="s">
        <v>1305</v>
      </c>
      <c r="I63" t="s">
        <v>485</v>
      </c>
      <c r="J63" s="10" t="s">
        <v>329</v>
      </c>
      <c r="K63" t="s">
        <v>1217</v>
      </c>
      <c r="L63" s="5" t="s">
        <v>1305</v>
      </c>
      <c r="M63" t="s">
        <v>2575</v>
      </c>
      <c r="N63" t="s">
        <v>1217</v>
      </c>
      <c r="O63" t="s">
        <v>2506</v>
      </c>
      <c r="P63" t="s">
        <v>3741</v>
      </c>
      <c r="Q63" t="str">
        <f t="shared" si="0"/>
        <v xml:space="preserve">    name_mod_rai_zip: "Relative abundance indices - Zero-inflated poisson (ZIP)"</v>
      </c>
      <c r="R63" s="10" t="s">
        <v>1376</v>
      </c>
      <c r="S63" s="6">
        <v>6</v>
      </c>
      <c r="T63" t="s">
        <v>2404</v>
      </c>
      <c r="U63" t="s">
        <v>3806</v>
      </c>
    </row>
    <row r="64" spans="2:21">
      <c r="B64">
        <v>63</v>
      </c>
      <c r="C64" t="b">
        <v>1</v>
      </c>
      <c r="D64" t="b">
        <v>0</v>
      </c>
      <c r="G64" t="s">
        <v>1336</v>
      </c>
      <c r="H64" t="s">
        <v>1305</v>
      </c>
      <c r="I64" t="s">
        <v>485</v>
      </c>
      <c r="J64" s="10" t="s">
        <v>329</v>
      </c>
      <c r="K64" t="s">
        <v>1216</v>
      </c>
      <c r="L64" s="5" t="s">
        <v>1305</v>
      </c>
      <c r="M64" t="s">
        <v>2576</v>
      </c>
      <c r="N64" t="s">
        <v>1216</v>
      </c>
      <c r="O64" t="s">
        <v>2503</v>
      </c>
      <c r="P64" t="s">
        <v>3742</v>
      </c>
      <c r="Q64" t="str">
        <f t="shared" si="0"/>
        <v xml:space="preserve">    name_mod_rai_nb: "Relative abundance indices - Negative binomial (NB)"</v>
      </c>
      <c r="R64" s="10" t="s">
        <v>1376</v>
      </c>
      <c r="S64" s="6">
        <v>7</v>
      </c>
      <c r="T64" t="s">
        <v>2405</v>
      </c>
      <c r="U64" t="s">
        <v>3807</v>
      </c>
    </row>
    <row r="65" spans="2:21">
      <c r="B65">
        <v>64</v>
      </c>
      <c r="C65" t="b">
        <v>1</v>
      </c>
      <c r="D65" t="b">
        <v>0</v>
      </c>
      <c r="G65" t="s">
        <v>1336</v>
      </c>
      <c r="H65" t="s">
        <v>1305</v>
      </c>
      <c r="I65" t="s">
        <v>485</v>
      </c>
      <c r="J65" s="10" t="s">
        <v>329</v>
      </c>
      <c r="K65" t="s">
        <v>1214</v>
      </c>
      <c r="L65" s="5" t="s">
        <v>1305</v>
      </c>
      <c r="M65" t="s">
        <v>2577</v>
      </c>
      <c r="N65" t="s">
        <v>1214</v>
      </c>
      <c r="O65" t="s">
        <v>2505</v>
      </c>
      <c r="P65" t="s">
        <v>3743</v>
      </c>
      <c r="Q65" t="str">
        <f t="shared" si="0"/>
        <v xml:space="preserve">    name_mod_rai_zinb: "Relative abundance indices - Zero-inflated negative binomial (ZINB)"</v>
      </c>
      <c r="R65" s="10" t="s">
        <v>1376</v>
      </c>
      <c r="S65" s="6">
        <v>8</v>
      </c>
      <c r="T65" t="s">
        <v>2406</v>
      </c>
      <c r="U65" t="s">
        <v>3808</v>
      </c>
    </row>
    <row r="66" spans="2:21">
      <c r="B66">
        <v>65</v>
      </c>
      <c r="C66" t="b">
        <v>1</v>
      </c>
      <c r="D66" t="b">
        <v>0</v>
      </c>
      <c r="G66" t="s">
        <v>1336</v>
      </c>
      <c r="H66" t="s">
        <v>1305</v>
      </c>
      <c r="I66" t="s">
        <v>485</v>
      </c>
      <c r="J66" s="10" t="s">
        <v>329</v>
      </c>
      <c r="K66" t="s">
        <v>1213</v>
      </c>
      <c r="L66" s="5" t="s">
        <v>1305</v>
      </c>
      <c r="M66" t="s">
        <v>2578</v>
      </c>
      <c r="N66" t="s">
        <v>1213</v>
      </c>
      <c r="O66" t="s">
        <v>2502</v>
      </c>
      <c r="P66" t="s">
        <v>3744</v>
      </c>
      <c r="Q66" t="str">
        <f t="shared" si="0"/>
        <v xml:space="preserve">    name_mod_rai_hurdle: "Relative abundance indices - Hurdle"</v>
      </c>
      <c r="R66" s="10" t="s">
        <v>1376</v>
      </c>
      <c r="S66" s="6">
        <v>9</v>
      </c>
      <c r="T66" t="s">
        <v>2407</v>
      </c>
      <c r="U66" t="s">
        <v>3809</v>
      </c>
    </row>
    <row r="67" spans="2:21">
      <c r="B67">
        <v>66</v>
      </c>
      <c r="C67" t="b">
        <v>1</v>
      </c>
      <c r="D67" t="s">
        <v>1924</v>
      </c>
      <c r="G67" t="s">
        <v>1336</v>
      </c>
      <c r="H67" t="s">
        <v>1305</v>
      </c>
      <c r="I67" t="s">
        <v>485</v>
      </c>
      <c r="J67" s="10" t="s">
        <v>329</v>
      </c>
      <c r="K67" t="s">
        <v>355</v>
      </c>
      <c r="L67" s="5" t="s">
        <v>1305</v>
      </c>
      <c r="M67" t="s">
        <v>2579</v>
      </c>
      <c r="N67" t="s">
        <v>355</v>
      </c>
      <c r="O67" t="s">
        <v>2494</v>
      </c>
      <c r="P67" t="s">
        <v>1196</v>
      </c>
      <c r="Q67" t="str">
        <f t="shared" si="0"/>
        <v xml:space="preserve">    name_mod_cr_cmr: "Capture-recapture (CR) / Capture-mark-recapture (CMR)"</v>
      </c>
      <c r="R67" s="10" t="s">
        <v>1376</v>
      </c>
      <c r="S67" s="6">
        <v>10</v>
      </c>
      <c r="T67" t="s">
        <v>2408</v>
      </c>
      <c r="U67" t="s">
        <v>3810</v>
      </c>
    </row>
    <row r="68" spans="2:21">
      <c r="B68">
        <v>67</v>
      </c>
      <c r="C68" t="b">
        <v>1</v>
      </c>
      <c r="D68" t="s">
        <v>1924</v>
      </c>
      <c r="G68" t="s">
        <v>1336</v>
      </c>
      <c r="H68" t="s">
        <v>1305</v>
      </c>
      <c r="I68" t="s">
        <v>485</v>
      </c>
      <c r="J68" s="10" t="s">
        <v>329</v>
      </c>
      <c r="K68" t="s">
        <v>354</v>
      </c>
      <c r="L68" s="5" t="s">
        <v>1305</v>
      </c>
      <c r="M68" t="s">
        <v>2580</v>
      </c>
      <c r="N68" t="s">
        <v>354</v>
      </c>
      <c r="O68" t="s">
        <v>2510</v>
      </c>
      <c r="P68" t="s">
        <v>1197</v>
      </c>
      <c r="Q68" t="str">
        <f t="shared" si="0"/>
        <v xml:space="preserve">    name_mod_scr_secr: "Spatial capture-recapture (SCR) / Spatially explicit capture recapture (SECR)"</v>
      </c>
      <c r="R68" s="10" t="s">
        <v>1376</v>
      </c>
      <c r="S68" s="6">
        <v>11</v>
      </c>
      <c r="T68" t="s">
        <v>2409</v>
      </c>
      <c r="U68" t="s">
        <v>3811</v>
      </c>
    </row>
    <row r="69" spans="2:21">
      <c r="B69">
        <v>68</v>
      </c>
      <c r="C69" t="b">
        <v>1</v>
      </c>
      <c r="D69" t="b">
        <v>0</v>
      </c>
      <c r="G69" t="s">
        <v>1336</v>
      </c>
      <c r="H69" t="s">
        <v>1305</v>
      </c>
      <c r="I69" t="s">
        <v>485</v>
      </c>
      <c r="J69" s="10" t="s">
        <v>329</v>
      </c>
      <c r="K69" t="s">
        <v>353</v>
      </c>
      <c r="L69" s="5" t="s">
        <v>1305</v>
      </c>
      <c r="M69" t="s">
        <v>2581</v>
      </c>
      <c r="N69" t="s">
        <v>353</v>
      </c>
      <c r="O69" t="s">
        <v>2499</v>
      </c>
      <c r="P69" t="s">
        <v>352</v>
      </c>
      <c r="Q69" t="str">
        <f t="shared" si="0"/>
        <v xml:space="preserve">    name_mod_mr: "Mark-resight (MR)"</v>
      </c>
      <c r="R69" s="10" t="s">
        <v>1376</v>
      </c>
      <c r="S69" s="6">
        <v>12</v>
      </c>
      <c r="T69" t="s">
        <v>2410</v>
      </c>
      <c r="U69" t="s">
        <v>3812</v>
      </c>
    </row>
    <row r="70" spans="2:21">
      <c r="B70">
        <v>69</v>
      </c>
      <c r="C70" t="b">
        <v>1</v>
      </c>
      <c r="D70" t="s">
        <v>1924</v>
      </c>
      <c r="G70" t="s">
        <v>1336</v>
      </c>
      <c r="H70" t="s">
        <v>1305</v>
      </c>
      <c r="I70" t="s">
        <v>485</v>
      </c>
      <c r="J70" s="10" t="s">
        <v>329</v>
      </c>
      <c r="K70" t="s">
        <v>351</v>
      </c>
      <c r="L70" s="5" t="s">
        <v>1305</v>
      </c>
      <c r="M70" t="s">
        <v>2582</v>
      </c>
      <c r="N70" t="s">
        <v>351</v>
      </c>
      <c r="O70" t="s">
        <v>2511</v>
      </c>
      <c r="P70" t="s">
        <v>350</v>
      </c>
      <c r="Q70" t="str">
        <f t="shared" si="0"/>
        <v xml:space="preserve">    name_mod_smr: "Spatial mark-resight "</v>
      </c>
      <c r="R70" s="10" t="s">
        <v>1376</v>
      </c>
      <c r="S70" s="6">
        <v>13</v>
      </c>
      <c r="T70" t="s">
        <v>2411</v>
      </c>
      <c r="U70" t="s">
        <v>3813</v>
      </c>
    </row>
    <row r="71" spans="2:21">
      <c r="B71">
        <v>70</v>
      </c>
      <c r="C71" t="b">
        <v>1</v>
      </c>
      <c r="D71" t="s">
        <v>1924</v>
      </c>
      <c r="G71" t="s">
        <v>1336</v>
      </c>
      <c r="H71" t="s">
        <v>1305</v>
      </c>
      <c r="I71" t="s">
        <v>485</v>
      </c>
      <c r="J71" s="10" t="s">
        <v>329</v>
      </c>
      <c r="K71" t="s">
        <v>349</v>
      </c>
      <c r="L71" s="5" t="s">
        <v>1305</v>
      </c>
      <c r="M71" t="s">
        <v>2583</v>
      </c>
      <c r="N71" t="s">
        <v>349</v>
      </c>
      <c r="O71" t="s">
        <v>2509</v>
      </c>
      <c r="P71" t="s">
        <v>1198</v>
      </c>
      <c r="Q71" t="str">
        <f t="shared" si="0"/>
        <v xml:space="preserve">    name_mod_sc: "Spatial count (SC) model / Unmarked spatial capture-recapture"</v>
      </c>
      <c r="R71" s="10" t="s">
        <v>1376</v>
      </c>
      <c r="S71" s="6">
        <v>14</v>
      </c>
      <c r="T71" t="s">
        <v>2412</v>
      </c>
      <c r="U71" t="s">
        <v>3814</v>
      </c>
    </row>
    <row r="72" spans="2:21">
      <c r="B72">
        <v>71</v>
      </c>
      <c r="C72" t="b">
        <v>1</v>
      </c>
      <c r="D72" t="s">
        <v>1924</v>
      </c>
      <c r="G72" t="s">
        <v>1336</v>
      </c>
      <c r="H72" t="s">
        <v>1305</v>
      </c>
      <c r="I72" t="s">
        <v>485</v>
      </c>
      <c r="J72" s="10" t="s">
        <v>329</v>
      </c>
      <c r="K72" t="s">
        <v>348</v>
      </c>
      <c r="L72" s="5" t="s">
        <v>1305</v>
      </c>
      <c r="M72" t="s">
        <v>2584</v>
      </c>
      <c r="N72" t="s">
        <v>348</v>
      </c>
      <c r="O72" t="s">
        <v>2493</v>
      </c>
      <c r="P72" t="s">
        <v>1211</v>
      </c>
      <c r="Q72" t="str">
        <f t="shared" si="0"/>
        <v xml:space="preserve">    name_mod_catspim: "Spatial Partial Identity Model (Categorical SPIM; catSPIM)"</v>
      </c>
      <c r="R72" s="10" t="s">
        <v>1376</v>
      </c>
      <c r="S72" s="6">
        <v>15</v>
      </c>
      <c r="T72" t="s">
        <v>2413</v>
      </c>
      <c r="U72" t="s">
        <v>3815</v>
      </c>
    </row>
    <row r="73" spans="2:21">
      <c r="B73">
        <v>72</v>
      </c>
      <c r="C73" t="b">
        <v>1</v>
      </c>
      <c r="D73" t="s">
        <v>1924</v>
      </c>
      <c r="G73" t="s">
        <v>1336</v>
      </c>
      <c r="H73" t="s">
        <v>1305</v>
      </c>
      <c r="I73" t="s">
        <v>485</v>
      </c>
      <c r="J73" s="10" t="s">
        <v>329</v>
      </c>
      <c r="K73" t="s">
        <v>347</v>
      </c>
      <c r="L73" s="5" t="s">
        <v>1305</v>
      </c>
      <c r="M73" t="s">
        <v>2585</v>
      </c>
      <c r="N73" t="s">
        <v>347</v>
      </c>
      <c r="O73" t="s">
        <v>2491</v>
      </c>
      <c r="P73" t="s">
        <v>346</v>
      </c>
      <c r="Q73" t="str">
        <f t="shared" si="0"/>
        <v xml:space="preserve">    name_mod_2flankspim: "Spatial Partial Identity Model (2-flank SPIM)"</v>
      </c>
      <c r="R73" s="10" t="s">
        <v>1376</v>
      </c>
      <c r="S73" s="6">
        <v>16</v>
      </c>
      <c r="T73" t="s">
        <v>2414</v>
      </c>
      <c r="U73" t="s">
        <v>3816</v>
      </c>
    </row>
    <row r="74" spans="2:21">
      <c r="B74">
        <v>73</v>
      </c>
      <c r="C74" t="b">
        <v>1</v>
      </c>
      <c r="D74" t="s">
        <v>1924</v>
      </c>
      <c r="G74" t="s">
        <v>1336</v>
      </c>
      <c r="H74" t="s">
        <v>1305</v>
      </c>
      <c r="I74" t="s">
        <v>485</v>
      </c>
      <c r="J74" s="10" t="s">
        <v>329</v>
      </c>
      <c r="K74" t="s">
        <v>341</v>
      </c>
      <c r="L74" s="5" t="s">
        <v>1305</v>
      </c>
      <c r="M74" t="s">
        <v>2586</v>
      </c>
      <c r="N74" t="s">
        <v>341</v>
      </c>
      <c r="O74" t="s">
        <v>2507</v>
      </c>
      <c r="P74" t="s">
        <v>340</v>
      </c>
      <c r="Q74" t="str">
        <f t="shared" si="0"/>
        <v xml:space="preserve">    name_mod_rem: "Random encounter model (REM)"</v>
      </c>
      <c r="R74" s="10" t="s">
        <v>1376</v>
      </c>
      <c r="S74" s="6">
        <v>17</v>
      </c>
      <c r="T74" t="s">
        <v>2415</v>
      </c>
      <c r="U74" t="s">
        <v>3817</v>
      </c>
    </row>
    <row r="75" spans="2:21">
      <c r="B75">
        <v>74</v>
      </c>
      <c r="C75" t="b">
        <v>1</v>
      </c>
      <c r="D75" t="s">
        <v>1924</v>
      </c>
      <c r="G75" t="s">
        <v>1336</v>
      </c>
      <c r="H75" t="s">
        <v>1305</v>
      </c>
      <c r="I75" t="s">
        <v>485</v>
      </c>
      <c r="J75" s="10" t="s">
        <v>329</v>
      </c>
      <c r="K75" t="s">
        <v>339</v>
      </c>
      <c r="L75" s="5" t="s">
        <v>1305</v>
      </c>
      <c r="M75" t="s">
        <v>2587</v>
      </c>
      <c r="N75" t="s">
        <v>339</v>
      </c>
      <c r="O75" t="s">
        <v>2508</v>
      </c>
      <c r="P75" t="s">
        <v>338</v>
      </c>
      <c r="Q75" t="str">
        <f t="shared" si="0"/>
        <v xml:space="preserve">    name_mod_rest: "Random encounter and staying time (REST)"</v>
      </c>
      <c r="R75" s="10" t="s">
        <v>1376</v>
      </c>
      <c r="S75" s="6">
        <v>18</v>
      </c>
      <c r="T75" t="s">
        <v>2416</v>
      </c>
      <c r="U75" t="s">
        <v>3818</v>
      </c>
    </row>
    <row r="76" spans="2:21">
      <c r="B76">
        <v>75</v>
      </c>
      <c r="C76" t="b">
        <v>1</v>
      </c>
      <c r="D76" t="s">
        <v>1924</v>
      </c>
      <c r="E76" t="s">
        <v>2887</v>
      </c>
      <c r="G76" t="s">
        <v>1336</v>
      </c>
      <c r="H76" t="s">
        <v>1305</v>
      </c>
      <c r="I76" t="s">
        <v>485</v>
      </c>
      <c r="J76" s="10" t="s">
        <v>329</v>
      </c>
      <c r="K76" t="s">
        <v>337</v>
      </c>
      <c r="L76" s="5" t="s">
        <v>1305</v>
      </c>
      <c r="M76" t="s">
        <v>2588</v>
      </c>
      <c r="N76" t="s">
        <v>337</v>
      </c>
      <c r="O76" t="s">
        <v>2513</v>
      </c>
      <c r="P76" t="s">
        <v>336</v>
      </c>
      <c r="Q76" t="str">
        <f t="shared" si="0"/>
        <v xml:space="preserve">    name_mod_tifc: "Time in front of the camera (TIFC)"</v>
      </c>
      <c r="R76" s="10" t="s">
        <v>1376</v>
      </c>
      <c r="S76" s="6">
        <v>19</v>
      </c>
      <c r="T76" t="s">
        <v>2417</v>
      </c>
      <c r="U76" t="s">
        <v>3819</v>
      </c>
    </row>
    <row r="77" spans="2:21">
      <c r="B77">
        <v>76</v>
      </c>
      <c r="C77" t="b">
        <v>1</v>
      </c>
      <c r="D77" t="s">
        <v>1924</v>
      </c>
      <c r="G77" t="s">
        <v>1336</v>
      </c>
      <c r="H77" t="s">
        <v>1305</v>
      </c>
      <c r="I77" t="s">
        <v>485</v>
      </c>
      <c r="J77" s="10" t="s">
        <v>329</v>
      </c>
      <c r="K77" t="s">
        <v>335</v>
      </c>
      <c r="L77" s="5" t="s">
        <v>1305</v>
      </c>
      <c r="M77" t="s">
        <v>2589</v>
      </c>
      <c r="N77" t="s">
        <v>335</v>
      </c>
      <c r="O77" t="s">
        <v>2496</v>
      </c>
      <c r="P77" t="s">
        <v>334</v>
      </c>
      <c r="Q77" t="str">
        <f t="shared" si="0"/>
        <v xml:space="preserve">    name_mod_ds: "Distance sampling (DS)"</v>
      </c>
      <c r="R77" s="10" t="s">
        <v>1376</v>
      </c>
      <c r="S77" s="6">
        <v>20</v>
      </c>
      <c r="T77" t="s">
        <v>2418</v>
      </c>
      <c r="U77" t="s">
        <v>3820</v>
      </c>
    </row>
    <row r="78" spans="2:21">
      <c r="B78">
        <v>77</v>
      </c>
      <c r="C78" t="b">
        <v>1</v>
      </c>
      <c r="D78" t="s">
        <v>1924</v>
      </c>
      <c r="G78" t="s">
        <v>1336</v>
      </c>
      <c r="H78" t="s">
        <v>1305</v>
      </c>
      <c r="I78" t="s">
        <v>485</v>
      </c>
      <c r="J78" s="10" t="s">
        <v>329</v>
      </c>
      <c r="K78" t="s">
        <v>333</v>
      </c>
      <c r="L78" s="5" t="s">
        <v>1305</v>
      </c>
      <c r="M78" t="s">
        <v>2590</v>
      </c>
      <c r="N78" t="s">
        <v>333</v>
      </c>
      <c r="O78" t="s">
        <v>2514</v>
      </c>
      <c r="P78" t="s">
        <v>332</v>
      </c>
      <c r="Q78" t="str">
        <f t="shared" si="0"/>
        <v xml:space="preserve">    name_mod_tte: "Time-to-event (TTE)"</v>
      </c>
      <c r="R78" s="10" t="s">
        <v>1376</v>
      </c>
      <c r="S78" s="6">
        <v>21</v>
      </c>
      <c r="T78" t="s">
        <v>2419</v>
      </c>
      <c r="U78" t="s">
        <v>3821</v>
      </c>
    </row>
    <row r="79" spans="2:21">
      <c r="B79">
        <v>78</v>
      </c>
      <c r="C79" t="b">
        <v>1</v>
      </c>
      <c r="D79" t="s">
        <v>1924</v>
      </c>
      <c r="G79" t="s">
        <v>1336</v>
      </c>
      <c r="H79" t="s">
        <v>1305</v>
      </c>
      <c r="I79" t="s">
        <v>485</v>
      </c>
      <c r="J79" s="10" t="s">
        <v>329</v>
      </c>
      <c r="K79" t="s">
        <v>331</v>
      </c>
      <c r="L79" s="5" t="s">
        <v>1305</v>
      </c>
      <c r="M79" t="s">
        <v>2591</v>
      </c>
      <c r="N79" t="s">
        <v>331</v>
      </c>
      <c r="O79" t="s">
        <v>2512</v>
      </c>
      <c r="P79" t="s">
        <v>330</v>
      </c>
      <c r="Q79" t="str">
        <f t="shared" si="0"/>
        <v xml:space="preserve">    name_mod_ste: "Space-to-event (STE)"</v>
      </c>
      <c r="R79" s="10" t="s">
        <v>1376</v>
      </c>
      <c r="S79" s="6">
        <v>22</v>
      </c>
      <c r="T79" t="s">
        <v>2420</v>
      </c>
      <c r="U79" t="s">
        <v>3822</v>
      </c>
    </row>
    <row r="80" spans="2:21">
      <c r="B80">
        <v>79</v>
      </c>
      <c r="C80" t="b">
        <v>1</v>
      </c>
      <c r="D80" t="s">
        <v>1924</v>
      </c>
      <c r="G80" t="s">
        <v>1336</v>
      </c>
      <c r="H80" t="s">
        <v>1305</v>
      </c>
      <c r="I80" t="s">
        <v>485</v>
      </c>
      <c r="J80" s="10" t="s">
        <v>329</v>
      </c>
      <c r="K80" t="s">
        <v>328</v>
      </c>
      <c r="L80" s="5" t="s">
        <v>1305</v>
      </c>
      <c r="M80" t="s">
        <v>2592</v>
      </c>
      <c r="N80" t="s">
        <v>328</v>
      </c>
      <c r="O80" t="s">
        <v>2498</v>
      </c>
      <c r="P80" t="s">
        <v>327</v>
      </c>
      <c r="Q80" t="str">
        <f t="shared" si="0"/>
        <v xml:space="preserve">    name_mod_is: "Instantaneous sampling (IS)"</v>
      </c>
      <c r="R80" s="10" t="s">
        <v>1376</v>
      </c>
      <c r="S80" s="6">
        <v>23</v>
      </c>
      <c r="T80" t="s">
        <v>2421</v>
      </c>
      <c r="U80" t="s">
        <v>3823</v>
      </c>
    </row>
    <row r="81" spans="2:21">
      <c r="B81">
        <v>80</v>
      </c>
      <c r="C81" t="b">
        <v>1</v>
      </c>
      <c r="D81" s="4" t="s">
        <v>1218</v>
      </c>
      <c r="E81" s="56" t="s">
        <v>2890</v>
      </c>
      <c r="F81" s="4"/>
      <c r="G81" t="s">
        <v>1336</v>
      </c>
      <c r="H81" t="s">
        <v>1305</v>
      </c>
      <c r="I81" t="s">
        <v>485</v>
      </c>
      <c r="J81" s="10" t="s">
        <v>329</v>
      </c>
      <c r="K81" t="s">
        <v>357</v>
      </c>
      <c r="L81" s="5" t="s">
        <v>1305</v>
      </c>
      <c r="M81" t="s">
        <v>2593</v>
      </c>
      <c r="N81" t="s">
        <v>357</v>
      </c>
      <c r="O81" t="s">
        <v>2492</v>
      </c>
      <c r="P81" t="s">
        <v>356</v>
      </c>
      <c r="Q81" t="str">
        <f t="shared" si="0"/>
        <v xml:space="preserve">    name_mod_behaviour: "Behaviour"</v>
      </c>
      <c r="R81" s="10" t="s">
        <v>1376</v>
      </c>
      <c r="S81" s="6">
        <v>24</v>
      </c>
      <c r="T81" t="s">
        <v>2422</v>
      </c>
      <c r="U81" t="s">
        <v>3824</v>
      </c>
    </row>
  </sheetData>
  <autoFilter ref="A1:U81" xr:uid="{1FD7E837-3E04-46DB-9697-1ACBB1DD41C9}">
    <sortState xmlns:xlrd2="http://schemas.microsoft.com/office/spreadsheetml/2017/richdata2" ref="A2:U81">
      <sortCondition ref="M1:M81"/>
    </sortState>
  </autoFilter>
  <conditionalFormatting sqref="J24:J81">
    <cfRule type="cellIs" dxfId="86" priority="11" operator="equal">
      <formula>"-"</formula>
    </cfRule>
    <cfRule type="cellIs" dxfId="85" priority="12" operator="equal">
      <formula>"TRUE"</formula>
    </cfRule>
  </conditionalFormatting>
  <conditionalFormatting sqref="K1:K1048576">
    <cfRule type="duplicateValues" dxfId="84" priority="8"/>
  </conditionalFormatting>
  <conditionalFormatting sqref="M42">
    <cfRule type="duplicateValues" dxfId="83" priority="3"/>
  </conditionalFormatting>
  <conditionalFormatting sqref="M43 M45 M47:M1048576 M1:M41">
    <cfRule type="duplicateValues" dxfId="82" priority="54"/>
  </conditionalFormatting>
  <conditionalFormatting sqref="M44">
    <cfRule type="duplicateValues" dxfId="81" priority="2"/>
  </conditionalFormatting>
  <conditionalFormatting sqref="M46">
    <cfRule type="duplicateValues" dxfId="80" priority="1"/>
  </conditionalFormatting>
  <conditionalFormatting sqref="R24:R81">
    <cfRule type="cellIs" dxfId="79" priority="10"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35"/>
  <sheetViews>
    <sheetView topLeftCell="A13" workbookViewId="0">
      <selection activeCell="C25" sqref="C25:G35"/>
    </sheetView>
  </sheetViews>
  <sheetFormatPr defaultRowHeight="14.25"/>
  <sheetData>
    <row r="1" spans="1:7">
      <c r="A1" t="s">
        <v>2458</v>
      </c>
      <c r="B1" t="s">
        <v>2457</v>
      </c>
      <c r="C1" t="s">
        <v>2456</v>
      </c>
    </row>
    <row r="2" spans="1:7">
      <c r="A2" t="s">
        <v>2455</v>
      </c>
      <c r="B2">
        <v>2.84</v>
      </c>
      <c r="C2">
        <v>9.24</v>
      </c>
      <c r="D2">
        <f>B2/$B$3</f>
        <v>0.4663382594417077</v>
      </c>
      <c r="E2">
        <f>D2*130</f>
        <v>60.623973727422005</v>
      </c>
    </row>
    <row r="3" spans="1:7">
      <c r="A3" t="s">
        <v>2454</v>
      </c>
      <c r="B3">
        <v>6.09</v>
      </c>
      <c r="C3">
        <v>4.04</v>
      </c>
      <c r="D3">
        <f>B3/$B$3</f>
        <v>1</v>
      </c>
      <c r="E3">
        <f>D3*130</f>
        <v>130</v>
      </c>
      <c r="F3">
        <v>130</v>
      </c>
      <c r="G3">
        <f>F3/C3</f>
        <v>32.178217821782177</v>
      </c>
    </row>
    <row r="4" spans="1:7">
      <c r="A4" t="s">
        <v>2453</v>
      </c>
      <c r="B4">
        <v>6.06</v>
      </c>
      <c r="C4">
        <v>7.73</v>
      </c>
      <c r="D4">
        <f>B4/$B$3</f>
        <v>0.99507389162561577</v>
      </c>
      <c r="E4">
        <f>D4*130</f>
        <v>129.35960591133005</v>
      </c>
    </row>
    <row r="5" spans="1:7">
      <c r="A5" t="s">
        <v>2452</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3:7">
      <c r="E17">
        <f t="shared" si="1"/>
        <v>6144</v>
      </c>
      <c r="F17">
        <f t="shared" si="0"/>
        <v>1228.8</v>
      </c>
    </row>
    <row r="18" spans="3:7">
      <c r="E18">
        <f t="shared" si="1"/>
        <v>12288</v>
      </c>
      <c r="F18">
        <f t="shared" si="0"/>
        <v>2457.6</v>
      </c>
    </row>
    <row r="19" spans="3:7">
      <c r="E19">
        <f t="shared" si="1"/>
        <v>24576</v>
      </c>
      <c r="F19">
        <f t="shared" si="0"/>
        <v>4915.2</v>
      </c>
    </row>
    <row r="20" spans="3:7">
      <c r="E20">
        <f t="shared" si="1"/>
        <v>49152</v>
      </c>
      <c r="F20">
        <f t="shared" si="0"/>
        <v>9830.4</v>
      </c>
    </row>
    <row r="25" spans="3:7">
      <c r="C25" s="69"/>
      <c r="D25" s="75"/>
      <c r="E25" s="75"/>
      <c r="F25" s="12"/>
      <c r="G25" s="12"/>
    </row>
    <row r="26" spans="3:7">
      <c r="C26" s="69" t="s">
        <v>4067</v>
      </c>
      <c r="D26" s="75"/>
      <c r="E26" s="75"/>
      <c r="F26" s="12"/>
      <c r="G26" s="12"/>
    </row>
    <row r="27" spans="3:7">
      <c r="C27" s="85" t="s">
        <v>4072</v>
      </c>
      <c r="D27" s="75">
        <v>224</v>
      </c>
      <c r="E27" s="75"/>
      <c r="F27" s="12"/>
      <c r="G27" s="12"/>
    </row>
    <row r="28" spans="3:7">
      <c r="C28" s="69" t="s">
        <v>4068</v>
      </c>
      <c r="D28" s="75">
        <v>16</v>
      </c>
      <c r="E28" s="75">
        <v>9.2485549132947972E-2</v>
      </c>
      <c r="F28" s="12">
        <v>20.716763005780347</v>
      </c>
      <c r="G28" s="12"/>
    </row>
    <row r="29" spans="3:7">
      <c r="C29" s="69" t="s">
        <v>4103</v>
      </c>
      <c r="D29" s="75">
        <v>31</v>
      </c>
      <c r="E29" s="75">
        <v>0.1791907514450867</v>
      </c>
      <c r="F29" s="12">
        <v>40.138728323699418</v>
      </c>
      <c r="G29" s="12"/>
    </row>
    <row r="30" spans="3:7">
      <c r="C30" s="63" t="s">
        <v>4069</v>
      </c>
      <c r="D30" s="75">
        <v>64</v>
      </c>
      <c r="E30" s="75">
        <v>0.36994219653179189</v>
      </c>
      <c r="F30" s="12">
        <v>82.867052023121389</v>
      </c>
      <c r="G30" s="12"/>
    </row>
    <row r="31" spans="3:7">
      <c r="C31" s="69" t="s">
        <v>4070</v>
      </c>
      <c r="D31" s="75">
        <v>22</v>
      </c>
      <c r="E31" s="75">
        <v>0.12716763005780346</v>
      </c>
      <c r="F31" s="12">
        <v>28.485549132947973</v>
      </c>
      <c r="G31" s="12"/>
    </row>
    <row r="32" spans="3:7">
      <c r="C32" s="69" t="s">
        <v>4071</v>
      </c>
      <c r="D32" s="75">
        <v>40</v>
      </c>
      <c r="E32" s="75">
        <v>0.23121387283236994</v>
      </c>
      <c r="F32" s="12">
        <v>51.79190751445087</v>
      </c>
      <c r="G32" s="12"/>
    </row>
    <row r="33" spans="3:7">
      <c r="C33" s="69"/>
      <c r="D33" s="75">
        <v>173</v>
      </c>
      <c r="E33" s="75">
        <v>1</v>
      </c>
      <c r="F33" s="12">
        <v>224</v>
      </c>
      <c r="G33" s="12"/>
    </row>
    <row r="34" spans="3:7">
      <c r="C34" s="12"/>
      <c r="D34" s="75"/>
      <c r="E34" s="75"/>
      <c r="F34" s="12"/>
      <c r="G34" s="12"/>
    </row>
    <row r="35" spans="3:7">
      <c r="C35" s="12"/>
      <c r="D35" s="75"/>
      <c r="E35" s="75"/>
      <c r="F35" s="12"/>
      <c r="G35" s="12"/>
    </row>
  </sheetData>
  <conditionalFormatting sqref="C27:D27 F27 D28:F35 D25:F26">
    <cfRule type="containsText" dxfId="78" priority="2" operator="containsText" text="&lt;&gt;">
      <formula>NOT(ISERROR(SEARCH("&lt;&gt;",C25)))</formula>
    </cfRule>
  </conditionalFormatting>
  <conditionalFormatting sqref="C27:D27 F27 D28:F35 D25:F26">
    <cfRule type="containsText" dxfId="77" priority="1" operator="containsText" text="](">
      <formula>NOT(ISERROR(SEARCH("](",C25)))</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23180-B3AA-4382-BF15-0803A5E91508}">
  <dimension ref="B2:E19"/>
  <sheetViews>
    <sheetView tabSelected="1" workbookViewId="0">
      <selection activeCell="I6" sqref="I6"/>
    </sheetView>
  </sheetViews>
  <sheetFormatPr defaultRowHeight="14.25"/>
  <cols>
    <col min="2" max="2" width="18.75" customWidth="1"/>
    <col min="3" max="3" width="31.875" customWidth="1"/>
    <col min="4" max="4" width="37.625" customWidth="1"/>
    <col min="5" max="5" width="15.25" customWidth="1"/>
  </cols>
  <sheetData>
    <row r="2" spans="2:5" ht="15.75">
      <c r="B2" s="27" t="s">
        <v>4138</v>
      </c>
      <c r="C2" s="27" t="s">
        <v>4135</v>
      </c>
      <c r="E2" s="27"/>
    </row>
    <row r="3" spans="2:5" ht="15.75">
      <c r="B3" s="27" t="s">
        <v>4139</v>
      </c>
      <c r="C3" s="27" t="s">
        <v>568</v>
      </c>
    </row>
    <row r="4" spans="2:5" ht="15.75">
      <c r="B4" s="27" t="s">
        <v>1285</v>
      </c>
      <c r="C4" s="26" t="s">
        <v>4136</v>
      </c>
    </row>
    <row r="5" spans="2:5" ht="15.75">
      <c r="B5" s="89" t="s">
        <v>4140</v>
      </c>
      <c r="C5" s="26" t="s">
        <v>407</v>
      </c>
    </row>
    <row r="6" spans="2:5" ht="15.75">
      <c r="B6" s="27" t="s">
        <v>4141</v>
      </c>
      <c r="C6" s="26" t="s">
        <v>573</v>
      </c>
    </row>
    <row r="7" spans="2:5" ht="15.75">
      <c r="B7" s="27" t="s">
        <v>2601</v>
      </c>
      <c r="C7" s="26" t="s">
        <v>4137</v>
      </c>
    </row>
    <row r="11" spans="2:5" ht="15.75">
      <c r="B11" s="27" t="s">
        <v>4138</v>
      </c>
      <c r="C11" s="15" t="s">
        <v>563</v>
      </c>
      <c r="D11" s="15" t="s">
        <v>564</v>
      </c>
    </row>
    <row r="12" spans="2:5" ht="15.75">
      <c r="B12" s="27" t="s">
        <v>4138</v>
      </c>
      <c r="C12" s="15" t="s">
        <v>561</v>
      </c>
      <c r="D12" s="17" t="s">
        <v>562</v>
      </c>
    </row>
    <row r="13" spans="2:5" ht="15.75">
      <c r="B13" s="27" t="s">
        <v>4138</v>
      </c>
      <c r="C13" s="15" t="s">
        <v>475</v>
      </c>
      <c r="D13" s="17" t="s">
        <v>476</v>
      </c>
    </row>
    <row r="14" spans="2:5" ht="15.75">
      <c r="B14" s="27" t="s">
        <v>4138</v>
      </c>
      <c r="C14" s="15" t="s">
        <v>464</v>
      </c>
      <c r="D14" s="17" t="s">
        <v>1225</v>
      </c>
    </row>
    <row r="15" spans="2:5" ht="15.75">
      <c r="B15" s="27" t="s">
        <v>4138</v>
      </c>
      <c r="C15" s="15" t="s">
        <v>429</v>
      </c>
      <c r="D15" s="17" t="s">
        <v>431</v>
      </c>
    </row>
    <row r="16" spans="2:5" ht="15.75">
      <c r="B16" s="27" t="s">
        <v>4138</v>
      </c>
      <c r="C16" s="15" t="s">
        <v>426</v>
      </c>
      <c r="D16" s="17" t="s">
        <v>428</v>
      </c>
    </row>
    <row r="17" spans="2:4" ht="15.75">
      <c r="B17" s="27" t="s">
        <v>4138</v>
      </c>
      <c r="C17" s="15" t="s">
        <v>421</v>
      </c>
      <c r="D17" s="17" t="s">
        <v>423</v>
      </c>
    </row>
    <row r="18" spans="2:4" ht="15.75">
      <c r="B18" s="27" t="s">
        <v>4138</v>
      </c>
      <c r="C18" s="15" t="s">
        <v>418</v>
      </c>
      <c r="D18" s="17" t="s">
        <v>420</v>
      </c>
    </row>
    <row r="19" spans="2:4" ht="15.75">
      <c r="B19" s="27" t="s">
        <v>4138</v>
      </c>
      <c r="C19" s="15" t="s">
        <v>415</v>
      </c>
      <c r="D19" s="17" t="s">
        <v>417</v>
      </c>
    </row>
  </sheetData>
  <conditionalFormatting sqref="C2:C7">
    <cfRule type="containsText" dxfId="76" priority="21" operator="containsText" text="Survey duration">
      <formula>NOT(ISERROR(SEARCH(("Survey duration"),(C2))))</formula>
    </cfRule>
    <cfRule type="containsText" dxfId="75" priority="22" operator="containsText" text="Total number of camera days">
      <formula>NOT(ISERROR(SEARCH(("Total number of camera days"),(C2))))</formula>
    </cfRule>
    <cfRule type="containsText" dxfId="74" priority="23" operator="containsText" text="camdays_per_loc">
      <formula>NOT(ISERROR(SEARCH(("camdays_per_loc"),(C2))))</formula>
    </cfRule>
    <cfRule type="containsText" dxfId="73" priority="24" operator="containsText" text="Camera spacing">
      <formula>NOT(ISERROR(SEARCH(("Camera spacing"),(C2))))</formula>
    </cfRule>
    <cfRule type="containsText" dxfId="72" priority="25" operator="containsText" text="Camera days per camera location">
      <formula>NOT(ISERROR(SEARCH(("Camera days per camera location"),(C2))))</formula>
    </cfRule>
    <cfRule type="containsText" dxfId="71" priority="26" operator="containsText" text="Camera arrangement">
      <formula>NOT(ISERROR(SEARCH(("Camera arrangement"),(C2))))</formula>
    </cfRule>
    <cfRule type="containsText" dxfId="70" priority="27" operator="containsText" text="Number of cameras">
      <formula>NOT(ISERROR(SEARCH(("Number of cameras"),(C2))))</formula>
    </cfRule>
  </conditionalFormatting>
  <conditionalFormatting sqref="B2:B7">
    <cfRule type="containsText" dxfId="69" priority="15" operator="containsText" text="num_cams">
      <formula>NOT(ISERROR(SEARCH(("num_cams"),(B2))))</formula>
    </cfRule>
    <cfRule type="containsText" dxfId="68" priority="16" operator="containsText" text="cam_arrange">
      <formula>NOT(ISERROR(SEARCH(("cam_arrange"),(B2))))</formula>
    </cfRule>
    <cfRule type="containsText" dxfId="67" priority="17" operator="containsText" text="camdays_per_loc">
      <formula>NOT(ISERROR(SEARCH(("camdays_per_loc"),(B2))))</formula>
    </cfRule>
    <cfRule type="containsText" dxfId="66" priority="18" operator="containsText" text="survey_duration">
      <formula>NOT(ISERROR(SEARCH(("survey_duration"),(B2))))</formula>
    </cfRule>
    <cfRule type="containsText" dxfId="65" priority="19" operator="containsText" text="cam_days_ttl">
      <formula>NOT(ISERROR(SEARCH(("cam_days_ttl"),(B2))))</formula>
    </cfRule>
    <cfRule type="containsText" dxfId="64" priority="20" operator="containsText" text="cam_spacing">
      <formula>NOT(ISERROR(SEARCH(("cam_spacing"),(B2))))</formula>
    </cfRule>
  </conditionalFormatting>
  <conditionalFormatting sqref="E2">
    <cfRule type="containsText" dxfId="13" priority="9" operator="containsText" text="num_cams">
      <formula>NOT(ISERROR(SEARCH(("num_cams"),(E2))))</formula>
    </cfRule>
    <cfRule type="containsText" dxfId="12" priority="10" operator="containsText" text="cam_arrange">
      <formula>NOT(ISERROR(SEARCH(("cam_arrange"),(E2))))</formula>
    </cfRule>
    <cfRule type="containsText" dxfId="11" priority="11" operator="containsText" text="camdays_per_loc">
      <formula>NOT(ISERROR(SEARCH(("camdays_per_loc"),(E2))))</formula>
    </cfRule>
    <cfRule type="containsText" dxfId="10" priority="12" operator="containsText" text="survey_duration">
      <formula>NOT(ISERROR(SEARCH(("survey_duration"),(E2))))</formula>
    </cfRule>
    <cfRule type="containsText" dxfId="9" priority="13" operator="containsText" text="cam_days_ttl">
      <formula>NOT(ISERROR(SEARCH(("cam_days_ttl"),(E2))))</formula>
    </cfRule>
    <cfRule type="containsText" dxfId="8" priority="14" operator="containsText" text="cam_spacing">
      <formula>NOT(ISERROR(SEARCH(("cam_spacing"),(E2))))</formula>
    </cfRule>
  </conditionalFormatting>
  <conditionalFormatting sqref="D11:D19">
    <cfRule type="containsText" dxfId="7" priority="7" operator="containsText" text="\">
      <formula>NOT(ISERROR(SEARCH("\",D11)))</formula>
    </cfRule>
    <cfRule type="containsText" dxfId="6" priority="8" operator="containsText" text="/">
      <formula>NOT(ISERROR(SEARCH("/",D11)))</formula>
    </cfRule>
  </conditionalFormatting>
  <conditionalFormatting sqref="B11:B19">
    <cfRule type="containsText" dxfId="5" priority="1" operator="containsText" text="num_cams">
      <formula>NOT(ISERROR(SEARCH(("num_cams"),(B11))))</formula>
    </cfRule>
    <cfRule type="containsText" dxfId="4" priority="2" operator="containsText" text="cam_arrange">
      <formula>NOT(ISERROR(SEARCH(("cam_arrange"),(B11))))</formula>
    </cfRule>
    <cfRule type="containsText" dxfId="3" priority="3" operator="containsText" text="camdays_per_loc">
      <formula>NOT(ISERROR(SEARCH(("camdays_per_loc"),(B11))))</formula>
    </cfRule>
    <cfRule type="containsText" dxfId="2" priority="4" operator="containsText" text="survey_duration">
      <formula>NOT(ISERROR(SEARCH(("survey_duration"),(B11))))</formula>
    </cfRule>
    <cfRule type="containsText" dxfId="1" priority="5" operator="containsText" text="cam_days_ttl">
      <formula>NOT(ISERROR(SEARCH(("cam_days_ttl"),(B11))))</formula>
    </cfRule>
    <cfRule type="containsText" dxfId="0" priority="6" operator="containsText" text="cam_spacing">
      <formula>NOT(ISERROR(SEARCH(("cam_spacing"),(B11))))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Q494"/>
  <sheetViews>
    <sheetView zoomScaleNormal="100" workbookViewId="0">
      <pane ySplit="1" topLeftCell="A273" activePane="bottomLeft" state="frozen"/>
      <selection pane="bottomLeft" activeCell="I295" sqref="I295"/>
    </sheetView>
  </sheetViews>
  <sheetFormatPr defaultRowHeight="14.25"/>
  <cols>
    <col min="1" max="1" width="9" style="12"/>
    <col min="2" max="4" width="9" style="12" hidden="1" customWidth="1"/>
    <col min="5" max="5" width="9" style="12" customWidth="1"/>
    <col min="6" max="6" width="22.25" style="12" customWidth="1"/>
    <col min="7" max="7" width="46" style="12" customWidth="1"/>
    <col min="8" max="8" width="26.125" style="12" customWidth="1"/>
    <col min="9" max="9" width="50.875" style="75" customWidth="1"/>
    <col min="10" max="10" width="17.25" style="75" customWidth="1"/>
    <col min="11" max="11" width="19.625" style="12" customWidth="1"/>
    <col min="12" max="12" width="32.125" style="12" hidden="1" customWidth="1"/>
    <col min="13" max="13" width="30.625" style="12" hidden="1" customWidth="1"/>
    <col min="14" max="14" width="32.75" style="12" hidden="1" customWidth="1"/>
    <col min="15" max="15" width="31.125" style="12" hidden="1" customWidth="1"/>
    <col min="16" max="16" width="52.5" style="12" customWidth="1"/>
    <col min="17" max="17" width="22.125" style="12" customWidth="1"/>
    <col min="18" max="16384" width="9" style="12"/>
  </cols>
  <sheetData>
    <row r="1" spans="1:17" ht="15">
      <c r="A1" s="14" t="s">
        <v>3335</v>
      </c>
      <c r="B1" s="14" t="s">
        <v>2172</v>
      </c>
      <c r="C1" s="14" t="s">
        <v>822</v>
      </c>
      <c r="D1" s="14" t="s">
        <v>821</v>
      </c>
      <c r="E1" s="14" t="s">
        <v>4053</v>
      </c>
      <c r="F1" s="14" t="s">
        <v>378</v>
      </c>
      <c r="G1" s="14" t="s">
        <v>3355</v>
      </c>
      <c r="H1" s="14" t="s">
        <v>3356</v>
      </c>
      <c r="I1" s="72" t="s">
        <v>3357</v>
      </c>
      <c r="J1" s="72" t="s">
        <v>4066</v>
      </c>
      <c r="K1" s="14" t="s">
        <v>1926</v>
      </c>
      <c r="L1" s="14" t="s">
        <v>3358</v>
      </c>
      <c r="M1" s="14" t="s">
        <v>1126</v>
      </c>
      <c r="N1" s="14" t="s">
        <v>3354</v>
      </c>
      <c r="O1" s="14" t="s">
        <v>4053</v>
      </c>
      <c r="P1" s="14" t="s">
        <v>3359</v>
      </c>
      <c r="Q1" s="14" t="s">
        <v>3360</v>
      </c>
    </row>
    <row r="2" spans="1:17">
      <c r="A2" s="12" t="s">
        <v>4102</v>
      </c>
      <c r="F2" s="12" t="s">
        <v>4073</v>
      </c>
      <c r="G2" s="12" t="s">
        <v>4090</v>
      </c>
      <c r="H2" s="12" t="s">
        <v>4090</v>
      </c>
      <c r="I2" s="75" t="s">
        <v>4074</v>
      </c>
      <c r="P2" s="12" t="str">
        <f>"    ref_intext_"&amp;F2&amp;": "&amp;""""&amp;G2&amp;""""</f>
        <v xml:space="preserve">    ref_intext_aep_2016: "Alberta Environment and Parks, 2016"</v>
      </c>
      <c r="Q2" s="12" t="str">
        <f>"    ref_bib_"&amp;F2&amp;": "&amp;""""&amp;I2&amp;""""</f>
        <v xml:space="preserve">    ref_bib_aep_2016: "Alberta Environment and Parks. (2016). *Aerial Ungulate Surveys using Distance Sampling Techniques Protocol Manual.* &lt;https://open.alberta.ca/dataset/71c53d7b-0802-4800-9f95-0520b64b63c2/resource/ee933caa-bfc7-4334-a4d0-6085ebf198e7/download/aep-aerial-ungulate-surveys-using-distance-sampling-2016.pdf&gt;"</v>
      </c>
    </row>
    <row r="3" spans="1:17">
      <c r="A3" s="12" t="s">
        <v>4102</v>
      </c>
      <c r="F3" s="12" t="s">
        <v>4095</v>
      </c>
      <c r="G3" s="12" t="s">
        <v>4098</v>
      </c>
      <c r="I3" s="75" t="s">
        <v>4094</v>
      </c>
      <c r="P3" s="12" t="str">
        <f>"    ref_intext_"&amp;F3&amp;": "&amp;""""&amp;G3&amp;""""</f>
        <v xml:space="preserve">    ref_intext_efford_et_al_2004: "Efford et al., 2004"</v>
      </c>
      <c r="Q3" s="12" t="str">
        <f>"    ref_bib_"&amp;F3&amp;": "&amp;""""&amp;I3&amp;""""</f>
        <v xml:space="preserve">    ref_bib_efford_et_al_2004: "Efford, M. G., Dawson, D. K., &amp; Robbins, C. S. (2004). DENSITY: Software for analysing capture-recapture data from passive detector arrays. *Animal Biodiversity and Conservation, 27*(1), 217–228. &lt;https://doi.org/10.32800/abc.2004.27.0217&gt;"</v>
      </c>
    </row>
    <row r="4" spans="1:17">
      <c r="A4" s="12" t="s">
        <v>4102</v>
      </c>
      <c r="F4" s="12" t="s">
        <v>4093</v>
      </c>
      <c r="G4" s="12" t="s">
        <v>4097</v>
      </c>
      <c r="H4" s="12" t="s">
        <v>4097</v>
      </c>
      <c r="I4" s="75" t="s">
        <v>4099</v>
      </c>
      <c r="P4" s="12" t="str">
        <f>"    ref_intext_"&amp;F4&amp;": "&amp;""""&amp;G4&amp;""""</f>
        <v xml:space="preserve">    ref_intext_granados_2021: "Granados, 2021"</v>
      </c>
      <c r="Q4" s="12" t="str">
        <f>"    ref_bib_"&amp;F4&amp;": "&amp;""""&amp;I4&amp;""""</f>
        <v xml:space="preserve">    ref_bib_granados_2021: "Granados, A. (2021). “WildCAM Guide to Camera Trap Set Up.” WildCAM. &lt;https://wildcams.ca/site/assets/files/1148/wildcam_guide_to_camera_trap_set_up_feb2021.pdf&gt;"</v>
      </c>
    </row>
    <row r="5" spans="1:17">
      <c r="A5" s="12" t="s">
        <v>4102</v>
      </c>
      <c r="F5" s="12" t="s">
        <v>3535</v>
      </c>
      <c r="G5" s="12" t="s">
        <v>4091</v>
      </c>
      <c r="H5" s="12" t="s">
        <v>4091</v>
      </c>
      <c r="I5" s="75" t="s">
        <v>4089</v>
      </c>
      <c r="P5" s="12" t="str">
        <f>"    ref_intext_"&amp;F5&amp;": "&amp;""""&amp;G5&amp;""""</f>
        <v xml:space="preserve">    ref_intext_loonam_2019: "Loonam, 2019"</v>
      </c>
      <c r="Q5" s="12" t="str">
        <f>"    ref_bib_"&amp;F5&amp;": "&amp;""""&amp;I5&amp;""""</f>
        <v xml:space="preserve">    ref_bib_loonam_2019: "Loonam, K. E. (2019). *Assessing the Robustness of Time-to-Event Abundance Estimation* [Thesis: Master of Science in Wildlife Biology, University of Montana]. &lt;https://scholarworks.umt.edu/cgi/viewcontent.cgi?article=12550&amp;context=etd&gt;"</v>
      </c>
    </row>
    <row r="6" spans="1:17">
      <c r="A6" s="12" t="s">
        <v>4102</v>
      </c>
      <c r="F6" s="12" t="s">
        <v>4044</v>
      </c>
      <c r="G6" s="12" t="s">
        <v>4100</v>
      </c>
      <c r="H6" s="12" t="s">
        <v>4100</v>
      </c>
      <c r="I6" s="75" t="s">
        <v>4101</v>
      </c>
      <c r="P6" s="12" t="str">
        <f>"    ref_intext_"&amp;F6&amp;": "&amp;""""&amp;G6&amp;""""</f>
        <v xml:space="preserve">    ref_intext_oscrpackage206: "oscrpackage206, 2020"</v>
      </c>
      <c r="Q6" s="12" t="str">
        <f>"    ref_bib_"&amp;F6&amp;": "&amp;""""&amp;I6&amp;""""</f>
        <v xml:space="preserve">    ref_bib_oscrpackage206: "oscrpackage206 (2020) *oSCR Package.* [Channel]. YouTube. &lt;https://www.youtube.com/channel/UCc87aAzhX7EUOalyCohzqsQ&gt;"</v>
      </c>
    </row>
    <row r="7" spans="1:17">
      <c r="A7" s="12" t="s">
        <v>4102</v>
      </c>
      <c r="F7" s="12" t="s">
        <v>4034</v>
      </c>
      <c r="G7" s="12" t="s">
        <v>4096</v>
      </c>
      <c r="H7" s="12" t="s">
        <v>4096</v>
      </c>
      <c r="I7" s="75" t="s">
        <v>4092</v>
      </c>
      <c r="P7" s="12" t="str">
        <f>"    ref_intext_"&amp;F7&amp;": "&amp;""""&amp;G7&amp;""""</f>
        <v xml:space="preserve">    ref_intext_royle_et_al_2013: "Royle et al., 2013"</v>
      </c>
      <c r="Q7" s="12" t="str">
        <f>"    ref_bib_"&amp;F7&amp;": "&amp;""""&amp;I7&amp;""""</f>
        <v xml:space="preserve">    ref_bib_royle_et_al_2013: "Royle, J. Chandler, R. B., Sollmann, R., Gardner, B. (2013). *Spatial capture-recapture*. Academic Press, Waltham, MA, USA. 612 pp., ISBN: 978-0-12-405939-9. &lt;https://pubs.usgs.gov/publication/70048654&gt;"</v>
      </c>
    </row>
    <row r="8" spans="1:17">
      <c r="A8" s="12" t="s">
        <v>4102</v>
      </c>
      <c r="F8" s="12" t="s">
        <v>4131</v>
      </c>
      <c r="G8" s="12" t="s">
        <v>4077</v>
      </c>
      <c r="H8" s="12" t="s">
        <v>4077</v>
      </c>
      <c r="I8" s="75" t="s">
        <v>4076</v>
      </c>
      <c r="P8" s="12" t="str">
        <f>"    ref_intext_"&amp;F8&amp;": "&amp;""""&amp;G8&amp;""""</f>
        <v xml:space="preserve">    ref_intext_thompson_2024: "Thompson, 2024"</v>
      </c>
      <c r="Q8" s="12" t="str">
        <f>"    ref_bib_"&amp;F8&amp;": "&amp;""""&amp;I8&amp;""""</f>
        <v xml:space="preserve">    ref_bib_thompson_2024: "Thompson, P. R. (2024) *Zone of Influence Effect Size and Buffer Distance Calculator*. University of Alberta, Canada. &lt;https://pthompson234.shinyapps.io/calculate-zoi/&gt;"</v>
      </c>
    </row>
    <row r="9" spans="1:17" ht="15">
      <c r="B9" s="12" t="b">
        <v>1</v>
      </c>
      <c r="C9" s="12" t="b">
        <v>0</v>
      </c>
      <c r="D9" s="12" t="b">
        <v>0</v>
      </c>
      <c r="E9" s="12" t="b">
        <v>1</v>
      </c>
      <c r="F9" s="12" t="s">
        <v>36</v>
      </c>
      <c r="G9" s="12" t="s">
        <v>322</v>
      </c>
      <c r="H9" s="12" t="s">
        <v>322</v>
      </c>
      <c r="I9" s="75" t="s">
        <v>1652</v>
      </c>
      <c r="J9" s="70" t="str">
        <f>"&lt;p style="&amp;""""&amp;"padding-left: 2em; text-indent: -2em;"&amp;""""&amp;"&gt;["&amp;I9&amp;"]&lt;/p&gt;{#"&amp;F9&amp;"}&lt;br&gt;&lt;br&gt;"</f>
        <v>&lt;p style="padding-left: 2em; text-indent: -2em;"&gt;[Alberta Biodiversity Monitoring Institute [ABMI] (2021). *Terrestrial ARU and Remote Camera Trap Protocols.* Edmonton, Alberta. &lt;https://abmi.ca/home/publications/551-600/599&gt;]&lt;/p&gt;{#abmi_2021}&lt;br&gt;&lt;br&gt;</v>
      </c>
      <c r="K9" s="12" t="s">
        <v>621</v>
      </c>
      <c r="L9" s="12" t="str">
        <f>LEFT(I9,141)&amp;" &lt;br&gt; &amp;nbsp;&amp;nbsp;&amp;nbsp;&amp;nbsp;&amp;nbsp;&amp;nbsp;&amp;nbsp;&amp;nbsp;"&amp;MID(I9,2,142)&amp;MID(I9,142,500)&amp;"&lt;br&gt;&lt;br&gt;"</f>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M9" s="12" t="str">
        <f>"{{ ref_intext_"&amp;F9&amp;" }}"</f>
        <v>{{ ref_intext_abmi_2021 }}</v>
      </c>
      <c r="N9" s="12" t="str">
        <f>"{{ ref_bib_"&amp;F9&amp;" }}"</f>
        <v>{{ ref_bib_abmi_2021 }}</v>
      </c>
      <c r="O9" s="12" t="str">
        <f>"    ref_intext_"&amp;F9&amp;": "&amp;""""&amp;"["&amp;G9&amp;"](#"&amp;F9&amp;")"&amp;""""</f>
        <v xml:space="preserve">    ref_intext_abmi_2021: "[Alberta Biodiversity Monitoring Institute [ABMI], 2021](#abmi_2021)"</v>
      </c>
      <c r="P9" s="12" t="str">
        <f>"    ref_intext_"&amp;F9&amp;": "&amp;""""&amp;G9&amp;""""</f>
        <v xml:space="preserve">    ref_intext_abmi_2021: "Alberta Biodiversity Monitoring Institute [ABMI], 2021"</v>
      </c>
      <c r="Q9" s="12" t="str">
        <f>"    ref_bib_"&amp;F9&amp;": "&amp;""""&amp;I9&amp;""""</f>
        <v xml:space="preserve">    ref_bib_abmi_2021: "Alberta Biodiversity Monitoring Institute [ABMI] (2021). *Terrestrial ARU and Remote Camera Trap Protocols.* Edmonton, Alberta. &lt;https://abmi.ca/home/publications/551-600/599&gt;"</v>
      </c>
    </row>
    <row r="10" spans="1:17" ht="15">
      <c r="B10" s="12" t="b">
        <v>0</v>
      </c>
      <c r="C10" s="12" t="b">
        <v>0</v>
      </c>
      <c r="D10" s="12" t="s">
        <v>786</v>
      </c>
      <c r="E10" s="12" t="b">
        <v>1</v>
      </c>
      <c r="F10" s="12" t="s">
        <v>1381</v>
      </c>
      <c r="G10" s="12" t="s">
        <v>325</v>
      </c>
      <c r="H10" s="12" t="s">
        <v>820</v>
      </c>
      <c r="I10" s="75" t="s">
        <v>1651</v>
      </c>
      <c r="J10" s="70" t="str">
        <f>"&lt;p style="&amp;""""&amp;"padding-left: 2em; text-indent: -2em;"&amp;""""&amp;"&gt;["&amp;I10&amp;"]&lt;/p&gt;{#"&amp;F10&amp;"}&lt;br&gt;&lt;br&gt;"</f>
        <v>&lt;p style="padding-left: 2em; text-indent: -2em;"&gt;[Abolaffio, M., Focardi, S., &amp; Santini, G. (2019). Avoiding misleading messages: Population assessment using camera trapping is not a simple task. *Journal of Animal Ecology, 88*(12), 2011–2016. Medline. &lt;https://doi.org/10.1111/1365-2656.13085&gt;]&lt;/p&gt;{#abolaffio_et_al_2019}&lt;br&gt;&lt;br&gt;</v>
      </c>
      <c r="K10" s="12" t="s">
        <v>621</v>
      </c>
      <c r="L10" s="12" t="str">
        <f>LEFT(I10,141)&amp;" &lt;br&gt; &amp;nbsp;&amp;nbsp;&amp;nbsp;&amp;nbsp;&amp;nbsp;&amp;nbsp;&amp;nbsp;&amp;nbsp;"&amp;MID(I10,2,142)&amp;MID(I10,142,500)&amp;"&lt;br&gt;&lt;br&gt;"</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M10" s="12" t="str">
        <f>"{{ ref_intext_"&amp;F10&amp;" }}"</f>
        <v>{{ ref_intext_abolaffio_et_al_2019 }}</v>
      </c>
      <c r="N10" s="12" t="str">
        <f>"{{ ref_bib_"&amp;F10&amp;" }}"</f>
        <v>{{ ref_bib_abolaffio_et_al_2019 }}</v>
      </c>
      <c r="O10" s="12" t="str">
        <f>"    ref_intext_"&amp;F10&amp;": "&amp;""""&amp;"["&amp;G10&amp;"](#"&amp;F10&amp;")"&amp;""""</f>
        <v xml:space="preserve">    ref_intext_abolaffio_et_al_2019: "[Abolaffio et al, 2019](#abolaffio_et_al_2019)"</v>
      </c>
      <c r="P10" s="12" t="str">
        <f>"    ref_intext_"&amp;F10&amp;": "&amp;""""&amp;G10&amp;""""</f>
        <v xml:space="preserve">    ref_intext_abolaffio_et_al_2019: "Abolaffio et al, 2019"</v>
      </c>
      <c r="Q10" s="12" t="str">
        <f>"    ref_bib_"&amp;F10&amp;": "&amp;""""&amp;I10&amp;""""</f>
        <v xml:space="preserve">    ref_bib_abolaffio_et_al_2019: "Abolaffio, M., Focardi, S., &amp; Santini, G. (2019). Avoiding misleading messages: Population assessment using camera trapping is not a simple task. *Journal of Animal Ecology, 88*(12), 2011–2016. Medline. &lt;https://doi.org/10.1111/1365-2656.13085&gt;"</v>
      </c>
    </row>
    <row r="11" spans="1:17" ht="15">
      <c r="B11" s="12" t="b">
        <v>1</v>
      </c>
      <c r="C11" s="12" t="b">
        <v>1</v>
      </c>
      <c r="D11" s="12" t="b">
        <v>1</v>
      </c>
      <c r="E11" s="12" t="b">
        <v>1</v>
      </c>
      <c r="F11" s="12" t="s">
        <v>1382</v>
      </c>
      <c r="G11" s="12" t="s">
        <v>323</v>
      </c>
      <c r="H11" s="12" t="s">
        <v>323</v>
      </c>
      <c r="I11" s="75" t="s">
        <v>2686</v>
      </c>
      <c r="J11" s="70" t="str">
        <f>"&lt;p style="&amp;""""&amp;"padding-left: 2em; text-indent: -2em;"&amp;""""&amp;"&gt;["&amp;I11&amp;"]&lt;/p&gt;{#"&amp;F11&amp;"}&lt;br&gt;&lt;br&gt;"</f>
        <v>&lt;p style="padding-left: 2em; text-indent: -2em;"&gt;[Ahumada,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&lt;https://doi.org/10.1098/rstb.2011.0115&gt;]&lt;/p&gt;{#ahumada_et_al_2011}&lt;br&gt;&lt;br&gt;</v>
      </c>
      <c r="K11" s="12" t="s">
        <v>621</v>
      </c>
      <c r="L11" s="12" t="str">
        <f>LEFT(I11,141)&amp;" &lt;br&gt; &amp;nbsp;&amp;nbsp;&amp;nbsp;&amp;nbsp;&amp;nbsp;&amp;nbsp;&amp;nbsp;&amp;nbsp;"&amp;MID(I11,2,142)&amp;MID(I11,142,500)&amp;"&lt;br&gt;&lt;br&gt;"</f>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M11" s="12" t="str">
        <f>"{{ ref_intext_"&amp;F11&amp;" }}"</f>
        <v>{{ ref_intext_ahumada_et_al_2011 }}</v>
      </c>
      <c r="N11" s="12" t="str">
        <f>"{{ ref_bib_"&amp;F11&amp;" }}"</f>
        <v>{{ ref_bib_ahumada_et_al_2011 }}</v>
      </c>
      <c r="O11" s="12" t="str">
        <f>"    ref_intext_"&amp;F11&amp;": "&amp;""""&amp;"["&amp;G11&amp;"](#"&amp;F11&amp;")"&amp;""""</f>
        <v xml:space="preserve">    ref_intext_ahumada_et_al_2011: "[Ahumada et al., 2011](#ahumada_et_al_2011)"</v>
      </c>
      <c r="P11" s="12" t="str">
        <f>"    ref_intext_"&amp;F11&amp;": "&amp;""""&amp;G11&amp;""""</f>
        <v xml:space="preserve">    ref_intext_ahumada_et_al_2011: "Ahumada et al., 2011"</v>
      </c>
      <c r="Q11" s="12" t="str">
        <f>"    ref_bib_"&amp;F11&amp;": "&amp;""""&amp;I11&amp;""""</f>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12" spans="1:17" ht="15">
      <c r="B12" s="12" t="b">
        <v>1</v>
      </c>
      <c r="C12" s="12" t="b">
        <v>1</v>
      </c>
      <c r="D12" s="12" t="b">
        <v>0</v>
      </c>
      <c r="E12" s="12" t="b">
        <v>1</v>
      </c>
      <c r="F12" s="12" t="s">
        <v>1383</v>
      </c>
      <c r="G12" s="12" t="s">
        <v>324</v>
      </c>
      <c r="H12" s="12" t="s">
        <v>324</v>
      </c>
      <c r="I12" s="75" t="s">
        <v>2685</v>
      </c>
      <c r="J12" s="70" t="str">
        <f>"&lt;p style="&amp;""""&amp;"padding-left: 2em; text-indent: -2em;"&amp;""""&amp;"&gt;["&amp;I12&amp;"]&lt;/p&gt;{#"&amp;F12&amp;"}&lt;br&gt;&lt;br&gt;"</f>
        <v>&lt;p style="padding-left: 2em; text-indent: -2em;"&gt;[Ahumada,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&lt;https://doi.org/10.1017/s0376892919000298&gt;]&lt;/p&gt;{#ahumada_et_al_2019}&lt;br&gt;&lt;br&gt;</v>
      </c>
      <c r="K12" s="12" t="s">
        <v>621</v>
      </c>
      <c r="L12" s="12" t="str">
        <f>LEFT(I12,141)&amp;" &lt;br&gt; &amp;nbsp;&amp;nbsp;&amp;nbsp;&amp;nbsp;&amp;nbsp;&amp;nbsp;&amp;nbsp;&amp;nbsp;"&amp;MID(I12,2,142)&amp;MID(I12,142,500)&amp;"&lt;br&gt;&lt;br&gt;"</f>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M12" s="12" t="str">
        <f>"{{ ref_intext_"&amp;F12&amp;" }}"</f>
        <v>{{ ref_intext_ahumada_et_al_2019 }}</v>
      </c>
      <c r="N12" s="12" t="str">
        <f>"{{ ref_bib_"&amp;F12&amp;" }}"</f>
        <v>{{ ref_bib_ahumada_et_al_2019 }}</v>
      </c>
      <c r="O12" s="12" t="str">
        <f>"    ref_intext_"&amp;F12&amp;": "&amp;""""&amp;"["&amp;G12&amp;"](#"&amp;F12&amp;")"&amp;""""</f>
        <v xml:space="preserve">    ref_intext_ahumada_et_al_2019: "[Ahumada et al., 2019](#ahumada_et_al_2019)"</v>
      </c>
      <c r="P12" s="12" t="str">
        <f>"    ref_intext_"&amp;F12&amp;": "&amp;""""&amp;G12&amp;""""</f>
        <v xml:space="preserve">    ref_intext_ahumada_et_al_2019: "Ahumada et al., 2019"</v>
      </c>
      <c r="Q12" s="12" t="str">
        <f>"    ref_bib_"&amp;F12&amp;": "&amp;""""&amp;I12&amp;""""</f>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13" spans="1:17" ht="15">
      <c r="B13" s="12" t="b">
        <v>1</v>
      </c>
      <c r="C13" s="12" t="b">
        <v>0</v>
      </c>
      <c r="D13" s="12" t="b">
        <v>0</v>
      </c>
      <c r="E13" s="12" t="b">
        <v>1</v>
      </c>
      <c r="F13" s="12" t="s">
        <v>1384</v>
      </c>
      <c r="G13" s="12" t="s">
        <v>321</v>
      </c>
      <c r="H13" s="12" t="s">
        <v>321</v>
      </c>
      <c r="I13" s="75" t="s">
        <v>1653</v>
      </c>
      <c r="J13" s="70" t="str">
        <f>"&lt;p style="&amp;""""&amp;"padding-left: 2em; text-indent: -2em;"&amp;""""&amp;"&gt;["&amp;I13&amp;"]&lt;/p&gt;{#"&amp;F13&amp;"}&lt;br&gt;&lt;br&gt;"</f>
        <v>&lt;p style="padding-left: 2em; text-indent: -2em;"&gt;[Alonso, R. S., McClintock, B. T., Lyren, L. M., Boydston, E. E., &amp; Crooks, K. R. (2015). Mark-recapture and Mark-resight Methods for Estimating Abundance with Remote Cameras: A Carnivore Case Study. *PLoS One, 10*(3), e0123032. &lt;https://doi.org/10.1371/journal.pone.0123032&gt;]&lt;/p&gt;{#alonso_et_al_2015}&lt;br&gt;&lt;br&gt;</v>
      </c>
      <c r="K13" s="12" t="s">
        <v>621</v>
      </c>
      <c r="L13" s="12" t="str">
        <f>LEFT(I13,141)&amp;" &lt;br&gt; &amp;nbsp;&amp;nbsp;&amp;nbsp;&amp;nbsp;&amp;nbsp;&amp;nbsp;&amp;nbsp;&amp;nbsp;"&amp;MID(I13,2,142)&amp;MID(I13,142,500)&amp;"&lt;br&gt;&lt;br&gt;"</f>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M13" s="12" t="str">
        <f>"{{ ref_intext_"&amp;F13&amp;" }}"</f>
        <v>{{ ref_intext_alonso_et_al_2015 }}</v>
      </c>
      <c r="N13" s="12" t="str">
        <f>"{{ ref_bib_"&amp;F13&amp;" }}"</f>
        <v>{{ ref_bib_alonso_et_al_2015 }}</v>
      </c>
      <c r="O13" s="12" t="str">
        <f>"    ref_intext_"&amp;F13&amp;": "&amp;""""&amp;"["&amp;G13&amp;"](#"&amp;F13&amp;")"&amp;""""</f>
        <v xml:space="preserve">    ref_intext_alonso_et_al_2015: "[Alonso et al., 2015](#alonso_et_al_2015)"</v>
      </c>
      <c r="P13" s="12" t="str">
        <f>"    ref_intext_"&amp;F13&amp;": "&amp;""""&amp;G13&amp;""""</f>
        <v xml:space="preserve">    ref_intext_alonso_et_al_2015: "Alonso et al., 2015"</v>
      </c>
      <c r="Q13" s="12" t="str">
        <f>"    ref_bib_"&amp;F13&amp;": "&amp;""""&amp;I13&amp;""""</f>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14" spans="1:17" ht="15">
      <c r="B14" s="12" t="b">
        <v>0</v>
      </c>
      <c r="C14" s="12" t="b">
        <v>0</v>
      </c>
      <c r="D14" s="12" t="s">
        <v>786</v>
      </c>
      <c r="E14" s="12" t="b">
        <v>1</v>
      </c>
      <c r="F14" s="12" t="s">
        <v>1385</v>
      </c>
      <c r="G14" s="12" t="s">
        <v>320</v>
      </c>
      <c r="H14" s="12" t="s">
        <v>320</v>
      </c>
      <c r="I14" s="75" t="s">
        <v>1654</v>
      </c>
      <c r="J14" s="70" t="str">
        <f>"&lt;p style="&amp;""""&amp;"padding-left: 2em; text-indent: -2em;"&amp;""""&amp;"&gt;["&amp;I14&amp;"]&lt;/p&gt;{#"&amp;F14&amp;"}&lt;br&gt;&lt;br&gt;"</f>
        <v>&lt;p style="padding-left: 2em; text-indent: -2em;"&gt;[Ames E. M., Gade M. R., Nieman C. L., Wright J. R, Tonra C. M., Marroquin C. M., Tutterow A. M, &amp; Gray S. M. (2020) Striving for population-level conservation: integrating physiology across the biological hierarchy. *Conservation Physiology, 8*(1): coaa019. &lt;https://doi.org/10.1093/conphys/coaa019&gt;]&lt;/p&gt;{#ames_et_al_2011}&lt;br&gt;&lt;br&gt;</v>
      </c>
      <c r="K14" s="12" t="s">
        <v>621</v>
      </c>
      <c r="L14" s="12" t="str">
        <f>LEFT(I14,141)&amp;" &lt;br&gt; &amp;nbsp;&amp;nbsp;&amp;nbsp;&amp;nbsp;&amp;nbsp;&amp;nbsp;&amp;nbsp;&amp;nbsp;"&amp;MID(I14,2,142)&amp;MID(I14,142,500)&amp;"&lt;br&gt;&lt;br&gt;"</f>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M14" s="12" t="str">
        <f>"{{ ref_intext_"&amp;F14&amp;" }}"</f>
        <v>{{ ref_intext_ames_et_al_2011 }}</v>
      </c>
      <c r="N14" s="12" t="str">
        <f>"{{ ref_bib_"&amp;F14&amp;" }}"</f>
        <v>{{ ref_bib_ames_et_al_2011 }}</v>
      </c>
      <c r="O14" s="12" t="str">
        <f>"    ref_intext_"&amp;F14&amp;": "&amp;""""&amp;"["&amp;G14&amp;"](#"&amp;F14&amp;")"&amp;""""</f>
        <v xml:space="preserve">    ref_intext_ames_et_al_2011: "[Ames et al., 2020](#ames_et_al_2011)"</v>
      </c>
      <c r="P14" s="12" t="str">
        <f>"    ref_intext_"&amp;F14&amp;": "&amp;""""&amp;G14&amp;""""</f>
        <v xml:space="preserve">    ref_intext_ames_et_al_2011: "Ames et al., 2020"</v>
      </c>
      <c r="Q14" s="12" t="str">
        <f>"    ref_bib_"&amp;F14&amp;": "&amp;""""&amp;I14&amp;""""</f>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15" spans="1:17" ht="15">
      <c r="E15" s="12" t="b">
        <v>1</v>
      </c>
      <c r="F15" s="12" t="s">
        <v>3924</v>
      </c>
      <c r="G15" s="12" t="s">
        <v>3936</v>
      </c>
      <c r="H15" s="12" t="s">
        <v>3936</v>
      </c>
      <c r="I15" s="75" t="s">
        <v>3935</v>
      </c>
      <c r="J15" s="70" t="str">
        <f>"&lt;p style="&amp;""""&amp;"padding-left: 2em; text-indent: -2em;"&amp;""""&amp;"&gt;["&amp;I15&amp;"]&lt;/p&gt;{#"&amp;F15&amp;"}&lt;br&gt;&lt;br&gt;"</f>
        <v>&lt;p style="padding-left: 2em; text-indent: -2em;"&gt;[Anderson, D. R. (2001). The Need to Get the Basics Right in Wildlife Field Studies. *Wildlife Society Bulletin, 29*(4), 1294–1297. &lt;https://www.jstor.org/stable/3784156&gt;]&lt;/p&gt;{#anderson_2001}&lt;br&gt;&lt;br&gt;</v>
      </c>
      <c r="K15" s="12" t="s">
        <v>621</v>
      </c>
      <c r="M15" s="12" t="str">
        <f>"{{ ref_intext_"&amp;F15&amp;" }}"</f>
        <v>{{ ref_intext_anderson_2001 }}</v>
      </c>
      <c r="N15" s="12" t="str">
        <f>"{{ ref_bib_"&amp;F15&amp;" }}"</f>
        <v>{{ ref_bib_anderson_2001 }}</v>
      </c>
      <c r="O15" s="12" t="str">
        <f>"    ref_intext_"&amp;F15&amp;": "&amp;""""&amp;"["&amp;G15&amp;"](#"&amp;F15&amp;")"&amp;""""</f>
        <v xml:space="preserve">    ref_intext_anderson_2001: "[Anderson, 2001](#anderson_2001)"</v>
      </c>
      <c r="P15" s="12" t="str">
        <f>"    ref_intext_"&amp;F15&amp;": "&amp;""""&amp;G15&amp;""""</f>
        <v xml:space="preserve">    ref_intext_anderson_2001: "Anderson, 2001"</v>
      </c>
      <c r="Q15" s="12" t="str">
        <f>"    ref_bib_"&amp;F15&amp;": "&amp;""""&amp;I15&amp;""""</f>
        <v xml:space="preserve">    ref_bib_anderson_2001: "Anderson, D. R. (2001). The Need to Get the Basics Right in Wildlife Field Studies. *Wildlife Society Bulletin, 29*(4), 1294–1297. &lt;https://www.jstor.org/stable/3784156&gt;"</v>
      </c>
    </row>
    <row r="16" spans="1:17" ht="15">
      <c r="B16" s="12" t="b">
        <v>1</v>
      </c>
      <c r="C16" s="12" t="b">
        <v>0</v>
      </c>
      <c r="D16" s="12" t="b">
        <v>1</v>
      </c>
      <c r="E16" s="12" t="b">
        <v>1</v>
      </c>
      <c r="F16" s="12" t="s">
        <v>1386</v>
      </c>
      <c r="G16" s="12" t="s">
        <v>319</v>
      </c>
      <c r="H16" s="12" t="s">
        <v>319</v>
      </c>
      <c r="I16" s="75" t="s">
        <v>1655</v>
      </c>
      <c r="J16" s="70" t="str">
        <f>"&lt;p style="&amp;""""&amp;"padding-left: 2em; text-indent: -2em;"&amp;""""&amp;"&gt;["&amp;I16&amp;"]&lt;/p&gt;{#"&amp;F16&amp;"}&lt;br&gt;&lt;br&gt;"</f>
        <v>&lt;p style="padding-left: 2em; text-indent: -2em;"&gt;[Anile, S., &amp; Devillard, S. (2016). Study Design and Body Mass Influence RAIs from Camera Trap Studies: Evidence from the Felidae. *Animal Conservation, 19*(1), 35–45. &lt;https://doi.org/10.1111/acv.12214&gt;]&lt;/p&gt;{#anile_devillard_2016}&lt;br&gt;&lt;br&gt;</v>
      </c>
      <c r="K16" s="12" t="s">
        <v>621</v>
      </c>
      <c r="L16" s="12" t="str">
        <f>LEFT(I16,141)&amp;" &lt;br&gt; &amp;nbsp;&amp;nbsp;&amp;nbsp;&amp;nbsp;&amp;nbsp;&amp;nbsp;&amp;nbsp;&amp;nbsp;"&amp;MID(I16,2,142)&amp;MID(I16,142,500)&amp;"&lt;br&gt;&lt;br&gt;"</f>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M16" s="12" t="str">
        <f>"{{ ref_intext_"&amp;F16&amp;" }}"</f>
        <v>{{ ref_intext_anile_devillard_2016 }}</v>
      </c>
      <c r="N16" s="12" t="str">
        <f>"{{ ref_bib_"&amp;F16&amp;" }}"</f>
        <v>{{ ref_bib_anile_devillard_2016 }}</v>
      </c>
      <c r="O16" s="12" t="str">
        <f>"    ref_intext_"&amp;F16&amp;": "&amp;""""&amp;"["&amp;G16&amp;"](#"&amp;F16&amp;")"&amp;""""</f>
        <v xml:space="preserve">    ref_intext_anile_devillard_2016: "[Anile &amp; Devillard, 2016](#anile_devillard_2016)"</v>
      </c>
      <c r="P16" s="12" t="str">
        <f>"    ref_intext_"&amp;F16&amp;": "&amp;""""&amp;G16&amp;""""</f>
        <v xml:space="preserve">    ref_intext_anile_devillard_2016: "Anile &amp; Devillard, 2016"</v>
      </c>
      <c r="Q16" s="12" t="str">
        <f>"    ref_bib_"&amp;F16&amp;": "&amp;""""&amp;I16&amp;""""</f>
        <v xml:space="preserve">    ref_bib_anile_devillard_2016: "Anile, S., &amp; Devillard, S. (2016). Study Design and Body Mass Influence RAIs from Camera Trap Studies: Evidence from the Felidae. *Animal Conservation, 19*(1), 35–45. &lt;https://doi.org/10.1111/acv.12214&gt;"</v>
      </c>
    </row>
    <row r="17" spans="1:17" ht="15">
      <c r="B17" s="12" t="b">
        <v>1</v>
      </c>
      <c r="C17" s="12" t="b">
        <v>0</v>
      </c>
      <c r="D17" s="12" t="b">
        <v>0</v>
      </c>
      <c r="E17" s="12" t="b">
        <v>1</v>
      </c>
      <c r="F17" s="12" t="s">
        <v>1387</v>
      </c>
      <c r="G17" s="12" t="s">
        <v>318</v>
      </c>
      <c r="H17" s="12" t="s">
        <v>318</v>
      </c>
      <c r="I17" s="75" t="s">
        <v>1656</v>
      </c>
      <c r="J17" s="70" t="str">
        <f>"&lt;p style="&amp;""""&amp;"padding-left: 2em; text-indent: -2em;"&amp;""""&amp;"&gt;["&amp;I17&amp;"]&lt;/p&gt;{#"&amp;F17&amp;"}&lt;br&gt;&lt;br&gt;"</f>
        <v>&lt;p style="padding-left: 2em; text-indent: -2em;"&gt;[Apps, P. J., &amp; McNutt, J. W. (2018). How Camera Traps work and how to work them. *African Journal of Ecology, 56*(4), 702–709. &lt;https://doi.org/10.1111/aje.12563&gt;]&lt;/p&gt;{#apps_mcnutt_2018}&lt;br&gt;&lt;br&gt;</v>
      </c>
      <c r="K17" s="12" t="s">
        <v>621</v>
      </c>
      <c r="L17" s="12" t="str">
        <f>LEFT(I17,141)&amp;" &lt;br&gt; &amp;nbsp;&amp;nbsp;&amp;nbsp;&amp;nbsp;&amp;nbsp;&amp;nbsp;&amp;nbsp;&amp;nbsp;"&amp;MID(I17,2,142)&amp;MID(I17,142,500)&amp;"&lt;br&gt;&lt;br&gt;"</f>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M17" s="12" t="str">
        <f>"{{ ref_intext_"&amp;F17&amp;" }}"</f>
        <v>{{ ref_intext_apps_mcnutt_2018 }}</v>
      </c>
      <c r="N17" s="12" t="str">
        <f>"{{ ref_bib_"&amp;F17&amp;" }}"</f>
        <v>{{ ref_bib_apps_mcnutt_2018 }}</v>
      </c>
      <c r="O17" s="12" t="str">
        <f>"    ref_intext_"&amp;F17&amp;": "&amp;""""&amp;"["&amp;G17&amp;"](#"&amp;F17&amp;")"&amp;""""</f>
        <v xml:space="preserve">    ref_intext_apps_mcnutt_2018: "[Apps &amp; McNutt, 2018](#apps_mcnutt_2018)"</v>
      </c>
      <c r="P17" s="12" t="str">
        <f>"    ref_intext_"&amp;F17&amp;": "&amp;""""&amp;G17&amp;""""</f>
        <v xml:space="preserve">    ref_intext_apps_mcnutt_2018: "Apps &amp; McNutt, 2018"</v>
      </c>
      <c r="Q17" s="12" t="str">
        <f>"    ref_bib_"&amp;F17&amp;": "&amp;""""&amp;I17&amp;""""</f>
        <v xml:space="preserve">    ref_bib_apps_mcnutt_2018: "Apps, P. J., &amp; McNutt, J. W. (2018). How Camera Traps work and how to work them. *African Journal of Ecology, 56*(4), 702–709. &lt;https://doi.org/10.1111/aje.12563&gt;"</v>
      </c>
    </row>
    <row r="18" spans="1:17" ht="15">
      <c r="B18" s="12" t="b">
        <v>1</v>
      </c>
      <c r="C18" s="12" t="b">
        <v>0</v>
      </c>
      <c r="D18" s="12" t="b">
        <v>0</v>
      </c>
      <c r="E18" s="12" t="b">
        <v>1</v>
      </c>
      <c r="F18" s="12" t="s">
        <v>1388</v>
      </c>
      <c r="G18" s="12" t="s">
        <v>317</v>
      </c>
      <c r="H18" s="12" t="s">
        <v>819</v>
      </c>
      <c r="I18" s="75" t="s">
        <v>1657</v>
      </c>
      <c r="J18" s="70" t="str">
        <f>"&lt;p style="&amp;""""&amp;"padding-left: 2em; text-indent: -2em;"&amp;""""&amp;"&gt;["&amp;I18&amp;"]&lt;/p&gt;{#"&amp;F18&amp;"}&lt;br&gt;&lt;br&gt;"</f>
        <v>&lt;p style="padding-left: 2em; text-indent: -2em;"&gt;[Arnason, A. N., Schwarz, C. J., &amp; Gerrard, J. M. (1991). Estimating Closed Population Size and Number of Marked Animals from Sighting Data. *Journal of Wildlife Management, 55*(4), 716–730. &lt;https://doi.org/10.2307/3809524&gt;]&lt;/p&gt;{#arnason_et_al_1991}&lt;br&gt;&lt;br&gt;</v>
      </c>
      <c r="K18" s="12" t="s">
        <v>621</v>
      </c>
      <c r="L18" s="12" t="str">
        <f>LEFT(I18,141)&amp;" &lt;br&gt; &amp;nbsp;&amp;nbsp;&amp;nbsp;&amp;nbsp;&amp;nbsp;&amp;nbsp;&amp;nbsp;&amp;nbsp;"&amp;MID(I18,2,142)&amp;MID(I18,142,500)&amp;"&lt;br&gt;&lt;br&gt;"</f>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M18" s="12" t="str">
        <f>"{{ ref_intext_"&amp;F18&amp;" }}"</f>
        <v>{{ ref_intext_arnason_et_al_1991 }}</v>
      </c>
      <c r="N18" s="12" t="str">
        <f>"{{ ref_bib_"&amp;F18&amp;" }}"</f>
        <v>{{ ref_bib_arnason_et_al_1991 }}</v>
      </c>
      <c r="O18" s="12" t="str">
        <f>"    ref_intext_"&amp;F18&amp;": "&amp;""""&amp;"["&amp;G18&amp;"](#"&amp;F18&amp;")"&amp;""""</f>
        <v xml:space="preserve">    ref_intext_arnason_et_al_1991: "[Arnason et al., 1991](#arnason_et_al_1991)"</v>
      </c>
      <c r="P18" s="12" t="str">
        <f>"    ref_intext_"&amp;F18&amp;": "&amp;""""&amp;G18&amp;""""</f>
        <v xml:space="preserve">    ref_intext_arnason_et_al_1991: "Arnason et al., 1991"</v>
      </c>
      <c r="Q18" s="12" t="str">
        <f>"    ref_bib_"&amp;F18&amp;": "&amp;""""&amp;I18&amp;""""</f>
        <v xml:space="preserve">    ref_bib_arnason_et_al_1991: "Arnason, A. N., Schwarz, C. J., &amp; Gerrard, J. M. (1991). Estimating Closed Population Size and Number of Marked Animals from Sighting Data. *Journal of Wildlife Management, 55*(4), 716–730. &lt;https://doi.org/10.2307/3809524&gt;"</v>
      </c>
    </row>
    <row r="19" spans="1:17" ht="15">
      <c r="B19" s="12" t="b">
        <v>1</v>
      </c>
      <c r="C19" s="12" t="b">
        <v>0</v>
      </c>
      <c r="D19" s="12" t="b">
        <v>0</v>
      </c>
      <c r="E19" s="12" t="b">
        <v>1</v>
      </c>
      <c r="F19" s="12" t="s">
        <v>3450</v>
      </c>
      <c r="G19" s="12" t="s">
        <v>3451</v>
      </c>
      <c r="H19" s="12" t="s">
        <v>316</v>
      </c>
      <c r="I19" s="75" t="s">
        <v>3452</v>
      </c>
      <c r="J19" s="70" t="str">
        <f>"&lt;p style="&amp;""""&amp;"padding-left: 2em; text-indent: -2em;"&amp;""""&amp;"&gt;["&amp;I19&amp;"]&lt;/p&gt;{#"&amp;F19&amp;"}&lt;br&gt;&lt;br&gt;"</f>
        <v>&lt;p style="padding-left: 2em; text-indent: -2em;"&gt;[Augustine, B. C., Royle, J. A., Kelly, M. J., Satter, C. B., Alonso, R. S., Boydston, E. E., &amp; Crooks, K. R. (2016). Spatial capture-recapture with partial identity: An application to camera traps. *bioRxiv.* &lt;http://dx.doi.org/10.1101/056804&gt;]&lt;/p&gt;{#augustine_et_al_2016}&lt;br&gt;&lt;br&gt;</v>
      </c>
      <c r="K19" s="12" t="s">
        <v>621</v>
      </c>
      <c r="L19" s="12" t="str">
        <f>LEFT(I19,141)&amp;" &lt;br&gt; &amp;nbsp;&amp;nbsp;&amp;nbsp;&amp;nbsp;&amp;nbsp;&amp;nbsp;&amp;nbsp;&amp;nbsp;"&amp;MID(I19,2,142)&amp;MID(I19,142,500)&amp;"&lt;br&gt;&lt;br&gt;"</f>
        <v>Augustine, B. C., Royle, J. A., Kelly, M. J., Satter, C. B., Alonso, R. S., Boydston, E. E., &amp; Crooks, K. R. (2016). Spatial capture-recaptur &lt;br&gt; &amp;nbsp;&amp;nbsp;&amp;nbsp;&amp;nbsp;&amp;nbsp;&amp;nbsp;&amp;nbsp;&amp;nbsp;ugustine, B. C., Royle, J. A., Kelly, M. J., Satter, C. B., Alonso, R. S., Boydston, E. E., &amp; Crooks, K. R. (2016). Spatial capture-recapture e with partial identity: An application to camera traps. *bioRxiv.* &lt;http://dx.doi.org/10.1101/056804&gt;&lt;br&gt;&lt;br&gt;</v>
      </c>
      <c r="M19" s="12" t="str">
        <f>"{{ ref_intext_"&amp;F19&amp;" }}"</f>
        <v>{{ ref_intext_augustine_et_al_2016 }}</v>
      </c>
      <c r="N19" s="12" t="str">
        <f>"{{ ref_bib_"&amp;F19&amp;" }}"</f>
        <v>{{ ref_bib_augustine_et_al_2016 }}</v>
      </c>
      <c r="O19" s="12" t="str">
        <f>"    ref_intext_"&amp;F19&amp;": "&amp;""""&amp;"["&amp;G19&amp;"](#"&amp;F19&amp;")"&amp;""""</f>
        <v xml:space="preserve">    ref_intext_augustine_et_al_2016: "[Augustine et al., 2016](#augustine_et_al_2016)"</v>
      </c>
      <c r="P19" s="12" t="str">
        <f>"    ref_intext_"&amp;F19&amp;": "&amp;""""&amp;G19&amp;""""</f>
        <v xml:space="preserve">    ref_intext_augustine_et_al_2016: "Augustine et al., 2016"</v>
      </c>
      <c r="Q19" s="12" t="str">
        <f>"    ref_bib_"&amp;F19&amp;": "&amp;""""&amp;I19&amp;""""</f>
        <v xml:space="preserve">    ref_bib_augustine_et_al_2016: "Augustine, B. C., Royle, J. A., Kelly, M. J., Satter, C. B., Alonso, R. S., Boydston, E. E., &amp; Crooks, K. R. (2016). Spatial capture-recapture with partial identity: An application to camera traps. *bioRxiv.* &lt;http://dx.doi.org/10.1101/056804&gt;"</v>
      </c>
    </row>
    <row r="20" spans="1:17" ht="15">
      <c r="B20" s="12" t="b">
        <v>1</v>
      </c>
      <c r="C20" s="12" t="b">
        <v>0</v>
      </c>
      <c r="D20" s="12" t="b">
        <v>0</v>
      </c>
      <c r="E20" s="12" t="b">
        <v>1</v>
      </c>
      <c r="F20" s="12" t="s">
        <v>1389</v>
      </c>
      <c r="G20" s="12" t="s">
        <v>316</v>
      </c>
      <c r="H20" s="12" t="s">
        <v>316</v>
      </c>
      <c r="I20" s="75" t="s">
        <v>1658</v>
      </c>
      <c r="J20" s="70" t="str">
        <f>"&lt;p style="&amp;""""&amp;"padding-left: 2em; text-indent: -2em;"&amp;""""&amp;"&gt;["&amp;I20&amp;"]&lt;/p&gt;{#"&amp;F20&amp;"}&lt;br&gt;&lt;br&gt;"</f>
        <v>&lt;p style="padding-left: 2em; text-indent: -2em;"&gt;[Augustine, B. C., Royle, J. A., Kelly, M. J., Satter, C. B., Alonso, R. S., Boydston, E. E., &amp; Crooks, K. R. (2018). Spatial Capture–Recapture with Partial Identity: An Application to Camera Traps. *The Annals of Applied Statistics, 12*(1), 67-95. &lt;https://doi.org/10.1214/17AOAS1091&gt;]&lt;/p&gt;{#augustine_et_al_2018}&lt;br&gt;&lt;br&gt;</v>
      </c>
      <c r="K20" s="12" t="s">
        <v>621</v>
      </c>
      <c r="L20" s="12" t="str">
        <f>LEFT(I20,141)&amp;" &lt;br&gt; &amp;nbsp;&amp;nbsp;&amp;nbsp;&amp;nbsp;&amp;nbsp;&amp;nbsp;&amp;nbsp;&amp;nbsp;"&amp;MID(I20,2,142)&amp;MID(I20,142,500)&amp;"&lt;br&gt;&lt;br&gt;"</f>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M20" s="12" t="str">
        <f>"{{ ref_intext_"&amp;F20&amp;" }}"</f>
        <v>{{ ref_intext_augustine_et_al_2018 }}</v>
      </c>
      <c r="N20" s="12" t="str">
        <f>"{{ ref_bib_"&amp;F20&amp;" }}"</f>
        <v>{{ ref_bib_augustine_et_al_2018 }}</v>
      </c>
      <c r="O20" s="12" t="str">
        <f>"    ref_intext_"&amp;F20&amp;": "&amp;""""&amp;"["&amp;G20&amp;"](#"&amp;F20&amp;")"&amp;""""</f>
        <v xml:space="preserve">    ref_intext_augustine_et_al_2018: "[Augustine et al., 2018](#augustine_et_al_2018)"</v>
      </c>
      <c r="P20" s="12" t="str">
        <f>"    ref_intext_"&amp;F20&amp;": "&amp;""""&amp;G20&amp;""""</f>
        <v xml:space="preserve">    ref_intext_augustine_et_al_2018: "Augustine et al., 2018"</v>
      </c>
      <c r="Q20" s="12" t="str">
        <f>"    ref_bib_"&amp;F20&amp;": "&amp;""""&amp;I20&amp;""""</f>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21" spans="1:17" ht="15">
      <c r="B21" s="12" t="b">
        <v>1</v>
      </c>
      <c r="C21" s="12" t="b">
        <v>0</v>
      </c>
      <c r="D21" s="12" t="b">
        <v>0</v>
      </c>
      <c r="E21" s="12" t="b">
        <v>1</v>
      </c>
      <c r="F21" s="12" t="s">
        <v>1390</v>
      </c>
      <c r="G21" s="12" t="s">
        <v>315</v>
      </c>
      <c r="H21" s="12" t="s">
        <v>315</v>
      </c>
      <c r="I21" s="75" t="s">
        <v>1659</v>
      </c>
      <c r="J21" s="70" t="str">
        <f>"&lt;p style="&amp;""""&amp;"padding-left: 2em; text-indent: -2em;"&amp;""""&amp;"&gt;["&amp;I21&amp;"]&lt;/p&gt;{#"&amp;F21&amp;"}&lt;br&gt;&lt;br&gt;"</f>
        <v>&lt;p style="padding-left: 2em; text-indent: -2em;"&gt;[Augustine, B. C., Royle, J. A., Murphy, S. M., Chandler, R. B., Cox, J. J., &amp; Kelly, M. J. (2019). Spatial Capture–Recapture for Categorically Marked Populations with an Application to Genetic Capture–Recapture. *Ecosphere, 10*(4) e02627-n/a. &lt;https://doi.org/10.1002/ecs2.2627&gt;]&lt;/p&gt;{#augustine_et_al_2019}&lt;br&gt;&lt;br&gt;</v>
      </c>
      <c r="K21" s="12" t="s">
        <v>621</v>
      </c>
      <c r="L21" s="12" t="str">
        <f>LEFT(I21,141)&amp;" &lt;br&gt; &amp;nbsp;&amp;nbsp;&amp;nbsp;&amp;nbsp;&amp;nbsp;&amp;nbsp;&amp;nbsp;&amp;nbsp;"&amp;MID(I21,2,142)&amp;MID(I21,142,500)&amp;"&lt;br&gt;&lt;br&gt;"</f>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M21" s="12" t="str">
        <f>"{{ ref_intext_"&amp;F21&amp;" }}"</f>
        <v>{{ ref_intext_augustine_et_al_2019 }}</v>
      </c>
      <c r="N21" s="12" t="str">
        <f>"{{ ref_bib_"&amp;F21&amp;" }}"</f>
        <v>{{ ref_bib_augustine_et_al_2019 }}</v>
      </c>
      <c r="O21" s="12" t="str">
        <f>"    ref_intext_"&amp;F21&amp;": "&amp;""""&amp;"["&amp;G21&amp;"](#"&amp;F21&amp;")"&amp;""""</f>
        <v xml:space="preserve">    ref_intext_augustine_et_al_2019: "[Augustine et al., 2019](#augustine_et_al_2019)"</v>
      </c>
      <c r="P21" s="12" t="str">
        <f>"    ref_intext_"&amp;F21&amp;": "&amp;""""&amp;G21&amp;""""</f>
        <v xml:space="preserve">    ref_intext_augustine_et_al_2019: "Augustine et al., 2019"</v>
      </c>
      <c r="Q21" s="12" t="str">
        <f>"    ref_bib_"&amp;F21&amp;": "&amp;""""&amp;I21&amp;""""</f>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22" spans="1:17" ht="15">
      <c r="E22" s="12" t="b">
        <v>1</v>
      </c>
      <c r="F22" s="12" t="s">
        <v>3549</v>
      </c>
      <c r="G22" s="12" t="s">
        <v>3575</v>
      </c>
      <c r="H22" s="12" t="s">
        <v>3575</v>
      </c>
      <c r="I22" s="75" t="s">
        <v>3570</v>
      </c>
      <c r="J22" s="70" t="str">
        <f>"&lt;p style="&amp;""""&amp;"padding-left: 2em; text-indent: -2em;"&amp;""""&amp;"&gt;["&amp;I22&amp;"]&lt;/p&gt;{#"&amp;F22&amp;"}&lt;br&gt;&lt;br&gt;"</f>
        <v>&lt;p style="padding-left: 2em; text-indent: -2em;"&gt;[Ausband, D. E., Lukacs, P. M., Hurley, M., Roberts, S., Strickfaden, K., &amp; Moeller,  A. K. (2022). Estimating Wolf Abundance from Cameras. *Ecosphere, 13*(2), e3933. &lt;https://doi.org/10.1002/ecs2.3933&gt;]&lt;/p&gt;{#ausband_et_al_2022}&lt;br&gt;&lt;br&gt;</v>
      </c>
      <c r="K22" s="12" t="s">
        <v>621</v>
      </c>
      <c r="M22" s="12" t="str">
        <f>"{{ ref_intext_"&amp;F22&amp;" }}"</f>
        <v>{{ ref_intext_ausband_et_al_2022 }}</v>
      </c>
      <c r="N22" s="12" t="str">
        <f>"{{ ref_bib_"&amp;F22&amp;" }}"</f>
        <v>{{ ref_bib_ausband_et_al_2022 }}</v>
      </c>
      <c r="O22" s="12" t="str">
        <f>"    ref_intext_"&amp;F22&amp;": "&amp;""""&amp;"["&amp;G22&amp;"](#"&amp;F22&amp;")"&amp;""""</f>
        <v xml:space="preserve">    ref_intext_ausband_et_al_2022: "[Ausband et al., 2022](#ausband_et_al_2022)"</v>
      </c>
      <c r="P22" s="12" t="str">
        <f>"    ref_intext_"&amp;F22&amp;": "&amp;""""&amp;G22&amp;""""</f>
        <v xml:space="preserve">    ref_intext_ausband_et_al_2022: "Ausband et al., 2022"</v>
      </c>
      <c r="Q22" s="12" t="str">
        <f>"    ref_bib_"&amp;F22&amp;": "&amp;""""&amp;I22&amp;""""</f>
        <v xml:space="preserve">    ref_bib_ausband_et_al_2022: "Ausband, D. E., Lukacs, P. M., Hurley, M., Roberts, S., Strickfaden, K., &amp; Moeller,  A. K. (2022). Estimating Wolf Abundance from Cameras. *Ecosphere, 13*(2), e3933. &lt;https://doi.org/10.1002/ecs2.3933&gt;"</v>
      </c>
    </row>
    <row r="23" spans="1:17" ht="15">
      <c r="E23" s="12" t="b">
        <v>1</v>
      </c>
      <c r="F23" s="12" t="s">
        <v>3677</v>
      </c>
      <c r="G23" s="12" t="s">
        <v>3973</v>
      </c>
      <c r="H23" s="12" t="s">
        <v>3973</v>
      </c>
      <c r="I23" s="75" t="s">
        <v>3972</v>
      </c>
      <c r="J23" s="70" t="str">
        <f>"&lt;p style="&amp;""""&amp;"padding-left: 2em; text-indent: -2em;"&amp;""""&amp;"&gt;["&amp;I23&amp;"]&lt;/p&gt;{#"&amp;F23&amp;"}&lt;br&gt;&lt;br&gt;"</f>
        <v>&lt;p style="padding-left: 2em; text-indent: -2em;"&gt;[Baddeley, A. (N.D.) *Spatial Point Processes and Their Applications.* School of Mathematics &amp; Statistics, University of Western Australia. &lt;https://www.researchgate.net/profile/Mohamed-Mourad-Lafifi/post/One-dimensional-spatial-point-processes/attachment/59d641b279197b807799d9fb/AS%3A436024913469445%401480967848679/download/07-baddeley-point-process-poisson-coverage-sensor-simulation.pdf&gt;]&lt;/p&gt;{#baddeley_nd}&lt;br&gt;&lt;br&gt;</v>
      </c>
      <c r="K23" s="12" t="s">
        <v>621</v>
      </c>
      <c r="M23" s="12" t="str">
        <f>"{{ ref_intext_"&amp;F23&amp;" }}"</f>
        <v>{{ ref_intext_baddeley_nd }}</v>
      </c>
      <c r="N23" s="12" t="str">
        <f>"{{ ref_bib_"&amp;F23&amp;" }}"</f>
        <v>{{ ref_bib_baddeley_nd }}</v>
      </c>
      <c r="O23" s="12" t="str">
        <f>"    ref_intext_"&amp;F23&amp;": "&amp;""""&amp;"["&amp;G23&amp;"](#"&amp;F23&amp;")"&amp;""""</f>
        <v xml:space="preserve">    ref_intext_baddeley_nd: "[Baddeley, n.d.](#baddeley_nd)"</v>
      </c>
      <c r="P23" s="12" t="str">
        <f>"    ref_intext_"&amp;F23&amp;": "&amp;""""&amp;G23&amp;""""</f>
        <v xml:space="preserve">    ref_intext_baddeley_nd: "Baddeley, n.d."</v>
      </c>
      <c r="Q23" s="12" t="str">
        <f>"    ref_bib_"&amp;F23&amp;": "&amp;""""&amp;I23&amp;""""</f>
        <v xml:space="preserve">    ref_bib_baddeley_nd: "Baddeley, A. (N.D.) *Spatial Point Processes and Their Applications.* School of Mathematics &amp; Statistics, University of Western Australia. &lt;https://www.researchgate.net/profile/Mohamed-Mourad-Lafifi/post/One-dimensional-spatial-point-processes/attachment/59d641b279197b807799d9fb/AS%3A436024913469445%401480967848679/download/07-baddeley-point-process-poisson-coverage-sensor-simulation.pdf&gt;"</v>
      </c>
    </row>
    <row r="24" spans="1:17" ht="15">
      <c r="E24" s="12" t="b">
        <v>1</v>
      </c>
      <c r="F24" s="12" t="s">
        <v>3399</v>
      </c>
      <c r="G24" s="12" t="s">
        <v>3391</v>
      </c>
      <c r="H24" s="12" t="s">
        <v>3391</v>
      </c>
      <c r="I24" s="75" t="s">
        <v>3986</v>
      </c>
      <c r="J24" s="70" t="str">
        <f>"&lt;p style="&amp;""""&amp;"padding-left: 2em; text-indent: -2em;"&amp;""""&amp;"&gt;["&amp;I24&amp;"]&lt;/p&gt;{#"&amp;F24&amp;"}&lt;br&gt;&lt;br&gt;"</f>
        <v>&lt;p style="padding-left: 2em; text-indent: -2em;"&gt;[Bailey, L. L., Hines, J. E., Nichols, J. D., &amp; MacKenzie, D. I. (2007). Sampling Design Trade-Offs in Occupancy Studies with Imperfect Detection\: Examples and Software. *Ecological Applications, 17*(1), 281–290. &lt;https://www.jstor.org/stable/40061993&gt;]&lt;/p&gt;{#bailey_et_al_2007}&lt;br&gt;&lt;br&gt;</v>
      </c>
      <c r="K24" s="12" t="s">
        <v>621</v>
      </c>
      <c r="M24" s="12" t="str">
        <f>"{{ ref_intext_"&amp;F24&amp;" }}"</f>
        <v>{{ ref_intext_bailey_et_al_2007 }}</v>
      </c>
      <c r="N24" s="12" t="str">
        <f>"{{ ref_bib_"&amp;F24&amp;" }}"</f>
        <v>{{ ref_bib_bailey_et_al_2007 }}</v>
      </c>
      <c r="O24" s="12" t="str">
        <f>"    ref_intext_"&amp;F24&amp;": "&amp;""""&amp;"["&amp;G24&amp;"](#"&amp;F24&amp;")"&amp;""""</f>
        <v xml:space="preserve">    ref_intext_bailey_et_al_2007: "[Bailey et al., 2007](#bailey_et_al_2007)"</v>
      </c>
      <c r="P24" s="12" t="str">
        <f>"    ref_intext_"&amp;F24&amp;": "&amp;""""&amp;G24&amp;""""</f>
        <v xml:space="preserve">    ref_intext_bailey_et_al_2007: "Bailey et al., 2007"</v>
      </c>
      <c r="Q24" s="12" t="str">
        <f>"    ref_bib_"&amp;F24&amp;": "&amp;""""&amp;I24&amp;""""</f>
        <v xml:space="preserve">    ref_bib_bailey_et_al_2007: "Bailey, L. L., Hines, J. E., Nichols, J. D., &amp; MacKenzie, D. I. (2007). Sampling Design Trade-Offs in Occupancy Studies with Imperfect Detection\: Examples and Software. *Ecological Applications, 17*(1), 281–290. &lt;https://www.jstor.org/stable/40061993&gt;"</v>
      </c>
    </row>
    <row r="25" spans="1:17" ht="15">
      <c r="E25" s="12" t="b">
        <v>1</v>
      </c>
      <c r="F25" s="12" t="s">
        <v>3550</v>
      </c>
      <c r="G25" s="12" t="s">
        <v>3597</v>
      </c>
      <c r="H25" s="12" t="s">
        <v>3597</v>
      </c>
      <c r="I25" s="75" t="s">
        <v>3987</v>
      </c>
      <c r="J25" s="70" t="str">
        <f>"&lt;p style="&amp;""""&amp;"padding-left: 2em; text-indent: -2em;"&amp;""""&amp;"&gt;["&amp;I25&amp;"]&lt;/p&gt;{#"&amp;F25&amp;"}&lt;br&gt;&lt;br&gt;"</f>
        <v>&lt;p style="padding-left: 2em; text-indent: -2em;"&gt;[Balestrieri, A., Ruiz-González, A., Vergara, M., Capelli, E., Tirozzi, P., Alfino, S., Minuti, G., Prigioni, C., &amp; Saino, N. (2016). Pine marten density in lowland riparian woods\: A test of the Random Encounter Model based on genetic data. *Mammalian Biology, 81*(5), 439–446. &lt;https://doi.org/10.1016/j.mambio.2016.05.005&gt;]&lt;/p&gt;{#balestrieri_et_al_2016}&lt;br&gt;&lt;br&gt;</v>
      </c>
      <c r="K25" s="12" t="s">
        <v>621</v>
      </c>
      <c r="M25" s="12" t="str">
        <f>"{{ ref_intext_"&amp;F25&amp;" }}"</f>
        <v>{{ ref_intext_balestrieri_et_al_2016 }}</v>
      </c>
      <c r="N25" s="12" t="str">
        <f>"{{ ref_bib_"&amp;F25&amp;" }}"</f>
        <v>{{ ref_bib_balestrieri_et_al_2016 }}</v>
      </c>
      <c r="O25" s="12" t="str">
        <f>"    ref_intext_"&amp;F25&amp;": "&amp;""""&amp;"["&amp;G25&amp;"](#"&amp;F25&amp;")"&amp;""""</f>
        <v xml:space="preserve">    ref_intext_balestrieri_et_al_2016: "[Balestrieri et al., 2016](#balestrieri_et_al_2016)"</v>
      </c>
      <c r="P25" s="12" t="str">
        <f>"    ref_intext_"&amp;F25&amp;": "&amp;""""&amp;G25&amp;""""</f>
        <v xml:space="preserve">    ref_intext_balestrieri_et_al_2016: "Balestrieri et al., 2016"</v>
      </c>
      <c r="Q25" s="12" t="str">
        <f>"    ref_bib_"&amp;F25&amp;": "&amp;""""&amp;I25&amp;""""</f>
        <v xml:space="preserve">    ref_bib_balestrieri_et_al_2016: "Balestrieri, A., Ruiz-González, A., Vergara, M., Capelli, E., Tirozzi, P., Alfino, S., Minuti, G., Prigioni, C., &amp; Saino, N. (2016). Pine marten density in lowland riparian woods\: A test of the Random Encounter Model based on genetic data. *Mammalian Biology, 81*(5), 439–446. &lt;https://doi.org/10.1016/j.mambio.2016.05.005&gt;"</v>
      </c>
    </row>
    <row r="26" spans="1:17" ht="15">
      <c r="E26" s="12" t="b">
        <v>1</v>
      </c>
      <c r="F26" s="12" t="s">
        <v>3926</v>
      </c>
      <c r="G26" s="12" t="s">
        <v>3969</v>
      </c>
      <c r="H26" s="12" t="s">
        <v>3969</v>
      </c>
      <c r="I26" s="75" t="s">
        <v>3968</v>
      </c>
      <c r="J26" s="70" t="str">
        <f>"&lt;p style="&amp;""""&amp;"padding-left: 2em; text-indent: -2em;"&amp;""""&amp;"&gt;["&amp;I26&amp;"]&lt;/p&gt;{#"&amp;F26&amp;"}&lt;br&gt;&lt;br&gt;"</f>
        <v>&lt;p style="padding-left: 2em; text-indent: -2em;"&gt;[Banks‐Leite, C., Pardini, R., Boscolo, D., Cassano, C. R., Püttker, T., Barros, C. S., &amp; Barlow, J. (2014). Assessing the utility of statistical adjustments for imperfect detection in tropical conservation science. *Journal of Applied Ecology, 51*(4), 849–859. &lt;https://doi.org/10.1111/1365-2664.12272&gt;]&lt;/p&gt;{#banksleite_2014}&lt;br&gt;&lt;br&gt;</v>
      </c>
      <c r="K26" s="12" t="s">
        <v>621</v>
      </c>
      <c r="M26" s="12" t="str">
        <f>"{{ ref_intext_"&amp;F26&amp;" }}"</f>
        <v>{{ ref_intext_banksleite_2014 }}</v>
      </c>
      <c r="N26" s="12" t="str">
        <f>"{{ ref_bib_"&amp;F26&amp;" }}"</f>
        <v>{{ ref_bib_banksleite_2014 }}</v>
      </c>
      <c r="O26" s="12" t="str">
        <f>"    ref_intext_"&amp;F26&amp;": "&amp;""""&amp;"["&amp;G26&amp;"](#"&amp;F26&amp;")"&amp;""""</f>
        <v xml:space="preserve">    ref_intext_banksleite_2014: "[Banks‐Leite et al., 2014](#banksleite_2014)"</v>
      </c>
      <c r="P26" s="12" t="str">
        <f>"    ref_intext_"&amp;F26&amp;": "&amp;""""&amp;G26&amp;""""</f>
        <v xml:space="preserve">    ref_intext_banksleite_2014: "Banks‐Leite et al., 2014"</v>
      </c>
      <c r="Q26" s="12" t="str">
        <f>"    ref_bib_"&amp;F26&amp;": "&amp;""""&amp;I26&amp;""""</f>
        <v xml:space="preserve">    ref_bib_banksleite_2014: "Banks‐Leite, C., Pardini, R., Boscolo, D., Cassano, C. R., Püttker, T., Barros, C. S., &amp; Barlow, J. (2014). Assessing the utility of statistical adjustments for imperfect detection in tropical conservation science. *Journal of Applied Ecology, 51*(4), 849–859. &lt;https://doi.org/10.1111/1365-2664.12272&gt;"</v>
      </c>
    </row>
    <row r="27" spans="1:17" ht="15">
      <c r="B27" s="12" t="b">
        <v>0</v>
      </c>
      <c r="C27" s="12" t="b">
        <v>0</v>
      </c>
      <c r="E27" s="12" t="b">
        <v>1</v>
      </c>
      <c r="F27" s="12" t="s">
        <v>1642</v>
      </c>
      <c r="G27" s="12" t="s">
        <v>1643</v>
      </c>
      <c r="H27" s="12" t="s">
        <v>1643</v>
      </c>
      <c r="I27" s="75" t="s">
        <v>1641</v>
      </c>
      <c r="J27" s="70" t="str">
        <f>"&lt;p style="&amp;""""&amp;"padding-left: 2em; text-indent: -2em;"&amp;""""&amp;"&gt;["&amp;I27&amp;"]&lt;/p&gt;{#"&amp;F27&amp;"}&lt;br&gt;&lt;br&gt;"</f>
        <v>&lt;p style="padding-left: 2em; text-indent: -2em;"&gt;[Baylor Tutoring Center. (2021, July 31). *Species Diversity and Species Richness* [Video]. YouTube. &lt;https://www.youtube.com/watch?v=UXJ0r4hjbqI&gt;]&lt;/p&gt;{#baylor_tutoring_center_2021}&lt;br&gt;&lt;br&gt;</v>
      </c>
      <c r="K27" s="12" t="s">
        <v>621</v>
      </c>
      <c r="L27" s="12" t="str">
        <f>LEFT(I27,141)&amp;" &lt;br&gt; &amp;nbsp;&amp;nbsp;&amp;nbsp;&amp;nbsp;&amp;nbsp;&amp;nbsp;&amp;nbsp;&amp;nbsp;"&amp;MID(I27,2,142)&amp;MID(I27,142,500)&amp;"&lt;br&gt;&lt;br&gt;"</f>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M27" s="12" t="str">
        <f>"{{ ref_intext_"&amp;F27&amp;" }}"</f>
        <v>{{ ref_intext_baylor_tutoring_center_2021 }}</v>
      </c>
      <c r="N27" s="12" t="str">
        <f>"{{ ref_bib_"&amp;F27&amp;" }}"</f>
        <v>{{ ref_bib_baylor_tutoring_center_2021 }}</v>
      </c>
      <c r="O27" s="12" t="str">
        <f>"    ref_intext_"&amp;F27&amp;": "&amp;""""&amp;"["&amp;G27&amp;"](#"&amp;F27&amp;")"&amp;""""</f>
        <v xml:space="preserve">    ref_intext_baylor_tutoring_center_2021: "[Baylor Tutoring Center, 2021](#baylor_tutoring_center_2021)"</v>
      </c>
      <c r="P27" s="12" t="str">
        <f>"    ref_intext_"&amp;F27&amp;": "&amp;""""&amp;G27&amp;""""</f>
        <v xml:space="preserve">    ref_intext_baylor_tutoring_center_2021: "Baylor Tutoring Center, 2021"</v>
      </c>
      <c r="Q27" s="12" t="str">
        <f>"    ref_bib_"&amp;F27&amp;": "&amp;""""&amp;I27&amp;""""</f>
        <v xml:space="preserve">    ref_bib_baylor_tutoring_center_2021: "Baylor Tutoring Center. (2021, July 31). *Species Diversity and Species Richness* [Video]. YouTube. &lt;https://www.youtube.com/watch?v=UXJ0r4hjbqI&gt;"</v>
      </c>
    </row>
    <row r="28" spans="1:17" ht="15">
      <c r="B28" s="12" t="b">
        <v>1</v>
      </c>
      <c r="C28" s="12" t="b">
        <v>0</v>
      </c>
      <c r="D28" s="12" t="b">
        <v>0</v>
      </c>
      <c r="E28" s="12" t="b">
        <v>1</v>
      </c>
      <c r="F28" s="12" t="s">
        <v>1391</v>
      </c>
      <c r="G28" s="12" t="s">
        <v>312</v>
      </c>
      <c r="H28" s="12" t="s">
        <v>312</v>
      </c>
      <c r="I28" s="75" t="s">
        <v>1660</v>
      </c>
      <c r="J28" s="70" t="str">
        <f>"&lt;p style="&amp;""""&amp;"padding-left: 2em; text-indent: -2em;"&amp;""""&amp;"&gt;["&amp;I28&amp;"]&lt;/p&gt;{#"&amp;F28&amp;"}&lt;br&gt;&lt;br&gt;"</f>
        <v>&lt;p style="padding-left: 2em; text-indent: -2em;"&gt;[Bayne,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&lt;https://open.alberta.ca/publications/9781460151341&gt;]&lt;/p&gt;{#bayne_et_al_2021}&lt;br&gt;&lt;br&gt;</v>
      </c>
      <c r="K28" s="12" t="s">
        <v>621</v>
      </c>
      <c r="L28" s="12" t="str">
        <f>LEFT(I28,141)&amp;" &lt;br&gt; &amp;nbsp;&amp;nbsp;&amp;nbsp;&amp;nbsp;&amp;nbsp;&amp;nbsp;&amp;nbsp;&amp;nbsp;"&amp;MID(I28,2,142)&amp;MID(I28,142,500)&amp;"&lt;br&gt;&lt;br&gt;"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M28" s="12" t="str">
        <f>"{{ ref_intext_"&amp;F28&amp;" }}"</f>
        <v>{{ ref_intext_bayne_et_al_2021 }}</v>
      </c>
      <c r="N28" s="12" t="str">
        <f>"{{ ref_bib_"&amp;F28&amp;" }}"</f>
        <v>{{ ref_bib_bayne_et_al_2021 }}</v>
      </c>
      <c r="O28" s="12" t="str">
        <f>"    ref_intext_"&amp;F28&amp;": "&amp;""""&amp;"["&amp;G28&amp;"](#"&amp;F28&amp;")"&amp;""""</f>
        <v xml:space="preserve">    ref_intext_bayne_et_al_2021: "[Bayne et al., 2021](#bayne_et_al_2021)"</v>
      </c>
      <c r="P28" s="12" t="str">
        <f>"    ref_intext_"&amp;F28&amp;": "&amp;""""&amp;G28&amp;""""</f>
        <v xml:space="preserve">    ref_intext_bayne_et_al_2021: "Bayne et al., 2021"</v>
      </c>
      <c r="Q28" s="12" t="str">
        <f>"    ref_bib_"&amp;F28&amp;": "&amp;""""&amp;I28&amp;""""</f>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29" spans="1:17" ht="15">
      <c r="B29" s="12" t="b">
        <v>0</v>
      </c>
      <c r="C29" s="12" t="b">
        <v>0</v>
      </c>
      <c r="D29" s="12" t="s">
        <v>786</v>
      </c>
      <c r="E29" s="12" t="b">
        <v>1</v>
      </c>
      <c r="F29" s="12" t="s">
        <v>1392</v>
      </c>
      <c r="G29" s="12" t="s">
        <v>313</v>
      </c>
      <c r="H29" s="12" t="s">
        <v>313</v>
      </c>
      <c r="I29" s="75" t="s">
        <v>1661</v>
      </c>
      <c r="J29" s="70" t="str">
        <f>"&lt;p style="&amp;""""&amp;"padding-left: 2em; text-indent: -2em;"&amp;""""&amp;"&gt;["&amp;I29&amp;"]&lt;/p&gt;{#"&amp;F29&amp;"}&lt;br&gt;&lt;br&gt;"</f>
        <v>&lt;p style="padding-left: 2em; text-indent: -2em;"&gt;[Bayne,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&lt;https://ftp-public.abmi.ca/home/publications/documents/626_Bayne_etal_2022_BADRStudyDesign_ABMI.pdf&gt;]&lt;/p&gt;{#bayne_et_al_2022}&lt;br&gt;&lt;br&gt;</v>
      </c>
      <c r="K29" s="12" t="s">
        <v>621</v>
      </c>
      <c r="L29" s="12" t="str">
        <f>LEFT(I29,141)&amp;" &lt;br&gt; &amp;nbsp;&amp;nbsp;&amp;nbsp;&amp;nbsp;&amp;nbsp;&amp;nbsp;&amp;nbsp;&amp;nbsp;"&amp;MID(I29,2,142)&amp;MID(I29,142,500)&amp;"&lt;br&gt;&lt;br&gt;"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M29" s="12" t="str">
        <f>"{{ ref_intext_"&amp;F29&amp;" }}"</f>
        <v>{{ ref_intext_bayne_et_al_2022 }}</v>
      </c>
      <c r="N29" s="12" t="str">
        <f>"{{ ref_bib_"&amp;F29&amp;" }}"</f>
        <v>{{ ref_bib_bayne_et_al_2022 }}</v>
      </c>
      <c r="O29" s="12" t="str">
        <f>"    ref_intext_"&amp;F29&amp;": "&amp;""""&amp;"["&amp;G29&amp;"](#"&amp;F29&amp;")"&amp;""""</f>
        <v xml:space="preserve">    ref_intext_bayne_et_al_2022: "[Bayne et al., 2022](#bayne_et_al_2022)"</v>
      </c>
      <c r="P29" s="12" t="str">
        <f>"    ref_intext_"&amp;F29&amp;": "&amp;""""&amp;G29&amp;""""</f>
        <v xml:space="preserve">    ref_intext_bayne_et_al_2022: "Bayne et al., 2022"</v>
      </c>
      <c r="Q29" s="12" t="str">
        <f>"    ref_bib_"&amp;F29&amp;": "&amp;""""&amp;I29&amp;""""</f>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30" spans="1:17" s="17" customFormat="1" ht="15">
      <c r="A30" s="12"/>
      <c r="B30" s="12"/>
      <c r="C30" s="12"/>
      <c r="D30" s="12"/>
      <c r="E30" s="12" t="b">
        <v>1</v>
      </c>
      <c r="F30" s="12" t="s">
        <v>3013</v>
      </c>
      <c r="G30" s="12" t="s">
        <v>3012</v>
      </c>
      <c r="H30" s="12" t="s">
        <v>3012</v>
      </c>
      <c r="I30" s="75" t="s">
        <v>3011</v>
      </c>
      <c r="J30" s="70" t="str">
        <f>"&lt;p style="&amp;""""&amp;"padding-left: 2em; text-indent: -2em;"&amp;""""&amp;"&gt;["&amp;I30&amp;"]&lt;/p&gt;{#"&amp;F30&amp;"}&lt;br&gt;&lt;br&gt;"</f>
        <v>&lt;p style="padding-left: 2em; text-indent: -2em;"&gt;[Becker,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&lt;https://ab-rcsc.github.io/GOA_Ungulate-monitoring-methods-workshop/1_pages/3_Speaker-Bios.html&gt;]&lt;/p&gt;{#becker_2024}&lt;br&gt;&lt;br&gt;</v>
      </c>
      <c r="K30" s="12" t="s">
        <v>621</v>
      </c>
      <c r="L30" s="12"/>
      <c r="M30" s="12" t="str">
        <f>"{{ ref_intext_"&amp;F30&amp;" }}"</f>
        <v>{{ ref_intext_becker_2024 }}</v>
      </c>
      <c r="N30" s="12" t="str">
        <f>"{{ ref_bib_"&amp;F30&amp;" }}"</f>
        <v>{{ ref_bib_becker_2024 }}</v>
      </c>
      <c r="O30" s="12" t="str">
        <f>"    ref_intext_"&amp;F30&amp;": "&amp;""""&amp;"["&amp;G30&amp;"](#"&amp;F30&amp;")"&amp;""""</f>
        <v xml:space="preserve">    ref_intext_becker_2024: "[Becker, 2024](#becker_2024)"</v>
      </c>
      <c r="P30" s="12" t="str">
        <f>"    ref_intext_"&amp;F30&amp;": "&amp;""""&amp;G30&amp;""""</f>
        <v xml:space="preserve">    ref_intext_becker_2024: "Becker, 2024"</v>
      </c>
      <c r="Q30" s="12" t="str">
        <f>"    ref_bib_"&amp;F30&amp;": "&amp;""""&amp;I30&amp;""""</f>
        <v xml:space="preserve">    ref_bib_becker_2024: "Becker,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v>
      </c>
    </row>
    <row r="31" spans="1:17" s="17" customFormat="1" ht="15">
      <c r="A31" s="12"/>
      <c r="B31" s="12"/>
      <c r="C31" s="12"/>
      <c r="D31" s="12"/>
      <c r="E31" s="12" t="b">
        <v>1</v>
      </c>
      <c r="F31" s="12" t="s">
        <v>3489</v>
      </c>
      <c r="G31" s="12" t="s">
        <v>2872</v>
      </c>
      <c r="H31" s="12"/>
      <c r="I31" s="75" t="s">
        <v>3491</v>
      </c>
      <c r="J31" s="70" t="str">
        <f>"&lt;p style="&amp;""""&amp;"padding-left: 2em; text-indent: -2em;"&amp;""""&amp;"&gt;["&amp;I31&amp;"]&lt;/p&gt;{#"&amp;F31&amp;"}&lt;br&gt;&lt;br&gt;"</f>
        <v>&lt;p style="padding-left: 2em; text-indent: -2em;"&gt;[Becker, M. Huggard, D. J., &amp; Alberta Biodiversity Monitoring Institute [ABMI]. (2020). *abmi.camera.extras.* R package version 0.0.1. &lt;https://mabecker89.github.io/abmi.camera.extras&gt;]&lt;/p&gt;{#becker_et_al_2020}&lt;br&gt;&lt;br&gt;</v>
      </c>
      <c r="K31" s="12" t="s">
        <v>621</v>
      </c>
      <c r="L31" s="12"/>
      <c r="M31" s="12" t="str">
        <f>"{{ ref_intext_"&amp;F31&amp;" }}"</f>
        <v>{{ ref_intext_becker_et_al_2020 }}</v>
      </c>
      <c r="N31" s="12" t="str">
        <f>"{{ ref_bib_"&amp;F31&amp;" }}"</f>
        <v>{{ ref_bib_becker_et_al_2020 }}</v>
      </c>
      <c r="O31" s="12" t="str">
        <f>"    ref_intext_"&amp;F31&amp;": "&amp;""""&amp;"["&amp;G31&amp;"](#"&amp;F31&amp;")"&amp;""""</f>
        <v xml:space="preserve">    ref_intext_becker_et_al_2020: "[Becker et al., 2021](#becker_et_al_2020)"</v>
      </c>
      <c r="P31" s="12" t="str">
        <f>"    ref_intext_"&amp;F31&amp;": "&amp;""""&amp;G31&amp;""""</f>
        <v xml:space="preserve">    ref_intext_becker_et_al_2020: "Becker et al., 2021"</v>
      </c>
      <c r="Q31" s="12" t="str">
        <f>"    ref_bib_"&amp;F31&amp;": "&amp;""""&amp;I31&amp;""""</f>
        <v xml:space="preserve">    ref_bib_becker_et_al_2020: "Becker, M. Huggard, D. J., &amp; Alberta Biodiversity Monitoring Institute [ABMI]. (2020). *abmi.camera.extras.* R package version 0.0.1. &lt;https://mabecker89.github.io/abmi.camera.extras&gt;"</v>
      </c>
    </row>
    <row r="32" spans="1:17" s="17" customFormat="1" ht="15">
      <c r="A32" s="12"/>
      <c r="B32" s="12"/>
      <c r="C32" s="12"/>
      <c r="D32" s="12"/>
      <c r="E32" s="12" t="b">
        <v>1</v>
      </c>
      <c r="F32" s="12" t="s">
        <v>2871</v>
      </c>
      <c r="G32" s="12" t="s">
        <v>2872</v>
      </c>
      <c r="H32" s="12" t="s">
        <v>2872</v>
      </c>
      <c r="I32" s="75" t="s">
        <v>3490</v>
      </c>
      <c r="J32" s="70" t="str">
        <f>"&lt;p style="&amp;""""&amp;"padding-left: 2em; text-indent: -2em;"&amp;""""&amp;"&gt;["&amp;I32&amp;"]&lt;/p&gt;{#"&amp;F32&amp;"}&lt;br&gt;&lt;br&gt;"</f>
        <v>&lt;p style="padding-left: 2em; text-indent: -2em;"&gt;[Becker, M. Huggard, D. J., &amp; Alberta Biodiversity Monitoring Institute [ABMI]. (2021).*Estimating animal density using TIFC (Time In Front of Camera).* &lt;https://github.com/mabecker89/tifc-method&gt;]&lt;/p&gt;{#becker_et_al_2021}&lt;br&gt;&lt;br&gt;</v>
      </c>
      <c r="K32" s="12" t="s">
        <v>621</v>
      </c>
      <c r="L32" s="12" t="str">
        <f>LEFT(I32,141)&amp;" &lt;br&gt; &amp;nbsp;&amp;nbsp;&amp;nbsp;&amp;nbsp;&amp;nbsp;&amp;nbsp;&amp;nbsp;&amp;nbsp;"&amp;MID(I32,2,142)&amp;MID(I32,142,500)&amp;"&lt;br&gt;&lt;br&gt;"</f>
        <v>Becker, M. Huggard, D. J., &amp; Alberta Biodiversity Monitoring Institute [ABMI]. (2021).*Estimating animal density using TIFC (Time In Front of &lt;br&gt; &amp;nbsp;&amp;nbsp;&amp;nbsp;&amp;nbsp;&amp;nbsp;&amp;nbsp;&amp;nbsp;&amp;nbsp;ecker, M. Huggard, D. J., &amp; Alberta Biodiversity Monitoring Institute [ABMI]. (2021).*Estimating animal density using TIFC (Time In Front of C Camera).* &lt;https://github.com/mabecker89/tifc-method&gt;&lt;br&gt;&lt;br&gt;</v>
      </c>
      <c r="M32" s="12" t="str">
        <f>"{{ ref_intext_"&amp;F32&amp;" }}"</f>
        <v>{{ ref_intext_becker_et_al_2021 }}</v>
      </c>
      <c r="N32" s="12" t="str">
        <f>"{{ ref_bib_"&amp;F32&amp;" }}"</f>
        <v>{{ ref_bib_becker_et_al_2021 }}</v>
      </c>
      <c r="O32" s="12" t="str">
        <f>"    ref_intext_"&amp;F32&amp;": "&amp;""""&amp;"["&amp;G32&amp;"](#"&amp;F32&amp;")"&amp;""""</f>
        <v xml:space="preserve">    ref_intext_becker_et_al_2021: "[Becker et al., 2021](#becker_et_al_2021)"</v>
      </c>
      <c r="P32" s="12" t="str">
        <f>"    ref_intext_"&amp;F32&amp;": "&amp;""""&amp;G32&amp;""""</f>
        <v xml:space="preserve">    ref_intext_becker_et_al_2021: "Becker et al., 2021"</v>
      </c>
      <c r="Q32" s="12" t="str">
        <f>"    ref_bib_"&amp;F32&amp;": "&amp;""""&amp;I32&amp;""""</f>
        <v xml:space="preserve">    ref_bib_becker_et_al_2021: "Becker, M. Huggard, D. J., &amp; Alberta Biodiversity Monitoring Institute [ABMI]. (2021).*Estimating animal density using TIFC (Time In Front of Camera).* &lt;https://github.com/mabecker89/tifc-method&gt;"</v>
      </c>
    </row>
    <row r="33" spans="2:17" ht="15">
      <c r="B33" s="12" t="b">
        <v>1</v>
      </c>
      <c r="C33" s="12" t="b">
        <v>1</v>
      </c>
      <c r="D33" s="12" t="b">
        <v>0</v>
      </c>
      <c r="E33" s="12" t="b">
        <v>1</v>
      </c>
      <c r="F33" s="12" t="s">
        <v>1393</v>
      </c>
      <c r="G33" s="12" t="s">
        <v>311</v>
      </c>
      <c r="H33" s="12" t="s">
        <v>311</v>
      </c>
      <c r="I33" s="75" t="s">
        <v>2610</v>
      </c>
      <c r="J33" s="70" t="str">
        <f>"&lt;p style="&amp;""""&amp;"padding-left: 2em; text-indent: -2em;"&amp;""""&amp;"&gt;["&amp;I33&amp;"]&lt;/p&gt;{#"&amp;F33&amp;"}&lt;br&gt;&lt;br&gt;"</f>
        <v>&lt;p style="padding-left: 2em; text-indent: -2em;"&gt;[Becker, M., Huggard, D. J., Dickie, M., Warbington, C., Schieck, J., Herdman, E., Serrouya, R., &amp; Boutin, S. (2022). Applying and Testing a Novel Method to Estimate Animal Density from Motion-Triggered Cameras. *Ecosphere, 13*(4), 1-14. &lt;https://doi.org/10.1002/ecs2.4005&gt;]&lt;/p&gt;{#becker_et_al_2022}&lt;br&gt;&lt;br&gt;</v>
      </c>
      <c r="K33" s="12" t="s">
        <v>621</v>
      </c>
      <c r="L33" s="12" t="str">
        <f>LEFT(I33,141)&amp;" &lt;br&gt; &amp;nbsp;&amp;nbsp;&amp;nbsp;&amp;nbsp;&amp;nbsp;&amp;nbsp;&amp;nbsp;&amp;nbsp;"&amp;MID(I33,2,142)&amp;MID(I33,142,500)&amp;"&lt;br&gt;&lt;br&gt;"</f>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M33" s="12" t="str">
        <f>"{{ ref_intext_"&amp;F33&amp;" }}"</f>
        <v>{{ ref_intext_becker_et_al_2022 }}</v>
      </c>
      <c r="N33" s="12" t="str">
        <f>"{{ ref_bib_"&amp;F33&amp;" }}"</f>
        <v>{{ ref_bib_becker_et_al_2022 }}</v>
      </c>
      <c r="O33" s="12" t="str">
        <f>"    ref_intext_"&amp;F33&amp;": "&amp;""""&amp;"["&amp;G33&amp;"](#"&amp;F33&amp;")"&amp;""""</f>
        <v xml:space="preserve">    ref_intext_becker_et_al_2022: "[Becker et al., 2022](#becker_et_al_2022)"</v>
      </c>
      <c r="P33" s="12" t="str">
        <f>"    ref_intext_"&amp;F33&amp;": "&amp;""""&amp;G33&amp;""""</f>
        <v xml:space="preserve">    ref_intext_becker_et_al_2022: "Becker et al., 2022"</v>
      </c>
      <c r="Q33" s="12" t="str">
        <f>"    ref_bib_"&amp;F33&amp;": "&amp;""""&amp;I33&amp;""""</f>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34" spans="2:17" ht="15">
      <c r="B34" s="12" t="b">
        <v>1</v>
      </c>
      <c r="C34" s="12" t="b">
        <v>0</v>
      </c>
      <c r="D34" s="12" t="b">
        <v>0</v>
      </c>
      <c r="E34" s="12" t="b">
        <v>1</v>
      </c>
      <c r="F34" s="12" t="s">
        <v>1394</v>
      </c>
      <c r="G34" s="12" t="s">
        <v>310</v>
      </c>
      <c r="H34" s="12" t="s">
        <v>818</v>
      </c>
      <c r="I34" s="75" t="s">
        <v>1662</v>
      </c>
      <c r="J34" s="70" t="str">
        <f>"&lt;p style="&amp;""""&amp;"padding-left: 2em; text-indent: -2em;"&amp;""""&amp;"&gt;["&amp;I34&amp;"]&lt;/p&gt;{#"&amp;F34&amp;"}&lt;br&gt;&lt;br&gt;"</f>
        <v>&lt;p style="padding-left: 2em; text-indent: -2em;"&gt;[Beery, S., Morris, D., &amp; Yang, S. (2019). Efficient Pipeline for Camera Trap Image Review. *Microsoft AI for Earth*. &lt;https://doi.org/10.48550/arXiv.1907.06772&gt;]&lt;/p&gt;{#beery_et_al_2019}&lt;br&gt;&lt;br&gt;</v>
      </c>
      <c r="K34" s="12" t="s">
        <v>621</v>
      </c>
      <c r="L34" s="12" t="str">
        <f>LEFT(I34,141)&amp;" &lt;br&gt; &amp;nbsp;&amp;nbsp;&amp;nbsp;&amp;nbsp;&amp;nbsp;&amp;nbsp;&amp;nbsp;&amp;nbsp;"&amp;MID(I34,2,142)&amp;MID(I34,142,500)&amp;"&lt;br&gt;&lt;br&gt;"</f>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M34" s="12" t="str">
        <f>"{{ ref_intext_"&amp;F34&amp;" }}"</f>
        <v>{{ ref_intext_beery_et_al_2019 }}</v>
      </c>
      <c r="N34" s="12" t="str">
        <f>"{{ ref_bib_"&amp;F34&amp;" }}"</f>
        <v>{{ ref_bib_beery_et_al_2019 }}</v>
      </c>
      <c r="O34" s="12" t="str">
        <f>"    ref_intext_"&amp;F34&amp;": "&amp;""""&amp;"["&amp;G34&amp;"](#"&amp;F34&amp;")"&amp;""""</f>
        <v xml:space="preserve">    ref_intext_beery_et_al_2019: "[Beery et al., 2019](#beery_et_al_2019)"</v>
      </c>
      <c r="P34" s="12" t="str">
        <f>"    ref_intext_"&amp;F34&amp;": "&amp;""""&amp;G34&amp;""""</f>
        <v xml:space="preserve">    ref_intext_beery_et_al_2019: "Beery et al., 2019"</v>
      </c>
      <c r="Q34" s="12" t="str">
        <f>"    ref_bib_"&amp;F34&amp;": "&amp;""""&amp;I34&amp;""""</f>
        <v xml:space="preserve">    ref_bib_beery_et_al_2019: "Beery, S., Morris, D., &amp; Yang, S. (2019). Efficient Pipeline for Camera Trap Image Review. *Microsoft AI for Earth*. &lt;https://doi.org/10.48550/arXiv.1907.06772&gt;"</v>
      </c>
    </row>
    <row r="35" spans="2:17" ht="15">
      <c r="E35" s="12" t="b">
        <v>1</v>
      </c>
      <c r="F35" s="84" t="s">
        <v>4051</v>
      </c>
      <c r="G35" s="12" t="s">
        <v>4050</v>
      </c>
      <c r="I35" s="70" t="s">
        <v>4052</v>
      </c>
      <c r="J35" s="70" t="str">
        <f>"&lt;p style="&amp;""""&amp;"padding-left: 2em; text-indent: -2em;"&amp;""""&amp;"&gt;["&amp;I35&amp;"]&lt;/p&gt;{#"&amp;F35&amp;"}&lt;br&gt;&lt;br&gt;"</f>
        <v>&lt;p style="padding-left: 2em; text-indent: -2em;"&gt;[Benedetti, A. (2024). *Visualizing Biodiversity in [U.S.] National Parks.* &lt;https://shiny.posit.co/r/gallery/life-sciences/biodiversity-national-parks&gt;]&lt;/p&gt;{#benedetti_2024}&lt;br&gt;&lt;br&gt;</v>
      </c>
      <c r="M35" s="12" t="str">
        <f>"{{ ref_intext_"&amp;F35&amp;" }}"</f>
        <v>{{ ref_intext_benedetti_2024 }}</v>
      </c>
      <c r="N35" s="12" t="str">
        <f>"{{ ref_bib_"&amp;F35&amp;" }}"</f>
        <v>{{ ref_bib_benedetti_2024 }}</v>
      </c>
      <c r="O35" s="12" t="str">
        <f>"    ref_intext_"&amp;F35&amp;": "&amp;""""&amp;"["&amp;G35&amp;"](#"&amp;F35&amp;")"&amp;""""</f>
        <v xml:space="preserve">    ref_intext_benedetti_2024: "[Benedetti, 2024](#benedetti_2024)"</v>
      </c>
      <c r="P35" s="12" t="str">
        <f>"    ref_intext_"&amp;F35&amp;": "&amp;""""&amp;G35&amp;""""</f>
        <v xml:space="preserve">    ref_intext_benedetti_2024: "Benedetti, 2024"</v>
      </c>
      <c r="Q35" s="12" t="str">
        <f>"    ref_bib_"&amp;F35&amp;": "&amp;""""&amp;I35&amp;""""</f>
        <v xml:space="preserve">    ref_bib_benedetti_2024: "Benedetti, A. (2024). *Visualizing Biodiversity in [U.S.] National Parks.* &lt;https://shiny.posit.co/r/gallery/life-sciences/biodiversity-national-parks&gt;"</v>
      </c>
    </row>
    <row r="36" spans="2:17" ht="15">
      <c r="B36" s="12" t="b">
        <v>1</v>
      </c>
      <c r="C36" s="12" t="b">
        <v>0</v>
      </c>
      <c r="D36" s="12" t="b">
        <v>0</v>
      </c>
      <c r="E36" s="12" t="b">
        <v>1</v>
      </c>
      <c r="F36" s="12" t="s">
        <v>1395</v>
      </c>
      <c r="G36" s="12" t="s">
        <v>309</v>
      </c>
      <c r="H36" s="12" t="s">
        <v>309</v>
      </c>
      <c r="I36" s="75" t="s">
        <v>2651</v>
      </c>
      <c r="J36" s="70" t="str">
        <f>"&lt;p style="&amp;""""&amp;"padding-left: 2em; text-indent: -2em;"&amp;""""&amp;"&gt;["&amp;I36&amp;"]&lt;/p&gt;{#"&amp;F36&amp;"}&lt;br&gt;&lt;br&gt;"</f>
        <v>&lt;p style="padding-left: 2em; text-indent: -2em;"&gt;[Bessone,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&lt;https://doi.org/10.1111/1365-2664.13602&gt;]&lt;/p&gt;{#bessone_et_al_2020}&lt;br&gt;&lt;br&gt;</v>
      </c>
      <c r="K36" s="12" t="s">
        <v>621</v>
      </c>
      <c r="L36" s="12" t="str">
        <f>LEFT(I36,141)&amp;" &lt;br&gt; &amp;nbsp;&amp;nbsp;&amp;nbsp;&amp;nbsp;&amp;nbsp;&amp;nbsp;&amp;nbsp;&amp;nbsp;"&amp;MID(I36,2,142)&amp;MID(I36,142,500)&amp;"&lt;br&gt;&lt;br&gt;"</f>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M36" s="12" t="str">
        <f>"{{ ref_intext_"&amp;F36&amp;" }}"</f>
        <v>{{ ref_intext_bessone_et_al_2020 }}</v>
      </c>
      <c r="N36" s="12" t="str">
        <f>"{{ ref_bib_"&amp;F36&amp;" }}"</f>
        <v>{{ ref_bib_bessone_et_al_2020 }}</v>
      </c>
      <c r="O36" s="12" t="str">
        <f>"    ref_intext_"&amp;F36&amp;": "&amp;""""&amp;"["&amp;G36&amp;"](#"&amp;F36&amp;")"&amp;""""</f>
        <v xml:space="preserve">    ref_intext_bessone_et_al_2020: "[Bessone et al., 2020](#bessone_et_al_2020)"</v>
      </c>
      <c r="P36" s="12" t="str">
        <f>"    ref_intext_"&amp;F36&amp;": "&amp;""""&amp;G36&amp;""""</f>
        <v xml:space="preserve">    ref_intext_bessone_et_al_2020: "Bessone et al., 2020"</v>
      </c>
      <c r="Q36" s="12" t="str">
        <f>"    ref_bib_"&amp;F36&amp;": "&amp;""""&amp;I36&amp;""""</f>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37" spans="2:17" ht="15">
      <c r="E37" s="12" t="b">
        <v>1</v>
      </c>
      <c r="F37" s="12" t="s">
        <v>3951</v>
      </c>
      <c r="G37" s="12" t="s">
        <v>3950</v>
      </c>
      <c r="I37" s="75" t="s">
        <v>3949</v>
      </c>
      <c r="J37" s="70" t="str">
        <f>"&lt;p style="&amp;""""&amp;"padding-left: 2em; text-indent: -2em;"&amp;""""&amp;"&gt;["&amp;I37&amp;"]&lt;/p&gt;{#"&amp;F37&amp;"}&lt;br&gt;&lt;br&gt;"</f>
        <v>&lt;p style="padding-left: 2em; text-indent: -2em;"&gt;[Bioninja (N.D.). “Biodiversity.” &lt;https://old-ib.bioninja.com.au/options/option-c-ecology-and-conser/c4-conservation-of-biodiver/biodiversity.html&gt;]&lt;/p&gt;{#bioninja_nd}&lt;br&gt;&lt;br&gt;</v>
      </c>
      <c r="K37" s="12" t="s">
        <v>621</v>
      </c>
      <c r="M37" s="12" t="str">
        <f>"{{ ref_intext_"&amp;F37&amp;" }}"</f>
        <v>{{ ref_intext_bioninja_nd }}</v>
      </c>
      <c r="N37" s="12" t="str">
        <f>"{{ ref_bib_"&amp;F37&amp;" }}"</f>
        <v>{{ ref_bib_bioninja_nd }}</v>
      </c>
      <c r="O37" s="12" t="str">
        <f>"    ref_intext_"&amp;F37&amp;": "&amp;""""&amp;"["&amp;G37&amp;"](#"&amp;F37&amp;")"&amp;""""</f>
        <v xml:space="preserve">    ref_intext_bioninja_nd: "[Bioninja, N.D.](#bioninja_nd)"</v>
      </c>
      <c r="P37" s="12" t="str">
        <f>"    ref_intext_"&amp;F37&amp;": "&amp;""""&amp;G37&amp;""""</f>
        <v xml:space="preserve">    ref_intext_bioninja_nd: "Bioninja, N.D."</v>
      </c>
      <c r="Q37" s="12" t="str">
        <f>"    ref_bib_"&amp;F37&amp;": "&amp;""""&amp;I37&amp;""""</f>
        <v xml:space="preserve">    ref_bib_bioninja_nd: "Bioninja (N.D.). “Biodiversity.” &lt;https://old-ib.bioninja.com.au/options/option-c-ecology-and-conser/c4-conservation-of-biodiver/biodiversity.html&gt;"</v>
      </c>
    </row>
    <row r="38" spans="2:17" ht="15">
      <c r="B38" s="12" t="b">
        <v>1</v>
      </c>
      <c r="C38" s="12" t="b">
        <v>0</v>
      </c>
      <c r="D38" s="12" t="b">
        <v>0</v>
      </c>
      <c r="E38" s="12" t="b">
        <v>1</v>
      </c>
      <c r="F38" s="12" t="s">
        <v>1396</v>
      </c>
      <c r="G38" s="12" t="s">
        <v>308</v>
      </c>
      <c r="H38" s="12" t="s">
        <v>308</v>
      </c>
      <c r="I38" s="75" t="s">
        <v>1663</v>
      </c>
      <c r="J38" s="70" t="str">
        <f>"&lt;p style="&amp;""""&amp;"padding-left: 2em; text-indent: -2em;"&amp;""""&amp;"&gt;["&amp;I38&amp;"]&lt;/p&gt;{#"&amp;F38&amp;"}&lt;br&gt;&lt;br&gt;"</f>
        <v>&lt;p style="padding-left: 2em; text-indent: -2em;"&gt;[Bischof, R., Dupont, P., Milleret, C., ChipperfIeld, J., &amp; Royle, J. A. (2020). Consequences of Ignoring Group Association in Spatial Capture-Recapture Analysis. *Wildlife Biology, 2020*(1). &lt;https://doi.org/10.2981/wlb.00649&gt;]&lt;/p&gt;{#bischof_et_al_2020}&lt;br&gt;&lt;br&gt;</v>
      </c>
      <c r="K38" s="12" t="s">
        <v>621</v>
      </c>
      <c r="L38" s="12" t="str">
        <f>LEFT(I38,141)&amp;" &lt;br&gt; &amp;nbsp;&amp;nbsp;&amp;nbsp;&amp;nbsp;&amp;nbsp;&amp;nbsp;&amp;nbsp;&amp;nbsp;"&amp;MID(I38,2,142)&amp;MID(I38,142,500)&amp;"&lt;br&gt;&lt;br&gt;"</f>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M38" s="12" t="str">
        <f>"{{ ref_intext_"&amp;F38&amp;" }}"</f>
        <v>{{ ref_intext_bischof_et_al_2020 }}</v>
      </c>
      <c r="N38" s="12" t="str">
        <f>"{{ ref_bib_"&amp;F38&amp;" }}"</f>
        <v>{{ ref_bib_bischof_et_al_2020 }}</v>
      </c>
      <c r="O38" s="12" t="str">
        <f>"    ref_intext_"&amp;F38&amp;": "&amp;""""&amp;"["&amp;G38&amp;"](#"&amp;F38&amp;")"&amp;""""</f>
        <v xml:space="preserve">    ref_intext_bischof_et_al_2020: "[Bischof et al., 2020](#bischof_et_al_2020)"</v>
      </c>
      <c r="P38" s="12" t="str">
        <f>"    ref_intext_"&amp;F38&amp;": "&amp;""""&amp;G38&amp;""""</f>
        <v xml:space="preserve">    ref_intext_bischof_et_al_2020: "Bischof et al., 2020"</v>
      </c>
      <c r="Q38" s="12" t="str">
        <f>"    ref_bib_"&amp;F38&amp;": "&amp;""""&amp;I38&amp;""""</f>
        <v xml:space="preserve">    ref_bib_bischof_et_al_2020: "Bischof, R., Dupont, P., Milleret, C., ChipperfIeld, J., &amp; Royle, J. A. (2020). Consequences of Ignoring Group Association in Spatial Capture-Recapture Analysis. *Wildlife Biology, 2020*(1). &lt;https://doi.org/10.2981/wlb.00649&gt;"</v>
      </c>
    </row>
    <row r="39" spans="2:17" ht="15">
      <c r="E39" s="12" t="b">
        <v>1</v>
      </c>
      <c r="F39" s="12" t="s">
        <v>3693</v>
      </c>
      <c r="G39" s="12" t="s">
        <v>3692</v>
      </c>
      <c r="H39" s="12" t="s">
        <v>3692</v>
      </c>
      <c r="I39" s="75" t="s">
        <v>3691</v>
      </c>
      <c r="J39" s="70" t="str">
        <f>"&lt;p style="&amp;""""&amp;"padding-left: 2em; text-indent: -2em;"&amp;""""&amp;"&gt;["&amp;I39&amp;"]&lt;/p&gt;{#"&amp;F39&amp;"}&lt;br&gt;&lt;br&gt;"</f>
        <v>&lt;p style="padding-left: 2em; text-indent: -2em;"&gt;[Blackburn, T., &amp; Gaston, K. (1999). The relationship between animal abundance and body size: A review of the mechanisms. In *A. Fitter &amp; D. Raffaelli (Eds.), Advances In Ecological Research, Vol 28*, 181–210. &lt;https://doi.org/10.1016/S0065-2504(08)60033-1&gt;]&lt;/p&gt;{#blackburn_gaston_1999}&lt;br&gt;&lt;br&gt;</v>
      </c>
      <c r="K39" s="12" t="s">
        <v>621</v>
      </c>
      <c r="M39" s="12" t="str">
        <f>"{{ ref_intext_"&amp;F39&amp;" }}"</f>
        <v>{{ ref_intext_blackburn_gaston_1999 }}</v>
      </c>
      <c r="N39" s="12" t="str">
        <f>"{{ ref_bib_"&amp;F39&amp;" }}"</f>
        <v>{{ ref_bib_blackburn_gaston_1999 }}</v>
      </c>
      <c r="O39" s="12" t="str">
        <f>"    ref_intext_"&amp;F39&amp;": "&amp;""""&amp;"["&amp;G39&amp;"](#"&amp;F39&amp;")"&amp;""""</f>
        <v xml:space="preserve">    ref_intext_blackburn_gaston_1999: "[Blackburn &amp; Gaston, 1999](#blackburn_gaston_1999)"</v>
      </c>
      <c r="P39" s="12" t="str">
        <f>"    ref_intext_"&amp;F39&amp;": "&amp;""""&amp;G39&amp;""""</f>
        <v xml:space="preserve">    ref_intext_blackburn_gaston_1999: "Blackburn &amp; Gaston, 1999"</v>
      </c>
      <c r="Q39" s="12" t="str">
        <f>"    ref_bib_"&amp;F39&amp;": "&amp;""""&amp;I39&amp;""""</f>
        <v xml:space="preserve">    ref_bib_blackburn_gaston_1999: "Blackburn, T., &amp; Gaston, K. (1999). The relationship between animal abundance and body size: A review of the mechanisms. In *A. Fitter &amp; D. Raffaelli (Eds.), Advances In Ecological Research, Vol 28*, 181–210. &lt;https://doi.org/10.1016/S0065-2504(08)60033-1&gt;"</v>
      </c>
    </row>
    <row r="40" spans="2:17" ht="15">
      <c r="B40" s="12" t="b">
        <v>1</v>
      </c>
      <c r="C40" s="12" t="b">
        <v>0</v>
      </c>
      <c r="D40" s="12" t="b">
        <v>0</v>
      </c>
      <c r="E40" s="12" t="b">
        <v>1</v>
      </c>
      <c r="F40" s="12" t="s">
        <v>1397</v>
      </c>
      <c r="G40" s="12" t="s">
        <v>307</v>
      </c>
      <c r="H40" s="12" t="s">
        <v>307</v>
      </c>
      <c r="I40" s="75" t="s">
        <v>1664</v>
      </c>
      <c r="J40" s="70" t="str">
        <f>"&lt;p style="&amp;""""&amp;"padding-left: 2em; text-indent: -2em;"&amp;""""&amp;"&gt;["&amp;I40&amp;"]&lt;/p&gt;{#"&amp;F40&amp;"}&lt;br&gt;&lt;br&gt;"</f>
        <v>&lt;p style="padding-left: 2em; text-indent: -2em;"&gt;[Blanc, L., Marboutin, E., Gatti, S., &amp; Gimenez, O. (2013). Abundance of Rare and Elusive Species: Empirical Investigation of Closed versus Spatially Explicit Capture-Recapture Models with Lynx as a Case Study. *Journal of Wildlife Management, 77*(2), 372–78. &lt;https://doi.org/10.1002/jwmg.453&gt;]&lt;/p&gt;{#blanc_et_al_2013}&lt;br&gt;&lt;br&gt;</v>
      </c>
      <c r="K40" s="12" t="s">
        <v>621</v>
      </c>
      <c r="L40" s="12" t="str">
        <f>LEFT(I40,141)&amp;" &lt;br&gt; &amp;nbsp;&amp;nbsp;&amp;nbsp;&amp;nbsp;&amp;nbsp;&amp;nbsp;&amp;nbsp;&amp;nbsp;"&amp;MID(I40,2,142)&amp;MID(I40,142,500)&amp;"&lt;br&gt;&lt;br&gt;"</f>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M40" s="12" t="str">
        <f>"{{ ref_intext_"&amp;F40&amp;" }}"</f>
        <v>{{ ref_intext_blanc_et_al_2013 }}</v>
      </c>
      <c r="N40" s="12" t="str">
        <f>"{{ ref_bib_"&amp;F40&amp;" }}"</f>
        <v>{{ ref_bib_blanc_et_al_2013 }}</v>
      </c>
      <c r="O40" s="12" t="str">
        <f>"    ref_intext_"&amp;F40&amp;": "&amp;""""&amp;"["&amp;G40&amp;"](#"&amp;F40&amp;")"&amp;""""</f>
        <v xml:space="preserve">    ref_intext_blanc_et_al_2013: "[Blanc et al., 2013](#blanc_et_al_2013)"</v>
      </c>
      <c r="P40" s="12" t="str">
        <f>"    ref_intext_"&amp;F40&amp;": "&amp;""""&amp;G40&amp;""""</f>
        <v xml:space="preserve">    ref_intext_blanc_et_al_2013: "Blanc et al., 2013"</v>
      </c>
      <c r="Q40" s="12" t="str">
        <f>"    ref_bib_"&amp;F40&amp;": "&amp;""""&amp;I40&amp;""""</f>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41" spans="2:17" ht="15">
      <c r="B41" s="12" t="b">
        <v>1</v>
      </c>
      <c r="C41" s="12" t="b">
        <v>0</v>
      </c>
      <c r="D41" s="12" t="b">
        <v>1</v>
      </c>
      <c r="E41" s="12" t="b">
        <v>1</v>
      </c>
      <c r="F41" s="12" t="s">
        <v>1398</v>
      </c>
      <c r="G41" s="12" t="s">
        <v>306</v>
      </c>
      <c r="H41" s="12" t="s">
        <v>817</v>
      </c>
      <c r="I41" s="75" t="s">
        <v>1665</v>
      </c>
      <c r="J41" s="70" t="str">
        <f>"&lt;p style="&amp;""""&amp;"padding-left: 2em; text-indent: -2em;"&amp;""""&amp;"&gt;["&amp;I41&amp;"]&lt;/p&gt;{#"&amp;F41&amp;"}&lt;br&gt;&lt;br&gt;"</f>
        <v>&lt;p style="padding-left: 2em; text-indent: -2em;"&gt;[Blasco‐Moreno, A., Pérez‐Casany, M., Puig, P., Morante, M., Castells, E., &amp; O'Hara, R. B. (2019). What Does a Zero Mean? Understanding False, Random and Structural Zeros in Ecology. *Methods in Ecology and Evolution, 10*(7), 949-959. &lt;https://doi.org/10.1111/2041-210x.13185&gt;]&lt;/p&gt;{#blasco_moreno_et_al_2019}&lt;br&gt;&lt;br&gt;</v>
      </c>
      <c r="K41" s="12" t="s">
        <v>621</v>
      </c>
      <c r="L41" s="12" t="str">
        <f>LEFT(I41,141)&amp;" &lt;br&gt; &amp;nbsp;&amp;nbsp;&amp;nbsp;&amp;nbsp;&amp;nbsp;&amp;nbsp;&amp;nbsp;&amp;nbsp;"&amp;MID(I41,2,142)&amp;MID(I41,142,500)&amp;"&lt;br&gt;&lt;br&gt;"</f>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M41" s="12" t="str">
        <f>"{{ ref_intext_"&amp;F41&amp;" }}"</f>
        <v>{{ ref_intext_blasco_moreno_et_al_2019 }}</v>
      </c>
      <c r="N41" s="12" t="str">
        <f>"{{ ref_bib_"&amp;F41&amp;" }}"</f>
        <v>{{ ref_bib_blasco_moreno_et_al_2019 }}</v>
      </c>
      <c r="O41" s="12" t="str">
        <f>"    ref_intext_"&amp;F41&amp;": "&amp;""""&amp;"["&amp;G41&amp;"](#"&amp;F41&amp;")"&amp;""""</f>
        <v xml:space="preserve">    ref_intext_blasco_moreno_et_al_2019: "[Blasco-Moreno et al., 2019](#blasco_moreno_et_al_2019)"</v>
      </c>
      <c r="P41" s="12" t="str">
        <f>"    ref_intext_"&amp;F41&amp;": "&amp;""""&amp;G41&amp;""""</f>
        <v xml:space="preserve">    ref_intext_blasco_moreno_et_al_2019: "Blasco-Moreno et al., 2019"</v>
      </c>
      <c r="Q41" s="12" t="str">
        <f>"    ref_bib_"&amp;F41&amp;": "&amp;""""&amp;I41&amp;""""</f>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42" spans="2:17" ht="15">
      <c r="B42" s="12" t="b">
        <v>1</v>
      </c>
      <c r="C42" s="12" t="b">
        <v>0</v>
      </c>
      <c r="D42" s="12" t="b">
        <v>0</v>
      </c>
      <c r="E42" s="12" t="b">
        <v>1</v>
      </c>
      <c r="F42" s="12" t="s">
        <v>1399</v>
      </c>
      <c r="G42" s="12" t="s">
        <v>305</v>
      </c>
      <c r="H42" s="12" t="s">
        <v>305</v>
      </c>
      <c r="I42" s="75" t="s">
        <v>1666</v>
      </c>
      <c r="J42" s="70" t="str">
        <f>"&lt;p style="&amp;""""&amp;"padding-left: 2em; text-indent: -2em;"&amp;""""&amp;"&gt;["&amp;I42&amp;"]&lt;/p&gt;{#"&amp;F42&amp;"}&lt;br&gt;&lt;br&gt;"</f>
        <v>&lt;p style="padding-left: 2em; text-indent: -2em;"&gt;[Bliss, C. I., &amp; Fisher, R. A. (1953). Fitting the Negative Binomial Distribution to Biological Data. *Biometrics, 9*(2), 176-200. &lt;https://doi.org/10.2307/3001850&gt;]&lt;/p&gt;{#bliss_fisher_1953}&lt;br&gt;&lt;br&gt;</v>
      </c>
      <c r="K42" s="12" t="s">
        <v>621</v>
      </c>
      <c r="L42" s="12" t="str">
        <f>LEFT(I42,141)&amp;" &lt;br&gt; &amp;nbsp;&amp;nbsp;&amp;nbsp;&amp;nbsp;&amp;nbsp;&amp;nbsp;&amp;nbsp;&amp;nbsp;"&amp;MID(I42,2,142)&amp;MID(I42,142,500)&amp;"&lt;br&gt;&lt;br&gt;"</f>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M42" s="12" t="str">
        <f>"{{ ref_intext_"&amp;F42&amp;" }}"</f>
        <v>{{ ref_intext_bliss_fisher_1953 }}</v>
      </c>
      <c r="N42" s="12" t="str">
        <f>"{{ ref_bib_"&amp;F42&amp;" }}"</f>
        <v>{{ ref_bib_bliss_fisher_1953 }}</v>
      </c>
      <c r="O42" s="12" t="str">
        <f>"    ref_intext_"&amp;F42&amp;": "&amp;""""&amp;"["&amp;G42&amp;"](#"&amp;F42&amp;")"&amp;""""</f>
        <v xml:space="preserve">    ref_intext_bliss_fisher_1953: "[Bliss &amp; Fisher, 1953](#bliss_fisher_1953)"</v>
      </c>
      <c r="P42" s="12" t="str">
        <f>"    ref_intext_"&amp;F42&amp;": "&amp;""""&amp;G42&amp;""""</f>
        <v xml:space="preserve">    ref_intext_bliss_fisher_1953: "Bliss &amp; Fisher, 1953"</v>
      </c>
      <c r="Q42" s="12" t="str">
        <f>"    ref_bib_"&amp;F42&amp;": "&amp;""""&amp;I42&amp;""""</f>
        <v xml:space="preserve">    ref_bib_bliss_fisher_1953: "Bliss, C. I., &amp; Fisher, R. A. (1953). Fitting the Negative Binomial Distribution to Biological Data. *Biometrics, 9*(2), 176-200. &lt;https://doi.org/10.2307/3001850&gt;"</v>
      </c>
    </row>
    <row r="43" spans="2:17" ht="15">
      <c r="B43" s="12" t="b">
        <v>1</v>
      </c>
      <c r="C43" s="12" t="b">
        <v>0</v>
      </c>
      <c r="D43" s="12" t="b">
        <v>0</v>
      </c>
      <c r="E43" s="12" t="b">
        <v>1</v>
      </c>
      <c r="F43" s="12" t="s">
        <v>1400</v>
      </c>
      <c r="G43" s="12" t="s">
        <v>304</v>
      </c>
      <c r="H43" s="12" t="s">
        <v>304</v>
      </c>
      <c r="I43" s="75" t="s">
        <v>1667</v>
      </c>
      <c r="J43" s="70" t="str">
        <f>"&lt;p style="&amp;""""&amp;"padding-left: 2em; text-indent: -2em;"&amp;""""&amp;"&gt;["&amp;I43&amp;"]&lt;/p&gt;{#"&amp;F43&amp;"}&lt;br&gt;&lt;br&gt;"</f>
        <v>&lt;p style="padding-left: 2em; text-indent: -2em;"&gt;[Borcher, D. L., &amp; Marques, T. A. (2017). From Distance Sampling to Spatial Capture–Recapture. *Asta Advances In Statistical Analysis, 101*, 475–494. &lt;https://link.springer.com/article/10.1007/s10182-016-0287-7&gt;]&lt;/p&gt;{#borcher_marques_2017}&lt;br&gt;&lt;br&gt;</v>
      </c>
      <c r="K43" s="12" t="s">
        <v>621</v>
      </c>
      <c r="L43" s="12" t="str">
        <f>LEFT(I43,141)&amp;" &lt;br&gt; &amp;nbsp;&amp;nbsp;&amp;nbsp;&amp;nbsp;&amp;nbsp;&amp;nbsp;&amp;nbsp;&amp;nbsp;"&amp;MID(I43,2,142)&amp;MID(I43,142,500)&amp;"&lt;br&gt;&lt;br&gt;"</f>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M43" s="12" t="str">
        <f>"{{ ref_intext_"&amp;F43&amp;" }}"</f>
        <v>{{ ref_intext_borcher_marques_2017 }}</v>
      </c>
      <c r="N43" s="12" t="str">
        <f>"{{ ref_bib_"&amp;F43&amp;" }}"</f>
        <v>{{ ref_bib_borcher_marques_2017 }}</v>
      </c>
      <c r="O43" s="12" t="str">
        <f>"    ref_intext_"&amp;F43&amp;": "&amp;""""&amp;"["&amp;G43&amp;"](#"&amp;F43&amp;")"&amp;""""</f>
        <v xml:space="preserve">    ref_intext_borcher_marques_2017: "[Borcher &amp; Marques, 2017](#borcher_marques_2017)"</v>
      </c>
      <c r="P43" s="12" t="str">
        <f>"    ref_intext_"&amp;F43&amp;": "&amp;""""&amp;G43&amp;""""</f>
        <v xml:space="preserve">    ref_intext_borcher_marques_2017: "Borcher &amp; Marques, 2017"</v>
      </c>
      <c r="Q43" s="12" t="str">
        <f>"    ref_bib_"&amp;F43&amp;": "&amp;""""&amp;I43&amp;""""</f>
        <v xml:space="preserve">    ref_bib_borcher_marques_2017: "Borcher, D. L., &amp; Marques, T. A. (2017). From Distance Sampling to Spatial Capture–Recapture. *Asta Advances In Statistical Analysis, 101*, 475–494. &lt;https://link.springer.com/article/10.1007/s10182-016-0287-7&gt;"</v>
      </c>
    </row>
    <row r="44" spans="2:17" ht="15">
      <c r="B44" s="12" t="b">
        <v>0</v>
      </c>
      <c r="C44" s="12" t="b">
        <v>0</v>
      </c>
      <c r="E44" s="12" t="b">
        <v>1</v>
      </c>
      <c r="F44" s="12" t="s">
        <v>35</v>
      </c>
      <c r="G44" s="12" t="s">
        <v>303</v>
      </c>
      <c r="H44" s="12" t="s">
        <v>303</v>
      </c>
      <c r="I44" s="75" t="s">
        <v>1669</v>
      </c>
      <c r="J44" s="70" t="str">
        <f>"&lt;p style="&amp;""""&amp;"padding-left: 2em; text-indent: -2em;"&amp;""""&amp;"&gt;["&amp;I44&amp;"]&lt;/p&gt;{#"&amp;F44&amp;"}&lt;br&gt;&lt;br&gt;"</f>
        <v>&lt;p style="padding-left: 2em; text-indent: -2em;"&gt;[Borchers, D. (2012). A non-technical overview of spatially explicit capture–recapture models. *Journal of Ornithology, 152*(S2), 435–444. &lt;https://doi.org/10.1007/s10336-010-0583-z&gt;]&lt;/p&gt;{#borchers_2012}&lt;br&gt;&lt;br&gt;</v>
      </c>
      <c r="K44" s="12" t="s">
        <v>621</v>
      </c>
      <c r="L44" s="12" t="str">
        <f>LEFT(I44,141)&amp;" &lt;br&gt; &amp;nbsp;&amp;nbsp;&amp;nbsp;&amp;nbsp;&amp;nbsp;&amp;nbsp;&amp;nbsp;&amp;nbsp;"&amp;MID(I44,2,142)&amp;MID(I44,142,500)&amp;"&lt;br&gt;&lt;br&gt;"</f>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M44" s="12" t="str">
        <f>"{{ ref_intext_"&amp;F44&amp;" }}"</f>
        <v>{{ ref_intext_borchers_2012 }}</v>
      </c>
      <c r="N44" s="12" t="str">
        <f>"{{ ref_bib_"&amp;F44&amp;" }}"</f>
        <v>{{ ref_bib_borchers_2012 }}</v>
      </c>
      <c r="O44" s="12" t="str">
        <f>"    ref_intext_"&amp;F44&amp;": "&amp;""""&amp;"["&amp;G44&amp;"](#"&amp;F44&amp;")"&amp;""""</f>
        <v xml:space="preserve">    ref_intext_borchers_2012: "[Borchers, 2012](#borchers_2012)"</v>
      </c>
      <c r="P44" s="12" t="str">
        <f>"    ref_intext_"&amp;F44&amp;": "&amp;""""&amp;G44&amp;""""</f>
        <v xml:space="preserve">    ref_intext_borchers_2012: "Borchers, 2012"</v>
      </c>
      <c r="Q44" s="12" t="str">
        <f>"    ref_bib_"&amp;F44&amp;": "&amp;""""&amp;I44&amp;""""</f>
        <v xml:space="preserve">    ref_bib_borchers_2012: "Borchers, D. (2012). A non-technical overview of spatially explicit capture–recapture models. *Journal of Ornithology, 152*(S2), 435–444. &lt;https://doi.org/10.1007/s10336-010-0583-z&gt;"</v>
      </c>
    </row>
    <row r="45" spans="2:17" ht="15">
      <c r="B45" s="12" t="b">
        <v>1</v>
      </c>
      <c r="C45" s="12" t="b">
        <v>0</v>
      </c>
      <c r="D45" s="12" t="b">
        <v>0</v>
      </c>
      <c r="E45" s="12" t="b">
        <v>1</v>
      </c>
      <c r="F45" s="12" t="s">
        <v>1401</v>
      </c>
      <c r="G45" s="12" t="s">
        <v>302</v>
      </c>
      <c r="H45" s="12" t="s">
        <v>302</v>
      </c>
      <c r="I45" s="75" t="s">
        <v>1668</v>
      </c>
      <c r="J45" s="70" t="str">
        <f>"&lt;p style="&amp;""""&amp;"padding-left: 2em; text-indent: -2em;"&amp;""""&amp;"&gt;["&amp;I45&amp;"]&lt;/p&gt;{#"&amp;F45&amp;"}&lt;br&gt;&lt;br&gt;"</f>
        <v>&lt;p style="padding-left: 2em; text-indent: -2em;"&gt;[Borchers, D. L., &amp; Efford, M. G. (2008). Spatially Explicit Maximum Likelihood Methods for Capture-Recapture Studies. *Biometrics, 64*(2), 377–385. &lt;https://doi.org/10.1111/j.1541-0420.2007.00927.x&gt;]&lt;/p&gt;{#borchers_efford_2008}&lt;br&gt;&lt;br&gt;</v>
      </c>
      <c r="K45" s="12" t="s">
        <v>621</v>
      </c>
      <c r="L45" s="12" t="str">
        <f>LEFT(I45,141)&amp;" &lt;br&gt; &amp;nbsp;&amp;nbsp;&amp;nbsp;&amp;nbsp;&amp;nbsp;&amp;nbsp;&amp;nbsp;&amp;nbsp;"&amp;MID(I45,2,142)&amp;MID(I45,142,500)&amp;"&lt;br&gt;&lt;br&gt;"</f>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M45" s="12" t="str">
        <f>"{{ ref_intext_"&amp;F45&amp;" }}"</f>
        <v>{{ ref_intext_borchers_efford_2008 }}</v>
      </c>
      <c r="N45" s="12" t="str">
        <f>"{{ ref_bib_"&amp;F45&amp;" }}"</f>
        <v>{{ ref_bib_borchers_efford_2008 }}</v>
      </c>
      <c r="O45" s="12" t="str">
        <f>"    ref_intext_"&amp;F45&amp;": "&amp;""""&amp;"["&amp;G45&amp;"](#"&amp;F45&amp;")"&amp;""""</f>
        <v xml:space="preserve">    ref_intext_borchers_efford_2008: "[Borchers &amp; Efford, 2008](#borchers_efford_2008)"</v>
      </c>
      <c r="P45" s="12" t="str">
        <f>"    ref_intext_"&amp;F45&amp;": "&amp;""""&amp;G45&amp;""""</f>
        <v xml:space="preserve">    ref_intext_borchers_efford_2008: "Borchers &amp; Efford, 2008"</v>
      </c>
      <c r="Q45" s="12" t="str">
        <f>"    ref_bib_"&amp;F45&amp;": "&amp;""""&amp;I45&amp;""""</f>
        <v xml:space="preserve">    ref_bib_borchers_efford_2008: "Borchers, D. L., &amp; Efford, M. G. (2008). Spatially Explicit Maximum Likelihood Methods for Capture-Recapture Studies. *Biometrics, 64*(2), 377–385. &lt;https://doi.org/10.1111/j.1541-0420.2007.00927.x&gt;"</v>
      </c>
    </row>
    <row r="46" spans="2:17" ht="15">
      <c r="B46" s="12" t="b">
        <v>0</v>
      </c>
      <c r="C46" s="12" t="b">
        <v>0</v>
      </c>
      <c r="E46" s="12" t="b">
        <v>1</v>
      </c>
      <c r="F46" s="12" t="s">
        <v>1402</v>
      </c>
      <c r="G46" s="12" t="s">
        <v>301</v>
      </c>
      <c r="H46" s="12" t="s">
        <v>301</v>
      </c>
      <c r="I46" s="75" t="s">
        <v>2652</v>
      </c>
      <c r="J46" s="70" t="str">
        <f>"&lt;p style="&amp;""""&amp;"padding-left: 2em; text-indent: -2em;"&amp;""""&amp;"&gt;["&amp;I46&amp;"]&lt;/p&gt;{#"&amp;F46&amp;"}&lt;br&gt;&lt;br&gt;"</f>
        <v>&lt;p style="padding-left: 2em; text-indent: -2em;"&gt;[Borchers, D. L., Stevenson, B. C., Kidney, D., Thomas, L., &amp; Marques, T. A. (2015). A Unifying Model for Capture–Recapture and Distance Sampling Surveys of Wildlife Populations. *Journal of the American Statistical Association, 110*(509), 195–204. &lt;https://doi.org/10.1080/01621459.2014.893884&gt;]&lt;/p&gt;{#borchers_et_al_2015}&lt;br&gt;&lt;br&gt;</v>
      </c>
      <c r="K46" s="12" t="s">
        <v>621</v>
      </c>
      <c r="L46" s="12" t="str">
        <f>LEFT(I46,141)&amp;" &lt;br&gt; &amp;nbsp;&amp;nbsp;&amp;nbsp;&amp;nbsp;&amp;nbsp;&amp;nbsp;&amp;nbsp;&amp;nbsp;"&amp;MID(I46,2,142)&amp;MID(I46,142,500)&amp;"&lt;br&gt;&lt;br&gt;"</f>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M46" s="12" t="str">
        <f>"{{ ref_intext_"&amp;F46&amp;" }}"</f>
        <v>{{ ref_intext_borchers_et_al_2015 }}</v>
      </c>
      <c r="N46" s="12" t="str">
        <f>"{{ ref_bib_"&amp;F46&amp;" }}"</f>
        <v>{{ ref_bib_borchers_et_al_2015 }}</v>
      </c>
      <c r="O46" s="12" t="str">
        <f>"    ref_intext_"&amp;F46&amp;": "&amp;""""&amp;"["&amp;G46&amp;"](#"&amp;F46&amp;")"&amp;""""</f>
        <v xml:space="preserve">    ref_intext_borchers_et_al_2015: "[Borchers et al., 2015](#borchers_et_al_2015)"</v>
      </c>
      <c r="P46" s="12" t="str">
        <f>"    ref_intext_"&amp;F46&amp;": "&amp;""""&amp;G46&amp;""""</f>
        <v xml:space="preserve">    ref_intext_borchers_et_al_2015: "Borchers et al., 2015"</v>
      </c>
      <c r="Q46" s="12" t="str">
        <f>"    ref_bib_"&amp;F46&amp;": "&amp;""""&amp;I46&amp;""""</f>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47" spans="2:17" ht="15">
      <c r="B47" s="12" t="b">
        <v>1</v>
      </c>
      <c r="C47" s="12" t="b">
        <v>1</v>
      </c>
      <c r="D47" s="12" t="b">
        <v>0</v>
      </c>
      <c r="E47" s="12" t="b">
        <v>1</v>
      </c>
      <c r="F47" s="12" t="s">
        <v>1403</v>
      </c>
      <c r="G47" s="12" t="s">
        <v>300</v>
      </c>
      <c r="H47" s="12" t="s">
        <v>816</v>
      </c>
      <c r="I47" s="75" t="s">
        <v>1670</v>
      </c>
      <c r="J47" s="70" t="str">
        <f>"&lt;p style="&amp;""""&amp;"padding-left: 2em; text-indent: -2em;"&amp;""""&amp;"&gt;["&amp;I47&amp;"]&lt;/p&gt;{#"&amp;F47&amp;"}&lt;br&gt;&lt;br&gt;"</f>
        <v>&lt;p style="padding-left: 2em; text-indent: -2em;"&gt;[Bowkett, A. E., Rovero, F., &amp; Marshall, A. R. (2008). The use of camera-trap data to model habitat use by antelope species in the udzungwa mountain forests, tanzania. *African Journal of Ecology, 46*(4), 479–487. &lt;https://doi.org/10.1111/j.1365-2028.2007.00881.x&gt;]&lt;/p&gt;{#bowkett_et_al_2008}&lt;br&gt;&lt;br&gt;</v>
      </c>
      <c r="K47" s="12" t="s">
        <v>621</v>
      </c>
      <c r="L47" s="12" t="str">
        <f>LEFT(I47,141)&amp;" &lt;br&gt; &amp;nbsp;&amp;nbsp;&amp;nbsp;&amp;nbsp;&amp;nbsp;&amp;nbsp;&amp;nbsp;&amp;nbsp;"&amp;MID(I47,2,142)&amp;MID(I47,142,500)&amp;"&lt;br&gt;&lt;br&gt;"</f>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M47" s="12" t="str">
        <f>"{{ ref_intext_"&amp;F47&amp;" }}"</f>
        <v>{{ ref_intext_bowkett_et_al_2008 }}</v>
      </c>
      <c r="N47" s="12" t="str">
        <f>"{{ ref_bib_"&amp;F47&amp;" }}"</f>
        <v>{{ ref_bib_bowkett_et_al_2008 }}</v>
      </c>
      <c r="O47" s="12" t="str">
        <f>"    ref_intext_"&amp;F47&amp;": "&amp;""""&amp;"["&amp;G47&amp;"](#"&amp;F47&amp;")"&amp;""""</f>
        <v xml:space="preserve">    ref_intext_bowkett_et_al_2008: "[Bowkett et al., 2008](#bowkett_et_al_2008)"</v>
      </c>
      <c r="P47" s="12" t="str">
        <f>"    ref_intext_"&amp;F47&amp;": "&amp;""""&amp;G47&amp;""""</f>
        <v xml:space="preserve">    ref_intext_bowkett_et_al_2008: "Bowkett et al., 2008"</v>
      </c>
      <c r="Q47" s="12" t="str">
        <f>"    ref_bib_"&amp;F47&amp;": "&amp;""""&amp;I47&amp;""""</f>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48" spans="2:17" ht="15">
      <c r="E48" s="12" t="b">
        <v>1</v>
      </c>
      <c r="F48" s="12" t="s">
        <v>3927</v>
      </c>
      <c r="G48" s="12" t="s">
        <v>3971</v>
      </c>
      <c r="H48" s="12" t="s">
        <v>3971</v>
      </c>
      <c r="I48" s="75" t="s">
        <v>3970</v>
      </c>
      <c r="J48" s="70" t="str">
        <f>"&lt;p style="&amp;""""&amp;"padding-left: 2em; text-indent: -2em;"&amp;""""&amp;"&gt;["&amp;I48&amp;"]&lt;/p&gt;{#"&amp;F48&amp;"}&lt;br&gt;&lt;br&gt;"</f>
        <v>&lt;p style="padding-left: 2em; text-indent: -2em;"&gt;[Brennan, L. A. (2019). *Quantitative Analyses in Wildlife Science*. Johns Hopkins University Press, Baltimore. &lt;https://www.press.jhu.edu/books/title/11858/quantitative-analyses-wildlife-science&gt;]&lt;/p&gt;{#brennan_2019}&lt;br&gt;&lt;br&gt;</v>
      </c>
      <c r="K48" s="12" t="s">
        <v>621</v>
      </c>
      <c r="M48" s="12" t="str">
        <f>"{{ ref_intext_"&amp;F48&amp;" }}"</f>
        <v>{{ ref_intext_brennan_2019 }}</v>
      </c>
      <c r="N48" s="12" t="str">
        <f>"{{ ref_bib_"&amp;F48&amp;" }}"</f>
        <v>{{ ref_bib_brennan_2019 }}</v>
      </c>
      <c r="O48" s="12" t="str">
        <f>"    ref_intext_"&amp;F48&amp;": "&amp;""""&amp;"["&amp;G48&amp;"](#"&amp;F48&amp;")"&amp;""""</f>
        <v xml:space="preserve">    ref_intext_brennan_2019: "[Brennan, 2019](#brennan_2019)"</v>
      </c>
      <c r="P48" s="12" t="str">
        <f>"    ref_intext_"&amp;F48&amp;": "&amp;""""&amp;G48&amp;""""</f>
        <v xml:space="preserve">    ref_intext_brennan_2019: "Brennan, 2019"</v>
      </c>
      <c r="Q48" s="12" t="str">
        <f>"    ref_bib_"&amp;F48&amp;": "&amp;""""&amp;I48&amp;""""</f>
        <v xml:space="preserve">    ref_bib_brennan_2019: "Brennan, L. A. (2019). *Quantitative Analyses in Wildlife Science*. Johns Hopkins University Press, Baltimore. &lt;https://www.press.jhu.edu/books/title/11858/quantitative-analyses-wildlife-science&gt;"</v>
      </c>
    </row>
    <row r="49" spans="2:17" ht="15">
      <c r="B49" s="12" t="b">
        <v>1</v>
      </c>
      <c r="C49" s="12" t="b">
        <v>0</v>
      </c>
      <c r="D49" s="12" t="b">
        <v>0</v>
      </c>
      <c r="E49" s="12" t="b">
        <v>1</v>
      </c>
      <c r="F49" s="12" t="s">
        <v>1404</v>
      </c>
      <c r="G49" s="12" t="s">
        <v>299</v>
      </c>
      <c r="H49" s="12" t="s">
        <v>299</v>
      </c>
      <c r="I49" s="75" t="s">
        <v>1671</v>
      </c>
      <c r="J49" s="70" t="str">
        <f>"&lt;p style="&amp;""""&amp;"padding-left: 2em; text-indent: -2em;"&amp;""""&amp;"&gt;["&amp;I49&amp;"]&lt;/p&gt;{#"&amp;F49&amp;"}&lt;br&gt;&lt;br&gt;"</f>
        <v>&lt;p style="padding-left: 2em; text-indent: -2em;"&gt;[Bridges, A. S., &amp; Noss, A. J. (2011). Behavior and Activity Patterns. In A. F. O'Connell, J. D. Nichols, &amp; K. U. Karanth (Eds.), *Camera Traps In Animal Ecology: Methods and Analyses* (pp. 57–70). Springer. &lt;https://doi.org/10.1007/978-4-431-99495-4&gt;]&lt;/p&gt;{#bridges_noss_2011}&lt;br&gt;&lt;br&gt;</v>
      </c>
      <c r="K49" s="12" t="s">
        <v>621</v>
      </c>
      <c r="L49" s="12" t="str">
        <f>LEFT(I49,141)&amp;" &lt;br&gt; &amp;nbsp;&amp;nbsp;&amp;nbsp;&amp;nbsp;&amp;nbsp;&amp;nbsp;&amp;nbsp;&amp;nbsp;"&amp;MID(I49,2,142)&amp;MID(I49,142,500)&amp;"&lt;br&gt;&lt;br&gt;"</f>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M49" s="12" t="str">
        <f>"{{ ref_intext_"&amp;F49&amp;" }}"</f>
        <v>{{ ref_intext_bridges_noss_2011 }}</v>
      </c>
      <c r="N49" s="12" t="str">
        <f>"{{ ref_bib_"&amp;F49&amp;" }}"</f>
        <v>{{ ref_bib_bridges_noss_2011 }}</v>
      </c>
      <c r="O49" s="12" t="str">
        <f>"    ref_intext_"&amp;F49&amp;": "&amp;""""&amp;"["&amp;G49&amp;"](#"&amp;F49&amp;")"&amp;""""</f>
        <v xml:space="preserve">    ref_intext_bridges_noss_2011: "[Bridges &amp; Noss, 2011](#bridges_noss_2011)"</v>
      </c>
      <c r="P49" s="12" t="str">
        <f>"    ref_intext_"&amp;F49&amp;": "&amp;""""&amp;G49&amp;""""</f>
        <v xml:space="preserve">    ref_intext_bridges_noss_2011: "Bridges &amp; Noss, 2011"</v>
      </c>
      <c r="Q49" s="12" t="str">
        <f>"    ref_bib_"&amp;F49&amp;": "&amp;""""&amp;I49&amp;""""</f>
        <v xml:space="preserve">    ref_bib_bridges_noss_2011: "Bridges, A. S., &amp; Noss, A. J. (2011). Behavior and Activity Patterns. In A. F. O'Connell, J. D. Nichols, &amp; K. U. Karanth (Eds.), *Camera Traps In Animal Ecology: Methods and Analyses* (pp. 57–70). Springer. &lt;https://doi.org/10.1007/978-4-431-99495-4&gt;"</v>
      </c>
    </row>
    <row r="50" spans="2:17" ht="15">
      <c r="E50" s="12" t="b">
        <v>1</v>
      </c>
      <c r="F50" s="12" t="s">
        <v>3524</v>
      </c>
      <c r="G50" s="12" t="s">
        <v>3523</v>
      </c>
      <c r="I50" s="75" t="s">
        <v>3522</v>
      </c>
      <c r="J50" s="70" t="str">
        <f>"&lt;p style="&amp;""""&amp;"padding-left: 2em; text-indent: -2em;"&amp;""""&amp;"&gt;["&amp;I50&amp;"]&lt;/p&gt;{#"&amp;F50&amp;"}&lt;br&gt;&lt;br&gt;"</f>
        <v>&lt;p style="padding-left: 2em; text-indent: -2em;"&gt;[Broadley, K., Burton, A. C., Avgar, T., &amp; Boutin, S. (2019). Density‐dependent space use affects interpretation of camera trap detection rates. *Ecology and Evolution, 9*(24), 14031–14041. &lt;https://doi.org/10.1002/ece3.5840&gt;.]&lt;/p&gt;{#broadley_et_al_2019}&lt;br&gt;&lt;br&gt;</v>
      </c>
      <c r="K50" s="12" t="s">
        <v>621</v>
      </c>
      <c r="M50" s="12" t="str">
        <f>"{{ ref_intext_"&amp;F50&amp;" }}"</f>
        <v>{{ ref_intext_broadley_et_al_2019 }}</v>
      </c>
      <c r="N50" s="12" t="str">
        <f>"{{ ref_bib_"&amp;F50&amp;" }}"</f>
        <v>{{ ref_bib_broadley_et_al_2019 }}</v>
      </c>
      <c r="O50" s="12" t="str">
        <f>"    ref_intext_"&amp;F50&amp;": "&amp;""""&amp;"["&amp;G50&amp;"](#"&amp;F50&amp;")"&amp;""""</f>
        <v xml:space="preserve">    ref_intext_broadley_et_al_2019: "[Broadley et al., 2019](#broadley_et_al_2019)"</v>
      </c>
      <c r="P50" s="12" t="str">
        <f>"    ref_intext_"&amp;F50&amp;": "&amp;""""&amp;G50&amp;""""</f>
        <v xml:space="preserve">    ref_intext_broadley_et_al_2019: "Broadley et al., 2019"</v>
      </c>
      <c r="Q50" s="12" t="str">
        <f>"    ref_bib_"&amp;F50&amp;": "&amp;""""&amp;I50&amp;""""</f>
        <v xml:space="preserve">    ref_bib_broadley_et_al_2019: "Broadley, K., Burton, A. C., Avgar, T., &amp; Boutin, S. (2019). Density‐dependent space use affects interpretation of camera trap detection rates. *Ecology and Evolution, 9*(24), 14031–14041. &lt;https://doi.org/10.1002/ece3.5840&gt;."</v>
      </c>
    </row>
    <row r="51" spans="2:17" ht="15">
      <c r="B51" s="12" t="b">
        <v>0</v>
      </c>
      <c r="C51" s="12" t="b">
        <v>0</v>
      </c>
      <c r="D51" s="12" t="b">
        <v>1</v>
      </c>
      <c r="E51" s="12" t="b">
        <v>1</v>
      </c>
      <c r="F51" s="12" t="s">
        <v>1405</v>
      </c>
      <c r="G51" s="12" t="s">
        <v>314</v>
      </c>
      <c r="H51" s="12" t="s">
        <v>314</v>
      </c>
      <c r="I51" s="75" t="s">
        <v>2318</v>
      </c>
      <c r="J51" s="70" t="str">
        <f>"&lt;p style="&amp;""""&amp;"padding-left: 2em; text-indent: -2em;"&amp;""""&amp;"&gt;["&amp;I51&amp;"]&lt;/p&gt;{#"&amp;F51&amp;"}&lt;br&gt;&lt;br&gt;"</f>
        <v>&lt;p style="padding-left: 2em; text-indent: -2em;"&gt;[Brodie, J. F., Giordano, A. J., Zipkin, E. F., Bernard, H., Mohd‐Azlan, J., &amp; Ambu, L. (2015). Correlation and persistence of hunting and logging impacts on tropical rainforest mammals. *Conservation Biology, 29*(1), 110–121. &lt;https://doi.org/10.1111/cobi.12389&gt;]&lt;/p&gt;{#brodie_et_al_2015}&lt;br&gt;&lt;br&gt;</v>
      </c>
      <c r="K51" s="12" t="s">
        <v>621</v>
      </c>
      <c r="L51" s="12" t="str">
        <f>LEFT(I51,141)&amp;" &lt;br&gt; &amp;nbsp;&amp;nbsp;&amp;nbsp;&amp;nbsp;&amp;nbsp;&amp;nbsp;&amp;nbsp;&amp;nbsp;"&amp;MID(I51,2,142)&amp;MID(I51,142,500)&amp;"&lt;br&gt;&lt;br&gt;"</f>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M51" s="12" t="str">
        <f>"{{ ref_intext_"&amp;F51&amp;" }}"</f>
        <v>{{ ref_intext_brodie_et_al_2015 }}</v>
      </c>
      <c r="N51" s="12" t="str">
        <f>"{{ ref_bib_"&amp;F51&amp;" }}"</f>
        <v>{{ ref_bib_brodie_et_al_2015 }}</v>
      </c>
      <c r="O51" s="12" t="str">
        <f>"    ref_intext_"&amp;F51&amp;": "&amp;""""&amp;"["&amp;G51&amp;"](#"&amp;F51&amp;")"&amp;""""</f>
        <v xml:space="preserve">    ref_intext_brodie_et_al_2015: "[Brodie et al., 2015](#brodie_et_al_2015)"</v>
      </c>
      <c r="P51" s="12" t="str">
        <f>"    ref_intext_"&amp;F51&amp;": "&amp;""""&amp;G51&amp;""""</f>
        <v xml:space="preserve">    ref_intext_brodie_et_al_2015: "Brodie et al., 2015"</v>
      </c>
      <c r="Q51" s="12" t="str">
        <f>"    ref_bib_"&amp;F51&amp;": "&amp;""""&amp;I51&amp;""""</f>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52" spans="2:17" ht="15">
      <c r="B52" s="12" t="b">
        <v>0</v>
      </c>
      <c r="C52" s="12" t="b">
        <v>0</v>
      </c>
      <c r="D52" s="12" t="b">
        <v>1</v>
      </c>
      <c r="E52" s="12" t="b">
        <v>1</v>
      </c>
      <c r="F52" s="12" t="s">
        <v>1406</v>
      </c>
      <c r="G52" s="12" t="s">
        <v>298</v>
      </c>
      <c r="H52" s="12" t="s">
        <v>298</v>
      </c>
      <c r="I52" s="75" t="s">
        <v>1672</v>
      </c>
      <c r="J52" s="70" t="str">
        <f>"&lt;p style="&amp;""""&amp;"padding-left: 2em; text-indent: -2em;"&amp;""""&amp;"&gt;["&amp;I52&amp;"]&lt;/p&gt;{#"&amp;F52&amp;"}&lt;br&gt;&lt;br&gt;"</f>
        <v>&lt;p style="padding-left: 2em; text-indent: -2em;"&gt;[Broekman, M. J. E., Hoeks, S., Freriks, R., Langendoen, M. M., Runge, K. M., Savenco, E., Ter Harmsel, R., Huijbregts, M. A. J., &amp; Tucker, M. A. (2023). HomeRange: A global database of mammalian home ranges. *Global Ecology and Biogeography, 32*(2), 198–205. &lt;https://doi.org/10.1111/geb.13625&gt;]&lt;/p&gt;{#broekman_et_al_2022}&lt;br&gt;&lt;br&gt;</v>
      </c>
      <c r="K52" s="12" t="s">
        <v>621</v>
      </c>
      <c r="L52" s="12" t="str">
        <f>LEFT(I52,141)&amp;" &lt;br&gt; &amp;nbsp;&amp;nbsp;&amp;nbsp;&amp;nbsp;&amp;nbsp;&amp;nbsp;&amp;nbsp;&amp;nbsp;"&amp;MID(I52,2,142)&amp;MID(I52,142,500)&amp;"&lt;br&gt;&lt;br&gt;"</f>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M52" s="12" t="str">
        <f>"{{ ref_intext_"&amp;F52&amp;" }}"</f>
        <v>{{ ref_intext_broekman_et_al_2022 }}</v>
      </c>
      <c r="N52" s="12" t="str">
        <f>"{{ ref_bib_"&amp;F52&amp;" }}"</f>
        <v>{{ ref_bib_broekman_et_al_2022 }}</v>
      </c>
      <c r="O52" s="12" t="str">
        <f>"    ref_intext_"&amp;F52&amp;": "&amp;""""&amp;"["&amp;G52&amp;"](#"&amp;F52&amp;")"&amp;""""</f>
        <v xml:space="preserve">    ref_intext_broekman_et_al_2022: "[Broekman et al., 2022](#broekman_et_al_2022)"</v>
      </c>
      <c r="P52" s="12" t="str">
        <f>"    ref_intext_"&amp;F52&amp;": "&amp;""""&amp;G52&amp;""""</f>
        <v xml:space="preserve">    ref_intext_broekman_et_al_2022: "Broekman et al., 2022"</v>
      </c>
      <c r="Q52" s="12" t="str">
        <f>"    ref_bib_"&amp;F52&amp;": "&amp;""""&amp;I52&amp;""""</f>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53" spans="2:17" ht="15">
      <c r="B53" s="12" t="b">
        <v>0</v>
      </c>
      <c r="C53" s="12" t="b">
        <v>0</v>
      </c>
      <c r="E53" s="12" t="b">
        <v>1</v>
      </c>
      <c r="F53" s="12" t="s">
        <v>2125</v>
      </c>
      <c r="G53" s="12" t="s">
        <v>2124</v>
      </c>
      <c r="H53" s="12" t="s">
        <v>2123</v>
      </c>
      <c r="I53" s="75" t="s">
        <v>2121</v>
      </c>
      <c r="J53" s="70" t="str">
        <f>"&lt;p style="&amp;""""&amp;"padding-left: 2em; text-indent: -2em;"&amp;""""&amp;"&gt;["&amp;I53&amp;"]&lt;/p&gt;{#"&amp;F53&amp;"}&lt;br&gt;&lt;br&gt;"</f>
        <v>&lt;p style="padding-left: 2em; text-indent: -2em;"&gt;[Brownlee, M., Warbington, C., &amp; Boyce., M. (2022). Monitoring Sitatunga (*Tragelaphus Spekii*) Populations Using Camera Traps. *African Journal of Ecology, 60*(3), 377. &lt;https://doi.org/10.1111/aje.12972&gt;]&lt;/p&gt;{#brownlee_et_al_2022}&lt;br&gt;&lt;br&gt;</v>
      </c>
      <c r="K53" s="12" t="s">
        <v>621</v>
      </c>
      <c r="L53" s="12" t="str">
        <f>LEFT(I53,141)&amp;" &lt;br&gt; &amp;nbsp;&amp;nbsp;&amp;nbsp;&amp;nbsp;&amp;nbsp;&amp;nbsp;&amp;nbsp;&amp;nbsp;"&amp;MID(I53,2,142)&amp;MID(I53,142,500)&amp;"&lt;br&gt;&lt;br&gt;"</f>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M53" s="12" t="str">
        <f>"{{ ref_intext_"&amp;F53&amp;" }}"</f>
        <v>{{ ref_intext_brownlee_et_al_2022 }}</v>
      </c>
      <c r="N53" s="12" t="str">
        <f>"{{ ref_bib_"&amp;F53&amp;" }}"</f>
        <v>{{ ref_bib_brownlee_et_al_2022 }}</v>
      </c>
      <c r="O53" s="12" t="str">
        <f>"    ref_intext_"&amp;F53&amp;": "&amp;""""&amp;"["&amp;G53&amp;"](#"&amp;F53&amp;")"&amp;""""</f>
        <v xml:space="preserve">    ref_intext_brownlee_et_al_2022: "[Brownlee et al., 2022](#brownlee_et_al_2022)"</v>
      </c>
      <c r="P53" s="12" t="str">
        <f>"    ref_intext_"&amp;F53&amp;": "&amp;""""&amp;G53&amp;""""</f>
        <v xml:space="preserve">    ref_intext_brownlee_et_al_2022: "Brownlee et al., 2022"</v>
      </c>
      <c r="Q53" s="12" t="str">
        <f>"    ref_bib_"&amp;F53&amp;": "&amp;""""&amp;I53&amp;""""</f>
        <v xml:space="preserve">    ref_bib_brownlee_et_al_2022: "Brownlee, M., Warbington, C., &amp; Boyce., M. (2022). Monitoring Sitatunga (*Tragelaphus Spekii*) Populations Using Camera Traps. *African Journal of Ecology, 60*(3), 377. &lt;https://doi.org/10.1111/aje.12972&gt;"</v>
      </c>
    </row>
    <row r="54" spans="2:17" ht="15">
      <c r="E54" s="12" t="b">
        <v>1</v>
      </c>
      <c r="F54" s="12" t="s">
        <v>3664</v>
      </c>
      <c r="G54" s="17" t="s">
        <v>3583</v>
      </c>
      <c r="H54" s="17" t="s">
        <v>3583</v>
      </c>
      <c r="I54" s="75" t="s">
        <v>3566</v>
      </c>
      <c r="J54" s="70" t="str">
        <f>"&lt;p style="&amp;""""&amp;"padding-left: 2em; text-indent: -2em;"&amp;""""&amp;"&gt;["&amp;I54&amp;"]&lt;/p&gt;{#"&amp;F54&amp;"}&lt;br&gt;&lt;br&gt;"</f>
        <v>&lt;p style="padding-left: 2em; text-indent: -2em;"&gt;[Buckland, S. T. (2006). Point-Transect Surveys for Songbirds: Robust Methodologies. *The American Ornithologists’ Union, 123*(2), 345–357. &lt;https://doi.org/10.1642/0004-8038(2006)123[345:PSFSRM]2.0.CO;2&gt;]&lt;/p&gt;{#buckland_2006}&lt;br&gt;&lt;br&gt;</v>
      </c>
      <c r="K54" s="12" t="s">
        <v>621</v>
      </c>
      <c r="M54" s="12" t="str">
        <f>"{{ ref_intext_"&amp;F54&amp;" }}"</f>
        <v>{{ ref_intext_buckland_2006 }}</v>
      </c>
      <c r="N54" s="12" t="str">
        <f>"{{ ref_bib_"&amp;F54&amp;" }}"</f>
        <v>{{ ref_bib_buckland_2006 }}</v>
      </c>
      <c r="O54" s="12" t="str">
        <f>"    ref_intext_"&amp;F54&amp;": "&amp;""""&amp;"["&amp;G54&amp;"](#"&amp;F54&amp;")"&amp;""""</f>
        <v xml:space="preserve">    ref_intext_buckland_2006: "[Buckland, 2006](#buckland_2006)"</v>
      </c>
      <c r="P54" s="12" t="str">
        <f>"    ref_intext_"&amp;F54&amp;": "&amp;""""&amp;G54&amp;""""</f>
        <v xml:space="preserve">    ref_intext_buckland_2006: "Buckland, 2006"</v>
      </c>
      <c r="Q54" s="12" t="str">
        <f>"    ref_bib_"&amp;F54&amp;": "&amp;""""&amp;I54&amp;""""</f>
        <v xml:space="preserve">    ref_bib_buckland_2006: "Buckland, S. T. (2006). Point-Transect Surveys for Songbirds: Robust Methodologies. *The American Ornithologists’ Union, 123*(2), 345–357. &lt;https://doi.org/10.1642/0004-8038(2006)123[345:PSFSRM]2.0.CO;2&gt;"</v>
      </c>
    </row>
    <row r="55" spans="2:17" ht="15">
      <c r="E55" s="12" t="b">
        <v>1</v>
      </c>
      <c r="F55" s="12" t="s">
        <v>3539</v>
      </c>
      <c r="G55" s="12" t="s">
        <v>3942</v>
      </c>
      <c r="H55" s="12" t="s">
        <v>3942</v>
      </c>
      <c r="I55" s="75" t="s">
        <v>3940</v>
      </c>
      <c r="J55" s="70" t="str">
        <f>"&lt;p style="&amp;""""&amp;"padding-left: 2em; text-indent: -2em;"&amp;""""&amp;"&gt;["&amp;I55&amp;"]&lt;/p&gt;{#"&amp;F55&amp;"}&lt;br&gt;&lt;br&gt;"</f>
        <v>&lt;p style="padding-left: 2em; text-indent: -2em;"&gt;[Buckland, S. T., D.R. Anderson, K.P. Burnham, &amp; J.L. Laake. (1998). *Distance Sampling: Estimating Abundance of Biological Populations*. Chapman &amp; Hall, London. &lt;https://doi.org/10.1007/978-94-011-1574-2&gt;]&lt;/p&gt;{#buckland_et_al_1993}&lt;br&gt;&lt;br&gt;</v>
      </c>
      <c r="K55" s="12" t="s">
        <v>621</v>
      </c>
      <c r="M55" s="12" t="str">
        <f>"{{ ref_intext_"&amp;F55&amp;" }}"</f>
        <v>{{ ref_intext_buckland_et_al_1993 }}</v>
      </c>
      <c r="N55" s="12" t="str">
        <f>"{{ ref_bib_"&amp;F55&amp;" }}"</f>
        <v>{{ ref_bib_buckland_et_al_1993 }}</v>
      </c>
      <c r="O55" s="12" t="str">
        <f>"    ref_intext_"&amp;F55&amp;": "&amp;""""&amp;"["&amp;G55&amp;"](#"&amp;F55&amp;")"&amp;""""</f>
        <v xml:space="preserve">    ref_intext_buckland_et_al_1993: "[Buckland et al., 1998](#buckland_et_al_1993)"</v>
      </c>
      <c r="P55" s="12" t="str">
        <f>"    ref_intext_"&amp;F55&amp;": "&amp;""""&amp;G55&amp;""""</f>
        <v xml:space="preserve">    ref_intext_buckland_et_al_1993: "Buckland et al., 1998"</v>
      </c>
      <c r="Q55" s="12" t="str">
        <f>"    ref_bib_"&amp;F55&amp;": "&amp;""""&amp;I55&amp;""""</f>
        <v xml:space="preserve">    ref_bib_buckland_et_al_1993: "Buckland, S. T., D.R. Anderson, K.P. Burnham, &amp; J.L. Laake. (1998). *Distance Sampling: Estimating Abundance of Biological Populations*. Chapman &amp; Hall, London. &lt;https://doi.org/10.1007/978-94-011-1574-2&gt;"</v>
      </c>
    </row>
    <row r="56" spans="2:17" ht="15">
      <c r="E56" s="12" t="b">
        <v>1</v>
      </c>
      <c r="F56" s="12" t="s">
        <v>3538</v>
      </c>
      <c r="G56" s="12" t="s">
        <v>3943</v>
      </c>
      <c r="H56" s="12" t="s">
        <v>3943</v>
      </c>
      <c r="I56" s="75" t="s">
        <v>3941</v>
      </c>
      <c r="J56" s="70" t="str">
        <f>"&lt;p style="&amp;""""&amp;"padding-left: 2em; text-indent: -2em;"&amp;""""&amp;"&gt;["&amp;I56&amp;"]&lt;/p&gt;{#"&amp;F56&amp;"}&lt;br&gt;&lt;br&gt;"</f>
        <v>&lt;p style="padding-left: 2em; text-indent: -2em;"&gt;[Buckland, S. T., E. A. Rexstad, T. A. Marques, C. S. Oedekoven. (2015). *Mathematics and Statistics. Distance Sampling: Methods and Applications.* Springer International Publishing. &lt;https://doi.org/10.1007/978-3-319-19219-2&gt;]&lt;/p&gt;{#buckland_et_al_2015}&lt;br&gt;&lt;br&gt;</v>
      </c>
      <c r="K56" s="12" t="s">
        <v>621</v>
      </c>
      <c r="M56" s="12" t="str">
        <f>"{{ ref_intext_"&amp;F56&amp;" }}"</f>
        <v>{{ ref_intext_buckland_et_al_2015 }}</v>
      </c>
      <c r="N56" s="12" t="str">
        <f>"{{ ref_bib_"&amp;F56&amp;" }}"</f>
        <v>{{ ref_bib_buckland_et_al_2015 }}</v>
      </c>
      <c r="O56" s="12" t="str">
        <f>"    ref_intext_"&amp;F56&amp;": "&amp;""""&amp;"["&amp;G56&amp;"](#"&amp;F56&amp;")"&amp;""""</f>
        <v xml:space="preserve">    ref_intext_buckland_et_al_2015: "[Buckland et al., 2015](#buckland_et_al_2015)"</v>
      </c>
      <c r="P56" s="12" t="str">
        <f>"    ref_intext_"&amp;F56&amp;": "&amp;""""&amp;G56&amp;""""</f>
        <v xml:space="preserve">    ref_intext_buckland_et_al_2015: "Buckland et al., 2015"</v>
      </c>
      <c r="Q56" s="12" t="str">
        <f>"    ref_bib_"&amp;F56&amp;": "&amp;""""&amp;I56&amp;""""</f>
        <v xml:space="preserve">    ref_bib_buckland_et_al_2015: "Buckland, S. T., E. A. Rexstad, T. A. Marques, C. S. Oedekoven. (2015). *Mathematics and Statistics. Distance Sampling: Methods and Applications.* Springer International Publishing. &lt;https://doi.org/10.1007/978-3-319-19219-2&gt;"</v>
      </c>
    </row>
    <row r="57" spans="2:17" ht="15">
      <c r="B57" s="12" t="b">
        <v>1</v>
      </c>
      <c r="C57" s="12" t="b">
        <v>0</v>
      </c>
      <c r="D57" s="12" t="b">
        <v>0</v>
      </c>
      <c r="E57" s="12" t="b">
        <v>1</v>
      </c>
      <c r="F57" s="12" t="s">
        <v>34</v>
      </c>
      <c r="G57" s="12" t="s">
        <v>297</v>
      </c>
      <c r="H57" s="12" t="s">
        <v>297</v>
      </c>
      <c r="I57" s="75" t="s">
        <v>2682</v>
      </c>
      <c r="J57" s="70" t="str">
        <f>"&lt;p style="&amp;""""&amp;"padding-left: 2em; text-indent: -2em;"&amp;""""&amp;"&gt;["&amp;I57&amp;"]&lt;/p&gt;{#"&amp;F57&amp;"}&lt;br&gt;&lt;br&gt;"</f>
        <v>&lt;p style="padding-left: 2em; text-indent: -2em;"&gt;[Burgar, J. M. (2021). Counting Elk Amongst the Trees: Improving the Accuracy of Roosevelt Elk Inventory via Modelling, Preliminary Report 2021. Terrestrial Wildlife Resources, South Coast Resource Management, FLNRORD. (available upon request).]&lt;/p&gt;{#burgar_2021}&lt;br&gt;&lt;br&gt;</v>
      </c>
      <c r="K57" s="12" t="s">
        <v>621</v>
      </c>
      <c r="L57" s="12" t="str">
        <f>LEFT(I57,141)&amp;" &lt;br&gt; &amp;nbsp;&amp;nbsp;&amp;nbsp;&amp;nbsp;&amp;nbsp;&amp;nbsp;&amp;nbsp;&amp;nbsp;"&amp;MID(I57,2,142)&amp;MID(I57,142,500)&amp;"&lt;br&gt;&lt;br&gt;"</f>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M57" s="12" t="str">
        <f>"{{ ref_intext_"&amp;F57&amp;" }}"</f>
        <v>{{ ref_intext_burgar_2021 }}</v>
      </c>
      <c r="N57" s="12" t="str">
        <f>"{{ ref_bib_"&amp;F57&amp;" }}"</f>
        <v>{{ ref_bib_burgar_2021 }}</v>
      </c>
      <c r="O57" s="12" t="str">
        <f>"    ref_intext_"&amp;F57&amp;": "&amp;""""&amp;"["&amp;G57&amp;"](#"&amp;F57&amp;")"&amp;""""</f>
        <v xml:space="preserve">    ref_intext_burgar_2021: "[Burgar, 2021](#burgar_2021)"</v>
      </c>
      <c r="P57" s="12" t="str">
        <f>"    ref_intext_"&amp;F57&amp;": "&amp;""""&amp;G57&amp;""""</f>
        <v xml:space="preserve">    ref_intext_burgar_2021: "Burgar, 2021"</v>
      </c>
      <c r="Q57" s="12" t="str">
        <f>"    ref_bib_"&amp;F57&amp;": "&amp;""""&amp;I57&amp;""""</f>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58" spans="2:17" ht="15">
      <c r="B58" s="12" t="b">
        <v>1</v>
      </c>
      <c r="C58" s="12" t="b">
        <v>0</v>
      </c>
      <c r="D58" s="12" t="b">
        <v>0</v>
      </c>
      <c r="E58" s="12" t="b">
        <v>1</v>
      </c>
      <c r="F58" s="12" t="s">
        <v>1407</v>
      </c>
      <c r="G58" s="12" t="s">
        <v>296</v>
      </c>
      <c r="H58" s="12" t="s">
        <v>296</v>
      </c>
      <c r="I58" s="75" t="s">
        <v>2611</v>
      </c>
      <c r="J58" s="70" t="str">
        <f>"&lt;p style="&amp;""""&amp;"padding-left: 2em; text-indent: -2em;"&amp;""""&amp;"&gt;["&amp;I58&amp;"]&lt;/p&gt;{#"&amp;F58&amp;"}&lt;br&gt;&lt;br&gt;"</f>
        <v>&lt;p style="padding-left: 2em; text-indent: -2em;"&gt;[Burgar,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&lt;https://doi.org/10.1016/j.gecco.2018.e00411&gt;]&lt;/p&gt;{#burgar_et_al_2018}&lt;br&gt;&lt;br&gt;</v>
      </c>
      <c r="K58" s="12" t="s">
        <v>621</v>
      </c>
      <c r="L58" s="12" t="str">
        <f>LEFT(I58,141)&amp;" &lt;br&gt; &amp;nbsp;&amp;nbsp;&amp;nbsp;&amp;nbsp;&amp;nbsp;&amp;nbsp;&amp;nbsp;&amp;nbsp;"&amp;MID(I58,2,142)&amp;MID(I58,142,500)&amp;"&lt;br&gt;&lt;br&gt;"</f>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M58" s="12" t="str">
        <f>"{{ ref_intext_"&amp;F58&amp;" }}"</f>
        <v>{{ ref_intext_burgar_et_al_2018 }}</v>
      </c>
      <c r="N58" s="12" t="str">
        <f>"{{ ref_bib_"&amp;F58&amp;" }}"</f>
        <v>{{ ref_bib_burgar_et_al_2018 }}</v>
      </c>
      <c r="O58" s="12" t="str">
        <f>"    ref_intext_"&amp;F58&amp;": "&amp;""""&amp;"["&amp;G58&amp;"](#"&amp;F58&amp;")"&amp;""""</f>
        <v xml:space="preserve">    ref_intext_burgar_et_al_2018: "[Burgar et al., 2018](#burgar_et_al_2018)"</v>
      </c>
      <c r="P58" s="12" t="str">
        <f>"    ref_intext_"&amp;F58&amp;": "&amp;""""&amp;G58&amp;""""</f>
        <v xml:space="preserve">    ref_intext_burgar_et_al_2018: "Burgar et al., 2018"</v>
      </c>
      <c r="Q58" s="12" t="str">
        <f>"    ref_bib_"&amp;F58&amp;": "&amp;""""&amp;I58&amp;""""</f>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59" spans="2:17" ht="15">
      <c r="E59" s="12" t="b">
        <v>1</v>
      </c>
      <c r="F59" s="12" t="s">
        <v>3599</v>
      </c>
      <c r="G59" s="12" t="s">
        <v>3671</v>
      </c>
      <c r="H59" s="17" t="s">
        <v>3670</v>
      </c>
      <c r="I59" s="75" t="s">
        <v>3669</v>
      </c>
      <c r="J59" s="70" t="str">
        <f>"&lt;p style="&amp;""""&amp;"padding-left: 2em; text-indent: -2em;"&amp;""""&amp;"&gt;["&amp;I59&amp;"]&lt;/p&gt;{#"&amp;F59&amp;"}&lt;br&gt;&lt;br&gt;"</f>
        <v>&lt;p style="padding-left: 2em; text-indent: -2em;"&gt;[Burgar, J. M., Burton, A. C., &amp; Fisher, J. T. (2019). The importance of considering multiple interacting species for conservation of species at risk. *Conservation Biology, 33*(3), 709–715. &lt;https://doi.org/10.1111/cobi.13233&gt;]&lt;/p&gt;{#burgar_et_al_2019}&lt;br&gt;&lt;br&gt;</v>
      </c>
      <c r="K59" s="12" t="s">
        <v>621</v>
      </c>
      <c r="M59" s="12" t="str">
        <f>"{{ ref_intext_"&amp;F59&amp;" }}"</f>
        <v>{{ ref_intext_burgar_et_al_2019 }}</v>
      </c>
      <c r="N59" s="12" t="str">
        <f>"{{ ref_bib_"&amp;F59&amp;" }}"</f>
        <v>{{ ref_bib_burgar_et_al_2019 }}</v>
      </c>
      <c r="O59" s="12" t="str">
        <f>"    ref_intext_"&amp;F59&amp;": "&amp;""""&amp;"["&amp;G59&amp;"](#"&amp;F59&amp;")"&amp;""""</f>
        <v xml:space="preserve">    ref_intext_burgar_et_al_2019: "[Burgar et al., 2019](#burgar_et_al_2019)"</v>
      </c>
      <c r="P59" s="12" t="str">
        <f>"    ref_intext_"&amp;F59&amp;": "&amp;""""&amp;G59&amp;""""</f>
        <v xml:space="preserve">    ref_intext_burgar_et_al_2019: "Burgar et al., 2019"</v>
      </c>
      <c r="Q59" s="12" t="str">
        <f>"    ref_bib_"&amp;F59&amp;": "&amp;""""&amp;I59&amp;""""</f>
        <v xml:space="preserve">    ref_bib_burgar_et_al_2019: "Burgar, J. M., Burton, A. C., &amp; Fisher, J. T. (2019). The importance of considering multiple interacting species for conservation of species at risk. *Conservation Biology, 33*(3), 709–715. &lt;https://doi.org/10.1111/cobi.13233&gt;"</v>
      </c>
    </row>
    <row r="60" spans="2:17" ht="15">
      <c r="B60" s="12" t="b">
        <v>0</v>
      </c>
      <c r="C60" s="12" t="b">
        <v>1</v>
      </c>
      <c r="D60" s="12" t="b">
        <v>0</v>
      </c>
      <c r="E60" s="12" t="b">
        <v>1</v>
      </c>
      <c r="F60" s="12" t="s">
        <v>1408</v>
      </c>
      <c r="G60" s="12" t="s">
        <v>295</v>
      </c>
      <c r="H60" s="12" t="s">
        <v>295</v>
      </c>
      <c r="I60" s="75" t="s">
        <v>1673</v>
      </c>
      <c r="J60" s="70" t="str">
        <f>"&lt;p style="&amp;""""&amp;"padding-left: 2em; text-indent: -2em;"&amp;""""&amp;"&gt;["&amp;I60&amp;"]&lt;/p&gt;{#"&amp;F60&amp;"}&lt;br&gt;&lt;br&gt;"</f>
        <v>&lt;p style="padding-left: 2em; text-indent: -2em;"&gt;[Burkholder, E. N., Jakes, A. F., Jones, P. F., Hebblewhite, M., &amp; Bishop, C. J. (2018). To Jump or Not to Jump: Mule Deer and White-Tailed Deer Fence Crossing Decisions. *Wildlife Society Bulletin*, *42*(3), 420–429. &lt;https://doi.org/10.1002/wsb.898&gt;]&lt;/p&gt;{#burkholder_et_al_2018}&lt;br&gt;&lt;br&gt;</v>
      </c>
      <c r="K60" s="12" t="s">
        <v>621</v>
      </c>
      <c r="L60" s="12" t="str">
        <f>LEFT(I60,141)&amp;" &lt;br&gt; &amp;nbsp;&amp;nbsp;&amp;nbsp;&amp;nbsp;&amp;nbsp;&amp;nbsp;&amp;nbsp;&amp;nbsp;"&amp;MID(I60,2,142)&amp;MID(I60,142,500)&amp;"&lt;br&gt;&lt;br&gt;"</f>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M60" s="12" t="str">
        <f>"{{ ref_intext_"&amp;F60&amp;" }}"</f>
        <v>{{ ref_intext_burkholder_et_al_2018 }}</v>
      </c>
      <c r="N60" s="12" t="str">
        <f>"{{ ref_bib_"&amp;F60&amp;" }}"</f>
        <v>{{ ref_bib_burkholder_et_al_2018 }}</v>
      </c>
      <c r="O60" s="12" t="str">
        <f>"    ref_intext_"&amp;F60&amp;": "&amp;""""&amp;"["&amp;G60&amp;"](#"&amp;F60&amp;")"&amp;""""</f>
        <v xml:space="preserve">    ref_intext_burkholder_et_al_2018: "[Burkholder et al., 2018](#burkholder_et_al_2018)"</v>
      </c>
      <c r="P60" s="12" t="str">
        <f>"    ref_intext_"&amp;F60&amp;": "&amp;""""&amp;G60&amp;""""</f>
        <v xml:space="preserve">    ref_intext_burkholder_et_al_2018: "Burkholder et al., 2018"</v>
      </c>
      <c r="Q60" s="12" t="str">
        <f>"    ref_bib_"&amp;F60&amp;": "&amp;""""&amp;I60&amp;""""</f>
        <v xml:space="preserve">    ref_bib_burkholder_et_al_2018: "Burkholder, E. N., Jakes, A. F., Jones, P. F., Hebblewhite, M., &amp; Bishop, C. J. (2018). To Jump or Not to Jump: Mule Deer and White-Tailed Deer Fence Crossing Decisions. *Wildlife Society Bulletin*, *42*(3), 420–429. &lt;https://doi.org/10.1002/wsb.898&gt;"</v>
      </c>
    </row>
    <row r="61" spans="2:17" ht="15">
      <c r="B61" s="12" t="b">
        <v>1</v>
      </c>
      <c r="C61" s="12" t="b">
        <v>0</v>
      </c>
      <c r="D61" s="12" t="b">
        <v>0</v>
      </c>
      <c r="E61" s="12" t="b">
        <v>1</v>
      </c>
      <c r="F61" s="12" t="s">
        <v>1409</v>
      </c>
      <c r="G61" s="12" t="s">
        <v>294</v>
      </c>
      <c r="H61" s="12" t="s">
        <v>294</v>
      </c>
      <c r="I61" s="75" t="s">
        <v>2653</v>
      </c>
      <c r="J61" s="70" t="str">
        <f>"&lt;p style="&amp;""""&amp;"padding-left: 2em; text-indent: -2em;"&amp;""""&amp;"&gt;["&amp;I61&amp;"]&lt;/p&gt;{#"&amp;F61&amp;"}&lt;br&gt;&lt;br&gt;"</f>
        <v>&lt;p style="padding-left: 2em; text-indent: -2em;"&gt;[Burton, A. C., Neilson, E., Moreira, D., Ladle, A., Steenweg, R., Fisher, J. T., Bayne, E., Boutin, S., &amp; Stephens, P. (2015). Camera trap Trapping: A Review and Recommendations for Linking Surveys to Ecological Processes. *Journal of Applied Ecology*, *52*(3), 675–685. &lt;https://doi.org/10.1111/1365-2664.12432&gt;]&lt;/p&gt;{#burton_et_al_2015}&lt;br&gt;&lt;br&gt;</v>
      </c>
      <c r="K61" s="12" t="s">
        <v>621</v>
      </c>
      <c r="L61" s="12" t="str">
        <f>LEFT(I61,141)&amp;" &lt;br&gt; &amp;nbsp;&amp;nbsp;&amp;nbsp;&amp;nbsp;&amp;nbsp;&amp;nbsp;&amp;nbsp;&amp;nbsp;"&amp;MID(I61,2,142)&amp;MID(I61,142,500)&amp;"&lt;br&gt;&lt;br&gt;"</f>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M61" s="12" t="str">
        <f>"{{ ref_intext_"&amp;F61&amp;" }}"</f>
        <v>{{ ref_intext_burton_et_al_2015 }}</v>
      </c>
      <c r="N61" s="12" t="str">
        <f>"{{ ref_bib_"&amp;F61&amp;" }}"</f>
        <v>{{ ref_bib_burton_et_al_2015 }}</v>
      </c>
      <c r="O61" s="12" t="str">
        <f>"    ref_intext_"&amp;F61&amp;": "&amp;""""&amp;"["&amp;G61&amp;"](#"&amp;F61&amp;")"&amp;""""</f>
        <v xml:space="preserve">    ref_intext_burton_et_al_2015: "[Burton et al., 2015](#burton_et_al_2015)"</v>
      </c>
      <c r="P61" s="12" t="str">
        <f>"    ref_intext_"&amp;F61&amp;": "&amp;""""&amp;G61&amp;""""</f>
        <v xml:space="preserve">    ref_intext_burton_et_al_2015: "Burton et al., 2015"</v>
      </c>
      <c r="Q61" s="12" t="str">
        <f>"    ref_bib_"&amp;F61&amp;": "&amp;""""&amp;I61&amp;""""</f>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62" spans="2:17" ht="15">
      <c r="E62" s="12" t="b">
        <v>1</v>
      </c>
      <c r="F62" s="17" t="s">
        <v>3955</v>
      </c>
      <c r="G62" s="12" t="s">
        <v>3965</v>
      </c>
      <c r="H62" s="12" t="s">
        <v>3965</v>
      </c>
      <c r="I62" s="75" t="s">
        <v>3957</v>
      </c>
      <c r="J62" s="70" t="str">
        <f>"&lt;p style="&amp;""""&amp;"padding-left: 2em; text-indent: -2em;"&amp;""""&amp;"&gt;["&amp;I62&amp;"]&lt;/p&gt;{#"&amp;F62&amp;"}&lt;br&gt;&lt;br&gt;"</f>
        <v>&lt;p style="padding-left: 2em; text-indent: -2em;"&gt;[Campbell, A. (2024). *Package ‘overlap’*. R package version 0.3.9. &lt;https://cran.r-project.org/web/packages/overlap/index.html&gt;]&lt;/p&gt;{#campbell_2024}&lt;br&gt;&lt;br&gt;</v>
      </c>
      <c r="K62" s="12" t="s">
        <v>621</v>
      </c>
      <c r="M62" s="12" t="str">
        <f>"{{ ref_intext_"&amp;F62&amp;" }}"</f>
        <v>{{ ref_intext_campbell_2024 }}</v>
      </c>
      <c r="N62" s="12" t="str">
        <f>"{{ ref_bib_"&amp;F62&amp;" }}"</f>
        <v>{{ ref_bib_campbell_2024 }}</v>
      </c>
      <c r="O62" s="12" t="str">
        <f>"    ref_intext_"&amp;F62&amp;": "&amp;""""&amp;"["&amp;G62&amp;"](#"&amp;F62&amp;")"&amp;""""</f>
        <v xml:space="preserve">    ref_intext_campbell_2024: "[Campbell, 2024](#campbell_2024)"</v>
      </c>
      <c r="P62" s="12" t="str">
        <f>"    ref_intext_"&amp;F62&amp;": "&amp;""""&amp;G62&amp;""""</f>
        <v xml:space="preserve">    ref_intext_campbell_2024: "Campbell, 2024"</v>
      </c>
      <c r="Q62" s="12" t="str">
        <f>"    ref_bib_"&amp;F62&amp;": "&amp;""""&amp;I62&amp;""""</f>
        <v xml:space="preserve">    ref_bib_campbell_2024: "Campbell, A. (2024). *Package ‘overlap’*. R package version 0.3.9. &lt;https://cran.r-project.org/web/packages/overlap/index.html&gt;"</v>
      </c>
    </row>
    <row r="63" spans="2:17" ht="15">
      <c r="E63" s="12" t="b">
        <v>1</v>
      </c>
      <c r="F63" s="12" t="s">
        <v>2826</v>
      </c>
      <c r="G63" s="12" t="s">
        <v>2825</v>
      </c>
      <c r="H63" s="12" t="s">
        <v>2825</v>
      </c>
      <c r="I63" s="75" t="s">
        <v>2824</v>
      </c>
      <c r="J63" s="70" t="str">
        <f>"&lt;p style="&amp;""""&amp;"padding-left: 2em; text-indent: -2em;"&amp;""""&amp;"&gt;["&amp;I63&amp;"]&lt;/p&gt;{#"&amp;F63&amp;"}&lt;br&gt;&lt;br&gt;"</f>
        <v>&lt;p style="padding-left: 2em; text-indent: -2em;"&gt;[Cao, A. (2021, Jun 14) *Hurdle models.*  [Video]. YouTube. &lt;https://www.youtube.com/watch?v=q2NRQBcihQY&gt;]&lt;/p&gt;{#cao_2021}&lt;br&gt;&lt;br&gt;</v>
      </c>
      <c r="K63" s="12" t="s">
        <v>621</v>
      </c>
      <c r="L63" s="12" t="str">
        <f>LEFT(I63,141)&amp;" &lt;br&gt; &amp;nbsp;&amp;nbsp;&amp;nbsp;&amp;nbsp;&amp;nbsp;&amp;nbsp;&amp;nbsp;&amp;nbsp;"&amp;MID(I63,2,142)&amp;MID(I63,142,500)&amp;"&lt;br&gt;&lt;br&gt;"</f>
        <v>Cao, A. (2021, Jun 14) *Hurdle models.*  [Video]. YouTube. &lt;https://www.youtube.com/watch?v=q2NRQBcihQY&gt; &lt;br&gt; &amp;nbsp;&amp;nbsp;&amp;nbsp;&amp;nbsp;&amp;nbsp;&amp;nbsp;&amp;nbsp;&amp;nbsp;ao, A. (2021, Jun 14) *Hurdle models.*  [Video]. YouTube. &lt;https://www.youtube.com/watch?v=q2NRQBcihQY&gt;&lt;br&gt;&lt;br&gt;</v>
      </c>
      <c r="M63" s="12" t="str">
        <f>"{{ ref_intext_"&amp;F63&amp;" }}"</f>
        <v>{{ ref_intext_cao_2021 }}</v>
      </c>
      <c r="N63" s="12" t="str">
        <f>"{{ ref_bib_"&amp;F63&amp;" }}"</f>
        <v>{{ ref_bib_cao_2021 }}</v>
      </c>
      <c r="O63" s="12" t="str">
        <f>"    ref_intext_"&amp;F63&amp;": "&amp;""""&amp;"["&amp;G63&amp;"](#"&amp;F63&amp;")"&amp;""""</f>
        <v xml:space="preserve">    ref_intext_cao_2021: "[Cao (2021)](#cao_2021)"</v>
      </c>
      <c r="P63" s="12" t="str">
        <f>"    ref_intext_"&amp;F63&amp;": "&amp;""""&amp;G63&amp;""""</f>
        <v xml:space="preserve">    ref_intext_cao_2021: "Cao (2021)"</v>
      </c>
      <c r="Q63" s="12" t="str">
        <f>"    ref_bib_"&amp;F63&amp;": "&amp;""""&amp;I63&amp;""""</f>
        <v xml:space="preserve">    ref_bib_cao_2021: "Cao, A. (2021, Jun 14) *Hurdle models.*  [Video]. YouTube. &lt;https://www.youtube.com/watch?v=q2NRQBcihQY&gt;"</v>
      </c>
    </row>
    <row r="64" spans="2:17" ht="15">
      <c r="E64" s="12" t="b">
        <v>1</v>
      </c>
      <c r="F64" s="12" t="s">
        <v>3552</v>
      </c>
      <c r="G64" s="17" t="s">
        <v>3582</v>
      </c>
      <c r="H64" s="17" t="s">
        <v>3582</v>
      </c>
      <c r="I64" s="75" t="s">
        <v>3556</v>
      </c>
      <c r="J64" s="70" t="str">
        <f>"&lt;p style="&amp;""""&amp;"padding-left: 2em; text-indent: -2em;"&amp;""""&amp;"&gt;["&amp;I64&amp;"]&lt;/p&gt;{#"&amp;F64&amp;"}&lt;br&gt;&lt;br&gt;"</f>
        <v>&lt;p style="padding-left: 2em; text-indent: -2em;"&gt;[Cappelle, N., Després‐Einspenner, M., Howe, E. J., Boesch, C., &amp; Kühl, H. S. (2019). Validating camera trap distance sampling for chimpanzees. *American Journal of Primatology, 81*(3), e22962. &lt;https://doi.org/10.1002/ajp.22962&gt;]&lt;/p&gt;{#cappelle_et_al_2019}&lt;br&gt;&lt;br&gt;</v>
      </c>
      <c r="K64" s="12" t="s">
        <v>621</v>
      </c>
      <c r="M64" s="12" t="str">
        <f>"{{ ref_intext_"&amp;F64&amp;" }}"</f>
        <v>{{ ref_intext_cappelle_et_al_2019 }}</v>
      </c>
      <c r="N64" s="12" t="str">
        <f>"{{ ref_bib_"&amp;F64&amp;" }}"</f>
        <v>{{ ref_bib_cappelle_et_al_2019 }}</v>
      </c>
      <c r="O64" s="12" t="str">
        <f>"    ref_intext_"&amp;F64&amp;": "&amp;""""&amp;"["&amp;G64&amp;"](#"&amp;F64&amp;")"&amp;""""</f>
        <v xml:space="preserve">    ref_intext_cappelle_et_al_2019: "[Cappelle et al., 2019](#cappelle_et_al_2019)"</v>
      </c>
      <c r="P64" s="12" t="str">
        <f>"    ref_intext_"&amp;F64&amp;": "&amp;""""&amp;G64&amp;""""</f>
        <v xml:space="preserve">    ref_intext_cappelle_et_al_2019: "Cappelle et al., 2019"</v>
      </c>
      <c r="Q64" s="12" t="str">
        <f>"    ref_bib_"&amp;F64&amp;": "&amp;""""&amp;I64&amp;""""</f>
        <v xml:space="preserve">    ref_bib_cappelle_et_al_2019: "Cappelle, N., Després‐Einspenner, M., Howe, E. J., Boesch, C., &amp; Kühl, H. S. (2019). Validating camera trap distance sampling for chimpanzees. *American Journal of Primatology, 81*(3), e22962. &lt;https://doi.org/10.1002/ajp.22962&gt;"</v>
      </c>
    </row>
    <row r="65" spans="2:17" ht="15">
      <c r="B65" s="12" t="b">
        <v>1</v>
      </c>
      <c r="C65" s="12" t="b">
        <v>0</v>
      </c>
      <c r="D65" s="12" t="b">
        <v>0</v>
      </c>
      <c r="E65" s="12" t="b">
        <v>1</v>
      </c>
      <c r="F65" s="12" t="s">
        <v>1410</v>
      </c>
      <c r="G65" s="12" t="s">
        <v>293</v>
      </c>
      <c r="H65" s="12" t="s">
        <v>293</v>
      </c>
      <c r="I65" s="75" t="s">
        <v>1674</v>
      </c>
      <c r="J65" s="70" t="str">
        <f>"&lt;p style="&amp;""""&amp;"padding-left: 2em; text-indent: -2em;"&amp;""""&amp;"&gt;["&amp;I65&amp;"]&lt;/p&gt;{#"&amp;F65&amp;"}&lt;br&gt;&lt;br&gt;"</f>
        <v>&lt;p style="padding-left: 2em; text-indent: -2em;"&gt;[Cappelle, N., Howe, E. J., Boesch, C., &amp; Kühl, H. S. (2021). Estimating Animal Abundance and Effort–Precision Relationship with Camera Trap Distance Sampling. *Ecosphere, 12*(1). &lt;https://doi.org/10.1002/ecs2.3299&gt;]&lt;/p&gt;{#cappelle_et_al_2021}&lt;br&gt;&lt;br&gt;</v>
      </c>
      <c r="K65" s="12" t="s">
        <v>621</v>
      </c>
      <c r="L65" s="12" t="str">
        <f>LEFT(I65,141)&amp;" &lt;br&gt; &amp;nbsp;&amp;nbsp;&amp;nbsp;&amp;nbsp;&amp;nbsp;&amp;nbsp;&amp;nbsp;&amp;nbsp;"&amp;MID(I65,2,142)&amp;MID(I65,142,500)&amp;"&lt;br&gt;&lt;br&gt;"</f>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M65" s="12" t="str">
        <f>"{{ ref_intext_"&amp;F65&amp;" }}"</f>
        <v>{{ ref_intext_cappelle_et_al_2021 }}</v>
      </c>
      <c r="N65" s="12" t="str">
        <f>"{{ ref_bib_"&amp;F65&amp;" }}"</f>
        <v>{{ ref_bib_cappelle_et_al_2021 }}</v>
      </c>
      <c r="O65" s="12" t="str">
        <f>"    ref_intext_"&amp;F65&amp;": "&amp;""""&amp;"["&amp;G65&amp;"](#"&amp;F65&amp;")"&amp;""""</f>
        <v xml:space="preserve">    ref_intext_cappelle_et_al_2021: "[Cappelle et al., 2021](#cappelle_et_al_2021)"</v>
      </c>
      <c r="P65" s="12" t="str">
        <f>"    ref_intext_"&amp;F65&amp;": "&amp;""""&amp;G65&amp;""""</f>
        <v xml:space="preserve">    ref_intext_cappelle_et_al_2021: "Cappelle et al., 2021"</v>
      </c>
      <c r="Q65" s="12" t="str">
        <f>"    ref_bib_"&amp;F65&amp;": "&amp;""""&amp;I65&amp;""""</f>
        <v xml:space="preserve">    ref_bib_cappelle_et_al_2021: "Cappelle, N., Howe, E. J., Boesch, C., &amp; Kühl, H. S. (2021). Estimating Animal Abundance and Effort–Precision Relationship with Camera Trap Distance Sampling. *Ecosphere, 12*(1). &lt;https://doi.org/10.1002/ecs2.3299&gt;"</v>
      </c>
    </row>
    <row r="66" spans="2:17" ht="15">
      <c r="B66" s="12" t="b">
        <v>0</v>
      </c>
      <c r="C66" s="12" t="b">
        <v>0</v>
      </c>
      <c r="D66" s="12" t="b">
        <v>1</v>
      </c>
      <c r="E66" s="12" t="b">
        <v>1</v>
      </c>
      <c r="F66" s="12" t="s">
        <v>1411</v>
      </c>
      <c r="G66" s="12" t="s">
        <v>292</v>
      </c>
      <c r="H66" s="12" t="s">
        <v>292</v>
      </c>
      <c r="I66" s="75" t="s">
        <v>1675</v>
      </c>
      <c r="J66" s="70" t="str">
        <f>"&lt;p style="&amp;""""&amp;"padding-left: 2em; text-indent: -2em;"&amp;""""&amp;"&gt;["&amp;I66&amp;"]&lt;/p&gt;{#"&amp;F66&amp;"}&lt;br&gt;&lt;br&gt;"</f>
        <v>&lt;p style="padding-left: 2em; text-indent: -2em;"&gt;[Caravaggi, A., Banks, P. B., Burton, A. C., Finlay, C. M. V., Haswell, P. M., Hayward, M. W., Rowcliffe, M. J., Wood, M. D., Pettorelli, N., &amp; Sollmann, R. (2017). A review of camera trapping for conservation behaviour research*. Remote Sensing in Ecology and Conservation, 3*(3), 109–122. &lt;https://doi.org/10.1002/rse2.48&gt;]&lt;/p&gt;{#caravaggi_et_al_2017}&lt;br&gt;&lt;br&gt;</v>
      </c>
      <c r="K66" s="12" t="s">
        <v>621</v>
      </c>
      <c r="L66" s="12" t="str">
        <f>LEFT(I66,141)&amp;" &lt;br&gt; &amp;nbsp;&amp;nbsp;&amp;nbsp;&amp;nbsp;&amp;nbsp;&amp;nbsp;&amp;nbsp;&amp;nbsp;"&amp;MID(I66,2,142)&amp;MID(I66,142,500)&amp;"&lt;br&gt;&lt;br&gt;"</f>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M66" s="12" t="str">
        <f>"{{ ref_intext_"&amp;F66&amp;" }}"</f>
        <v>{{ ref_intext_caravaggi_et_al_2017 }}</v>
      </c>
      <c r="N66" s="12" t="str">
        <f>"{{ ref_bib_"&amp;F66&amp;" }}"</f>
        <v>{{ ref_bib_caravaggi_et_al_2017 }}</v>
      </c>
      <c r="O66" s="12" t="str">
        <f>"    ref_intext_"&amp;F66&amp;": "&amp;""""&amp;"["&amp;G66&amp;"](#"&amp;F66&amp;")"&amp;""""</f>
        <v xml:space="preserve">    ref_intext_caravaggi_et_al_2017: "[Caravaggi et al., 2017](#caravaggi_et_al_2017)"</v>
      </c>
      <c r="P66" s="12" t="str">
        <f>"    ref_intext_"&amp;F66&amp;": "&amp;""""&amp;G66&amp;""""</f>
        <v xml:space="preserve">    ref_intext_caravaggi_et_al_2017: "Caravaggi et al., 2017"</v>
      </c>
      <c r="Q66" s="12" t="str">
        <f>"    ref_bib_"&amp;F66&amp;": "&amp;""""&amp;I66&amp;""""</f>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67" spans="2:17" ht="15">
      <c r="B67" s="12" t="b">
        <v>1</v>
      </c>
      <c r="C67" s="12" t="b">
        <v>0</v>
      </c>
      <c r="D67" s="12" t="b">
        <v>0</v>
      </c>
      <c r="E67" s="12" t="b">
        <v>1</v>
      </c>
      <c r="F67" s="12" t="s">
        <v>1412</v>
      </c>
      <c r="G67" s="12" t="s">
        <v>291</v>
      </c>
      <c r="H67" s="12" t="s">
        <v>291</v>
      </c>
      <c r="I67" s="75" t="s">
        <v>1676</v>
      </c>
      <c r="J67" s="70" t="str">
        <f>"&lt;p style="&amp;""""&amp;"padding-left: 2em; text-indent: -2em;"&amp;""""&amp;"&gt;["&amp;I67&amp;"]&lt;/p&gt;{#"&amp;F67&amp;"}&lt;br&gt;&lt;br&gt;"</f>
        <v>&lt;p style="padding-left: 2em; text-indent: -2em;"&gt;[Caravaggi,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&lt;https://doi.org/10.1111/csp2.239&gt;]&lt;/p&gt;{#caravaggi_et_al_2020}&lt;br&gt;&lt;br&gt;</v>
      </c>
      <c r="K67" s="12" t="s">
        <v>621</v>
      </c>
      <c r="L67" s="12" t="str">
        <f>LEFT(I67,141)&amp;" &lt;br&gt; &amp;nbsp;&amp;nbsp;&amp;nbsp;&amp;nbsp;&amp;nbsp;&amp;nbsp;&amp;nbsp;&amp;nbsp;"&amp;MID(I67,2,142)&amp;MID(I67,142,500)&amp;"&lt;br&gt;&lt;br&gt;"</f>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M67" s="12" t="str">
        <f>"{{ ref_intext_"&amp;F67&amp;" }}"</f>
        <v>{{ ref_intext_caravaggi_et_al_2020 }}</v>
      </c>
      <c r="N67" s="12" t="str">
        <f>"{{ ref_bib_"&amp;F67&amp;" }}"</f>
        <v>{{ ref_bib_caravaggi_et_al_2020 }}</v>
      </c>
      <c r="O67" s="12" t="str">
        <f>"    ref_intext_"&amp;F67&amp;": "&amp;""""&amp;"["&amp;G67&amp;"](#"&amp;F67&amp;")"&amp;""""</f>
        <v xml:space="preserve">    ref_intext_caravaggi_et_al_2020: "[Caravaggi et al., 2020](#caravaggi_et_al_2020)"</v>
      </c>
      <c r="P67" s="12" t="str">
        <f>"    ref_intext_"&amp;F67&amp;": "&amp;""""&amp;G67&amp;""""</f>
        <v xml:space="preserve">    ref_intext_caravaggi_et_al_2020: "Caravaggi et al., 2020"</v>
      </c>
      <c r="Q67" s="12" t="str">
        <f>"    ref_bib_"&amp;F67&amp;": "&amp;""""&amp;I67&amp;""""</f>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68" spans="2:17" ht="15">
      <c r="B68" s="12" t="b">
        <v>1</v>
      </c>
      <c r="C68" s="12" t="b">
        <v>1</v>
      </c>
      <c r="D68" s="12" t="b">
        <v>0</v>
      </c>
      <c r="E68" s="12" t="b">
        <v>1</v>
      </c>
      <c r="F68" s="12" t="s">
        <v>1413</v>
      </c>
      <c r="G68" s="12" t="s">
        <v>290</v>
      </c>
      <c r="H68" s="12" t="s">
        <v>290</v>
      </c>
      <c r="I68" s="75" t="s">
        <v>2687</v>
      </c>
      <c r="J68" s="70" t="str">
        <f>"&lt;p style="&amp;""""&amp;"padding-left: 2em; text-indent: -2em;"&amp;""""&amp;"&gt;["&amp;I68&amp;"]&lt;/p&gt;{#"&amp;F68&amp;"}&lt;br&gt;&lt;br&gt;"</f>
        <v>&lt;p style="padding-left: 2em; text-indent: -2em;"&gt;[Carbone,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&lt;https://doi.org/10.1017/S1367943001001081&gt;]&lt;/p&gt;{#carbone_et_al_2001}&lt;br&gt;&lt;br&gt;</v>
      </c>
      <c r="K68" s="12" t="s">
        <v>621</v>
      </c>
      <c r="L68" s="12" t="str">
        <f>LEFT(I68,141)&amp;" &lt;br&gt; &amp;nbsp;&amp;nbsp;&amp;nbsp;&amp;nbsp;&amp;nbsp;&amp;nbsp;&amp;nbsp;&amp;nbsp;"&amp;MID(I68,2,142)&amp;MID(I68,142,500)&amp;"&lt;br&gt;&lt;br&gt;"</f>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M68" s="12" t="str">
        <f>"{{ ref_intext_"&amp;F68&amp;" }}"</f>
        <v>{{ ref_intext_carbone_et_al_2001 }}</v>
      </c>
      <c r="N68" s="12" t="str">
        <f>"{{ ref_bib_"&amp;F68&amp;" }}"</f>
        <v>{{ ref_bib_carbone_et_al_2001 }}</v>
      </c>
      <c r="O68" s="12" t="str">
        <f>"    ref_intext_"&amp;F68&amp;": "&amp;""""&amp;"["&amp;G68&amp;"](#"&amp;F68&amp;")"&amp;""""</f>
        <v xml:space="preserve">    ref_intext_carbone_et_al_2001: "[Carbone et al., 2001](#carbone_et_al_2001)"</v>
      </c>
      <c r="P68" s="12" t="str">
        <f>"    ref_intext_"&amp;F68&amp;": "&amp;""""&amp;G68&amp;""""</f>
        <v xml:space="preserve">    ref_intext_carbone_et_al_2001: "Carbone et al., 2001"</v>
      </c>
      <c r="Q68" s="12" t="str">
        <f>"    ref_bib_"&amp;F68&amp;": "&amp;""""&amp;I68&amp;""""</f>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69" spans="2:17" ht="15">
      <c r="B69" s="12" t="b">
        <v>1</v>
      </c>
      <c r="C69" s="12" t="b">
        <v>0</v>
      </c>
      <c r="D69" s="12" t="b">
        <v>1</v>
      </c>
      <c r="E69" s="12" t="b">
        <v>1</v>
      </c>
      <c r="F69" s="12" t="s">
        <v>33</v>
      </c>
      <c r="G69" s="12" t="s">
        <v>289</v>
      </c>
      <c r="H69" s="12" t="s">
        <v>289</v>
      </c>
      <c r="I69" s="75" t="s">
        <v>2725</v>
      </c>
      <c r="J69" s="70" t="str">
        <f>"&lt;p style="&amp;""""&amp;"padding-left: 2em; text-indent: -2em;"&amp;""""&amp;"&gt;["&amp;I69&amp;"]&lt;/p&gt;{#"&amp;F69&amp;"}&lt;br&gt;&lt;br&gt;"</f>
        <v>&lt;p style="padding-left: 2em; text-indent: -2em;"&gt;[Caughley, G. (1977). Analysis of Vertebrate Populations (pp. 234). Wiley. &lt;https://books.google.ca/books/about/Analysis_of_Vertebrate_Populations.html?id=qAcUAQAAIAAJ&amp;redir_esc=y&gt;]&lt;/p&gt;{#caughley_1977}&lt;br&gt;&lt;br&gt;</v>
      </c>
      <c r="K69" s="12" t="s">
        <v>621</v>
      </c>
      <c r="L69" s="12" t="str">
        <f>LEFT(I69,141)&amp;" &lt;br&gt; &amp;nbsp;&amp;nbsp;&amp;nbsp;&amp;nbsp;&amp;nbsp;&amp;nbsp;&amp;nbsp;&amp;nbsp;"&amp;MID(I69,2,142)&amp;MID(I69,142,500)&amp;"&lt;br&gt;&lt;br&gt;"</f>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M69" s="12" t="str">
        <f>"{{ ref_intext_"&amp;F69&amp;" }}"</f>
        <v>{{ ref_intext_caughley_1977 }}</v>
      </c>
      <c r="N69" s="12" t="str">
        <f>"{{ ref_bib_"&amp;F69&amp;" }}"</f>
        <v>{{ ref_bib_caughley_1977 }}</v>
      </c>
      <c r="O69" s="12" t="str">
        <f>"    ref_intext_"&amp;F69&amp;": "&amp;""""&amp;"["&amp;G69&amp;"](#"&amp;F69&amp;")"&amp;""""</f>
        <v xml:space="preserve">    ref_intext_caughley_1977: "[Caughley, 1977](#caughley_1977)"</v>
      </c>
      <c r="P69" s="12" t="str">
        <f>"    ref_intext_"&amp;F69&amp;": "&amp;""""&amp;G69&amp;""""</f>
        <v xml:space="preserve">    ref_intext_caughley_1977: "Caughley, 1977"</v>
      </c>
      <c r="Q69" s="12" t="str">
        <f>"    ref_bib_"&amp;F69&amp;": "&amp;""""&amp;I69&amp;""""</f>
        <v xml:space="preserve">    ref_bib_caughley_1977: "Caughley, G. (1977). Analysis of Vertebrate Populations (pp. 234). Wiley. &lt;https://books.google.ca/books/about/Analysis_of_Vertebrate_Populations.html?id=qAcUAQAAIAAJ&amp;redir_esc=y&gt;"</v>
      </c>
    </row>
    <row r="70" spans="2:17" ht="15">
      <c r="B70" s="12" t="b">
        <v>1</v>
      </c>
      <c r="C70" s="12" t="b">
        <v>0</v>
      </c>
      <c r="D70" s="12" t="b">
        <v>0</v>
      </c>
      <c r="E70" s="12" t="b">
        <v>1</v>
      </c>
      <c r="F70" s="12" t="s">
        <v>1414</v>
      </c>
      <c r="G70" s="12" t="s">
        <v>288</v>
      </c>
      <c r="H70" s="12" t="s">
        <v>288</v>
      </c>
      <c r="I70" s="75" t="s">
        <v>2612</v>
      </c>
      <c r="J70" s="70" t="str">
        <f>"&lt;p style="&amp;""""&amp;"padding-left: 2em; text-indent: -2em;"&amp;""""&amp;"&gt;["&amp;I70&amp;"]&lt;/p&gt;{#"&amp;F70&amp;"}&lt;br&gt;&lt;br&gt;"</f>
        <v>&lt;p style="padding-left: 2em; text-indent: -2em;"&gt;[Chandler, R. B., &amp; Royle, J. A. (2013). Spatially explicit models for inference about Density in unmarked or partially marked populations. *The Annals of Applied Statistics, 7*(2), 936–954. &lt;https://doi.org/10.1214/12-aoas610&gt;]&lt;/p&gt;{#chandler_royle_2013}&lt;br&gt;&lt;br&gt;</v>
      </c>
      <c r="K70" s="12" t="s">
        <v>621</v>
      </c>
      <c r="L70" s="12" t="str">
        <f>LEFT(I70,141)&amp;" &lt;br&gt; &amp;nbsp;&amp;nbsp;&amp;nbsp;&amp;nbsp;&amp;nbsp;&amp;nbsp;&amp;nbsp;&amp;nbsp;"&amp;MID(I70,2,142)&amp;MID(I70,142,500)&amp;"&lt;br&gt;&lt;br&gt;"</f>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M70" s="12" t="str">
        <f>"{{ ref_intext_"&amp;F70&amp;" }}"</f>
        <v>{{ ref_intext_chandler_royle_2013 }}</v>
      </c>
      <c r="N70" s="12" t="str">
        <f>"{{ ref_bib_"&amp;F70&amp;" }}"</f>
        <v>{{ ref_bib_chandler_royle_2013 }}</v>
      </c>
      <c r="O70" s="12" t="str">
        <f>"    ref_intext_"&amp;F70&amp;": "&amp;""""&amp;"["&amp;G70&amp;"](#"&amp;F70&amp;")"&amp;""""</f>
        <v xml:space="preserve">    ref_intext_chandler_royle_2013: "[Chandler &amp; Royle, 2013](#chandler_royle_2013)"</v>
      </c>
      <c r="P70" s="12" t="str">
        <f>"    ref_intext_"&amp;F70&amp;": "&amp;""""&amp;G70&amp;""""</f>
        <v xml:space="preserve">    ref_intext_chandler_royle_2013: "Chandler &amp; Royle, 2013"</v>
      </c>
      <c r="Q70" s="12" t="str">
        <f>"    ref_bib_"&amp;F70&amp;": "&amp;""""&amp;I70&amp;""""</f>
        <v xml:space="preserve">    ref_bib_chandler_royle_2013: "Chandler, R. B., &amp; Royle, J. A. (2013). Spatially explicit models for inference about Density in unmarked or partially marked populations. *The Annals of Applied Statistics, 7*(2), 936–954. &lt;https://doi.org/10.1214/12-aoas610&gt;"</v>
      </c>
    </row>
    <row r="71" spans="2:17" ht="15">
      <c r="E71" s="12" t="b">
        <v>1</v>
      </c>
      <c r="F71" s="12" t="s">
        <v>2207</v>
      </c>
      <c r="G71" s="12" t="s">
        <v>2208</v>
      </c>
      <c r="H71" s="12" t="s">
        <v>2208</v>
      </c>
      <c r="I71" s="75" t="s">
        <v>2209</v>
      </c>
      <c r="J71" s="70" t="str">
        <f>"&lt;p style="&amp;""""&amp;"padding-left: 2em; text-indent: -2em;"&amp;""""&amp;"&gt;["&amp;I71&amp;"]&lt;/p&gt;{#"&amp;F71&amp;"}&lt;br&gt;&lt;br&gt;"</f>
        <v>&lt;p style="padding-left: 2em; text-indent: -2em;"&gt;[Chao, A., Gotelli, N.J., Hsieh, T. C., Sander, E. L., Ma, K. H., Colwell, R. K. &amp; Ellison, A. M. (2014). Rarefaction and extrapolation with Hill numbers: a framework for sampling and estimation in species diversity studies. *Ecological Monographs, 84*, 45–67. &lt;https://doi.org/10.1890/13-0133.1&gt;]&lt;/p&gt;{#chao_et_al_2014}&lt;br&gt;&lt;br&gt;</v>
      </c>
      <c r="K71" s="12" t="s">
        <v>621</v>
      </c>
      <c r="L71" s="12" t="str">
        <f>LEFT(I71,141)&amp;" &lt;br&gt; &amp;nbsp;&amp;nbsp;&amp;nbsp;&amp;nbsp;&amp;nbsp;&amp;nbsp;&amp;nbsp;&amp;nbsp;"&amp;MID(I71,2,142)&amp;MID(I71,142,500)&amp;"&lt;br&gt;&lt;br&gt;"</f>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M71" s="12" t="str">
        <f>"{{ ref_intext_"&amp;F71&amp;" }}"</f>
        <v>{{ ref_intext_chao_et_al_2014 }}</v>
      </c>
      <c r="N71" s="12" t="str">
        <f>"{{ ref_bib_"&amp;F71&amp;" }}"</f>
        <v>{{ ref_bib_chao_et_al_2014 }}</v>
      </c>
      <c r="O71" s="12" t="str">
        <f>"    ref_intext_"&amp;F71&amp;": "&amp;""""&amp;"["&amp;G71&amp;"](#"&amp;F71&amp;")"&amp;""""</f>
        <v xml:space="preserve">    ref_intext_chao_et_al_2014: "[Chao et al., 2014](#chao_et_al_2014)"</v>
      </c>
      <c r="P71" s="12" t="str">
        <f>"    ref_intext_"&amp;F71&amp;": "&amp;""""&amp;G71&amp;""""</f>
        <v xml:space="preserve">    ref_intext_chao_et_al_2014: "Chao et al., 2014"</v>
      </c>
      <c r="Q71" s="12" t="str">
        <f>"    ref_bib_"&amp;F71&amp;": "&amp;""""&amp;I71&amp;""""</f>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72" spans="2:17" ht="15">
      <c r="E72" s="12" t="b">
        <v>1</v>
      </c>
      <c r="F72" s="12" t="s">
        <v>2206</v>
      </c>
      <c r="G72" s="12" t="s">
        <v>2205</v>
      </c>
      <c r="H72" s="12" t="s">
        <v>2205</v>
      </c>
      <c r="I72" s="75" t="s">
        <v>2204</v>
      </c>
      <c r="J72" s="70" t="str">
        <f>"&lt;p style="&amp;""""&amp;"padding-left: 2em; text-indent: -2em;"&amp;""""&amp;"&gt;["&amp;I72&amp;"]&lt;/p&gt;{#"&amp;F72&amp;"}&lt;br&gt;&lt;br&gt;"</f>
        <v>&lt;p style="padding-left: 2em; text-indent: -2em;"&gt;[Chao, A., Ma, K. H., &amp; Hsieh, T. C. (2016). *iNEXT Online: Software for Interpolation and Extrapolation of Species Diversity.* Program and User’s Guide published at &lt;http://chao.stat.nthu.edu.tw/wordpress/software_download/inextonline/&gt;]&lt;/p&gt;{#chao_et_al_2016}&lt;br&gt;&lt;br&gt;</v>
      </c>
      <c r="K72" s="12" t="s">
        <v>621</v>
      </c>
      <c r="L72" s="12" t="str">
        <f>LEFT(I72,141)&amp;" &lt;br&gt; &amp;nbsp;&amp;nbsp;&amp;nbsp;&amp;nbsp;&amp;nbsp;&amp;nbsp;&amp;nbsp;&amp;nbsp;"&amp;MID(I72,2,142)&amp;MID(I72,142,500)&amp;"&lt;br&gt;&lt;br&gt;"</f>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M72" s="12" t="str">
        <f>"{{ ref_intext_"&amp;F72&amp;" }}"</f>
        <v>{{ ref_intext_chao_et_al_2016 }}</v>
      </c>
      <c r="N72" s="12" t="str">
        <f>"{{ ref_bib_"&amp;F72&amp;" }}"</f>
        <v>{{ ref_bib_chao_et_al_2016 }}</v>
      </c>
      <c r="O72" s="12" t="str">
        <f>"    ref_intext_"&amp;F72&amp;": "&amp;""""&amp;"["&amp;G72&amp;"](#"&amp;F72&amp;")"&amp;""""</f>
        <v xml:space="preserve">    ref_intext_chao_et_al_2016: "[Chao et al., 2016](#chao_et_al_2016)"</v>
      </c>
      <c r="P72" s="12" t="str">
        <f>"    ref_intext_"&amp;F72&amp;": "&amp;""""&amp;G72&amp;""""</f>
        <v xml:space="preserve">    ref_intext_chao_et_al_2016: "Chao et al., 2016"</v>
      </c>
      <c r="Q72" s="12" t="str">
        <f>"    ref_bib_"&amp;F72&amp;": "&amp;""""&amp;I72&amp;""""</f>
        <v xml:space="preserve">    ref_bib_chao_et_al_2016: "Chao, A., Ma, K. H., &amp; Hsieh, T. C. (2016). *iNEXT Online: Software for Interpolation and Extrapolation of Species Diversity.* Program and User’s Guide published at &lt;http://chao.stat.nthu.edu.tw/wordpress/software_download/inextonline/&gt;"</v>
      </c>
    </row>
    <row r="73" spans="2:17" ht="15">
      <c r="B73" s="12" t="b">
        <v>1</v>
      </c>
      <c r="C73" s="12" t="b">
        <v>0</v>
      </c>
      <c r="D73" s="12" t="b">
        <v>1</v>
      </c>
      <c r="E73" s="12" t="b">
        <v>1</v>
      </c>
      <c r="F73" s="12" t="s">
        <v>1415</v>
      </c>
      <c r="G73" s="12" t="s">
        <v>287</v>
      </c>
      <c r="H73" s="12" t="s">
        <v>287</v>
      </c>
      <c r="I73" s="75" t="s">
        <v>2654</v>
      </c>
      <c r="J73" s="70" t="str">
        <f>"&lt;p style="&amp;""""&amp;"padding-left: 2em; text-indent: -2em;"&amp;""""&amp;"&gt;["&amp;I73&amp;"]&lt;/p&gt;{#"&amp;F73&amp;"}&lt;br&gt;&lt;br&gt;"</f>
        <v>&lt;p style="padding-left: 2em; text-indent: -2em;"&gt;[Chatterjee, N., Schuttler, T. G., Nigam, P., &amp; Habib, B. (2021). Deciphering the rarity–detectability continuum: optimizing Survey design for terrestrial mammalian community. *Ecosphere 12*(9), e03748. &lt;https://doi.org/10.1002/ecs2.3748&gt;]&lt;/p&gt;{#chatterjee_et_al_2021}&lt;br&gt;&lt;br&gt;</v>
      </c>
      <c r="K73" s="12" t="s">
        <v>621</v>
      </c>
      <c r="L73" s="12" t="str">
        <f>LEFT(I73,141)&amp;" &lt;br&gt; &amp;nbsp;&amp;nbsp;&amp;nbsp;&amp;nbsp;&amp;nbsp;&amp;nbsp;&amp;nbsp;&amp;nbsp;"&amp;MID(I73,2,142)&amp;MID(I73,142,500)&amp;"&lt;br&gt;&lt;br&gt;"</f>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M73" s="12" t="str">
        <f>"{{ ref_intext_"&amp;F73&amp;" }}"</f>
        <v>{{ ref_intext_chatterjee_et_al_2021 }}</v>
      </c>
      <c r="N73" s="12" t="str">
        <f>"{{ ref_bib_"&amp;F73&amp;" }}"</f>
        <v>{{ ref_bib_chatterjee_et_al_2021 }}</v>
      </c>
      <c r="O73" s="12" t="str">
        <f>"    ref_intext_"&amp;F73&amp;": "&amp;""""&amp;"["&amp;G73&amp;"](#"&amp;F73&amp;")"&amp;""""</f>
        <v xml:space="preserve">    ref_intext_chatterjee_et_al_2021: "[Chatterjee et al., 2021](#chatterjee_et_al_2021)"</v>
      </c>
      <c r="P73" s="12" t="str">
        <f>"    ref_intext_"&amp;F73&amp;": "&amp;""""&amp;G73&amp;""""</f>
        <v xml:space="preserve">    ref_intext_chatterjee_et_al_2021: "Chatterjee et al., 2021"</v>
      </c>
      <c r="Q73" s="12" t="str">
        <f>"    ref_bib_"&amp;F73&amp;": "&amp;""""&amp;I73&amp;""""</f>
        <v xml:space="preserve">    ref_bib_chatterjee_et_al_2021: "Chatterjee, N., Schuttler, T. G., Nigam, P., &amp; Habib, B. (2021). Deciphering the rarity–detectability continuum: optimizing Survey design for terrestrial mammalian community. *Ecosphere 12*(9), e03748. &lt;https://doi.org/10.1002/ecs2.3748&gt;"</v>
      </c>
    </row>
    <row r="74" spans="2:17" ht="15">
      <c r="B74" s="12" t="b">
        <v>1</v>
      </c>
      <c r="C74" s="12" t="b">
        <v>0</v>
      </c>
      <c r="D74" s="12" t="b">
        <v>0</v>
      </c>
      <c r="E74" s="12" t="b">
        <v>1</v>
      </c>
      <c r="F74" s="12" t="s">
        <v>1416</v>
      </c>
      <c r="G74" s="12" t="s">
        <v>286</v>
      </c>
      <c r="H74" s="12" t="s">
        <v>286</v>
      </c>
      <c r="I74" s="75" t="s">
        <v>1677</v>
      </c>
      <c r="J74" s="70" t="str">
        <f>"&lt;p style="&amp;""""&amp;"padding-left: 2em; text-indent: -2em;"&amp;""""&amp;"&gt;["&amp;I74&amp;"]&lt;/p&gt;{#"&amp;F74&amp;"}&lt;br&gt;&lt;br&gt;"</f>
        <v>&lt;p style="padding-left: 2em; text-indent: -2em;"&gt;[Clark, T. G., Bradburn, M. J., Love, S. B., &amp; Altman, D. G. (2003). Survival Analysis Part I: Basic Concepts and First Analyses. *British Journal of Cancer, 89*(2), 232–38. &lt;https://doi.org/10.1038/sj.bjc.6601118&gt;]&lt;/p&gt;{#clark_et_al_2003}&lt;br&gt;&lt;br&gt;</v>
      </c>
      <c r="K74" s="12" t="s">
        <v>621</v>
      </c>
      <c r="L74" s="12" t="str">
        <f>LEFT(I74,141)&amp;" &lt;br&gt; &amp;nbsp;&amp;nbsp;&amp;nbsp;&amp;nbsp;&amp;nbsp;&amp;nbsp;&amp;nbsp;&amp;nbsp;"&amp;MID(I74,2,142)&amp;MID(I74,142,500)&amp;"&lt;br&gt;&lt;br&gt;"</f>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M74" s="12" t="str">
        <f>"{{ ref_intext_"&amp;F74&amp;" }}"</f>
        <v>{{ ref_intext_clark_et_al_2003 }}</v>
      </c>
      <c r="N74" s="12" t="str">
        <f>"{{ ref_bib_"&amp;F74&amp;" }}"</f>
        <v>{{ ref_bib_clark_et_al_2003 }}</v>
      </c>
      <c r="O74" s="12" t="str">
        <f>"    ref_intext_"&amp;F74&amp;": "&amp;""""&amp;"["&amp;G74&amp;"](#"&amp;F74&amp;")"&amp;""""</f>
        <v xml:space="preserve">    ref_intext_clark_et_al_2003: "[Clark et al., 2003](#clark_et_al_2003)"</v>
      </c>
      <c r="P74" s="12" t="str">
        <f>"    ref_intext_"&amp;F74&amp;": "&amp;""""&amp;G74&amp;""""</f>
        <v xml:space="preserve">    ref_intext_clark_et_al_2003: "Clark et al., 2003"</v>
      </c>
      <c r="Q74" s="12" t="str">
        <f>"    ref_bib_"&amp;F74&amp;": "&amp;""""&amp;I74&amp;""""</f>
        <v xml:space="preserve">    ref_bib_clark_et_al_2003: "Clark, T. G., Bradburn, M. J., Love, S. B., &amp; Altman, D. G. (2003). Survival Analysis Part I: Basic Concepts and First Analyses. *British Journal of Cancer, 89*(2), 232–38. &lt;https://doi.org/10.1038/sj.bjc.6601118&gt;"</v>
      </c>
    </row>
    <row r="75" spans="2:17" ht="15">
      <c r="B75" s="12" t="b">
        <v>1</v>
      </c>
      <c r="C75" s="12" t="b">
        <v>0</v>
      </c>
      <c r="D75" s="12" t="b">
        <v>0</v>
      </c>
      <c r="E75" s="12" t="b">
        <v>1</v>
      </c>
      <c r="F75" s="12" t="s">
        <v>32</v>
      </c>
      <c r="G75" s="12" t="s">
        <v>285</v>
      </c>
      <c r="H75" s="12" t="s">
        <v>285</v>
      </c>
      <c r="I75" s="75" t="s">
        <v>2613</v>
      </c>
      <c r="J75" s="70" t="str">
        <f>"&lt;p style="&amp;""""&amp;"padding-left: 2em; text-indent: -2em;"&amp;""""&amp;"&gt;["&amp;I75&amp;"]&lt;/p&gt;{#"&amp;F75&amp;"}&lt;br&gt;&lt;br&gt;"</f>
        <v>&lt;p style="padding-left: 2em; text-indent: -2em;"&gt;[Clarke, J. D. (2019).comparing Clustered Sampling Designs for Spatially Explicit Estimation of Population Density. *Population Ecology, 61*, 93–101. &lt;https://doi.org/10.1002/1438-390X.1011&gt;]&lt;/p&gt;{#clarke_2019}&lt;br&gt;&lt;br&gt;</v>
      </c>
      <c r="K75" s="12" t="s">
        <v>621</v>
      </c>
      <c r="L75" s="12" t="str">
        <f>LEFT(I75,141)&amp;" &lt;br&gt; &amp;nbsp;&amp;nbsp;&amp;nbsp;&amp;nbsp;&amp;nbsp;&amp;nbsp;&amp;nbsp;&amp;nbsp;"&amp;MID(I75,2,142)&amp;MID(I75,142,500)&amp;"&lt;br&gt;&lt;br&gt;"</f>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M75" s="12" t="str">
        <f>"{{ ref_intext_"&amp;F75&amp;" }}"</f>
        <v>{{ ref_intext_clarke_2019 }}</v>
      </c>
      <c r="N75" s="12" t="str">
        <f>"{{ ref_bib_"&amp;F75&amp;" }}"</f>
        <v>{{ ref_bib_clarke_2019 }}</v>
      </c>
      <c r="O75" s="12" t="str">
        <f>"    ref_intext_"&amp;F75&amp;": "&amp;""""&amp;"["&amp;G75&amp;"](#"&amp;F75&amp;")"&amp;""""</f>
        <v xml:space="preserve">    ref_intext_clarke_2019: "[Clarke, 2019](#clarke_2019)"</v>
      </c>
      <c r="P75" s="12" t="str">
        <f>"    ref_intext_"&amp;F75&amp;": "&amp;""""&amp;G75&amp;""""</f>
        <v xml:space="preserve">    ref_intext_clarke_2019: "Clarke, 2019"</v>
      </c>
      <c r="Q75" s="12" t="str">
        <f>"    ref_bib_"&amp;F75&amp;": "&amp;""""&amp;I75&amp;""""</f>
        <v xml:space="preserve">    ref_bib_clarke_2019: "Clarke, J. D. (2019).comparing Clustered Sampling Designs for Spatially Explicit Estimation of Population Density. *Population Ecology, 61*, 93–101. &lt;https://doi.org/10.1002/1438-390X.1011&gt;"</v>
      </c>
    </row>
    <row r="76" spans="2:17" ht="15">
      <c r="B76" s="12" t="b">
        <v>1</v>
      </c>
      <c r="C76" s="12" t="b">
        <v>0</v>
      </c>
      <c r="D76" s="12" t="b">
        <v>1</v>
      </c>
      <c r="E76" s="12" t="b">
        <v>1</v>
      </c>
      <c r="F76" s="12" t="s">
        <v>1337</v>
      </c>
      <c r="G76" s="12" t="s">
        <v>284</v>
      </c>
      <c r="H76" s="12" t="s">
        <v>284</v>
      </c>
      <c r="I76" s="75" t="s">
        <v>2614</v>
      </c>
      <c r="J76" s="70" t="str">
        <f>"&lt;p style="&amp;""""&amp;"padding-left: 2em; text-indent: -2em;"&amp;""""&amp;"&gt;["&amp;I76&amp;"]&lt;/p&gt;{#"&amp;F76&amp;"}&lt;br&gt;&lt;br&gt;"</f>
        <v>&lt;p style="padding-left: 2em; text-indent: -2em;"&gt;[Clarke, J., Bohm, H., Burton, C., Constantinou, A. (2023). *Using Camera Traps to Estimate Medium and Large Mammal Density: Comparison of Methods and Recommendations for Wildlife Managers*. &lt;https://doi.org/10.13140/RG.2.2.18364.72320&gt;]&lt;/p&gt;{#clarke_et_al_2023}&lt;br&gt;&lt;br&gt;</v>
      </c>
      <c r="K76" s="12" t="s">
        <v>621</v>
      </c>
      <c r="L76" s="12" t="str">
        <f>LEFT(I76,141)&amp;" &lt;br&gt; &amp;nbsp;&amp;nbsp;&amp;nbsp;&amp;nbsp;&amp;nbsp;&amp;nbsp;&amp;nbsp;&amp;nbsp;"&amp;MID(I76,2,142)&amp;MID(I76,142,500)&amp;"&lt;br&gt;&lt;br&gt;"</f>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M76" s="12" t="str">
        <f>"{{ ref_intext_"&amp;F76&amp;" }}"</f>
        <v>{{ ref_intext_clarke_et_al_2023 }}</v>
      </c>
      <c r="N76" s="12" t="str">
        <f>"{{ ref_bib_"&amp;F76&amp;" }}"</f>
        <v>{{ ref_bib_clarke_et_al_2023 }}</v>
      </c>
      <c r="O76" s="12" t="str">
        <f>"    ref_intext_"&amp;F76&amp;": "&amp;""""&amp;"["&amp;G76&amp;"](#"&amp;F76&amp;")"&amp;""""</f>
        <v xml:space="preserve">    ref_intext_clarke_et_al_2023: "[Clarke et al., 2023](#clarke_et_al_2023)"</v>
      </c>
      <c r="P76" s="12" t="str">
        <f>"    ref_intext_"&amp;F76&amp;": "&amp;""""&amp;G76&amp;""""</f>
        <v xml:space="preserve">    ref_intext_clarke_et_al_2023: "Clarke et al., 2023"</v>
      </c>
      <c r="Q76" s="12" t="str">
        <f>"    ref_bib_"&amp;F76&amp;": "&amp;""""&amp;I76&amp;""""</f>
        <v xml:space="preserve">    ref_bib_clarke_et_al_2023: "Clarke, J., Bohm, H., Burton, C., Constantinou, A. (2023). *Using Camera Traps to Estimate Medium and Large Mammal Density: Comparison of Methods and Recommendations for Wildlife Managers*. &lt;https://doi.org/10.13140/RG.2.2.18364.72320&gt;"</v>
      </c>
    </row>
    <row r="77" spans="2:17" ht="15">
      <c r="B77" s="12" t="b">
        <v>0</v>
      </c>
      <c r="C77" s="12" t="b">
        <v>1</v>
      </c>
      <c r="D77" s="12" t="b">
        <v>0</v>
      </c>
      <c r="E77" s="12" t="b">
        <v>1</v>
      </c>
      <c r="F77" s="12" t="s">
        <v>1417</v>
      </c>
      <c r="G77" s="12" t="s">
        <v>283</v>
      </c>
      <c r="H77" s="12" t="s">
        <v>283</v>
      </c>
      <c r="I77" s="75" t="s">
        <v>1678</v>
      </c>
      <c r="J77" s="70" t="str">
        <f>"&lt;p style="&amp;""""&amp;"padding-left: 2em; text-indent: -2em;"&amp;""""&amp;"&gt;["&amp;I77&amp;"]&lt;/p&gt;{#"&amp;F77&amp;"}&lt;br&gt;&lt;br&gt;"</f>
        <v>&lt;p style="padding-left: 2em; text-indent: -2em;"&gt;[Clevenger, A. P., &amp; Waltho, N. (2005). Performance indices to identify attributes of highway crossing structures facilitating movement of large mammals. *Biological Conservation, 121* (3), 453–464. &lt;https://doi.org/10.1016/j.biocon.2004.04.025&gt;]&lt;/p&gt;{#clevenger_waltho_2005}&lt;br&gt;&lt;br&gt;</v>
      </c>
      <c r="K77" s="12" t="s">
        <v>621</v>
      </c>
      <c r="L77" s="12" t="str">
        <f>LEFT(I77,141)&amp;" &lt;br&gt; &amp;nbsp;&amp;nbsp;&amp;nbsp;&amp;nbsp;&amp;nbsp;&amp;nbsp;&amp;nbsp;&amp;nbsp;"&amp;MID(I77,2,142)&amp;MID(I77,142,500)&amp;"&lt;br&gt;&lt;br&gt;"</f>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M77" s="12" t="str">
        <f>"{{ ref_intext_"&amp;F77&amp;" }}"</f>
        <v>{{ ref_intext_clevenger_waltho_2005 }}</v>
      </c>
      <c r="N77" s="12" t="str">
        <f>"{{ ref_bib_"&amp;F77&amp;" }}"</f>
        <v>{{ ref_bib_clevenger_waltho_2005 }}</v>
      </c>
      <c r="O77" s="12" t="str">
        <f>"    ref_intext_"&amp;F77&amp;": "&amp;""""&amp;"["&amp;G77&amp;"](#"&amp;F77&amp;")"&amp;""""</f>
        <v xml:space="preserve">    ref_intext_clevenger_waltho_2005: "[Clevenger &amp; Waltho, 2005](#clevenger_waltho_2005)"</v>
      </c>
      <c r="P77" s="12" t="str">
        <f>"    ref_intext_"&amp;F77&amp;": "&amp;""""&amp;G77&amp;""""</f>
        <v xml:space="preserve">    ref_intext_clevenger_waltho_2005: "Clevenger &amp; Waltho, 2005"</v>
      </c>
      <c r="Q77" s="12" t="str">
        <f>"    ref_bib_"&amp;F77&amp;": "&amp;""""&amp;I77&amp;""""</f>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78" spans="2:17" ht="15">
      <c r="B78" s="12" t="b">
        <v>1</v>
      </c>
      <c r="C78" s="12" t="b">
        <v>0</v>
      </c>
      <c r="D78" s="12" t="b">
        <v>0</v>
      </c>
      <c r="E78" s="12" t="b">
        <v>1</v>
      </c>
      <c r="F78" s="12" t="s">
        <v>31</v>
      </c>
      <c r="G78" s="12" t="s">
        <v>282</v>
      </c>
      <c r="H78" s="12" t="s">
        <v>282</v>
      </c>
      <c r="I78" s="75" t="s">
        <v>1679</v>
      </c>
      <c r="J78" s="70" t="str">
        <f>"&lt;p style="&amp;""""&amp;"padding-left: 2em; text-indent: -2em;"&amp;""""&amp;"&gt;["&amp;I78&amp;"]&lt;/p&gt;{#"&amp;F78&amp;"}&lt;br&gt;&lt;br&gt;"</f>
        <v>&lt;p style="padding-left: 2em; text-indent: -2em;"&gt;[Columbia Mountains Institute of Applied Ecology [CMI]. (2020) *Chris Beirne: Tips and Tricks for the Organization and Analysis of Camera Trap Data*. &lt;https://www.youtube.com/watch?v=VadXgBMhiTY&gt;]&lt;/p&gt;{#cmi_2020}&lt;br&gt;&lt;br&gt;</v>
      </c>
      <c r="K78" s="12" t="s">
        <v>621</v>
      </c>
      <c r="L78" s="12" t="str">
        <f>LEFT(I78,141)&amp;" &lt;br&gt; &amp;nbsp;&amp;nbsp;&amp;nbsp;&amp;nbsp;&amp;nbsp;&amp;nbsp;&amp;nbsp;&amp;nbsp;"&amp;MID(I78,2,142)&amp;MID(I78,142,500)&amp;"&lt;br&gt;&lt;br&gt;"</f>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M78" s="12" t="str">
        <f>"{{ ref_intext_"&amp;F78&amp;" }}"</f>
        <v>{{ ref_intext_cmi_2020 }}</v>
      </c>
      <c r="N78" s="12" t="str">
        <f>"{{ ref_bib_"&amp;F78&amp;" }}"</f>
        <v>{{ ref_bib_cmi_2020 }}</v>
      </c>
      <c r="O78" s="12" t="str">
        <f>"    ref_intext_"&amp;F78&amp;": "&amp;""""&amp;"["&amp;G78&amp;"](#"&amp;F78&amp;")"&amp;""""</f>
        <v xml:space="preserve">    ref_intext_cmi_2020: "[Columbia Mountains Institute of Applied Ecology [CMI], 2020](#cmi_2020)"</v>
      </c>
      <c r="P78" s="12" t="str">
        <f>"    ref_intext_"&amp;F78&amp;": "&amp;""""&amp;G78&amp;""""</f>
        <v xml:space="preserve">    ref_intext_cmi_2020: "Columbia Mountains Institute of Applied Ecology [CMI], 2020"</v>
      </c>
      <c r="Q78" s="12" t="str">
        <f>"    ref_bib_"&amp;F78&amp;": "&amp;""""&amp;I78&amp;""""</f>
        <v xml:space="preserve">    ref_bib_cmi_2020: "Columbia Mountains Institute of Applied Ecology [CMI]. (2020) *Chris Beirne: Tips and Tricks for the Organization and Analysis of Camera Trap Data*. &lt;https://www.youtube.com/watch?v=VadXgBMhiTY&gt;"</v>
      </c>
    </row>
    <row r="79" spans="2:17" ht="15">
      <c r="E79" s="12" t="b">
        <v>1</v>
      </c>
      <c r="F79" s="12" t="s">
        <v>3543</v>
      </c>
      <c r="G79" s="17" t="s">
        <v>3573</v>
      </c>
      <c r="H79" s="12" t="s">
        <v>3574</v>
      </c>
      <c r="I79" s="75" t="s">
        <v>3555</v>
      </c>
      <c r="J79" s="70" t="str">
        <f>"&lt;p style="&amp;""""&amp;"padding-left: 2em; text-indent: -2em;"&amp;""""&amp;"&gt;["&amp;I79&amp;"]&lt;/p&gt;{#"&amp;F79&amp;"}&lt;br&gt;&lt;br&gt;"</f>
        <v>&lt;p style="padding-left: 2em; text-indent: -2em;"&gt;[Codling, E. A., Plank, M. J., &amp; Benhamou, S. (2008). Random walk models in biology. *Journal of The Royal Society Interface, 5*(25), 813–834. &lt;https://doi.org/10.1098/rsif.2008.0014&gt;]&lt;/p&gt;{#codling_et_al_2008}&lt;br&gt;&lt;br&gt;</v>
      </c>
      <c r="K79" s="12" t="s">
        <v>621</v>
      </c>
      <c r="M79" s="12" t="str">
        <f>"{{ ref_intext_"&amp;F79&amp;" }}"</f>
        <v>{{ ref_intext_codling_et_al_2008 }}</v>
      </c>
      <c r="N79" s="12" t="str">
        <f>"{{ ref_bib_"&amp;F79&amp;" }}"</f>
        <v>{{ ref_bib_codling_et_al_2008 }}</v>
      </c>
      <c r="O79" s="12" t="str">
        <f>"    ref_intext_"&amp;F79&amp;": "&amp;""""&amp;"["&amp;G79&amp;"](#"&amp;F79&amp;")"&amp;""""</f>
        <v xml:space="preserve">    ref_intext_codling_et_al_2008: "[Codling et al., 2008](#codling_et_al_2008)"</v>
      </c>
      <c r="P79" s="12" t="str">
        <f>"    ref_intext_"&amp;F79&amp;": "&amp;""""&amp;G79&amp;""""</f>
        <v xml:space="preserve">    ref_intext_codling_et_al_2008: "Codling et al., 2008"</v>
      </c>
      <c r="Q79" s="12" t="str">
        <f>"    ref_bib_"&amp;F79&amp;": "&amp;""""&amp;I79&amp;""""</f>
        <v xml:space="preserve">    ref_bib_codling_et_al_2008: "Codling, E. A., Plank, M. J., &amp; Benhamou, S. (2008). Random walk models in biology. *Journal of The Royal Society Interface, 5*(25), 813–834. &lt;https://doi.org/10.1098/rsif.2008.0014&gt;"</v>
      </c>
    </row>
    <row r="80" spans="2:17" ht="15">
      <c r="B80" s="12" t="b">
        <v>0</v>
      </c>
      <c r="C80" s="12" t="b">
        <v>0</v>
      </c>
      <c r="E80" s="12" t="b">
        <v>1</v>
      </c>
      <c r="F80" s="12" t="s">
        <v>1634</v>
      </c>
      <c r="G80" s="12" t="s">
        <v>1631</v>
      </c>
      <c r="H80" s="12" t="s">
        <v>1631</v>
      </c>
      <c r="I80" s="75" t="s">
        <v>2615</v>
      </c>
      <c r="J80" s="70" t="str">
        <f>"&lt;p style="&amp;""""&amp;"padding-left: 2em; text-indent: -2em;"&amp;""""&amp;"&gt;["&amp;I80&amp;"]&lt;/p&gt;{#"&amp;F80&amp;"}&lt;br&gt;&lt;br&gt;"</f>
        <v>&lt;p style="padding-left: 2em; text-indent: -2em;"&gt;[Coltrane, J., DeCesare, N. J., Horne, J. S., &amp; Lukacs, P. M. (2024). Comparing camera-based ungulate Density estimates: A case study using island populations of bighorn sheep and mule deer. *The Journal of Wildlife Management, 88*(7), e22636. &lt;https://doi.org/10.1002/jwmg.22636&gt;]&lt;/p&gt;{#coltrane_et_al_2024}&lt;br&gt;&lt;br&gt;</v>
      </c>
      <c r="K80" s="12" t="s">
        <v>621</v>
      </c>
      <c r="L80" s="12" t="str">
        <f>LEFT(I80,141)&amp;" &lt;br&gt; &amp;nbsp;&amp;nbsp;&amp;nbsp;&amp;nbsp;&amp;nbsp;&amp;nbsp;&amp;nbsp;&amp;nbsp;"&amp;MID(I80,2,142)&amp;MID(I80,142,500)&amp;"&lt;br&gt;&lt;br&gt;"</f>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M80" s="12" t="str">
        <f>"{{ ref_intext_"&amp;F80&amp;" }}"</f>
        <v>{{ ref_intext_coltrane_et_al_2024 }}</v>
      </c>
      <c r="N80" s="12" t="str">
        <f>"{{ ref_bib_"&amp;F80&amp;" }}"</f>
        <v>{{ ref_bib_coltrane_et_al_2024 }}</v>
      </c>
      <c r="O80" s="12" t="str">
        <f>"    ref_intext_"&amp;F80&amp;": "&amp;""""&amp;"["&amp;G80&amp;"](#"&amp;F80&amp;")"&amp;""""</f>
        <v xml:space="preserve">    ref_intext_coltrane_et_al_2024: "[Coltrane et al., 2024](#coltrane_et_al_2024)"</v>
      </c>
      <c r="P80" s="12" t="str">
        <f>"    ref_intext_"&amp;F80&amp;": "&amp;""""&amp;G80&amp;""""</f>
        <v xml:space="preserve">    ref_intext_coltrane_et_al_2024: "Coltrane et al., 2024"</v>
      </c>
      <c r="Q80" s="12" t="str">
        <f>"    ref_bib_"&amp;F80&amp;": "&amp;""""&amp;I80&amp;""""</f>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81" spans="2:17" ht="15">
      <c r="E81" s="12" t="b">
        <v>1</v>
      </c>
      <c r="F81" s="12" t="s">
        <v>1648</v>
      </c>
      <c r="G81" s="12" t="s">
        <v>1649</v>
      </c>
      <c r="H81" s="12" t="s">
        <v>1649</v>
      </c>
      <c r="I81" s="75" t="s">
        <v>1650</v>
      </c>
      <c r="J81" s="70" t="str">
        <f>"&lt;p style="&amp;""""&amp;"padding-left: 2em; text-indent: -2em;"&amp;""""&amp;"&gt;["&amp;I81&amp;"]&lt;/p&gt;{#"&amp;F81&amp;"}&lt;br&gt;&lt;br&gt;"</f>
        <v>&lt;p style="padding-left: 2em; text-indent: -2em;"&gt;[Colwell, R. K. (2022). EstimateS: Statistical Estimation of Species Richness and Shared Species from Samples. Version 9.1. &lt;https://www.robertkcolwell.org/pages/1407&gt;]&lt;/p&gt;{#colwell_2022}&lt;br&gt;&lt;br&gt;</v>
      </c>
      <c r="K81" s="12" t="s">
        <v>621</v>
      </c>
      <c r="L81" s="12" t="str">
        <f>LEFT(I81,141)&amp;" &lt;br&gt; &amp;nbsp;&amp;nbsp;&amp;nbsp;&amp;nbsp;&amp;nbsp;&amp;nbsp;&amp;nbsp;&amp;nbsp;"&amp;MID(I81,2,142)&amp;MID(I81,142,500)&amp;"&lt;br&gt;&lt;br&gt;"</f>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M81" s="12" t="str">
        <f>"{{ ref_intext_"&amp;F81&amp;" }}"</f>
        <v>{{ ref_intext_colwell_2022 }}</v>
      </c>
      <c r="N81" s="12" t="str">
        <f>"{{ ref_bib_"&amp;F81&amp;" }}"</f>
        <v>{{ ref_bib_colwell_2022 }}</v>
      </c>
      <c r="O81" s="12" t="str">
        <f>"    ref_intext_"&amp;F81&amp;": "&amp;""""&amp;"["&amp;G81&amp;"](#"&amp;F81&amp;")"&amp;""""</f>
        <v xml:space="preserve">    ref_intext_colwell_2022: "[Colwell, 2022](#colwell_2022)"</v>
      </c>
      <c r="P81" s="12" t="str">
        <f>"    ref_intext_"&amp;F81&amp;": "&amp;""""&amp;G81&amp;""""</f>
        <v xml:space="preserve">    ref_intext_colwell_2022: "Colwell, 2022"</v>
      </c>
      <c r="Q81" s="12" t="str">
        <f>"    ref_bib_"&amp;F81&amp;": "&amp;""""&amp;I81&amp;""""</f>
        <v xml:space="preserve">    ref_bib_colwell_2022: "Colwell, R. K. (2022). EstimateS: Statistical Estimation of Species Richness and Shared Species from Samples. Version 9.1. &lt;https://www.robertkcolwell.org/pages/1407&gt;"</v>
      </c>
    </row>
    <row r="82" spans="2:17" ht="15">
      <c r="E82" s="12" t="b">
        <v>1</v>
      </c>
      <c r="F82" s="12" t="s">
        <v>3387</v>
      </c>
      <c r="G82" s="17" t="s">
        <v>3386</v>
      </c>
      <c r="H82" s="17" t="s">
        <v>3386</v>
      </c>
      <c r="I82" s="75" t="s">
        <v>3406</v>
      </c>
      <c r="J82" s="70" t="str">
        <f>"&lt;p style="&amp;""""&amp;"padding-left: 2em; text-indent: -2em;"&amp;""""&amp;"&gt;["&amp;I82&amp;"]&lt;/p&gt;{#"&amp;F82&amp;"}&lt;br&gt;&lt;br&gt;"</f>
        <v>&lt;p style="padding-left: 2em; text-indent: -2em;"&gt;[Colwell, R. K., &amp; Coddington, J. A. (1994).Estimating terrestrial biodiversity through extrapolation. *Philosophical Transactions of the Royal Society of London. Series B, Biological Sciences, 345*, 101–118. &lt;https://doi.org/10.1098/rstb.1994.0091&gt;]&lt;/p&gt;{#colwell_coddington_1994}&lt;br&gt;&lt;br&gt;</v>
      </c>
      <c r="K82" s="12" t="s">
        <v>621</v>
      </c>
      <c r="L82" s="12" t="str">
        <f>LEFT(I82,141)&amp;" &lt;br&gt; &amp;nbsp;&amp;nbsp;&amp;nbsp;&amp;nbsp;&amp;nbsp;&amp;nbsp;&amp;nbsp;&amp;nbsp;"&amp;MID(I82,2,142)&amp;MID(I82,142,500)&amp;"&lt;br&gt;&lt;br&gt;"</f>
        <v>Colwell, R. K., &amp; Coddington, J. A. (1994).Estimating terrestrial biodiversity through extrapolation. *Philosophical Transactions of the Roya &lt;br&gt; &amp;nbsp;&amp;nbsp;&amp;nbsp;&amp;nbsp;&amp;nbsp;&amp;nbsp;&amp;nbsp;&amp;nbsp;olwell, R. K., &amp; Coddington, J. A. (1994).Estimating terrestrial biodiversity through extrapolation. *Philosophical Transactions of the Royal l Society of London. Series B, Biological Sciences, 345*, 101–118. &lt;https://doi.org/10.1098/rstb.1994.0091&gt;&lt;br&gt;&lt;br&gt;</v>
      </c>
      <c r="M82" s="12" t="str">
        <f>"{{ ref_intext_"&amp;F82&amp;" }}"</f>
        <v>{{ ref_intext_colwell_coddington_1994 }}</v>
      </c>
      <c r="N82" s="12" t="str">
        <f>"{{ ref_bib_"&amp;F82&amp;" }}"</f>
        <v>{{ ref_bib_colwell_coddington_1994 }}</v>
      </c>
      <c r="O82" s="12" t="str">
        <f>"    ref_intext_"&amp;F82&amp;": "&amp;""""&amp;"["&amp;G82&amp;"](#"&amp;F82&amp;")"&amp;""""</f>
        <v xml:space="preserve">    ref_intext_colwell_coddington_1994: "[Colwell &amp; Coddington, 1994](#colwell_coddington_1994)"</v>
      </c>
      <c r="P82" s="12" t="str">
        <f>"    ref_intext_"&amp;F82&amp;": "&amp;""""&amp;G82&amp;""""</f>
        <v xml:space="preserve">    ref_intext_colwell_coddington_1994: "Colwell &amp; Coddington, 1994"</v>
      </c>
      <c r="Q82" s="12" t="str">
        <f>"    ref_bib_"&amp;F82&amp;": "&amp;""""&amp;I82&amp;""""</f>
        <v xml:space="preserve">    ref_bib_colwell_coddington_1994: "Colwell, R. K., &amp; Coddington, J. A. (1994).Estimating terrestrial biodiversity through extrapolation. *Philosophical Transactions of the Royal Society of London. Series B, Biological Sciences, 345*, 101–118. &lt;https://doi.org/10.1098/rstb.1994.0091&gt;"</v>
      </c>
    </row>
    <row r="83" spans="2:17" ht="15">
      <c r="B83" s="12" t="b">
        <v>0</v>
      </c>
      <c r="C83" s="12" t="b">
        <v>0</v>
      </c>
      <c r="D83" s="12" t="b">
        <v>1</v>
      </c>
      <c r="E83" s="12" t="b">
        <v>1</v>
      </c>
      <c r="F83" s="12" t="s">
        <v>3381</v>
      </c>
      <c r="G83" s="12" t="s">
        <v>3379</v>
      </c>
      <c r="H83" s="12" t="s">
        <v>3382</v>
      </c>
      <c r="I83" s="75" t="s">
        <v>3380</v>
      </c>
      <c r="J83" s="70" t="str">
        <f>"&lt;p style="&amp;""""&amp;"padding-left: 2em; text-indent: -2em;"&amp;""""&amp;"&gt;["&amp;I83&amp;"]&lt;/p&gt;{#"&amp;F83&amp;"}&lt;br&gt;&lt;br&gt;"</f>
        <v>&lt;p style="padding-left: 2em; text-indent: -2em;"&gt;[Colwell, R. K., Mao, C. X., &amp; Chang, J. (2004). Interpolating, Extrapolating, and Comparing Incidence-based Species Accumulation Curves. *Ecology, 85*(10), 2717–2727. &lt;https://doi.org/10.1890/03-0557&gt;]&lt;/p&gt;{#colwell_et_al_2004}&lt;br&gt;&lt;br&gt;</v>
      </c>
      <c r="K83" s="12" t="s">
        <v>621</v>
      </c>
      <c r="L83" s="12" t="str">
        <f>LEFT(I83,141)&amp;" &lt;br&gt; &amp;nbsp;&amp;nbsp;&amp;nbsp;&amp;nbsp;&amp;nbsp;&amp;nbsp;&amp;nbsp;&amp;nbsp;"&amp;MID(I83,2,142)&amp;MID(I83,142,500)&amp;"&lt;br&gt;&lt;br&gt;"</f>
        <v>Colwell, R. K., Mao, C. X., &amp; Chang, J. (2004). Interpolating, Extrapolating, and Comparing Incidence-based Species Accumulation Curves. *Eco &lt;br&gt; &amp;nbsp;&amp;nbsp;&amp;nbsp;&amp;nbsp;&amp;nbsp;&amp;nbsp;&amp;nbsp;&amp;nbsp;olwell, R. K., Mao, C. X., &amp; Chang, J. (2004). Interpolating, Extrapolating, and Comparing Incidence-based Species Accumulation Curves. *Ecolology, 85*(10), 2717–2727. &lt;https://doi.org/10.1890/03-0557&gt;&lt;br&gt;&lt;br&gt;</v>
      </c>
      <c r="M83" s="12" t="str">
        <f>"{{ ref_intext_"&amp;F83&amp;" }}"</f>
        <v>{{ ref_intext_colwell_et_al_2004 }}</v>
      </c>
      <c r="N83" s="12" t="str">
        <f>"{{ ref_bib_"&amp;F83&amp;" }}"</f>
        <v>{{ ref_bib_colwell_et_al_2004 }}</v>
      </c>
      <c r="O83" s="12" t="str">
        <f>"    ref_intext_"&amp;F83&amp;": "&amp;""""&amp;"["&amp;G83&amp;"](#"&amp;F83&amp;")"&amp;""""</f>
        <v xml:space="preserve">    ref_intext_colwell_et_al_2004: "[Colwell et al., 2004](#colwell_et_al_2004)"</v>
      </c>
      <c r="P83" s="12" t="str">
        <f>"    ref_intext_"&amp;F83&amp;": "&amp;""""&amp;G83&amp;""""</f>
        <v xml:space="preserve">    ref_intext_colwell_et_al_2004: "Colwell et al., 2004"</v>
      </c>
      <c r="Q83" s="12" t="str">
        <f>"    ref_bib_"&amp;F83&amp;": "&amp;""""&amp;I83&amp;""""</f>
        <v xml:space="preserve">    ref_bib_colwell_et_al_2004: "Colwell, R. K., Mao, C. X., &amp; Chang, J. (2004). Interpolating, Extrapolating, and Comparing Incidence-based Species Accumulation Curves. *Ecology, 85*(10), 2717–2727. &lt;https://doi.org/10.1890/03-0557&gt;"</v>
      </c>
    </row>
    <row r="84" spans="2:17" ht="15">
      <c r="B84" s="12" t="b">
        <v>0</v>
      </c>
      <c r="C84" s="12" t="b">
        <v>0</v>
      </c>
      <c r="D84" s="12" t="b">
        <v>1</v>
      </c>
      <c r="E84" s="12" t="b">
        <v>1</v>
      </c>
      <c r="F84" s="12" t="s">
        <v>1418</v>
      </c>
      <c r="G84" s="12" t="s">
        <v>281</v>
      </c>
      <c r="H84" s="12" t="s">
        <v>281</v>
      </c>
      <c r="I84" s="75" t="s">
        <v>1680</v>
      </c>
      <c r="J84" s="70" t="str">
        <f>"&lt;p style="&amp;""""&amp;"padding-left: 2em; text-indent: -2em;"&amp;""""&amp;"&gt;["&amp;I84&amp;"]&lt;/p&gt;{#"&amp;F84&amp;"}&lt;br&gt;&lt;br&gt;"</f>
        <v>&lt;p style="padding-left: 2em; text-indent: -2em;"&gt;[Colwell, R., Chao, A., Gotelli, N., Lin, S., Mao, C., Chazdon, R., &amp; Longino, J. (2012). Models and estimators linking individual-based and sample-based rarefaction, extrapolation and comparison of assemblages. *Journal of Plant Ecology, 5*(1), 3–21. &lt;https://doi.org/10.1093/jpe/rtr044&gt;]&lt;/p&gt;{#colwell_et_al_2012}&lt;br&gt;&lt;br&gt;</v>
      </c>
      <c r="K84" s="12" t="s">
        <v>621</v>
      </c>
      <c r="L84" s="12" t="str">
        <f>LEFT(I84,141)&amp;" &lt;br&gt; &amp;nbsp;&amp;nbsp;&amp;nbsp;&amp;nbsp;&amp;nbsp;&amp;nbsp;&amp;nbsp;&amp;nbsp;"&amp;MID(I84,2,142)&amp;MID(I84,142,500)&amp;"&lt;br&gt;&lt;br&gt;"</f>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M84" s="12" t="str">
        <f>"{{ ref_intext_"&amp;F84&amp;" }}"</f>
        <v>{{ ref_intext_colwell_et_al_2012 }}</v>
      </c>
      <c r="N84" s="12" t="str">
        <f>"{{ ref_bib_"&amp;F84&amp;" }}"</f>
        <v>{{ ref_bib_colwell_et_al_2012 }}</v>
      </c>
      <c r="O84" s="12" t="str">
        <f>"    ref_intext_"&amp;F84&amp;": "&amp;""""&amp;"["&amp;G84&amp;"](#"&amp;F84&amp;")"&amp;""""</f>
        <v xml:space="preserve">    ref_intext_colwell_et_al_2012: "[Colwell et al., 2012](#colwell_et_al_2012)"</v>
      </c>
      <c r="P84" s="12" t="str">
        <f>"    ref_intext_"&amp;F84&amp;": "&amp;""""&amp;G84&amp;""""</f>
        <v xml:space="preserve">    ref_intext_colwell_et_al_2012: "Colwell et al., 2012"</v>
      </c>
      <c r="Q84" s="12" t="str">
        <f>"    ref_bib_"&amp;F84&amp;": "&amp;""""&amp;I84&amp;""""</f>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85" spans="2:17" ht="15">
      <c r="B85" s="12" t="b">
        <v>1</v>
      </c>
      <c r="C85" s="12" t="b">
        <v>0</v>
      </c>
      <c r="D85" s="12" t="b">
        <v>0</v>
      </c>
      <c r="E85" s="12" t="b">
        <v>1</v>
      </c>
      <c r="F85" s="12" t="s">
        <v>1419</v>
      </c>
      <c r="G85" s="12" t="s">
        <v>280</v>
      </c>
      <c r="H85" s="12" t="s">
        <v>2694</v>
      </c>
      <c r="I85" s="75" t="s">
        <v>2695</v>
      </c>
      <c r="J85" s="70" t="str">
        <f>"&lt;p style="&amp;""""&amp;"padding-left: 2em; text-indent: -2em;"&amp;""""&amp;"&gt;["&amp;I85&amp;"]&lt;/p&gt;{#"&amp;F85&amp;"}&lt;br&gt;&lt;br&gt;"</f>
        <v>&lt;p style="padding-left: 2em; text-indent: -2em;"&gt;[Colyn, R. B., Radloff, F., &amp; O'Riain, M. J. (2018). Camera trapping mammals in the scrubland’s of the cape floristic kingdom - the importance of effort, spacing and trap placement. *Biodiversity and Conservation, 27*(2), 503–520. &lt;https://doi.org/10.1007/s10531-017-1448-z&gt;]&lt;/p&gt;{#colyn_et_al_2018}&lt;br&gt;&lt;br&gt;</v>
      </c>
      <c r="K85" s="12" t="s">
        <v>621</v>
      </c>
      <c r="L85" s="12" t="str">
        <f>LEFT(I85,141)&amp;" &lt;br&gt; &amp;nbsp;&amp;nbsp;&amp;nbsp;&amp;nbsp;&amp;nbsp;&amp;nbsp;&amp;nbsp;&amp;nbsp;"&amp;MID(I85,2,142)&amp;MID(I85,142,500)&amp;"&lt;br&gt;&lt;br&gt;"</f>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M85" s="12" t="str">
        <f>"{{ ref_intext_"&amp;F85&amp;" }}"</f>
        <v>{{ ref_intext_colyn_et_al_2018 }}</v>
      </c>
      <c r="N85" s="12" t="str">
        <f>"{{ ref_bib_"&amp;F85&amp;" }}"</f>
        <v>{{ ref_bib_colyn_et_al_2018 }}</v>
      </c>
      <c r="O85" s="12" t="str">
        <f>"    ref_intext_"&amp;F85&amp;": "&amp;""""&amp;"["&amp;G85&amp;"](#"&amp;F85&amp;")"&amp;""""</f>
        <v xml:space="preserve">    ref_intext_colyn_et_al_2018: "[Colyn et al., 2018](#colyn_et_al_2018)"</v>
      </c>
      <c r="P85" s="12" t="str">
        <f>"    ref_intext_"&amp;F85&amp;": "&amp;""""&amp;G85&amp;""""</f>
        <v xml:space="preserve">    ref_intext_colyn_et_al_2018: "Colyn et al., 2018"</v>
      </c>
      <c r="Q85" s="12" t="str">
        <f>"    ref_bib_"&amp;F85&amp;": "&amp;""""&amp;I85&amp;""""</f>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86" spans="2:17" ht="15">
      <c r="E86" s="12" t="b">
        <v>1</v>
      </c>
      <c r="F86" s="12" t="s">
        <v>3317</v>
      </c>
      <c r="G86" s="12" t="s">
        <v>3316</v>
      </c>
      <c r="H86" s="12" t="s">
        <v>3316</v>
      </c>
      <c r="I86" s="75" t="s">
        <v>3320</v>
      </c>
      <c r="J86" s="70" t="str">
        <f>"&lt;p style="&amp;""""&amp;"padding-left: 2em; text-indent: -2em;"&amp;""""&amp;"&gt;["&amp;I86&amp;"]&lt;/p&gt;{#"&amp;F86&amp;"}&lt;br&gt;&lt;br&gt;"</f>
        <v>&lt;p style="padding-left: 2em; text-indent: -2em;"&gt;[Cove, M. (2020a, Sep 27). *Occupancy Modeling Video 1 -- Sampling Techniques for Mammals.* [Video]. YouTube. &lt;https://www.youtube.com/watch?v=n21Ugw0lYcY&gt;]&lt;/p&gt;{#cove_2020a}&lt;br&gt;&lt;br&gt;</v>
      </c>
      <c r="K86" s="12" t="s">
        <v>3311</v>
      </c>
      <c r="L86" s="12" t="str">
        <f>LEFT(I86,141)&amp;" &lt;br&gt; &amp;nbsp;&amp;nbsp;&amp;nbsp;&amp;nbsp;&amp;nbsp;&amp;nbsp;&amp;nbsp;&amp;nbsp;"&amp;MID(I86,2,142)&amp;MID(I86,142,500)&amp;"&lt;br&gt;&lt;br&gt;"</f>
        <v>Cove, M. (2020a, Sep 27). *Occupancy Modeling Video 1 -- Sampling Techniques for Mammals.* [Video]. YouTube. &lt;https://www.youtube.com/watch?v &lt;br&gt; &amp;nbsp;&amp;nbsp;&amp;nbsp;&amp;nbsp;&amp;nbsp;&amp;nbsp;&amp;nbsp;&amp;nbsp;ove, M. (2020a, Sep 27). *Occupancy Modeling Video 1 -- Sampling Techniques for Mammals.* [Video]. YouTube. &lt;https://www.youtube.com/watch?v=n=n21Ugw0lYcY&gt;&lt;br&gt;&lt;br&gt;</v>
      </c>
      <c r="M86" s="12" t="str">
        <f>"{{ ref_intext_"&amp;F86&amp;" }}"</f>
        <v>{{ ref_intext_cove_2020a }}</v>
      </c>
      <c r="N86" s="12" t="str">
        <f>"{{ ref_bib_"&amp;F86&amp;" }}"</f>
        <v>{{ ref_bib_cove_2020a }}</v>
      </c>
      <c r="O86" s="12" t="str">
        <f>"    ref_intext_"&amp;F86&amp;": "&amp;""""&amp;"["&amp;G86&amp;"](#"&amp;F86&amp;")"&amp;""""</f>
        <v xml:space="preserve">    ref_intext_cove_2020a: "[Cove, 2020a](#cove_2020a)"</v>
      </c>
      <c r="P86" s="12" t="str">
        <f>"    ref_intext_"&amp;F86&amp;": "&amp;""""&amp;G86&amp;""""</f>
        <v xml:space="preserve">    ref_intext_cove_2020a: "Cove, 2020a"</v>
      </c>
      <c r="Q86" s="12" t="str">
        <f>"    ref_bib_"&amp;F86&amp;": "&amp;""""&amp;I86&amp;""""</f>
        <v xml:space="preserve">    ref_bib_cove_2020a: "Cove, M. (2020a, Sep 27). *Occupancy Modeling Video 1 -- Sampling Techniques for Mammals.* [Video]. YouTube. &lt;https://www.youtube.com/watch?v=n21Ugw0lYcY&gt;"</v>
      </c>
    </row>
    <row r="87" spans="2:17" ht="15">
      <c r="E87" s="12" t="b">
        <v>1</v>
      </c>
      <c r="F87" s="12" t="s">
        <v>3318</v>
      </c>
      <c r="G87" s="12" t="s">
        <v>3319</v>
      </c>
      <c r="H87" s="12" t="s">
        <v>3319</v>
      </c>
      <c r="I87" s="75" t="s">
        <v>3321</v>
      </c>
      <c r="J87" s="70" t="str">
        <f>"&lt;p style="&amp;""""&amp;"padding-left: 2em; text-indent: -2em;"&amp;""""&amp;"&gt;["&amp;I87&amp;"]&lt;/p&gt;{#"&amp;F87&amp;"}&lt;br&gt;&lt;br&gt;"</f>
        <v>&lt;p style="padding-left: 2em; text-indent: -2em;"&gt;[Cove, M. (2020b, Sep 27). *Occupancy Modeling Video 2 -- Introductory Statistical Review.* [Video]. YouTube. &lt;https://www.youtube.com/watch?v=u--F8_oRpVU&amp;t=1s&gt;]&lt;/p&gt;{#cove_2020b}&lt;br&gt;&lt;br&gt;</v>
      </c>
      <c r="K87" s="12" t="s">
        <v>3312</v>
      </c>
      <c r="L87" s="12" t="str">
        <f>LEFT(I87,141)&amp;" &lt;br&gt; &amp;nbsp;&amp;nbsp;&amp;nbsp;&amp;nbsp;&amp;nbsp;&amp;nbsp;&amp;nbsp;&amp;nbsp;"&amp;MID(I87,2,142)&amp;MID(I87,142,500)&amp;"&lt;br&gt;&lt;br&gt;"</f>
        <v>Cove, M. (2020b, Sep 27). *Occupancy Modeling Video 2 -- Introductory Statistical Review.* [Video]. YouTube. &lt;https://www.youtube.com/watch?v &lt;br&gt; &amp;nbsp;&amp;nbsp;&amp;nbsp;&amp;nbsp;&amp;nbsp;&amp;nbsp;&amp;nbsp;&amp;nbsp;ove, M. (2020b, Sep 27). *Occupancy Modeling Video 2 -- Introductory Statistical Review.* [Video]. YouTube. &lt;https://www.youtube.com/watch?v=u=u--F8_oRpVU&amp;t=1s&gt;&lt;br&gt;&lt;br&gt;</v>
      </c>
      <c r="M87" s="12" t="str">
        <f>"{{ ref_intext_"&amp;F87&amp;" }}"</f>
        <v>{{ ref_intext_cove_2020b }}</v>
      </c>
      <c r="N87" s="12" t="str">
        <f>"{{ ref_bib_"&amp;F87&amp;" }}"</f>
        <v>{{ ref_bib_cove_2020b }}</v>
      </c>
      <c r="O87" s="12" t="str">
        <f>"    ref_intext_"&amp;F87&amp;": "&amp;""""&amp;"["&amp;G87&amp;"](#"&amp;F87&amp;")"&amp;""""</f>
        <v xml:space="preserve">    ref_intext_cove_2020b: "[Cove, 2020b](#cove_2020b)"</v>
      </c>
      <c r="P87" s="12" t="str">
        <f>"    ref_intext_"&amp;F87&amp;": "&amp;""""&amp;G87&amp;""""</f>
        <v xml:space="preserve">    ref_intext_cove_2020b: "Cove, 2020b"</v>
      </c>
      <c r="Q87" s="12" t="str">
        <f>"    ref_bib_"&amp;F87&amp;": "&amp;""""&amp;I87&amp;""""</f>
        <v xml:space="preserve">    ref_bib_cove_2020b: "Cove, M. (2020b, Sep 27). *Occupancy Modeling Video 2 -- Introductory Statistical Review.* [Video]. YouTube. &lt;https://www.youtube.com/watch?v=u--F8_oRpVU&amp;t=1s&gt;"</v>
      </c>
    </row>
    <row r="88" spans="2:17" ht="15">
      <c r="E88" s="12" t="b">
        <v>1</v>
      </c>
      <c r="F88" s="12" t="s">
        <v>3324</v>
      </c>
      <c r="G88" s="12" t="s">
        <v>3323</v>
      </c>
      <c r="H88" s="12" t="s">
        <v>3323</v>
      </c>
      <c r="I88" s="75" t="s">
        <v>3322</v>
      </c>
      <c r="J88" s="70" t="str">
        <f>"&lt;p style="&amp;""""&amp;"padding-left: 2em; text-indent: -2em;"&amp;""""&amp;"&gt;["&amp;I88&amp;"]&lt;/p&gt;{#"&amp;F88&amp;"}&lt;br&gt;&lt;br&gt;"</f>
        <v>&lt;p style="padding-left: 2em; text-indent: -2em;"&gt;[Cove, M. (2020c, Sep 27). *Occupancy Modeling Video 3 -- What are Occupancy Models and What are the Applications?* [Video]. YouTube. &lt;https://www.youtube.com/watch?v=-F-txltI_iA&gt;]&lt;/p&gt;{#cove_2020c}&lt;br&gt;&lt;br&gt;</v>
      </c>
      <c r="K88" s="12" t="s">
        <v>3313</v>
      </c>
      <c r="L88" s="12" t="str">
        <f>LEFT(I88,141)&amp;" &lt;br&gt; &amp;nbsp;&amp;nbsp;&amp;nbsp;&amp;nbsp;&amp;nbsp;&amp;nbsp;&amp;nbsp;&amp;nbsp;"&amp;MID(I88,2,142)&amp;MID(I88,142,500)&amp;"&lt;br&gt;&lt;br&gt;"</f>
        <v>Cove, M. (2020c, Sep 27). *Occupancy Modeling Video 3 -- What are Occupancy Models and What are the Applications?* [Video]. YouTube. &lt;https:/ &lt;br&gt; &amp;nbsp;&amp;nbsp;&amp;nbsp;&amp;nbsp;&amp;nbsp;&amp;nbsp;&amp;nbsp;&amp;nbsp;ove, M. (2020c, Sep 27). *Occupancy Modeling Video 3 -- What are Occupancy Models and What are the Applications?* [Video]. YouTube. &lt;https://w/www.youtube.com/watch?v=-F-txltI_iA&gt;&lt;br&gt;&lt;br&gt;</v>
      </c>
      <c r="M88" s="12" t="str">
        <f>"{{ ref_intext_"&amp;F88&amp;" }}"</f>
        <v>{{ ref_intext_cove_2020c }}</v>
      </c>
      <c r="N88" s="12" t="str">
        <f>"{{ ref_bib_"&amp;F88&amp;" }}"</f>
        <v>{{ ref_bib_cove_2020c }}</v>
      </c>
      <c r="O88" s="12" t="str">
        <f>"    ref_intext_"&amp;F88&amp;": "&amp;""""&amp;"["&amp;G88&amp;"](#"&amp;F88&amp;")"&amp;""""</f>
        <v xml:space="preserve">    ref_intext_cove_2020c: "[Cove, 2020c](#cove_2020c)"</v>
      </c>
      <c r="P88" s="12" t="str">
        <f>"    ref_intext_"&amp;F88&amp;": "&amp;""""&amp;G88&amp;""""</f>
        <v xml:space="preserve">    ref_intext_cove_2020c: "Cove, 2020c"</v>
      </c>
      <c r="Q88" s="12" t="str">
        <f>"    ref_bib_"&amp;F88&amp;": "&amp;""""&amp;I88&amp;""""</f>
        <v xml:space="preserve">    ref_bib_cove_2020c: "Cove, M. (2020c, Sep 27). *Occupancy Modeling Video 3 -- What are Occupancy Models and What are the Applications?* [Video]. YouTube. &lt;https://www.youtube.com/watch?v=-F-txltI_iA&gt;"</v>
      </c>
    </row>
    <row r="89" spans="2:17" ht="15">
      <c r="E89" s="12" t="b">
        <v>1</v>
      </c>
      <c r="F89" s="12" t="s">
        <v>3327</v>
      </c>
      <c r="G89" s="12" t="s">
        <v>3326</v>
      </c>
      <c r="H89" s="12" t="s">
        <v>3326</v>
      </c>
      <c r="I89" s="75" t="s">
        <v>3325</v>
      </c>
      <c r="J89" s="70" t="str">
        <f>"&lt;p style="&amp;""""&amp;"padding-left: 2em; text-indent: -2em;"&amp;""""&amp;"&gt;["&amp;I89&amp;"]&lt;/p&gt;{#"&amp;F89&amp;"}&lt;br&gt;&lt;br&gt;"</f>
        <v>&lt;p style="padding-left: 2em; text-indent: -2em;"&gt;[Cove, M. (2020d, Sep 28). *Occupancy Modeling Video 4 -- How to Run and Interpret the Models in PRESENCE* [Video]. YouTube. &lt;https://www.youtube.com/watch?v=DVo4KVMPnWg&gt;]&lt;/p&gt;{#cove_2020d}&lt;br&gt;&lt;br&gt;</v>
      </c>
      <c r="K89" s="12" t="s">
        <v>3314</v>
      </c>
      <c r="L89" s="12" t="str">
        <f>LEFT(I89,141)&amp;" &lt;br&gt; &amp;nbsp;&amp;nbsp;&amp;nbsp;&amp;nbsp;&amp;nbsp;&amp;nbsp;&amp;nbsp;&amp;nbsp;"&amp;MID(I89,2,142)&amp;MID(I89,142,500)&amp;"&lt;br&gt;&lt;br&gt;"</f>
        <v>Cove, M. (2020d, Sep 28). *Occupancy Modeling Video 4 -- How to Run and Interpret the Models in PRESENCE* [Video]. YouTube. &lt;https://www.yout &lt;br&gt; &amp;nbsp;&amp;nbsp;&amp;nbsp;&amp;nbsp;&amp;nbsp;&amp;nbsp;&amp;nbsp;&amp;nbsp;ove, M. (2020d, Sep 28). *Occupancy Modeling Video 4 -- How to Run and Interpret the Models in PRESENCE* [Video]. YouTube. &lt;https://www.youtubube.com/watch?v=DVo4KVMPnWg&gt;&lt;br&gt;&lt;br&gt;</v>
      </c>
      <c r="M89" s="12" t="str">
        <f>"{{ ref_intext_"&amp;F89&amp;" }}"</f>
        <v>{{ ref_intext_cove_2020d }}</v>
      </c>
      <c r="N89" s="12" t="str">
        <f>"{{ ref_bib_"&amp;F89&amp;" }}"</f>
        <v>{{ ref_bib_cove_2020d }}</v>
      </c>
      <c r="O89" s="12" t="str">
        <f>"    ref_intext_"&amp;F89&amp;": "&amp;""""&amp;"["&amp;G89&amp;"](#"&amp;F89&amp;")"&amp;""""</f>
        <v xml:space="preserve">    ref_intext_cove_2020d: "[Cove, 2020d](#cove_2020d)"</v>
      </c>
      <c r="P89" s="12" t="str">
        <f>"    ref_intext_"&amp;F89&amp;": "&amp;""""&amp;G89&amp;""""</f>
        <v xml:space="preserve">    ref_intext_cove_2020d: "Cove, 2020d"</v>
      </c>
      <c r="Q89" s="12" t="str">
        <f>"    ref_bib_"&amp;F89&amp;": "&amp;""""&amp;I89&amp;""""</f>
        <v xml:space="preserve">    ref_bib_cove_2020d: "Cove, M. (2020d, Sep 28). *Occupancy Modeling Video 4 -- How to Run and Interpret the Models in PRESENCE* [Video]. YouTube. &lt;https://www.youtube.com/watch?v=DVo4KVMPnWg&gt;"</v>
      </c>
    </row>
    <row r="90" spans="2:17" ht="15">
      <c r="B90" s="12" t="b">
        <v>0</v>
      </c>
      <c r="C90" s="12" t="b">
        <v>0</v>
      </c>
      <c r="E90" s="12" t="b">
        <v>1</v>
      </c>
      <c r="F90" s="12" t="s">
        <v>1420</v>
      </c>
      <c r="G90" s="12" t="s">
        <v>1205</v>
      </c>
      <c r="H90" s="12" t="s">
        <v>1205</v>
      </c>
      <c r="I90" s="75" t="s">
        <v>1204</v>
      </c>
      <c r="J90" s="70" t="str">
        <f>"&lt;p style="&amp;""""&amp;"padding-left: 2em; text-indent: -2em;"&amp;""""&amp;"&gt;["&amp;I90&amp;"]&lt;/p&gt;{#"&amp;F90&amp;"}&lt;br&gt;&lt;br&gt;"</f>
        <v>&lt;p style="padding-left: 2em; text-indent: -2em;"&gt;[Crisfield, V. E., Guillaume Blanchet, F., Raudsepp‐Hearne, C., &amp; Gravel, D. (2024). How and why species are rare: Towards an understanding of the ecological causes of rarity. *Ecography, 2024* (2), e07037. &lt;https://doi.org/10.1111/ecog.07037&gt;]&lt;/p&gt;{#crisfield_et_al_2024}&lt;br&gt;&lt;br&gt;</v>
      </c>
      <c r="K90" s="12" t="s">
        <v>621</v>
      </c>
      <c r="L90" s="12" t="str">
        <f>LEFT(I90,141)&amp;" &lt;br&gt; &amp;nbsp;&amp;nbsp;&amp;nbsp;&amp;nbsp;&amp;nbsp;&amp;nbsp;&amp;nbsp;&amp;nbsp;"&amp;MID(I90,2,142)&amp;MID(I90,142,500)&amp;"&lt;br&gt;&lt;br&gt;"</f>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M90" s="12" t="str">
        <f>"{{ ref_intext_"&amp;F90&amp;" }}"</f>
        <v>{{ ref_intext_crisfield_et_al_2024 }}</v>
      </c>
      <c r="N90" s="12" t="str">
        <f>"{{ ref_bib_"&amp;F90&amp;" }}"</f>
        <v>{{ ref_bib_crisfield_et_al_2024 }}</v>
      </c>
      <c r="O90" s="12" t="str">
        <f>"    ref_intext_"&amp;F90&amp;": "&amp;""""&amp;"["&amp;G90&amp;"](#"&amp;F90&amp;")"&amp;""""</f>
        <v xml:space="preserve">    ref_intext_crisfield_et_al_2024: "[Crisfield et al., 2024](#crisfield_et_al_2024)"</v>
      </c>
      <c r="P90" s="12" t="str">
        <f>"    ref_intext_"&amp;F90&amp;": "&amp;""""&amp;G90&amp;""""</f>
        <v xml:space="preserve">    ref_intext_crisfield_et_al_2024: "Crisfield et al., 2024"</v>
      </c>
      <c r="Q90" s="12" t="str">
        <f>"    ref_bib_"&amp;F90&amp;": "&amp;""""&amp;I90&amp;""""</f>
        <v xml:space="preserve">    ref_bib_crisfield_et_al_2024: "Crisfield, V. E., Guillaume Blanchet, F., Raudsepp‐Hearne, C., &amp; Gravel, D. (2024). How and why species are rare: Towards an understanding of the ecological causes of rarity. *Ecography, 2024* (2), e07037. &lt;https://doi.org/10.1111/ecog.07037&gt;"</v>
      </c>
    </row>
    <row r="91" spans="2:17" ht="15">
      <c r="B91" s="12" t="b">
        <v>1</v>
      </c>
      <c r="C91" s="12" t="b">
        <v>0</v>
      </c>
      <c r="D91" s="12" t="b">
        <v>0</v>
      </c>
      <c r="E91" s="12" t="b">
        <v>1</v>
      </c>
      <c r="F91" s="12" t="s">
        <v>1421</v>
      </c>
      <c r="G91" s="12" t="s">
        <v>279</v>
      </c>
      <c r="H91" s="12" t="s">
        <v>279</v>
      </c>
      <c r="I91" s="75" t="s">
        <v>1681</v>
      </c>
      <c r="J91" s="70" t="str">
        <f>"&lt;p style="&amp;""""&amp;"padding-left: 2em; text-indent: -2em;"&amp;""""&amp;"&gt;["&amp;I91&amp;"]&lt;/p&gt;{#"&amp;F91&amp;"}&lt;br&gt;&lt;br&gt;"</f>
        <v>&lt;p style="padding-left: 2em; text-indent: -2em;"&gt;[Cusack, J., Dickman, A. J., Rowcliffe, J. M., Carbone, C., Macdonald, D. W., &amp; Coulson, T. (2015). Random versus Game Trail-based Camera trap Placement Strategy for Monitoring Terrestrial Mammal Communities. *PloS One*,*10*(5), e0126373. &lt;https://doi.org/10.1371/journal.pone.0126373&gt;]&lt;/p&gt;{#cusack_et_al_2015}&lt;br&gt;&lt;br&gt;</v>
      </c>
      <c r="K91" s="12" t="s">
        <v>621</v>
      </c>
      <c r="L91" s="12" t="str">
        <f>LEFT(I91,141)&amp;" &lt;br&gt; &amp;nbsp;&amp;nbsp;&amp;nbsp;&amp;nbsp;&amp;nbsp;&amp;nbsp;&amp;nbsp;&amp;nbsp;"&amp;MID(I91,2,142)&amp;MID(I91,142,500)&amp;"&lt;br&gt;&lt;br&gt;"</f>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M91" s="12" t="str">
        <f>"{{ ref_intext_"&amp;F91&amp;" }}"</f>
        <v>{{ ref_intext_cusack_et_al_2015 }}</v>
      </c>
      <c r="N91" s="12" t="str">
        <f>"{{ ref_bib_"&amp;F91&amp;" }}"</f>
        <v>{{ ref_bib_cusack_et_al_2015 }}</v>
      </c>
      <c r="O91" s="12" t="str">
        <f>"    ref_intext_"&amp;F91&amp;": "&amp;""""&amp;"["&amp;G91&amp;"](#"&amp;F91&amp;")"&amp;""""</f>
        <v xml:space="preserve">    ref_intext_cusack_et_al_2015: "[Cusack et al., 2015](#cusack_et_al_2015)"</v>
      </c>
      <c r="P91" s="12" t="str">
        <f>"    ref_intext_"&amp;F91&amp;": "&amp;""""&amp;G91&amp;""""</f>
        <v xml:space="preserve">    ref_intext_cusack_et_al_2015: "Cusack et al., 2015"</v>
      </c>
      <c r="Q91" s="12" t="str">
        <f>"    ref_bib_"&amp;F91&amp;": "&amp;""""&amp;I91&amp;""""</f>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92" spans="2:17" ht="15">
      <c r="B92" s="12" t="b">
        <v>1</v>
      </c>
      <c r="C92" s="12" t="b">
        <v>0</v>
      </c>
      <c r="D92" s="12" t="b">
        <v>0</v>
      </c>
      <c r="E92" s="12" t="b">
        <v>1</v>
      </c>
      <c r="F92" s="12" t="s">
        <v>1422</v>
      </c>
      <c r="G92" s="12" t="s">
        <v>278</v>
      </c>
      <c r="H92" s="12" t="s">
        <v>278</v>
      </c>
      <c r="I92" s="75" t="s">
        <v>1682</v>
      </c>
      <c r="J92" s="70" t="str">
        <f>"&lt;p style="&amp;""""&amp;"padding-left: 2em; text-indent: -2em;"&amp;""""&amp;"&gt;["&amp;I92&amp;"]&lt;/p&gt;{#"&amp;F92&amp;"}&lt;br&gt;&lt;br&gt;"</f>
        <v>&lt;p style="padding-left: 2em; text-indent: -2em;"&gt;[Davis, R. S., Stone, E. L., Gentle, L. K., Mgoola, W. O., Uzal, A., &amp; Yarnell, R. W. (2021). Spatial Partial Identity Model Reveals Low Densities of Leopard and Spotted Hyaena in a Miombo Woodland. *Journal of Zoology*, *313*, 43-53. &lt;https://zslpublications.onlinelibrary.wiley.com/doi/epdf/10.1111/jzo.12838&gt;]&lt;/p&gt;{#davis_et_al_2021}&lt;br&gt;&lt;br&gt;</v>
      </c>
      <c r="K92" s="12" t="s">
        <v>621</v>
      </c>
      <c r="L92" s="12" t="str">
        <f>LEFT(I92,141)&amp;" &lt;br&gt; &amp;nbsp;&amp;nbsp;&amp;nbsp;&amp;nbsp;&amp;nbsp;&amp;nbsp;&amp;nbsp;&amp;nbsp;"&amp;MID(I92,2,142)&amp;MID(I92,142,500)&amp;"&lt;br&gt;&lt;br&gt;"</f>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M92" s="12" t="str">
        <f>"{{ ref_intext_"&amp;F92&amp;" }}"</f>
        <v>{{ ref_intext_davis_et_al_2021 }}</v>
      </c>
      <c r="N92" s="12" t="str">
        <f>"{{ ref_bib_"&amp;F92&amp;" }}"</f>
        <v>{{ ref_bib_davis_et_al_2021 }}</v>
      </c>
      <c r="O92" s="12" t="str">
        <f>"    ref_intext_"&amp;F92&amp;": "&amp;""""&amp;"["&amp;G92&amp;"](#"&amp;F92&amp;")"&amp;""""</f>
        <v xml:space="preserve">    ref_intext_davis_et_al_2021: "[Davis et al., 2021](#davis_et_al_2021)"</v>
      </c>
      <c r="P92" s="12" t="str">
        <f>"    ref_intext_"&amp;F92&amp;": "&amp;""""&amp;G92&amp;""""</f>
        <v xml:space="preserve">    ref_intext_davis_et_al_2021: "Davis et al., 2021"</v>
      </c>
      <c r="Q92" s="12" t="str">
        <f>"    ref_bib_"&amp;F92&amp;": "&amp;""""&amp;I92&amp;""""</f>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93" spans="2:17" ht="15">
      <c r="E93" s="12" t="b">
        <v>1</v>
      </c>
      <c r="F93" s="12" t="s">
        <v>2820</v>
      </c>
      <c r="G93" s="12" t="s">
        <v>2822</v>
      </c>
      <c r="H93" s="12" t="s">
        <v>2822</v>
      </c>
      <c r="I93" s="75" t="s">
        <v>2821</v>
      </c>
      <c r="J93" s="70" t="str">
        <f>"&lt;p style="&amp;""""&amp;"padding-left: 2em; text-indent: -2em;"&amp;""""&amp;"&gt;["&amp;I93&amp;"]&lt;/p&gt;{#"&amp;F93&amp;"}&lt;br&gt;&lt;br&gt;"</f>
        <v>&lt;p style="padding-left: 2em; text-indent: -2em;"&gt;[DE-CTR ACCEL (2016, Dec 21) *Using Hurdle Models to Analyze Zero-Inflated Count Data.*  [Video]. YouTube. &lt;https://www.youtube.com/watch?v=CvM6j8hE8lE&gt;]&lt;/p&gt;{#dectre_accel_2016}&lt;br&gt;&lt;br&gt;</v>
      </c>
      <c r="K93" s="12" t="s">
        <v>2823</v>
      </c>
      <c r="L93" s="12" t="str">
        <f>LEFT(I93,141)&amp;" &lt;br&gt; &amp;nbsp;&amp;nbsp;&amp;nbsp;&amp;nbsp;&amp;nbsp;&amp;nbsp;&amp;nbsp;&amp;nbsp;"&amp;MID(I93,2,142)&amp;MID(I93,142,500)&amp;"&lt;br&gt;&lt;br&gt;"</f>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M93" s="12" t="str">
        <f>"{{ ref_intext_"&amp;F93&amp;" }}"</f>
        <v>{{ ref_intext_dectre_accel_2016 }}</v>
      </c>
      <c r="N93" s="12" t="str">
        <f>"{{ ref_bib_"&amp;F93&amp;" }}"</f>
        <v>{{ ref_bib_dectre_accel_2016 }}</v>
      </c>
      <c r="O93" s="12" t="str">
        <f>"    ref_intext_"&amp;F93&amp;": "&amp;""""&amp;"["&amp;G93&amp;"](#"&amp;F93&amp;")"&amp;""""</f>
        <v xml:space="preserve">    ref_intext_dectre_accel_2016: "[DE-CTR ACCEL (2016)](#dectre_accel_2016)"</v>
      </c>
      <c r="P93" s="12" t="str">
        <f>"    ref_intext_"&amp;F93&amp;": "&amp;""""&amp;G93&amp;""""</f>
        <v xml:space="preserve">    ref_intext_dectre_accel_2016: "DE-CTR ACCEL (2016)"</v>
      </c>
      <c r="Q93" s="12" t="str">
        <f>"    ref_bib_"&amp;F93&amp;": "&amp;""""&amp;I93&amp;""""</f>
        <v xml:space="preserve">    ref_bib_dectre_accel_2016: "DE-CTR ACCEL (2016, Dec 21) *Using Hurdle Models to Analyze Zero-Inflated Count Data.*  [Video]. YouTube. &lt;https://www.youtube.com/watch?v=CvM6j8hE8lE&gt;"</v>
      </c>
    </row>
    <row r="94" spans="2:17" ht="15">
      <c r="E94" s="12" t="b">
        <v>1</v>
      </c>
      <c r="F94" s="12" t="s">
        <v>3919</v>
      </c>
      <c r="G94" s="17" t="s">
        <v>3920</v>
      </c>
      <c r="H94" s="17" t="s">
        <v>3920</v>
      </c>
      <c r="I94" s="75" t="s">
        <v>3918</v>
      </c>
      <c r="J94" s="70" t="str">
        <f>"&lt;p style="&amp;""""&amp;"padding-left: 2em; text-indent: -2em;"&amp;""""&amp;"&gt;["&amp;I94&amp;"]&lt;/p&gt;{#"&amp;F94&amp;"}&lt;br&gt;&lt;br&gt;"</f>
        <v>&lt;p style="padding-left: 2em; text-indent: -2em;"&gt;[Delisle, Z. J., Henrich, M., Palencia, P., &amp; Swihart, R. K. (2023). Reducing bias in density estimates for unmarked populations that exhibit reactive behaviour towards camera traps. *Methods in Ecology and Evolution, 14*(12), 3100–3111. &lt;https://doi.org/10.1111/2041-210X.14247&gt;]&lt;/p&gt;{#delisle_et_al_2023}&lt;br&gt;&lt;br&gt;</v>
      </c>
      <c r="K94" s="12" t="s">
        <v>621</v>
      </c>
      <c r="M94" s="12" t="str">
        <f>"{{ ref_intext_"&amp;F94&amp;" }}"</f>
        <v>{{ ref_intext_delisle_et_al_2023 }}</v>
      </c>
      <c r="N94" s="12" t="str">
        <f>"{{ ref_bib_"&amp;F94&amp;" }}"</f>
        <v>{{ ref_bib_delisle_et_al_2023 }}</v>
      </c>
      <c r="O94" s="12" t="str">
        <f>"    ref_intext_"&amp;F94&amp;": "&amp;""""&amp;"["&amp;G94&amp;"](#"&amp;F94&amp;")"&amp;""""</f>
        <v xml:space="preserve">    ref_intext_delisle_et_al_2023: "[Delisle et al., 2023](#delisle_et_al_2023)"</v>
      </c>
      <c r="P94" s="12" t="str">
        <f>"    ref_intext_"&amp;F94&amp;": "&amp;""""&amp;G94&amp;""""</f>
        <v xml:space="preserve">    ref_intext_delisle_et_al_2023: "Delisle et al., 2023"</v>
      </c>
      <c r="Q94" s="12" t="str">
        <f>"    ref_bib_"&amp;F94&amp;": "&amp;""""&amp;I94&amp;""""</f>
        <v xml:space="preserve">    ref_bib_delisle_et_al_2023: "Delisle, Z. J., Henrich, M., Palencia, P., &amp; Swihart, R. K. (2023). Reducing bias in density estimates for unmarked populations that exhibit reactive behaviour towards camera traps. *Methods in Ecology and Evolution, 14*(12), 3100–3111. &lt;https://doi.org/10.1111/2041-210X.14247&gt;"</v>
      </c>
    </row>
    <row r="95" spans="2:17" ht="15">
      <c r="B95" s="12" t="b">
        <v>1</v>
      </c>
      <c r="C95" s="12" t="b">
        <v>0</v>
      </c>
      <c r="D95" s="12" t="b">
        <v>0</v>
      </c>
      <c r="E95" s="12" t="b">
        <v>1</v>
      </c>
      <c r="F95" s="12" t="s">
        <v>1423</v>
      </c>
      <c r="G95" s="12" t="s">
        <v>277</v>
      </c>
      <c r="H95" s="12" t="s">
        <v>277</v>
      </c>
      <c r="I95" s="75" t="s">
        <v>1683</v>
      </c>
      <c r="J95" s="70" t="str">
        <f>"&lt;p style="&amp;""""&amp;"padding-left: 2em; text-indent: -2em;"&amp;""""&amp;"&gt;["&amp;I95&amp;"]&lt;/p&gt;{#"&amp;F95&amp;"}&lt;br&gt;&lt;br&gt;"</f>
        <v>&lt;p style="padding-left: 2em; text-indent: -2em;"&gt;[Dénes, F. V., Silveira, L. F., Beissinger, S. R., &amp; Isaac, N. (2015). Estimating Abundance of Unmarked Animal Populations: Accounting for Imperfect Detection and Other Sources of Zero Inflation. *Methods in Ecology and Evolution, 6*(5), 543–556. &lt;https://doi.org/10.1111/2041-210x.12333&gt;]&lt;/p&gt;{#denes_et_al_2015}&lt;br&gt;&lt;br&gt;</v>
      </c>
      <c r="K95" s="12" t="s">
        <v>621</v>
      </c>
      <c r="L95" s="12" t="str">
        <f>LEFT(I95,141)&amp;" &lt;br&gt; &amp;nbsp;&amp;nbsp;&amp;nbsp;&amp;nbsp;&amp;nbsp;&amp;nbsp;&amp;nbsp;&amp;nbsp;"&amp;MID(I95,2,142)&amp;MID(I95,142,500)&amp;"&lt;br&gt;&lt;br&gt;"</f>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M95" s="12" t="str">
        <f>"{{ ref_intext_"&amp;F95&amp;" }}"</f>
        <v>{{ ref_intext_denes_et_al_2015 }}</v>
      </c>
      <c r="N95" s="12" t="str">
        <f>"{{ ref_bib_"&amp;F95&amp;" }}"</f>
        <v>{{ ref_bib_denes_et_al_2015 }}</v>
      </c>
      <c r="O95" s="12" t="str">
        <f>"    ref_intext_"&amp;F95&amp;": "&amp;""""&amp;"["&amp;G95&amp;"](#"&amp;F95&amp;")"&amp;""""</f>
        <v xml:space="preserve">    ref_intext_denes_et_al_2015: "[Dénes et al., 2015](#denes_et_al_2015)"</v>
      </c>
      <c r="P95" s="12" t="str">
        <f>"    ref_intext_"&amp;F95&amp;": "&amp;""""&amp;G95&amp;""""</f>
        <v xml:space="preserve">    ref_intext_denes_et_al_2015: "Dénes et al., 2015"</v>
      </c>
      <c r="Q95" s="12" t="str">
        <f>"    ref_bib_"&amp;F95&amp;": "&amp;""""&amp;I95&amp;""""</f>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96" spans="2:17" ht="15">
      <c r="B96" s="12" t="b">
        <v>0</v>
      </c>
      <c r="C96" s="12" t="b">
        <v>0</v>
      </c>
      <c r="D96" s="12" t="b">
        <v>1</v>
      </c>
      <c r="E96" s="12" t="b">
        <v>1</v>
      </c>
      <c r="F96" s="12" t="s">
        <v>1424</v>
      </c>
      <c r="G96" s="12" t="s">
        <v>276</v>
      </c>
      <c r="H96" s="12" t="s">
        <v>276</v>
      </c>
      <c r="I96" s="75" t="s">
        <v>1684</v>
      </c>
      <c r="J96" s="70" t="str">
        <f>"&lt;p style="&amp;""""&amp;"padding-left: 2em; text-indent: -2em;"&amp;""""&amp;"&gt;["&amp;I96&amp;"]&lt;/p&gt;{#"&amp;F96&amp;"}&lt;br&gt;&lt;br&gt;"</f>
        <v>&lt;p style="padding-left: 2em; text-indent: -2em;"&gt;[Deng, C., Daley, T., &amp; Smith, A. (2015). Applications of species accumulation curves in large‐scale biological data analysis. *Quantitative Biology*, *3*(3), 135–144. &lt;https://doi.org/10.1007/s40484-015-0049-7&gt;]&lt;/p&gt;{#deng_et_al_2015}&lt;br&gt;&lt;br&gt;</v>
      </c>
      <c r="K96" s="12" t="s">
        <v>621</v>
      </c>
      <c r="L96" s="12" t="str">
        <f>LEFT(I96,141)&amp;" &lt;br&gt; &amp;nbsp;&amp;nbsp;&amp;nbsp;&amp;nbsp;&amp;nbsp;&amp;nbsp;&amp;nbsp;&amp;nbsp;"&amp;MID(I96,2,142)&amp;MID(I96,142,500)&amp;"&lt;br&gt;&lt;br&gt;"</f>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M96" s="12" t="str">
        <f>"{{ ref_intext_"&amp;F96&amp;" }}"</f>
        <v>{{ ref_intext_deng_et_al_2015 }}</v>
      </c>
      <c r="N96" s="12" t="str">
        <f>"{{ ref_bib_"&amp;F96&amp;" }}"</f>
        <v>{{ ref_bib_deng_et_al_2015 }}</v>
      </c>
      <c r="O96" s="12" t="str">
        <f>"    ref_intext_"&amp;F96&amp;": "&amp;""""&amp;"["&amp;G96&amp;"](#"&amp;F96&amp;")"&amp;""""</f>
        <v xml:space="preserve">    ref_intext_deng_et_al_2015: "[Deng et al., 2015](#deng_et_al_2015)"</v>
      </c>
      <c r="P96" s="12" t="str">
        <f>"    ref_intext_"&amp;F96&amp;": "&amp;""""&amp;G96&amp;""""</f>
        <v xml:space="preserve">    ref_intext_deng_et_al_2015: "Deng et al., 2015"</v>
      </c>
      <c r="Q96" s="12" t="str">
        <f>"    ref_bib_"&amp;F96&amp;": "&amp;""""&amp;I96&amp;""""</f>
        <v xml:space="preserve">    ref_bib_deng_et_al_2015: "Deng, C., Daley, T., &amp; Smith, A. (2015). Applications of species accumulation curves in large‐scale biological data analysis. *Quantitative Biology*, *3*(3), 135–144. &lt;https://doi.org/10.1007/s40484-015-0049-7&gt;"</v>
      </c>
    </row>
    <row r="97" spans="2:17" ht="15">
      <c r="B97" s="17"/>
      <c r="D97" s="17"/>
      <c r="E97" s="12" t="b">
        <v>1</v>
      </c>
      <c r="F97" s="12" t="s">
        <v>3541</v>
      </c>
      <c r="G97" s="12" t="s">
        <v>3595</v>
      </c>
      <c r="H97" s="12" t="s">
        <v>3595</v>
      </c>
      <c r="I97" s="75" t="s">
        <v>3592</v>
      </c>
      <c r="J97" s="70" t="str">
        <f>"&lt;p style="&amp;""""&amp;"padding-left: 2em; text-indent: -2em;"&amp;""""&amp;"&gt;["&amp;I97&amp;"]&lt;/p&gt;{#"&amp;F97&amp;"}&lt;br&gt;&lt;br&gt;"</f>
        <v>&lt;p style="padding-left: 2em; text-indent: -2em;"&gt;[Després‐Einspenner, M., Howe, E. J., Drapeau, P., &amp; Kühl, H. S. (2017). An empirical evaluation of camera trapping and spatially explicit capture‐recapture models for estimating chimpanzee density. *American Journal of Primatology, 79*(7), e22647. &lt;https://doi.org/10.1002/ajp.22647&gt;]&lt;/p&gt;{#despres_einspenner_et_al_2017}&lt;br&gt;&lt;br&gt;</v>
      </c>
      <c r="K97" s="12" t="s">
        <v>621</v>
      </c>
      <c r="M97" s="12" t="str">
        <f>"{{ ref_intext_"&amp;F97&amp;" }}"</f>
        <v>{{ ref_intext_despres_einspenner_et_al_2017 }}</v>
      </c>
      <c r="N97" s="12" t="str">
        <f>"{{ ref_bib_"&amp;F97&amp;" }}"</f>
        <v>{{ ref_bib_despres_einspenner_et_al_2017 }}</v>
      </c>
      <c r="O97" s="12" t="str">
        <f>"    ref_intext_"&amp;F97&amp;": "&amp;""""&amp;"["&amp;G97&amp;"](#"&amp;F97&amp;")"&amp;""""</f>
        <v xml:space="preserve">    ref_intext_despres_einspenner_et_al_2017: "[Després‐Einspenner et al., 2017](#despres_einspenner_et_al_2017)"</v>
      </c>
      <c r="P97" s="12" t="str">
        <f>"    ref_intext_"&amp;F97&amp;": "&amp;""""&amp;G97&amp;""""</f>
        <v xml:space="preserve">    ref_intext_despres_einspenner_et_al_2017: "Després‐Einspenner et al., 2017"</v>
      </c>
      <c r="Q97" s="12" t="str">
        <f>"    ref_bib_"&amp;F97&amp;": "&amp;""""&amp;I97&amp;""""</f>
        <v xml:space="preserve">    ref_bib_despres_einspenner_et_al_2017: "Després‐Einspenner, M., Howe, E. J., Drapeau, P., &amp; Kühl, H. S. (2017). An empirical evaluation of camera trapping and spatially explicit capture‐recapture models for estimating chimpanzee density. *American Journal of Primatology, 79*(7), e22647. &lt;https://doi.org/10.1002/ajp.22647&gt;"</v>
      </c>
    </row>
    <row r="98" spans="2:17" ht="15">
      <c r="B98" s="12" t="b">
        <v>0</v>
      </c>
      <c r="C98" s="12" t="b">
        <v>0</v>
      </c>
      <c r="E98" s="12" t="b">
        <v>1</v>
      </c>
      <c r="F98" s="12" t="s">
        <v>1425</v>
      </c>
      <c r="G98" s="12" t="s">
        <v>275</v>
      </c>
      <c r="H98" s="12" t="s">
        <v>275</v>
      </c>
      <c r="I98" s="75" t="s">
        <v>1685</v>
      </c>
      <c r="J98" s="70" t="str">
        <f>"&lt;p style="&amp;""""&amp;"padding-left: 2em; text-indent: -2em;"&amp;""""&amp;"&gt;["&amp;I98&amp;"]&lt;/p&gt;{#"&amp;F98&amp;"}&lt;br&gt;&lt;br&gt;"</f>
        <v>&lt;p style="padding-left: 2em; text-indent: -2em;"&gt;[Dey, S., Moqanaki, E., Milleret, C., Dupont, P., Tourani, M., &amp; Bischof, R. (2023). Modelling spatially autocorrelated detection probabilities in spatial capture-recapture using random effects. *Ecological Modelling, 479*, 110324. &lt;https://doi.org/10.1016/j.ecolmodel.2023.110324&gt;]&lt;/p&gt;{#dey_et_al_2023}&lt;br&gt;&lt;br&gt;</v>
      </c>
      <c r="K98" s="12" t="s">
        <v>621</v>
      </c>
      <c r="L98" s="12" t="str">
        <f>LEFT(I98,141)&amp;" &lt;br&gt; &amp;nbsp;&amp;nbsp;&amp;nbsp;&amp;nbsp;&amp;nbsp;&amp;nbsp;&amp;nbsp;&amp;nbsp;"&amp;MID(I98,2,142)&amp;MID(I98,142,500)&amp;"&lt;br&gt;&lt;br&gt;"</f>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M98" s="12" t="str">
        <f>"{{ ref_intext_"&amp;F98&amp;" }}"</f>
        <v>{{ ref_intext_dey_et_al_2023 }}</v>
      </c>
      <c r="N98" s="12" t="str">
        <f>"{{ ref_bib_"&amp;F98&amp;" }}"</f>
        <v>{{ ref_bib_dey_et_al_2023 }}</v>
      </c>
      <c r="O98" s="12" t="str">
        <f>"    ref_intext_"&amp;F98&amp;": "&amp;""""&amp;"["&amp;G98&amp;"](#"&amp;F98&amp;")"&amp;""""</f>
        <v xml:space="preserve">    ref_intext_dey_et_al_2023: "[Dey et al., 2023](#dey_et_al_2023)"</v>
      </c>
      <c r="P98" s="12" t="str">
        <f>"    ref_intext_"&amp;F98&amp;": "&amp;""""&amp;G98&amp;""""</f>
        <v xml:space="preserve">    ref_intext_dey_et_al_2023: "Dey et al., 2023"</v>
      </c>
      <c r="Q98" s="12" t="str">
        <f>"    ref_bib_"&amp;F98&amp;": "&amp;""""&amp;I98&amp;""""</f>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99" spans="2:17" ht="15">
      <c r="E99" s="12" t="b">
        <v>1</v>
      </c>
      <c r="F99" s="12" t="s">
        <v>3008</v>
      </c>
      <c r="G99" s="12" t="s">
        <v>3010</v>
      </c>
      <c r="H99" s="12" t="s">
        <v>3010</v>
      </c>
      <c r="I99" s="75" t="s">
        <v>3009</v>
      </c>
      <c r="J99" s="70" t="str">
        <f>"&lt;p style="&amp;""""&amp;"padding-left: 2em; text-indent: -2em;"&amp;""""&amp;"&gt;["&amp;I99&amp;"]&lt;/p&gt;{#"&amp;F99&amp;"}&lt;br&gt;&lt;br&gt;"</f>
        <v>&lt;p style="padding-left: 2em; text-indent: -2em;"&gt;[Dickie, M. (2022, April 19). “NEW PAPER ALERT!” Tweet. @MelanieDickie. &lt;https://twitter.com/MelanieDickie/status/1516432277009403904&gt;]&lt;/p&gt;{#dickie_2022}&lt;br&gt;&lt;br&gt;</v>
      </c>
      <c r="K99" s="12" t="s">
        <v>621</v>
      </c>
      <c r="M99" s="12" t="str">
        <f>"{{ ref_intext_"&amp;F99&amp;" }}"</f>
        <v>{{ ref_intext_dickie_2022 }}</v>
      </c>
      <c r="N99" s="12" t="str">
        <f>"{{ ref_bib_"&amp;F99&amp;" }}"</f>
        <v>{{ ref_bib_dickie_2022 }}</v>
      </c>
      <c r="O99" s="12" t="str">
        <f>"    ref_intext_"&amp;F99&amp;": "&amp;""""&amp;"["&amp;G99&amp;"](#"&amp;F99&amp;")"&amp;""""</f>
        <v xml:space="preserve">    ref_intext_dickie_2022: "[Dickie, 2022](#dickie_2022)"</v>
      </c>
      <c r="P99" s="12" t="str">
        <f>"    ref_intext_"&amp;F99&amp;": "&amp;""""&amp;G99&amp;""""</f>
        <v xml:space="preserve">    ref_intext_dickie_2022: "Dickie, 2022"</v>
      </c>
      <c r="Q99" s="12" t="str">
        <f>"    ref_bib_"&amp;F99&amp;": "&amp;""""&amp;I99&amp;""""</f>
        <v xml:space="preserve">    ref_bib_dickie_2022: "Dickie, M. (2022, April 19). “NEW PAPER ALERT!” Tweet. @MelanieDickie. &lt;https://twitter.com/MelanieDickie/status/1516432277009403904&gt;"</v>
      </c>
    </row>
    <row r="100" spans="2:17" ht="15">
      <c r="B100" s="12" t="b">
        <v>1</v>
      </c>
      <c r="C100" s="12" t="b">
        <v>0</v>
      </c>
      <c r="D100" s="12" t="b">
        <v>0</v>
      </c>
      <c r="E100" s="12" t="b">
        <v>1</v>
      </c>
      <c r="F100" s="12" t="s">
        <v>1426</v>
      </c>
      <c r="G100" s="12" t="s">
        <v>274</v>
      </c>
      <c r="H100" s="12" t="s">
        <v>274</v>
      </c>
      <c r="I100" s="75" t="s">
        <v>2616</v>
      </c>
      <c r="J100" s="70" t="str">
        <f>"&lt;p style="&amp;""""&amp;"padding-left: 2em; text-indent: -2em;"&amp;""""&amp;"&gt;["&amp;I100&amp;"]&lt;/p&gt;{#"&amp;F100&amp;"}&lt;br&gt;&lt;br&gt;"</f>
        <v>&lt;p style="padding-left: 2em; text-indent: -2em;"&gt;[Dillon, A., &amp; Kelly, M. J. (2008). Ocelot Home Range, Overlap and Density: Comparing Radio Telemetry with Camera Trapping. *Journal of Zoology, 275*, 391–398. &lt;https://doi.org/10.1111/j.1469-7998.2008.00452.x&gt;]&lt;/p&gt;{#dillon_kelly_2008}&lt;br&gt;&lt;br&gt;</v>
      </c>
      <c r="K100" s="12" t="s">
        <v>621</v>
      </c>
      <c r="L100" s="12" t="str">
        <f>LEFT(I100,141)&amp;" &lt;br&gt; &amp;nbsp;&amp;nbsp;&amp;nbsp;&amp;nbsp;&amp;nbsp;&amp;nbsp;&amp;nbsp;&amp;nbsp;"&amp;MID(I100,2,142)&amp;MID(I100,142,500)&amp;"&lt;br&gt;&lt;br&gt;"</f>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M100" s="12" t="str">
        <f>"{{ ref_intext_"&amp;F100&amp;" }}"</f>
        <v>{{ ref_intext_dillon_kelly_2008 }}</v>
      </c>
      <c r="N100" s="12" t="str">
        <f>"{{ ref_bib_"&amp;F100&amp;" }}"</f>
        <v>{{ ref_bib_dillon_kelly_2008 }}</v>
      </c>
      <c r="O100" s="12" t="str">
        <f>"    ref_intext_"&amp;F100&amp;": "&amp;""""&amp;"["&amp;G100&amp;"](#"&amp;F100&amp;")"&amp;""""</f>
        <v xml:space="preserve">    ref_intext_dillon_kelly_2008: "[Dillon &amp; Kelly, 2008](#dillon_kelly_2008)"</v>
      </c>
      <c r="P100" s="12" t="str">
        <f>"    ref_intext_"&amp;F100&amp;": "&amp;""""&amp;G100&amp;""""</f>
        <v xml:space="preserve">    ref_intext_dillon_kelly_2008: "Dillon &amp; Kelly, 2008"</v>
      </c>
      <c r="Q100" s="12" t="str">
        <f>"    ref_bib_"&amp;F100&amp;": "&amp;""""&amp;I100&amp;""""</f>
        <v xml:space="preserve">    ref_bib_dillon_kelly_2008: "Dillon, A., &amp; Kelly, M. J. (2008). Ocelot Home Range, Overlap and Density: Comparing Radio Telemetry with Camera Trapping. *Journal of Zoology, 275*, 391–398. &lt;https://doi.org/10.1111/j.1469-7998.2008.00452.x&gt;"</v>
      </c>
    </row>
    <row r="101" spans="2:17" ht="15">
      <c r="E101" s="12" t="b">
        <v>1</v>
      </c>
      <c r="F101" s="12" t="s">
        <v>3397</v>
      </c>
      <c r="G101" s="12" t="s">
        <v>3396</v>
      </c>
      <c r="H101" s="12" t="s">
        <v>3395</v>
      </c>
      <c r="I101" s="75" t="s">
        <v>3394</v>
      </c>
      <c r="J101" s="70" t="str">
        <f>"&lt;p style="&amp;""""&amp;"padding-left: 2em; text-indent: -2em;"&amp;""""&amp;"&gt;["&amp;I101&amp;"]&lt;/p&gt;{#"&amp;F101&amp;"}&lt;br&gt;&lt;br&gt;"</f>
        <v>&lt;p style="padding-left: 2em; text-indent: -2em;"&gt;[Donovan, T., Hines, J., &amp; MacKenzie, D. (2024). OCCUPANCYTUTS: Occupancy modelling tutorials with RPRESENCE. *Methods in Ecology and Evolution, 15*(3), 477–483. &lt;https://doi.org/10.1111/2041-210X.14285&gt;]&lt;/p&gt;{#donovan_et_al_2024}&lt;br&gt;&lt;br&gt;</v>
      </c>
      <c r="K101" s="12" t="s">
        <v>621</v>
      </c>
      <c r="M101" s="12" t="str">
        <f>"{{ ref_intext_"&amp;F101&amp;" }}"</f>
        <v>{{ ref_intext_donovan_et_al_2024 }}</v>
      </c>
      <c r="N101" s="12" t="str">
        <f>"{{ ref_bib_"&amp;F101&amp;" }}"</f>
        <v>{{ ref_bib_donovan_et_al_2024 }}</v>
      </c>
      <c r="O101" s="12" t="str">
        <f>"    ref_intext_"&amp;F101&amp;": "&amp;""""&amp;"["&amp;G101&amp;"](#"&amp;F101&amp;")"&amp;""""</f>
        <v xml:space="preserve">    ref_intext_donovan_et_al_2024: "[Donovan et al., 2024 ](#donovan_et_al_2024)"</v>
      </c>
      <c r="P101" s="12" t="str">
        <f>"    ref_intext_"&amp;F101&amp;": "&amp;""""&amp;G101&amp;""""</f>
        <v xml:space="preserve">    ref_intext_donovan_et_al_2024: "Donovan et al., 2024 "</v>
      </c>
      <c r="Q101" s="12" t="str">
        <f>"    ref_bib_"&amp;F101&amp;": "&amp;""""&amp;I101&amp;""""</f>
        <v xml:space="preserve">    ref_bib_donovan_et_al_2024: "Donovan, T., Hines, J., &amp; MacKenzie, D. (2024). OCCUPANCYTUTS: Occupancy modelling tutorials with RPRESENCE. *Methods in Ecology and Evolution, 15*(3), 477–483. &lt;https://doi.org/10.1111/2041-210X.14285&gt;"</v>
      </c>
    </row>
    <row r="102" spans="2:17" ht="15">
      <c r="B102" s="12" t="b">
        <v>1</v>
      </c>
      <c r="C102" s="12" t="b">
        <v>0</v>
      </c>
      <c r="D102" s="12" t="b">
        <v>0</v>
      </c>
      <c r="E102" s="12" t="b">
        <v>1</v>
      </c>
      <c r="F102" s="12" t="s">
        <v>1427</v>
      </c>
      <c r="G102" s="12" t="s">
        <v>273</v>
      </c>
      <c r="H102" s="12" t="s">
        <v>273</v>
      </c>
      <c r="I102" s="75" t="s">
        <v>2617</v>
      </c>
      <c r="J102" s="70" t="str">
        <f>"&lt;p style="&amp;""""&amp;"padding-left: 2em; text-indent: -2em;"&amp;""""&amp;"&gt;["&amp;I102&amp;"]&lt;/p&gt;{#"&amp;F102&amp;"}&lt;br&gt;&lt;br&gt;"</f>
        <v>&lt;p style="padding-left: 2em; text-indent: -2em;"&gt;[Doran-Myers, D. (2018). *Methodological Comparison of Canada Lynx Density Estimation* [Master of Science in Ecology thesis, University of Alberta]. ERA: Education and Research Archive. &lt;https://doi.org/10.7939/R3Q815805&gt;]&lt;/p&gt;{#doran_myers_2018}&lt;br&gt;&lt;br&gt;</v>
      </c>
      <c r="K102" s="12" t="s">
        <v>621</v>
      </c>
      <c r="L102" s="12" t="str">
        <f>LEFT(I102,141)&amp;" &lt;br&gt; &amp;nbsp;&amp;nbsp;&amp;nbsp;&amp;nbsp;&amp;nbsp;&amp;nbsp;&amp;nbsp;&amp;nbsp;"&amp;MID(I102,2,142)&amp;MID(I102,142,500)&amp;"&lt;br&gt;&lt;br&gt;"</f>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M102" s="12" t="str">
        <f>"{{ ref_intext_"&amp;F102&amp;" }}"</f>
        <v>{{ ref_intext_doran_myers_2018 }}</v>
      </c>
      <c r="N102" s="12" t="str">
        <f>"{{ ref_bib_"&amp;F102&amp;" }}"</f>
        <v>{{ ref_bib_doran_myers_2018 }}</v>
      </c>
      <c r="O102" s="12" t="str">
        <f>"    ref_intext_"&amp;F102&amp;": "&amp;""""&amp;"["&amp;G102&amp;"](#"&amp;F102&amp;")"&amp;""""</f>
        <v xml:space="preserve">    ref_intext_doran_myers_2018: "[Doran-Myers, 2018](#doran_myers_2018)"</v>
      </c>
      <c r="P102" s="12" t="str">
        <f>"    ref_intext_"&amp;F102&amp;": "&amp;""""&amp;G102&amp;""""</f>
        <v xml:space="preserve">    ref_intext_doran_myers_2018: "Doran-Myers, 2018"</v>
      </c>
      <c r="Q102" s="12" t="str">
        <f>"    ref_bib_"&amp;F102&amp;": "&amp;""""&amp;I102&amp;""""</f>
        <v xml:space="preserve">    ref_bib_doran_myers_2018: "Doran-Myers, D. (2018). *Methodological Comparison of Canada Lynx Density Estimation* [Master of Science in Ecology thesis, University of Alberta]. ERA: Education and Research Archive. &lt;https://doi.org/10.7939/R3Q815805&gt;"</v>
      </c>
    </row>
    <row r="103" spans="2:17" ht="15">
      <c r="E103" s="12" t="b">
        <v>1</v>
      </c>
      <c r="F103" s="12" t="s">
        <v>3532</v>
      </c>
      <c r="G103" s="12" t="s">
        <v>3531</v>
      </c>
      <c r="I103" s="75" t="s">
        <v>3530</v>
      </c>
      <c r="J103" s="70" t="str">
        <f>"&lt;p style="&amp;""""&amp;"padding-left: 2em; text-indent: -2em;"&amp;""""&amp;"&gt;["&amp;I103&amp;"]&lt;/p&gt;{#"&amp;F103&amp;"}&lt;br&gt;&lt;br&gt;"</f>
        <v>&lt;p style="padding-left: 2em; text-indent: -2em;"&gt;[Dubey, A (n.d.). *species abundance*. &lt;https://www.britannica.com/science/species-abundance&gt;]&lt;/p&gt;{#dubey_nd}&lt;br&gt;&lt;br&gt;</v>
      </c>
      <c r="K103" s="12" t="s">
        <v>621</v>
      </c>
      <c r="M103" s="12" t="str">
        <f>"{{ ref_intext_"&amp;F103&amp;" }}"</f>
        <v>{{ ref_intext_dubey_nd }}</v>
      </c>
      <c r="N103" s="12" t="str">
        <f>"{{ ref_bib_"&amp;F103&amp;" }}"</f>
        <v>{{ ref_bib_dubey_nd }}</v>
      </c>
      <c r="O103" s="12" t="str">
        <f>"    ref_intext_"&amp;F103&amp;": "&amp;""""&amp;"["&amp;G103&amp;"](#"&amp;F103&amp;")"&amp;""""</f>
        <v xml:space="preserve">    ref_intext_dubey_nd: "[Dubey (n.d.)](#dubey_nd)"</v>
      </c>
      <c r="P103" s="12" t="str">
        <f>"    ref_intext_"&amp;F103&amp;": "&amp;""""&amp;G103&amp;""""</f>
        <v xml:space="preserve">    ref_intext_dubey_nd: "Dubey (n.d.)"</v>
      </c>
      <c r="Q103" s="12" t="str">
        <f>"    ref_bib_"&amp;F103&amp;": "&amp;""""&amp;I103&amp;""""</f>
        <v xml:space="preserve">    ref_bib_dubey_nd: "Dubey, A (n.d.). *species abundance*. &lt;https://www.britannica.com/science/species-abundance&gt;"</v>
      </c>
    </row>
    <row r="104" spans="2:17" ht="15">
      <c r="B104" s="12" t="b">
        <v>0</v>
      </c>
      <c r="C104" s="12" t="b">
        <v>1</v>
      </c>
      <c r="D104" s="12" t="b">
        <v>0</v>
      </c>
      <c r="E104" s="12" t="b">
        <v>1</v>
      </c>
      <c r="F104" s="12" t="s">
        <v>1428</v>
      </c>
      <c r="G104" s="12" t="s">
        <v>272</v>
      </c>
      <c r="H104" s="12" t="s">
        <v>272</v>
      </c>
      <c r="I104" s="75" t="s">
        <v>1686</v>
      </c>
      <c r="J104" s="70" t="str">
        <f>"&lt;p style="&amp;""""&amp;"padding-left: 2em; text-indent: -2em;"&amp;""""&amp;"&gt;["&amp;I104&amp;"]&lt;/p&gt;{#"&amp;F104&amp;"}&lt;br&gt;&lt;br&gt;"</f>
        <v>&lt;p style="padding-left: 2em; text-indent: -2em;"&gt;[Dunne, B. M., &amp; Quinn, M. S. (2009). Effectiveness of above-ground pipeline mitigation for moose (*Alces alces*) and other large mammals. *Biological Conservation, 142* (2), 332–343. &lt;https://doi.org/10.1016/j.biocon.2008.10.029&gt;]&lt;/p&gt;{#dunne_quinn_2009}&lt;br&gt;&lt;br&gt;</v>
      </c>
      <c r="K104" s="12" t="s">
        <v>621</v>
      </c>
      <c r="L104" s="12" t="str">
        <f>LEFT(I104,141)&amp;" &lt;br&gt; &amp;nbsp;&amp;nbsp;&amp;nbsp;&amp;nbsp;&amp;nbsp;&amp;nbsp;&amp;nbsp;&amp;nbsp;"&amp;MID(I104,2,142)&amp;MID(I104,142,500)&amp;"&lt;br&gt;&lt;br&gt;"</f>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M104" s="12" t="str">
        <f>"{{ ref_intext_"&amp;F104&amp;" }}"</f>
        <v>{{ ref_intext_dunne_quinn_2009 }}</v>
      </c>
      <c r="N104" s="12" t="str">
        <f>"{{ ref_bib_"&amp;F104&amp;" }}"</f>
        <v>{{ ref_bib_dunne_quinn_2009 }}</v>
      </c>
      <c r="O104" s="12" t="str">
        <f>"    ref_intext_"&amp;F104&amp;": "&amp;""""&amp;"["&amp;G104&amp;"](#"&amp;F104&amp;")"&amp;""""</f>
        <v xml:space="preserve">    ref_intext_dunne_quinn_2009: "[Dunne &amp; Quinn, 2009](#dunne_quinn_2009)"</v>
      </c>
      <c r="P104" s="12" t="str">
        <f>"    ref_intext_"&amp;F104&amp;": "&amp;""""&amp;G104&amp;""""</f>
        <v xml:space="preserve">    ref_intext_dunne_quinn_2009: "Dunne &amp; Quinn, 2009"</v>
      </c>
      <c r="Q104" s="12" t="str">
        <f>"    ref_bib_"&amp;F104&amp;": "&amp;""""&amp;I104&amp;""""</f>
        <v xml:space="preserve">    ref_bib_dunne_quinn_2009: "Dunne, B. M., &amp; Quinn, M. S. (2009). Effectiveness of above-ground pipeline mitigation for moose (*Alces alces*) and other large mammals. *Biological Conservation, 142* (2), 332–343. &lt;https://doi.org/10.1016/j.biocon.2008.10.029&gt;"</v>
      </c>
    </row>
    <row r="105" spans="2:17" ht="15">
      <c r="B105" s="17"/>
      <c r="D105" s="17"/>
      <c r="E105" s="12" t="b">
        <v>1</v>
      </c>
      <c r="F105" s="12" t="s">
        <v>3591</v>
      </c>
      <c r="G105" s="12" t="s">
        <v>3594</v>
      </c>
      <c r="H105" s="17"/>
      <c r="I105" s="75" t="s">
        <v>3590</v>
      </c>
      <c r="J105" s="70" t="str">
        <f>"&lt;p style="&amp;""""&amp;"padding-left: 2em; text-indent: -2em;"&amp;""""&amp;"&gt;["&amp;I105&amp;"]&lt;/p&gt;{#"&amp;F105&amp;"}&lt;br&gt;&lt;br&gt;"</f>
        <v>&lt;p style="padding-left: 2em; text-indent: -2em;"&gt;[Dupont, G., Royle, J. A., Nawaz, M. A., &amp; Sutherland, C. (2021). Optimal sampling design for spatial capture–recapture. *Ecology, 102*(3), e03262. &lt;https://doi.org/10.1002/ecy.3262&gt;]&lt;/p&gt;{#dupont_et_al_2021}&lt;br&gt;&lt;br&gt;</v>
      </c>
      <c r="K105" s="12" t="s">
        <v>621</v>
      </c>
      <c r="M105" s="12" t="str">
        <f>"{{ ref_intext_"&amp;F105&amp;" }}"</f>
        <v>{{ ref_intext_dupont_et_al_2021 }}</v>
      </c>
      <c r="N105" s="12" t="str">
        <f>"{{ ref_bib_"&amp;F105&amp;" }}"</f>
        <v>{{ ref_bib_dupont_et_al_2021 }}</v>
      </c>
      <c r="O105" s="12" t="str">
        <f>"    ref_intext_"&amp;F105&amp;": "&amp;""""&amp;"["&amp;G105&amp;"](#"&amp;F105&amp;")"&amp;""""</f>
        <v xml:space="preserve">    ref_intext_dupont_et_al_2021: "[Dupont et al., 2021](#dupont_et_al_2021)"</v>
      </c>
      <c r="P105" s="12" t="str">
        <f>"    ref_intext_"&amp;F105&amp;": "&amp;""""&amp;G105&amp;""""</f>
        <v xml:space="preserve">    ref_intext_dupont_et_al_2021: "Dupont et al., 2021"</v>
      </c>
      <c r="Q105" s="12" t="str">
        <f>"    ref_bib_"&amp;F105&amp;": "&amp;""""&amp;I105&amp;""""</f>
        <v xml:space="preserve">    ref_bib_dupont_et_al_2021: "Dupont, G., Royle, J. A., Nawaz, M. A., &amp; Sutherland, C. (2021). Optimal sampling design for spatial capture–recapture. *Ecology, 102*(3), e03262. &lt;https://doi.org/10.1002/ecy.3262&gt;"</v>
      </c>
    </row>
    <row r="106" spans="2:17" ht="15">
      <c r="B106" s="12" t="b">
        <v>1</v>
      </c>
      <c r="C106" s="12" t="b">
        <v>1</v>
      </c>
      <c r="D106" s="12" t="b">
        <v>0</v>
      </c>
      <c r="E106" s="12" t="b">
        <v>1</v>
      </c>
      <c r="F106" s="12" t="s">
        <v>1429</v>
      </c>
      <c r="G106" s="12" t="s">
        <v>271</v>
      </c>
      <c r="H106" s="12" t="s">
        <v>272</v>
      </c>
      <c r="I106" s="75" t="s">
        <v>1687</v>
      </c>
      <c r="J106" s="70" t="str">
        <f>"&lt;p style="&amp;""""&amp;"padding-left: 2em; text-indent: -2em;"&amp;""""&amp;"&gt;["&amp;I106&amp;"]&lt;/p&gt;{#"&amp;F106&amp;"}&lt;br&gt;&lt;br&gt;"</f>
        <v>&lt;p style="padding-left: 2em; text-indent: -2em;"&gt;[Duquette, J. F., Belant, J. L., Svoboda, N. J., Beyer Jr., D. E., &amp; Albright, C. A. (2014). Comparison of occupancy modeling and radiotelemetry to estimate ungulate population dynamics. *Population Ecology, 56,* 481-492. &lt;https://www.academia.edu/23421255/.&gt;]&lt;/p&gt;{#duquette_et_al_2014}&lt;br&gt;&lt;br&gt;</v>
      </c>
      <c r="K106" s="12" t="s">
        <v>621</v>
      </c>
      <c r="L106" s="12" t="str">
        <f>LEFT(I106,141)&amp;" &lt;br&gt; &amp;nbsp;&amp;nbsp;&amp;nbsp;&amp;nbsp;&amp;nbsp;&amp;nbsp;&amp;nbsp;&amp;nbsp;"&amp;MID(I106,2,142)&amp;MID(I106,142,500)&amp;"&lt;br&gt;&lt;br&gt;"</f>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M106" s="12" t="str">
        <f>"{{ ref_intext_"&amp;F106&amp;" }}"</f>
        <v>{{ ref_intext_duquette_et_al_2014 }}</v>
      </c>
      <c r="N106" s="12" t="str">
        <f>"{{ ref_bib_"&amp;F106&amp;" }}"</f>
        <v>{{ ref_bib_duquette_et_al_2014 }}</v>
      </c>
      <c r="O106" s="12" t="str">
        <f>"    ref_intext_"&amp;F106&amp;": "&amp;""""&amp;"["&amp;G106&amp;"](#"&amp;F106&amp;")"&amp;""""</f>
        <v xml:space="preserve">    ref_intext_duquette_et_al_2014: "[Duquette et al., 2014](#duquette_et_al_2014)"</v>
      </c>
      <c r="P106" s="12" t="str">
        <f>"    ref_intext_"&amp;F106&amp;": "&amp;""""&amp;G106&amp;""""</f>
        <v xml:space="preserve">    ref_intext_duquette_et_al_2014: "Duquette et al., 2014"</v>
      </c>
      <c r="Q106" s="12" t="str">
        <f>"    ref_bib_"&amp;F106&amp;": "&amp;""""&amp;I106&amp;""""</f>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107" spans="2:17" ht="15">
      <c r="B107" s="12" t="b">
        <v>1</v>
      </c>
      <c r="C107" s="12" t="b">
        <v>0</v>
      </c>
      <c r="D107" s="12" t="b">
        <v>0</v>
      </c>
      <c r="E107" s="12" t="b">
        <v>1</v>
      </c>
      <c r="F107" s="12" t="s">
        <v>30</v>
      </c>
      <c r="G107" s="12" t="s">
        <v>270</v>
      </c>
      <c r="H107" s="12" t="s">
        <v>270</v>
      </c>
      <c r="I107" s="75" t="s">
        <v>2618</v>
      </c>
      <c r="J107" s="70" t="str">
        <f>"&lt;p style="&amp;""""&amp;"padding-left: 2em; text-indent: -2em;"&amp;""""&amp;"&gt;["&amp;I107&amp;"]&lt;/p&gt;{#"&amp;F107&amp;"}&lt;br&gt;&lt;br&gt;"</f>
        <v>&lt;p style="padding-left: 2em; text-indent: -2em;"&gt;[Efford, M. (2004). Density Estimation in Live-Trapping Studies. *Oikos, 106*(3), 598–610. &lt;http://www.jstor.org.login.ezproxy.library.ualberta.ca/stable/3548382&gt;]&lt;/p&gt;{#efford_2004}&lt;br&gt;&lt;br&gt;</v>
      </c>
      <c r="K107" s="12" t="s">
        <v>621</v>
      </c>
      <c r="L107" s="12" t="str">
        <f>LEFT(I107,141)&amp;" &lt;br&gt; &amp;nbsp;&amp;nbsp;&amp;nbsp;&amp;nbsp;&amp;nbsp;&amp;nbsp;&amp;nbsp;&amp;nbsp;"&amp;MID(I107,2,142)&amp;MID(I107,142,500)&amp;"&lt;br&gt;&lt;br&gt;"</f>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M107" s="12" t="str">
        <f>"{{ ref_intext_"&amp;F107&amp;" }}"</f>
        <v>{{ ref_intext_efford_2004 }}</v>
      </c>
      <c r="N107" s="12" t="str">
        <f>"{{ ref_bib_"&amp;F107&amp;" }}"</f>
        <v>{{ ref_bib_efford_2004 }}</v>
      </c>
      <c r="O107" s="12" t="str">
        <f>"    ref_intext_"&amp;F107&amp;": "&amp;""""&amp;"["&amp;G107&amp;"](#"&amp;F107&amp;")"&amp;""""</f>
        <v xml:space="preserve">    ref_intext_efford_2004: "[Efford, 2004](#efford_2004)"</v>
      </c>
      <c r="P107" s="12" t="str">
        <f>"    ref_intext_"&amp;F107&amp;": "&amp;""""&amp;G107&amp;""""</f>
        <v xml:space="preserve">    ref_intext_efford_2004: "Efford, 2004"</v>
      </c>
      <c r="Q107" s="12" t="str">
        <f>"    ref_bib_"&amp;F107&amp;": "&amp;""""&amp;I107&amp;""""</f>
        <v xml:space="preserve">    ref_bib_efford_2004: "Efford, M. (2004). Density Estimation in Live-Trapping Studies. *Oikos, 106*(3), 598–610. &lt;http://www.jstor.org.login.ezproxy.library.ualberta.ca/stable/3548382&gt;"</v>
      </c>
    </row>
    <row r="108" spans="2:17" ht="15">
      <c r="B108" s="12" t="b">
        <v>1</v>
      </c>
      <c r="C108" s="12" t="b">
        <v>0</v>
      </c>
      <c r="D108" s="12" t="b">
        <v>0</v>
      </c>
      <c r="E108" s="12" t="b">
        <v>1</v>
      </c>
      <c r="F108" s="12" t="s">
        <v>29</v>
      </c>
      <c r="G108" s="12" t="s">
        <v>269</v>
      </c>
      <c r="H108" s="12" t="s">
        <v>269</v>
      </c>
      <c r="I108" s="75" t="s">
        <v>2619</v>
      </c>
      <c r="J108" s="70" t="str">
        <f>"&lt;p style="&amp;""""&amp;"padding-left: 2em; text-indent: -2em;"&amp;""""&amp;"&gt;["&amp;I108&amp;"]&lt;/p&gt;{#"&amp;F108&amp;"}&lt;br&gt;&lt;br&gt;"</f>
        <v>&lt;p style="padding-left: 2em; text-indent: -2em;"&gt;[Efford, M. G. (2022). Mark–resight in secr 4. 5. 1–20. &lt;https://www.otago.ac.nz/Density/pdfs/secr-markresight.pdf&gt;]&lt;/p&gt;{#efford_2022}&lt;br&gt;&lt;br&gt;</v>
      </c>
      <c r="K108" s="12" t="s">
        <v>621</v>
      </c>
      <c r="L108" s="12" t="str">
        <f>LEFT(I108,141)&amp;" &lt;br&gt; &amp;nbsp;&amp;nbsp;&amp;nbsp;&amp;nbsp;&amp;nbsp;&amp;nbsp;&amp;nbsp;&amp;nbsp;"&amp;MID(I108,2,142)&amp;MID(I108,142,500)&amp;"&lt;br&gt;&lt;br&gt;"</f>
        <v>Efford, M. G. (2022). Mark–resight in secr 4. 5. 1–20. &lt;https://www.otago.ac.nz/Density/pdfs/secr-markresight.pdf&gt; &lt;br&gt; &amp;nbsp;&amp;nbsp;&amp;nbsp;&amp;nbsp;&amp;nbsp;&amp;nbsp;&amp;nbsp;&amp;nbsp;fford, M. G. (2022). Mark–resight in secr 4. 5. 1–20. &lt;https://www.otago.ac.nz/Density/pdfs/secr-markresight.pdf&gt;&lt;br&gt;&lt;br&gt;</v>
      </c>
      <c r="M108" s="12" t="str">
        <f>"{{ ref_intext_"&amp;F108&amp;" }}"</f>
        <v>{{ ref_intext_efford_2022 }}</v>
      </c>
      <c r="N108" s="12" t="str">
        <f>"{{ ref_bib_"&amp;F108&amp;" }}"</f>
        <v>{{ ref_bib_efford_2022 }}</v>
      </c>
      <c r="O108" s="12" t="str">
        <f>"    ref_intext_"&amp;F108&amp;": "&amp;""""&amp;"["&amp;G108&amp;"](#"&amp;F108&amp;")"&amp;""""</f>
        <v xml:space="preserve">    ref_intext_efford_2022: "[Efford, 2022](#efford_2022)"</v>
      </c>
      <c r="P108" s="12" t="str">
        <f>"    ref_intext_"&amp;F108&amp;": "&amp;""""&amp;G108&amp;""""</f>
        <v xml:space="preserve">    ref_intext_efford_2022: "Efford, 2022"</v>
      </c>
      <c r="Q108" s="12" t="str">
        <f>"    ref_bib_"&amp;F108&amp;": "&amp;""""&amp;I108&amp;""""</f>
        <v xml:space="preserve">    ref_bib_efford_2022: "Efford, M. G. (2022). Mark–resight in secr 4. 5. 1–20. &lt;https://www.otago.ac.nz/Density/pdfs/secr-markresight.pdf&gt;"</v>
      </c>
    </row>
    <row r="109" spans="2:17" ht="15">
      <c r="E109" s="12" t="b">
        <v>1</v>
      </c>
      <c r="F109" s="12" t="s">
        <v>3600</v>
      </c>
      <c r="G109" s="12" t="s">
        <v>3978</v>
      </c>
      <c r="H109" s="12" t="s">
        <v>3978</v>
      </c>
      <c r="I109" s="75" t="s">
        <v>3979</v>
      </c>
      <c r="J109" s="70" t="str">
        <f>"&lt;p style="&amp;""""&amp;"padding-left: 2em; text-indent: -2em;"&amp;""""&amp;"&gt;["&amp;I109&amp;"]&lt;/p&gt;{#"&amp;F109&amp;"}&lt;br&gt;&lt;br&gt;"</f>
        <v>&lt;p style="padding-left: 2em; text-indent: -2em;"&gt;[Efford, M. (2023). *openCR: Open population capture-recapture models*. R package version 2.2.6. &lt;https://CRAN.R-project.org/package=openCR&gt;]&lt;/p&gt;{#efford_2023}&lt;br&gt;&lt;br&gt;</v>
      </c>
      <c r="K109" s="12" t="s">
        <v>621</v>
      </c>
      <c r="M109" s="12" t="str">
        <f>"{{ ref_intext_"&amp;F109&amp;" }}"</f>
        <v>{{ ref_intext_efford_2023 }}</v>
      </c>
      <c r="N109" s="12" t="str">
        <f>"{{ ref_bib_"&amp;F109&amp;" }}"</f>
        <v>{{ ref_bib_efford_2023 }}</v>
      </c>
      <c r="O109" s="12" t="str">
        <f>"    ref_intext_"&amp;F109&amp;": "&amp;""""&amp;"["&amp;G109&amp;"](#"&amp;F109&amp;")"&amp;""""</f>
        <v xml:space="preserve">    ref_intext_efford_2023: "[Efford, 2023](#efford_2023)"</v>
      </c>
      <c r="P109" s="12" t="str">
        <f>"    ref_intext_"&amp;F109&amp;": "&amp;""""&amp;G109&amp;""""</f>
        <v xml:space="preserve">    ref_intext_efford_2023: "Efford, 2023"</v>
      </c>
      <c r="Q109" s="12" t="str">
        <f>"    ref_bib_"&amp;F109&amp;": "&amp;""""&amp;I109&amp;""""</f>
        <v xml:space="preserve">    ref_bib_efford_2023: "Efford, M. (2023). *openCR: Open population capture-recapture models*. R package version 2.2.6. &lt;https://CRAN.R-project.org/package=openCR&gt;"</v>
      </c>
    </row>
    <row r="110" spans="2:17" ht="15">
      <c r="B110" s="12" t="b">
        <v>0</v>
      </c>
      <c r="C110" s="12" t="b">
        <v>0</v>
      </c>
      <c r="E110" s="12" t="b">
        <v>1</v>
      </c>
      <c r="F110" s="12" t="s">
        <v>3974</v>
      </c>
      <c r="G110" s="12" t="s">
        <v>3975</v>
      </c>
      <c r="H110" s="12" t="s">
        <v>3975</v>
      </c>
      <c r="I110" s="75" t="s">
        <v>3980</v>
      </c>
      <c r="J110" s="70" t="str">
        <f>"&lt;p style="&amp;""""&amp;"padding-left: 2em; text-indent: -2em;"&amp;""""&amp;"&gt;["&amp;I110&amp;"]&lt;/p&gt;{#"&amp;F110&amp;"}&lt;br&gt;&lt;br&gt;"</f>
        <v>&lt;p style="padding-left: 2em; text-indent: -2em;"&gt;[Efford, M. (2024a). *Package 'secr': Spatially Explicit Capture-Recapture* R package version 4.6.9. &lt;https://CRAN.R-project.org/package=secr&gt;]&lt;/p&gt;{#efford_2024a}&lt;br&gt;&lt;br&gt;</v>
      </c>
      <c r="K110" s="12" t="s">
        <v>621</v>
      </c>
      <c r="L110" s="12" t="str">
        <f>LEFT(I110,141)&amp;" &lt;br&gt; &amp;nbsp;&amp;nbsp;&amp;nbsp;&amp;nbsp;&amp;nbsp;&amp;nbsp;&amp;nbsp;&amp;nbsp;"&amp;MID(I110,2,142)&amp;MID(I110,142,500)&amp;"&lt;br&gt;&lt;br&gt;"</f>
        <v>Efford, M. (2024a). *Package 'secr': Spatially Explicit Capture-Recapture* R package version 4.6.9. &lt;https://CRAN.R-project.org/package=secr&gt; &lt;br&gt; &amp;nbsp;&amp;nbsp;&amp;nbsp;&amp;nbsp;&amp;nbsp;&amp;nbsp;&amp;nbsp;&amp;nbsp;fford, M. (2024a). *Package 'secr': Spatially Explicit Capture-Recapture* R package version 4.6.9. &lt;https://CRAN.R-project.org/package=secr&gt;&lt;br&gt;&lt;br&gt;</v>
      </c>
      <c r="M110" s="12" t="str">
        <f>"{{ ref_intext_"&amp;F110&amp;" }}"</f>
        <v>{{ ref_intext_efford_2024a }}</v>
      </c>
      <c r="N110" s="12" t="str">
        <f>"{{ ref_bib_"&amp;F110&amp;" }}"</f>
        <v>{{ ref_bib_efford_2024a }}</v>
      </c>
      <c r="O110" s="12" t="str">
        <f>"    ref_intext_"&amp;F110&amp;": "&amp;""""&amp;"["&amp;G110&amp;"](#"&amp;F110&amp;")"&amp;""""</f>
        <v xml:space="preserve">    ref_intext_efford_2024a: "[Efford, 2024a](#efford_2024a)"</v>
      </c>
      <c r="P110" s="12" t="str">
        <f>"    ref_intext_"&amp;F110&amp;": "&amp;""""&amp;G110&amp;""""</f>
        <v xml:space="preserve">    ref_intext_efford_2024a: "Efford, 2024a"</v>
      </c>
      <c r="Q110" s="12" t="str">
        <f>"    ref_bib_"&amp;F110&amp;": "&amp;""""&amp;I110&amp;""""</f>
        <v xml:space="preserve">    ref_bib_efford_2024a: "Efford, M. (2024a). *Package 'secr': Spatially Explicit Capture-Recapture* R package version 4.6.9. &lt;https://CRAN.R-project.org/package=secr&gt;"</v>
      </c>
    </row>
    <row r="111" spans="2:17" ht="15">
      <c r="B111" s="12" t="b">
        <v>0</v>
      </c>
      <c r="C111" s="12" t="b">
        <v>0</v>
      </c>
      <c r="E111" s="12" t="b">
        <v>1</v>
      </c>
      <c r="F111" s="12" t="s">
        <v>3976</v>
      </c>
      <c r="G111" s="12" t="s">
        <v>4010</v>
      </c>
      <c r="H111" s="12" t="s">
        <v>4010</v>
      </c>
      <c r="I111" s="75" t="s">
        <v>3977</v>
      </c>
      <c r="J111" s="70" t="str">
        <f>"&lt;p style="&amp;""""&amp;"padding-left: 2em; text-indent: -2em;"&amp;""""&amp;"&gt;["&amp;I111&amp;"]&lt;/p&gt;{#"&amp;F111&amp;"}&lt;br&gt;&lt;br&gt;"</f>
        <v>&lt;p style="padding-left: 2em; text-indent: -2em;"&gt;[Efford, M. (2024b). *secr 4.6 - spatially explicit capture–recapture in R.* &lt;https://cran.r-project.org/web/packages/secr/vignettes/secr-overview.pdf&gt;]&lt;/p&gt;{#efford_2024b}&lt;br&gt;&lt;br&gt;</v>
      </c>
      <c r="K111" s="12" t="s">
        <v>621</v>
      </c>
      <c r="L111" s="12" t="str">
        <f>LEFT(I111,141)&amp;" &lt;br&gt; &amp;nbsp;&amp;nbsp;&amp;nbsp;&amp;nbsp;&amp;nbsp;&amp;nbsp;&amp;nbsp;&amp;nbsp;"&amp;MID(I111,2,142)&amp;MID(I111,142,500)&amp;"&lt;br&gt;&lt;br&gt;"</f>
        <v>Efford, M. (2024b). *secr 4.6 - spatially explicit capture–recapture in R.* &lt;https://cran.r-project.org/web/packages/secr/vignettes/secr-over &lt;br&gt; &amp;nbsp;&amp;nbsp;&amp;nbsp;&amp;nbsp;&amp;nbsp;&amp;nbsp;&amp;nbsp;&amp;nbsp;fford, M. (2024b). *secr 4.6 - spatially explicit capture–recapture in R.* &lt;https://cran.r-project.org/web/packages/secr/vignettes/secr-overviview.pdf&gt;&lt;br&gt;&lt;br&gt;</v>
      </c>
      <c r="M111" s="12" t="str">
        <f>"{{ ref_intext_"&amp;F111&amp;" }}"</f>
        <v>{{ ref_intext_efford_2024b }}</v>
      </c>
      <c r="N111" s="12" t="str">
        <f>"{{ ref_bib_"&amp;F111&amp;" }}"</f>
        <v>{{ ref_bib_efford_2024b }}</v>
      </c>
      <c r="O111" s="12" t="str">
        <f>"    ref_intext_"&amp;F111&amp;": "&amp;""""&amp;"["&amp;G111&amp;"](#"&amp;F111&amp;")"&amp;""""</f>
        <v xml:space="preserve">    ref_intext_efford_2024b: "[Efford, 2024b](#efford_2024b)"</v>
      </c>
      <c r="P111" s="12" t="str">
        <f>"    ref_intext_"&amp;F111&amp;": "&amp;""""&amp;G111&amp;""""</f>
        <v xml:space="preserve">    ref_intext_efford_2024b: "Efford, 2024b"</v>
      </c>
      <c r="Q111" s="12" t="str">
        <f>"    ref_bib_"&amp;F111&amp;": "&amp;""""&amp;I111&amp;""""</f>
        <v xml:space="preserve">    ref_bib_efford_2024b: "Efford, M. (2024b). *secr 4.6 - spatially explicit capture–recapture in R.* &lt;https://cran.r-project.org/web/packages/secr/vignettes/secr-overview.pdf&gt;"</v>
      </c>
    </row>
    <row r="112" spans="2:17" ht="15">
      <c r="B112" s="12" t="b">
        <v>1</v>
      </c>
      <c r="C112" s="12" t="b">
        <v>0</v>
      </c>
      <c r="D112" s="12" t="b">
        <v>0</v>
      </c>
      <c r="E112" s="12" t="b">
        <v>1</v>
      </c>
      <c r="F112" s="12" t="s">
        <v>1430</v>
      </c>
      <c r="G112" s="12" t="s">
        <v>268</v>
      </c>
      <c r="H112" s="12" t="s">
        <v>268</v>
      </c>
      <c r="I112" s="75" t="s">
        <v>1688</v>
      </c>
      <c r="J112" s="70" t="str">
        <f>"&lt;p style="&amp;""""&amp;"padding-left: 2em; text-indent: -2em;"&amp;""""&amp;"&gt;["&amp;I112&amp;"]&lt;/p&gt;{#"&amp;F112&amp;"}&lt;br&gt;&lt;br&gt;"</f>
        <v>&lt;p style="padding-left: 2em; text-indent: -2em;"&gt;[Efford, M. G., &amp; Boulanger, J. (2019). Fast Evaluation of Study Designs for Spatially Explicit Capture–Recapture. *Methods in Ecology and Evolution*, 10(9), 1529–1535. &lt;https://doi.org/10.1111/2041-210X.13239&gt;]&lt;/p&gt;{#efford_boulanger_2019}&lt;br&gt;&lt;br&gt;</v>
      </c>
      <c r="K112" s="12" t="s">
        <v>621</v>
      </c>
      <c r="L112" s="12" t="str">
        <f>LEFT(I112,141)&amp;" &lt;br&gt; &amp;nbsp;&amp;nbsp;&amp;nbsp;&amp;nbsp;&amp;nbsp;&amp;nbsp;&amp;nbsp;&amp;nbsp;"&amp;MID(I112,2,142)&amp;MID(I112,142,500)&amp;"&lt;br&gt;&lt;br&gt;"</f>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M112" s="12" t="str">
        <f>"{{ ref_intext_"&amp;F112&amp;" }}"</f>
        <v>{{ ref_intext_efford_boulanger_2019 }}</v>
      </c>
      <c r="N112" s="12" t="str">
        <f>"{{ ref_bib_"&amp;F112&amp;" }}"</f>
        <v>{{ ref_bib_efford_boulanger_2019 }}</v>
      </c>
      <c r="O112" s="12" t="str">
        <f>"    ref_intext_"&amp;F112&amp;": "&amp;""""&amp;"["&amp;G112&amp;"](#"&amp;F112&amp;")"&amp;""""</f>
        <v xml:space="preserve">    ref_intext_efford_boulanger_2019: "[Efford &amp; Boulanger, 2019](#efford_boulanger_2019)"</v>
      </c>
      <c r="P112" s="12" t="str">
        <f>"    ref_intext_"&amp;F112&amp;": "&amp;""""&amp;G112&amp;""""</f>
        <v xml:space="preserve">    ref_intext_efford_boulanger_2019: "Efford &amp; Boulanger, 2019"</v>
      </c>
      <c r="Q112" s="12" t="str">
        <f>"    ref_bib_"&amp;F112&amp;": "&amp;""""&amp;I112&amp;""""</f>
        <v xml:space="preserve">    ref_bib_efford_boulanger_2019: "Efford, M. G., &amp; Boulanger, J. (2019). Fast Evaluation of Study Designs for Spatially Explicit Capture–Recapture. *Methods in Ecology and Evolution*, 10(9), 1529–1535. &lt;https://doi.org/10.1111/2041-210X.13239&gt;"</v>
      </c>
    </row>
    <row r="113" spans="2:17" ht="15">
      <c r="E113" s="12" t="b">
        <v>1</v>
      </c>
      <c r="F113" s="12" t="s">
        <v>2921</v>
      </c>
      <c r="G113" s="12" t="s">
        <v>2920</v>
      </c>
      <c r="H113" s="12" t="s">
        <v>2920</v>
      </c>
      <c r="I113" s="75" t="s">
        <v>2919</v>
      </c>
      <c r="J113" s="70" t="str">
        <f>"&lt;p style="&amp;""""&amp;"padding-left: 2em; text-indent: -2em;"&amp;""""&amp;"&gt;["&amp;I113&amp;"]&lt;/p&gt;{#"&amp;F113&amp;"}&lt;br&gt;&lt;br&gt;"</f>
        <v>&lt;p style="padding-left: 2em; text-indent: -2em;"&gt;[Efford, M. G., &amp; Dawson, D. K. (2012). Occupancy in continuous habitat. *Ecosphere, 3*(4). Article 32. &lt;https://doi.org/10.1890/es11-00308.1&gt;]&lt;/p&gt;{#efford_dawson_2012}&lt;br&gt;&lt;br&gt;</v>
      </c>
      <c r="K113" s="12" t="s">
        <v>621</v>
      </c>
      <c r="L113" s="12" t="str">
        <f>LEFT(I113,141)&amp;" &lt;br&gt; &amp;nbsp;&amp;nbsp;&amp;nbsp;&amp;nbsp;&amp;nbsp;&amp;nbsp;&amp;nbsp;&amp;nbsp;"&amp;MID(I113,2,142)&amp;MID(I113,142,500)&amp;"&lt;br&gt;&lt;br&gt;"</f>
        <v>Efford, M. G., &amp; Dawson, D. K. (2012). Occupancy in continuous habitat. *Ecosphere, 3*(4). Article 32. &lt;https://doi.org/10.1890/es11-00308.1&gt; &lt;br&gt; &amp;nbsp;&amp;nbsp;&amp;nbsp;&amp;nbsp;&amp;nbsp;&amp;nbsp;&amp;nbsp;&amp;nbsp;fford, M. G., &amp; Dawson, D. K. (2012). Occupancy in continuous habitat. *Ecosphere, 3*(4). Article 32. &lt;https://doi.org/10.1890/es11-00308.1&gt;&lt;br&gt;&lt;br&gt;</v>
      </c>
      <c r="M113" s="12" t="str">
        <f>"{{ ref_intext_"&amp;F113&amp;" }}"</f>
        <v>{{ ref_intext_efford_dawson_2012 }}</v>
      </c>
      <c r="N113" s="12" t="str">
        <f>"{{ ref_bib_"&amp;F113&amp;" }}"</f>
        <v>{{ ref_bib_efford_dawson_2012 }}</v>
      </c>
      <c r="O113" s="12" t="str">
        <f>"    ref_intext_"&amp;F113&amp;": "&amp;""""&amp;"["&amp;G113&amp;"](#"&amp;F113&amp;")"&amp;""""</f>
        <v xml:space="preserve">    ref_intext_efford_dawson_2012: "[Efford &amp; Dawson, 2012](#efford_dawson_2012)"</v>
      </c>
      <c r="P113" s="12" t="str">
        <f>"    ref_intext_"&amp;F113&amp;": "&amp;""""&amp;G113&amp;""""</f>
        <v xml:space="preserve">    ref_intext_efford_dawson_2012: "Efford &amp; Dawson, 2012"</v>
      </c>
      <c r="Q113" s="12" t="str">
        <f>"    ref_bib_"&amp;F113&amp;": "&amp;""""&amp;I113&amp;""""</f>
        <v xml:space="preserve">    ref_bib_efford_dawson_2012: "Efford, M. G., &amp; Dawson, D. K. (2012). Occupancy in continuous habitat. *Ecosphere, 3*(4). Article 32. &lt;https://doi.org/10.1890/es11-00308.1&gt;"</v>
      </c>
    </row>
    <row r="114" spans="2:17" ht="15">
      <c r="B114" s="12" t="b">
        <v>1</v>
      </c>
      <c r="C114" s="12" t="b">
        <v>0</v>
      </c>
      <c r="D114" s="12" t="b">
        <v>0</v>
      </c>
      <c r="E114" s="12" t="b">
        <v>1</v>
      </c>
      <c r="F114" s="12" t="s">
        <v>1431</v>
      </c>
      <c r="G114" s="12" t="s">
        <v>266</v>
      </c>
      <c r="H114" s="12" t="s">
        <v>815</v>
      </c>
      <c r="I114" s="75" t="s">
        <v>2621</v>
      </c>
      <c r="J114" s="70" t="str">
        <f>"&lt;p style="&amp;""""&amp;"padding-left: 2em; text-indent: -2em;"&amp;""""&amp;"&gt;["&amp;I114&amp;"]&lt;/p&gt;{#"&amp;F114&amp;"}&lt;br&gt;&lt;br&gt;"</f>
        <v>&lt;p style="padding-left: 2em; text-indent: -2em;"&gt;[Efford, M. G., Borchers, D. L., &amp; Byrom, A. E. (2009a). Density Estimation by Spatially Explicit Capture-Recapture: Likelihood-Based Methods. *In* D. L. Thomson, E. G. Cooch, &amp; M. J. Conroy (Eds.), *Modeling Demographic Processes In Marked Populations* (pp. 255–269). &lt;https://doi.org/10.1007/978-0-387-78151-8_11&gt;]&lt;/p&gt;{#efford_et_al_2009a}&lt;br&gt;&lt;br&gt;</v>
      </c>
      <c r="K114" s="12" t="s">
        <v>621</v>
      </c>
      <c r="L114" s="12" t="str">
        <f>LEFT(I114,141)&amp;" &lt;br&gt; &amp;nbsp;&amp;nbsp;&amp;nbsp;&amp;nbsp;&amp;nbsp;&amp;nbsp;&amp;nbsp;&amp;nbsp;"&amp;MID(I114,2,142)&amp;MID(I114,142,500)&amp;"&lt;br&gt;&lt;br&gt;"</f>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M114" s="12" t="str">
        <f>"{{ ref_intext_"&amp;F114&amp;" }}"</f>
        <v>{{ ref_intext_efford_et_al_2009a }}</v>
      </c>
      <c r="N114" s="12" t="str">
        <f>"{{ ref_bib_"&amp;F114&amp;" }}"</f>
        <v>{{ ref_bib_efford_et_al_2009a }}</v>
      </c>
      <c r="O114" s="12" t="str">
        <f>"    ref_intext_"&amp;F114&amp;": "&amp;""""&amp;"["&amp;G114&amp;"](#"&amp;F114&amp;")"&amp;""""</f>
        <v xml:space="preserve">    ref_intext_efford_et_al_2009a: "[Efford et al., 2009a](#efford_et_al_2009a)"</v>
      </c>
      <c r="P114" s="12" t="str">
        <f>"    ref_intext_"&amp;F114&amp;": "&amp;""""&amp;G114&amp;""""</f>
        <v xml:space="preserve">    ref_intext_efford_et_al_2009a: "Efford et al., 2009a"</v>
      </c>
      <c r="Q114" s="12" t="str">
        <f>"    ref_bib_"&amp;F114&amp;": "&amp;""""&amp;I114&amp;""""</f>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115" spans="2:17" ht="15">
      <c r="B115" s="12" t="b">
        <v>1</v>
      </c>
      <c r="C115" s="12" t="b">
        <v>0</v>
      </c>
      <c r="D115" s="12" t="b">
        <v>0</v>
      </c>
      <c r="E115" s="12" t="b">
        <v>1</v>
      </c>
      <c r="F115" s="12" t="s">
        <v>1432</v>
      </c>
      <c r="G115" s="12" t="s">
        <v>265</v>
      </c>
      <c r="H115" s="12" t="s">
        <v>814</v>
      </c>
      <c r="I115" s="75" t="s">
        <v>2622</v>
      </c>
      <c r="J115" s="70" t="str">
        <f>"&lt;p style="&amp;""""&amp;"padding-left: 2em; text-indent: -2em;"&amp;""""&amp;"&gt;["&amp;I115&amp;"]&lt;/p&gt;{#"&amp;F115&amp;"}&lt;br&gt;&lt;br&gt;"</f>
        <v>&lt;p style="padding-left: 2em; text-indent: -2em;"&gt;[Efford, M. G., Dawson, D. K., &amp; Borchers, D. L. (2009b). Population Density estimated from locations of individuals on a passive detector array. *Ecology, 90*(10), 2676–2682. &lt;https://doi.org/10.1890/08-1735.1&gt;]&lt;/p&gt;{#efford_et_al_2009b}&lt;br&gt;&lt;br&gt;</v>
      </c>
      <c r="K115" s="12" t="s">
        <v>621</v>
      </c>
      <c r="L115" s="12" t="str">
        <f>LEFT(I115,141)&amp;" &lt;br&gt; &amp;nbsp;&amp;nbsp;&amp;nbsp;&amp;nbsp;&amp;nbsp;&amp;nbsp;&amp;nbsp;&amp;nbsp;"&amp;MID(I115,2,142)&amp;MID(I115,142,500)&amp;"&lt;br&gt;&lt;br&gt;"</f>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M115" s="12" t="str">
        <f>"{{ ref_intext_"&amp;F115&amp;" }}"</f>
        <v>{{ ref_intext_efford_et_al_2009b }}</v>
      </c>
      <c r="N115" s="12" t="str">
        <f>"{{ ref_bib_"&amp;F115&amp;" }}"</f>
        <v>{{ ref_bib_efford_et_al_2009b }}</v>
      </c>
      <c r="O115" s="12" t="str">
        <f>"    ref_intext_"&amp;F115&amp;": "&amp;""""&amp;"["&amp;G115&amp;"](#"&amp;F115&amp;")"&amp;""""</f>
        <v xml:space="preserve">    ref_intext_efford_et_al_2009b: "[Efford et al., 2009b](#efford_et_al_2009b)"</v>
      </c>
      <c r="P115" s="12" t="str">
        <f>"    ref_intext_"&amp;F115&amp;": "&amp;""""&amp;G115&amp;""""</f>
        <v xml:space="preserve">    ref_intext_efford_et_al_2009b: "Efford et al., 2009b"</v>
      </c>
      <c r="Q115" s="12" t="str">
        <f>"    ref_bib_"&amp;F115&amp;": "&amp;""""&amp;I115&amp;""""</f>
        <v xml:space="preserve">    ref_bib_efford_et_al_2009b: "Efford, M. G., Dawson, D. K., &amp; Borchers, D. L. (2009b). Population Density estimated from locations of individuals on a passive detector array. *Ecology, 90*(10), 2676–2682. &lt;https://doi.org/10.1890/08-1735.1&gt;"</v>
      </c>
    </row>
    <row r="116" spans="2:17" ht="15">
      <c r="B116" s="12" t="b">
        <v>1</v>
      </c>
      <c r="C116" s="12" t="b">
        <v>0</v>
      </c>
      <c r="D116" s="12" t="b">
        <v>0</v>
      </c>
      <c r="E116" s="12" t="b">
        <v>1</v>
      </c>
      <c r="F116" s="12" t="s">
        <v>1433</v>
      </c>
      <c r="G116" s="12" t="s">
        <v>267</v>
      </c>
      <c r="H116" s="12" t="s">
        <v>267</v>
      </c>
      <c r="I116" s="75" t="s">
        <v>2620</v>
      </c>
      <c r="J116" s="70" t="str">
        <f>"&lt;p style="&amp;""""&amp;"padding-left: 2em; text-indent: -2em;"&amp;""""&amp;"&gt;["&amp;I116&amp;"]&lt;/p&gt;{#"&amp;F116&amp;"}&lt;br&gt;&lt;br&gt;"</f>
        <v>&lt;p style="padding-left: 2em; text-indent: -2em;"&gt;[Efford, M. G., &amp; Hunter, C. M. (2018). Spatial Capture-mark-resight Estimation of Animal Population Density. *Biometrics, 74*(2), 411–420. &lt;https://doi.org/10.1111/biom.12766&gt;]&lt;/p&gt;{#efford_hunter_2018}&lt;br&gt;&lt;br&gt;</v>
      </c>
      <c r="K116" s="12" t="s">
        <v>621</v>
      </c>
      <c r="L116" s="12" t="str">
        <f>LEFT(I116,141)&amp;" &lt;br&gt; &amp;nbsp;&amp;nbsp;&amp;nbsp;&amp;nbsp;&amp;nbsp;&amp;nbsp;&amp;nbsp;&amp;nbsp;"&amp;MID(I116,2,142)&amp;MID(I116,142,500)&amp;"&lt;br&gt;&lt;br&gt;"</f>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M116" s="12" t="str">
        <f>"{{ ref_intext_"&amp;F116&amp;" }}"</f>
        <v>{{ ref_intext_efford_hunter_2018 }}</v>
      </c>
      <c r="N116" s="12" t="str">
        <f>"{{ ref_bib_"&amp;F116&amp;" }}"</f>
        <v>{{ ref_bib_efford_hunter_2018 }}</v>
      </c>
      <c r="O116" s="12" t="str">
        <f>"    ref_intext_"&amp;F116&amp;": "&amp;""""&amp;"["&amp;G116&amp;"](#"&amp;F116&amp;")"&amp;""""</f>
        <v xml:space="preserve">    ref_intext_efford_hunter_2018: "[Efford &amp; Hunter, 2018](#efford_hunter_2018)"</v>
      </c>
      <c r="P116" s="12" t="str">
        <f>"    ref_intext_"&amp;F116&amp;": "&amp;""""&amp;G116&amp;""""</f>
        <v xml:space="preserve">    ref_intext_efford_hunter_2018: "Efford &amp; Hunter, 2018"</v>
      </c>
      <c r="Q116" s="12" t="str">
        <f>"    ref_bib_"&amp;F116&amp;": "&amp;""""&amp;I116&amp;""""</f>
        <v xml:space="preserve">    ref_bib_efford_hunter_2018: "Efford, M. G., &amp; Hunter, C. M. (2018). Spatial Capture-mark-resight Estimation of Animal Population Density. *Biometrics, 74*(2), 411–420. &lt;https://doi.org/10.1111/biom.12766&gt;"</v>
      </c>
    </row>
    <row r="117" spans="2:17" ht="15">
      <c r="B117" s="12" t="b">
        <v>1</v>
      </c>
      <c r="C117" s="12" t="b">
        <v>0</v>
      </c>
      <c r="D117" s="12" t="b">
        <v>0</v>
      </c>
      <c r="E117" s="12" t="b">
        <v>1</v>
      </c>
      <c r="F117" s="12" t="s">
        <v>1434</v>
      </c>
      <c r="G117" s="12" t="s">
        <v>264</v>
      </c>
      <c r="H117" s="12" t="s">
        <v>813</v>
      </c>
      <c r="I117" s="75" t="s">
        <v>2655</v>
      </c>
      <c r="J117" s="70" t="str">
        <f>"&lt;p style="&amp;""""&amp;"padding-left: 2em; text-indent: -2em;"&amp;""""&amp;"&gt;["&amp;I117&amp;"]&lt;/p&gt;{#"&amp;F117&amp;"}&lt;br&gt;&lt;br&gt;"</f>
        <v>&lt;p style="padding-left: 2em; text-indent: -2em;"&gt;[Espartosa, K. D., Pinotti, B. T., &amp; Pardini, R. (2011). Performance of Camera Trapping and Track Counts for Surveying Large Mammals in Rainforest Remnants. *Biodiversity Conservation, 20*(12), 2815–2829. &lt;https://doi.org/10.1007/s10531-011-0110-4&gt;]&lt;/p&gt;{#espartosa_et_al_2011}&lt;br&gt;&lt;br&gt;</v>
      </c>
      <c r="K117" s="12" t="s">
        <v>621</v>
      </c>
      <c r="L117" s="12" t="str">
        <f>LEFT(I117,141)&amp;" &lt;br&gt; &amp;nbsp;&amp;nbsp;&amp;nbsp;&amp;nbsp;&amp;nbsp;&amp;nbsp;&amp;nbsp;&amp;nbsp;"&amp;MID(I117,2,142)&amp;MID(I117,142,500)&amp;"&lt;br&gt;&lt;br&gt;"</f>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M117" s="12" t="str">
        <f>"{{ ref_intext_"&amp;F117&amp;" }}"</f>
        <v>{{ ref_intext_espartosa_et_al_2011 }}</v>
      </c>
      <c r="N117" s="12" t="str">
        <f>"{{ ref_bib_"&amp;F117&amp;" }}"</f>
        <v>{{ ref_bib_espartosa_et_al_2011 }}</v>
      </c>
      <c r="O117" s="12" t="str">
        <f>"    ref_intext_"&amp;F117&amp;": "&amp;""""&amp;"["&amp;G117&amp;"](#"&amp;F117&amp;")"&amp;""""</f>
        <v xml:space="preserve">    ref_intext_espartosa_et_al_2011: "[Espartosa et al., 2011](#espartosa_et_al_2011)"</v>
      </c>
      <c r="P117" s="12" t="str">
        <f>"    ref_intext_"&amp;F117&amp;": "&amp;""""&amp;G117&amp;""""</f>
        <v xml:space="preserve">    ref_intext_espartosa_et_al_2011: "Espartosa et al., 2011"</v>
      </c>
      <c r="Q117" s="12" t="str">
        <f>"    ref_bib_"&amp;F117&amp;": "&amp;""""&amp;I117&amp;""""</f>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118" spans="2:17" ht="15">
      <c r="E118" s="12" t="b">
        <v>1</v>
      </c>
      <c r="F118" s="12" t="s">
        <v>3521</v>
      </c>
      <c r="G118" s="17" t="s">
        <v>3352</v>
      </c>
      <c r="H118" s="12" t="s">
        <v>3581</v>
      </c>
      <c r="I118" s="75" t="s">
        <v>3560</v>
      </c>
      <c r="J118" s="70" t="str">
        <f>"&lt;p style="&amp;""""&amp;"padding-left: 2em; text-indent: -2em;"&amp;""""&amp;"&gt;["&amp;I118&amp;"]&lt;/p&gt;{#"&amp;F118&amp;"}&lt;br&gt;&lt;br&gt;"</f>
        <v>&lt;p style="padding-left: 2em; text-indent: -2em;"&gt;[Estevo, C. A., Nagy-Reis, M. B., &amp; Nichols, J. D. (2017). When habitat matters: Habitat preferences can modulate co-occurrence patterns of similar sympatric species. *PLOS ONE, 12*(7), e0179489. &lt;https://doi.org/10.1371/journal.pone.0179489&gt;]&lt;/p&gt;{#esteveo_et_al_2017}&lt;br&gt;&lt;br&gt;</v>
      </c>
      <c r="K118" s="12" t="s">
        <v>621</v>
      </c>
      <c r="M118" s="12" t="str">
        <f>"{{ ref_intext_"&amp;F118&amp;" }}"</f>
        <v>{{ ref_intext_esteveo_et_al_2017 }}</v>
      </c>
      <c r="N118" s="12" t="str">
        <f>"{{ ref_bib_"&amp;F118&amp;" }}"</f>
        <v>{{ ref_bib_esteveo_et_al_2017 }}</v>
      </c>
      <c r="O118" s="12" t="str">
        <f>"    ref_intext_"&amp;F118&amp;": "&amp;""""&amp;"["&amp;G118&amp;"](#"&amp;F118&amp;")"&amp;""""</f>
        <v xml:space="preserve">    ref_intext_esteveo_et_al_2017: "[Estevo et al., 2017](#esteveo_et_al_2017)"</v>
      </c>
      <c r="P118" s="12" t="str">
        <f>"    ref_intext_"&amp;F118&amp;": "&amp;""""&amp;G118&amp;""""</f>
        <v xml:space="preserve">    ref_intext_esteveo_et_al_2017: "Estevo et al., 2017"</v>
      </c>
      <c r="Q118" s="12" t="str">
        <f>"    ref_bib_"&amp;F118&amp;": "&amp;""""&amp;I118&amp;""""</f>
        <v xml:space="preserve">    ref_bib_esteveo_et_al_2017: "Estevo, C. A., Nagy-Reis, M. B., &amp; Nichols, J. D. (2017). When habitat matters: Habitat preferences can modulate co-occurrence patterns of similar sympatric species. *PLOS ONE, 12*(7), e0179489. &lt;https://doi.org/10.1371/journal.pone.0179489&gt;"</v>
      </c>
    </row>
    <row r="119" spans="2:17" ht="15">
      <c r="E119" s="12" t="b">
        <v>1</v>
      </c>
      <c r="F119" s="12" t="s">
        <v>3353</v>
      </c>
      <c r="G119" s="12" t="s">
        <v>3352</v>
      </c>
      <c r="H119" s="12" t="s">
        <v>3352</v>
      </c>
      <c r="I119" s="75" t="s">
        <v>3351</v>
      </c>
      <c r="J119" s="70" t="str">
        <f>"&lt;p style="&amp;""""&amp;"padding-left: 2em; text-indent: -2em;"&amp;""""&amp;"&gt;["&amp;I119&amp;"]&lt;/p&gt;{#"&amp;F119&amp;"}&lt;br&gt;&lt;br&gt;"</f>
        <v>&lt;p style="padding-left: 2em; text-indent: -2em;"&gt;[Estevo, C. A., Nagy-Reis, M. B., &amp; Nichols, J. D. (2017). When habitat matters: Habitat preferences can modulate co-occurrence patterns of similar sympatric species. *PLOS One, 12*(7), e0179489. &lt;https://doi.org/10.1371/journal.pone.0179489&gt;]&lt;/p&gt;{#estevo_et_al_2017}&lt;br&gt;&lt;br&gt;</v>
      </c>
      <c r="K119" s="12" t="s">
        <v>621</v>
      </c>
      <c r="L119" s="12" t="str">
        <f>LEFT(I119,141)&amp;" &lt;br&gt; &amp;nbsp;&amp;nbsp;&amp;nbsp;&amp;nbsp;&amp;nbsp;&amp;nbsp;&amp;nbsp;&amp;nbsp;"&amp;MID(I119,2,142)&amp;MID(I119,142,500)&amp;"&lt;br&gt;&lt;br&gt;"</f>
        <v>Estevo, C. A., Nagy-Reis, M. B., &amp; Nichols, J. D. (2017). When habitat matters: Habitat preferences can modulate co-occurrence patterns of si &lt;br&gt; &amp;nbsp;&amp;nbsp;&amp;nbsp;&amp;nbsp;&amp;nbsp;&amp;nbsp;&amp;nbsp;&amp;nbsp;stevo, C. A., Nagy-Reis, M. B., &amp; Nichols, J. D. (2017). When habitat matters: Habitat preferences can modulate co-occurrence patterns of simimilar sympatric species. *PLOS One, 12*(7), e0179489. &lt;https://doi.org/10.1371/journal.pone.0179489&gt;&lt;br&gt;&lt;br&gt;</v>
      </c>
      <c r="M119" s="12" t="str">
        <f>"{{ ref_intext_"&amp;F119&amp;" }}"</f>
        <v>{{ ref_intext_estevo_et_al_2017 }}</v>
      </c>
      <c r="N119" s="12" t="str">
        <f>"{{ ref_bib_"&amp;F119&amp;" }}"</f>
        <v>{{ ref_bib_estevo_et_al_2017 }}</v>
      </c>
      <c r="O119" s="12" t="str">
        <f>"    ref_intext_"&amp;F119&amp;": "&amp;""""&amp;"["&amp;G119&amp;"](#"&amp;F119&amp;")"&amp;""""</f>
        <v xml:space="preserve">    ref_intext_estevo_et_al_2017: "[Estevo et al., 2017](#estevo_et_al_2017)"</v>
      </c>
      <c r="P119" s="12" t="str">
        <f>"    ref_intext_"&amp;F119&amp;": "&amp;""""&amp;G119&amp;""""</f>
        <v xml:space="preserve">    ref_intext_estevo_et_al_2017: "Estevo et al., 2017"</v>
      </c>
      <c r="Q119" s="12" t="str">
        <f>"    ref_bib_"&amp;F119&amp;": "&amp;""""&amp;I119&amp;""""</f>
        <v xml:space="preserve">    ref_bib_estevo_et_al_2017: "Estevo, C. A., Nagy-Reis, M. B., &amp; Nichols, J. D. (2017). When habitat matters: Habitat preferences can modulate co-occurrence patterns of similar sympatric species. *PLOS One, 12*(7), e0179489. &lt;https://doi.org/10.1371/journal.pone.0179489&gt;"</v>
      </c>
    </row>
    <row r="120" spans="2:17" ht="15">
      <c r="E120" s="12" t="b">
        <v>1</v>
      </c>
      <c r="F120" s="12" t="s">
        <v>3598</v>
      </c>
      <c r="G120" s="17" t="s">
        <v>3668</v>
      </c>
      <c r="H120" s="17" t="s">
        <v>3668</v>
      </c>
      <c r="I120" s="75" t="s">
        <v>3667</v>
      </c>
      <c r="J120" s="70" t="str">
        <f>"&lt;p style="&amp;""""&amp;"padding-left: 2em; text-indent: -2em;"&amp;""""&amp;"&gt;["&amp;I120&amp;"]&lt;/p&gt;{#"&amp;F120&amp;"}&lt;br&gt;&lt;br&gt;"</f>
        <v>&lt;p style="padding-left: 2em; text-indent: -2em;"&gt;[Evans, M. J. &amp; Rittenhouse, T. A. G. (2018). Evaluating Spatially Explicit Density Estimates of Unmarked Wildlife Detected by Remote Cameras. *The Journal of Applied Ecology 55*(6), 2565–74. &lt;https://doi.org/10.1111/1365-2664.13194&gt;]&lt;/p&gt;{#evans_rittenhouse_2018}&lt;br&gt;&lt;br&gt;</v>
      </c>
      <c r="K120" s="12" t="s">
        <v>621</v>
      </c>
      <c r="M120" s="12" t="str">
        <f>"{{ ref_intext_"&amp;F120&amp;" }}"</f>
        <v>{{ ref_intext_evans_rittenhouse_2018 }}</v>
      </c>
      <c r="N120" s="12" t="str">
        <f>"{{ ref_bib_"&amp;F120&amp;" }}"</f>
        <v>{{ ref_bib_evans_rittenhouse_2018 }}</v>
      </c>
      <c r="O120" s="12" t="str">
        <f>"    ref_intext_"&amp;F120&amp;": "&amp;""""&amp;"["&amp;G120&amp;"](#"&amp;F120&amp;")"&amp;""""</f>
        <v xml:space="preserve">    ref_intext_evans_rittenhouse_2018: "[Evans &amp; Rittenhouse, 2018](#evans_rittenhouse_2018)"</v>
      </c>
      <c r="P120" s="12" t="str">
        <f>"    ref_intext_"&amp;F120&amp;": "&amp;""""&amp;G120&amp;""""</f>
        <v xml:space="preserve">    ref_intext_evans_rittenhouse_2018: "Evans &amp; Rittenhouse, 2018"</v>
      </c>
      <c r="Q120" s="12" t="str">
        <f>"    ref_bib_"&amp;F120&amp;": "&amp;""""&amp;I120&amp;""""</f>
        <v xml:space="preserve">    ref_bib_evans_rittenhouse_2018: "Evans, M. J. &amp; Rittenhouse, T. A. G. (2018). Evaluating Spatially Explicit Density Estimates of Unmarked Wildlife Detected by Remote Cameras. *The Journal of Applied Ecology 55*(6), 2565–74. &lt;https://doi.org/10.1111/1365-2664.13194&gt;"</v>
      </c>
    </row>
    <row r="121" spans="2:17" ht="15">
      <c r="E121" s="12" t="b">
        <v>1</v>
      </c>
      <c r="F121" s="12" t="s">
        <v>28</v>
      </c>
      <c r="G121" s="12" t="s">
        <v>262</v>
      </c>
      <c r="H121" s="12" t="s">
        <v>262</v>
      </c>
      <c r="I121" s="75" t="s">
        <v>3362</v>
      </c>
      <c r="J121" s="70" t="str">
        <f>"&lt;p style="&amp;""""&amp;"padding-left: 2em; text-indent: -2em;"&amp;""""&amp;"&gt;["&amp;I121&amp;"]&lt;/p&gt;{#"&amp;F121&amp;"}&lt;br&gt;&lt;br&gt;"</f>
        <v>&lt;p style="padding-left: 2em; text-indent: -2em;"&gt;[Fancourt, B. A. (2016). Avoiding the subject: The implications of avoidance behaviour for detecting predators. *Behavioral Ecology and Sociobiology, 70*(9), 1535-1546. &lt;https://doi.org/10.1007/s00265-016-2162-7&gt;]&lt;/p&gt;{#fancourt_2016}&lt;br&gt;&lt;br&gt;</v>
      </c>
      <c r="K121" s="12" t="s">
        <v>621</v>
      </c>
      <c r="L121" s="12" t="str">
        <f>LEFT(I121,141)&amp;" &lt;br&gt; &amp;nbsp;&amp;nbsp;&amp;nbsp;&amp;nbsp;&amp;nbsp;&amp;nbsp;&amp;nbsp;&amp;nbsp;"&amp;MID(I121,2,142)&amp;MID(I121,142,500)&amp;"&lt;br&gt;&lt;br&gt;"</f>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M121" s="12" t="str">
        <f>"{{ ref_intext_"&amp;F121&amp;" }}"</f>
        <v>{{ ref_intext_fancourt_2016 }}</v>
      </c>
      <c r="N121" s="12" t="str">
        <f>"{{ ref_bib_"&amp;F121&amp;" }}"</f>
        <v>{{ ref_bib_fancourt_2016 }}</v>
      </c>
      <c r="O121" s="12" t="str">
        <f>"    ref_intext_"&amp;F121&amp;": "&amp;""""&amp;"["&amp;G121&amp;"](#"&amp;F121&amp;")"&amp;""""</f>
        <v xml:space="preserve">    ref_intext_fancourt_2016: "[Fancourt, 2016](#fancourt_2016)"</v>
      </c>
      <c r="P121" s="12" t="str">
        <f>"    ref_intext_"&amp;F121&amp;": "&amp;""""&amp;G121&amp;""""</f>
        <v xml:space="preserve">    ref_intext_fancourt_2016: "Fancourt, 2016"</v>
      </c>
      <c r="Q121" s="12" t="str">
        <f>"    ref_bib_"&amp;F121&amp;": "&amp;""""&amp;I121&amp;""""</f>
        <v xml:space="preserve">    ref_bib_fancourt_2016: "Fancourt, B. A. (2016). Avoiding the subject: The implications of avoidance behaviour for detecting predators. *Behavioral Ecology and Sociobiology, 70*(9), 1535-1546. &lt;https://doi.org/10.1007/s00265-016-2162-7&gt;"</v>
      </c>
    </row>
    <row r="122" spans="2:17" ht="15">
      <c r="B122" s="12" t="b">
        <v>0</v>
      </c>
      <c r="C122" s="12" t="b">
        <v>1</v>
      </c>
      <c r="D122" s="12" t="b">
        <v>0</v>
      </c>
      <c r="E122" s="12" t="b">
        <v>1</v>
      </c>
      <c r="F122" s="12" t="s">
        <v>1435</v>
      </c>
      <c r="G122" s="12" t="s">
        <v>261</v>
      </c>
      <c r="H122" s="12" t="s">
        <v>261</v>
      </c>
      <c r="I122" s="75" t="s">
        <v>1689</v>
      </c>
      <c r="J122" s="70" t="str">
        <f>"&lt;p style="&amp;""""&amp;"padding-left: 2em; text-indent: -2em;"&amp;""""&amp;"&gt;["&amp;I122&amp;"]&lt;/p&gt;{#"&amp;F122&amp;"}&lt;br&gt;&lt;br&gt;"</f>
        <v>&lt;p style="padding-left: 2em; text-indent: -2em;"&gt;[Fegraus, E. H., Lin, K., Ahumada, J. A., Baru, C., Chandra, S., &amp; Youn, C. (2011). Data acquisition and management software for camera trap data: A case study from the TEAM Network. *Ecological Informatics, 6*(6), 345–353. &lt;https://doi.org/10.1016/j.ecoinf.2011.06.003&gt;]&lt;/p&gt;{#fegraus_et_al_2011}&lt;br&gt;&lt;br&gt;</v>
      </c>
      <c r="K122" s="12" t="s">
        <v>621</v>
      </c>
      <c r="L122" s="12" t="str">
        <f>LEFT(I122,141)&amp;" &lt;br&gt; &amp;nbsp;&amp;nbsp;&amp;nbsp;&amp;nbsp;&amp;nbsp;&amp;nbsp;&amp;nbsp;&amp;nbsp;"&amp;MID(I122,2,142)&amp;MID(I122,142,500)&amp;"&lt;br&gt;&lt;br&gt;"</f>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M122" s="12" t="str">
        <f>"{{ ref_intext_"&amp;F122&amp;" }}"</f>
        <v>{{ ref_intext_fegraus_et_al_2011 }}</v>
      </c>
      <c r="N122" s="12" t="str">
        <f>"{{ ref_bib_"&amp;F122&amp;" }}"</f>
        <v>{{ ref_bib_fegraus_et_al_2011 }}</v>
      </c>
      <c r="O122" s="12" t="str">
        <f>"    ref_intext_"&amp;F122&amp;": "&amp;""""&amp;"["&amp;G122&amp;"](#"&amp;F122&amp;")"&amp;""""</f>
        <v xml:space="preserve">    ref_intext_fegraus_et_al_2011: "[Fegraus et al., 2011](#fegraus_et_al_2011)"</v>
      </c>
      <c r="P122" s="12" t="str">
        <f>"    ref_intext_"&amp;F122&amp;": "&amp;""""&amp;G122&amp;""""</f>
        <v xml:space="preserve">    ref_intext_fegraus_et_al_2011: "Fegraus et al., 2011"</v>
      </c>
      <c r="Q122" s="12" t="str">
        <f>"    ref_bib_"&amp;F122&amp;": "&amp;""""&amp;I122&amp;""""</f>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123" spans="2:17" ht="15">
      <c r="B123" s="12" t="b">
        <v>1</v>
      </c>
      <c r="C123" s="12" t="b">
        <v>0</v>
      </c>
      <c r="D123" s="12" t="b">
        <v>0</v>
      </c>
      <c r="E123" s="12" t="b">
        <v>1</v>
      </c>
      <c r="F123" s="12" t="s">
        <v>1436</v>
      </c>
      <c r="G123" s="12" t="s">
        <v>260</v>
      </c>
      <c r="H123" s="12" t="s">
        <v>812</v>
      </c>
      <c r="I123" s="75" t="s">
        <v>1690</v>
      </c>
      <c r="J123" s="70" t="str">
        <f>"&lt;p style="&amp;""""&amp;"padding-left: 2em; text-indent: -2em;"&amp;""""&amp;"&gt;["&amp;I123&amp;"]&lt;/p&gt;{#"&amp;F123&amp;"}&lt;br&gt;&lt;br&gt;"</f>
        <v>&lt;p style="padding-left: 2em; text-indent: -2em;"&gt;[Fennell,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&lt;https://doi.org/10.1016/j.gecco.2022.e02104&gt;]&lt;/p&gt;{#fennell_et_al_2022}&lt;br&gt;&lt;br&gt;</v>
      </c>
      <c r="K123" s="12" t="s">
        <v>621</v>
      </c>
      <c r="L123" s="12" t="str">
        <f>LEFT(I123,141)&amp;" &lt;br&gt; &amp;nbsp;&amp;nbsp;&amp;nbsp;&amp;nbsp;&amp;nbsp;&amp;nbsp;&amp;nbsp;&amp;nbsp;"&amp;MID(I123,2,142)&amp;MID(I123,142,500)&amp;"&lt;br&gt;&lt;br&gt;"</f>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M123" s="12" t="str">
        <f>"{{ ref_intext_"&amp;F123&amp;" }}"</f>
        <v>{{ ref_intext_fennell_et_al_2022 }}</v>
      </c>
      <c r="N123" s="12" t="str">
        <f>"{{ ref_bib_"&amp;F123&amp;" }}"</f>
        <v>{{ ref_bib_fennell_et_al_2022 }}</v>
      </c>
      <c r="O123" s="12" t="str">
        <f>"    ref_intext_"&amp;F123&amp;": "&amp;""""&amp;"["&amp;G123&amp;"](#"&amp;F123&amp;")"&amp;""""</f>
        <v xml:space="preserve">    ref_intext_fennell_et_al_2022: "[Fennell et al., 2022](#fennell_et_al_2022)"</v>
      </c>
      <c r="P123" s="12" t="str">
        <f>"    ref_intext_"&amp;F123&amp;": "&amp;""""&amp;G123&amp;""""</f>
        <v xml:space="preserve">    ref_intext_fennell_et_al_2022: "Fennell et al., 2022"</v>
      </c>
      <c r="Q123" s="12" t="str">
        <f>"    ref_bib_"&amp;F123&amp;": "&amp;""""&amp;I123&amp;""""</f>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124" spans="2:17" ht="15">
      <c r="B124" s="12" t="b">
        <v>0</v>
      </c>
      <c r="C124" s="12" t="b">
        <v>0</v>
      </c>
      <c r="D124" s="12" t="b">
        <v>1</v>
      </c>
      <c r="E124" s="12" t="b">
        <v>1</v>
      </c>
      <c r="F124" s="12" t="s">
        <v>1437</v>
      </c>
      <c r="G124" s="12" t="s">
        <v>259</v>
      </c>
      <c r="H124" s="12" t="s">
        <v>259</v>
      </c>
      <c r="I124" s="75" t="s">
        <v>1691</v>
      </c>
      <c r="J124" s="70" t="str">
        <f>"&lt;p style="&amp;""""&amp;"padding-left: 2em; text-indent: -2em;"&amp;""""&amp;"&gt;["&amp;I124&amp;"]&lt;/p&gt;{#"&amp;F124&amp;"}&lt;br&gt;&lt;br&gt;"</f>
        <v>&lt;p style="padding-left: 2em; text-indent: -2em;"&gt;[Ferreira-Rodríguez, N., &amp; Pombal, M. A. (2019). Bait effectiveness in camera trap studies in the Iberian Peninsula. *Mammal Research, 64*(2), 155–164. &lt;https://doi.org/10.1007/s13364-018-00414-1&gt;]&lt;/p&gt;{#ferreira_rodriguez_et_al_2019}&lt;br&gt;&lt;br&gt;</v>
      </c>
      <c r="K124" s="12" t="s">
        <v>621</v>
      </c>
      <c r="L124" s="12" t="str">
        <f>LEFT(I124,141)&amp;" &lt;br&gt; &amp;nbsp;&amp;nbsp;&amp;nbsp;&amp;nbsp;&amp;nbsp;&amp;nbsp;&amp;nbsp;&amp;nbsp;"&amp;MID(I124,2,142)&amp;MID(I124,142,500)&amp;"&lt;br&gt;&lt;br&gt;"</f>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M124" s="12" t="str">
        <f>"{{ ref_intext_"&amp;F124&amp;" }}"</f>
        <v>{{ ref_intext_ferreira_rodriguez_et_al_2019 }}</v>
      </c>
      <c r="N124" s="12" t="str">
        <f>"{{ ref_bib_"&amp;F124&amp;" }}"</f>
        <v>{{ ref_bib_ferreira_rodriguez_et_al_2019 }}</v>
      </c>
      <c r="O124" s="12" t="str">
        <f>"    ref_intext_"&amp;F124&amp;": "&amp;""""&amp;"["&amp;G124&amp;"](#"&amp;F124&amp;")"&amp;""""</f>
        <v xml:space="preserve">    ref_intext_ferreira_rodriguez_et_al_2019: "[Ferreira-Rodríguez et al., 2019](#ferreira_rodriguez_et_al_2019)"</v>
      </c>
      <c r="P124" s="12" t="str">
        <f>"    ref_intext_"&amp;F124&amp;": "&amp;""""&amp;G124&amp;""""</f>
        <v xml:space="preserve">    ref_intext_ferreira_rodriguez_et_al_2019: "Ferreira-Rodríguez et al., 2019"</v>
      </c>
      <c r="Q124" s="12" t="str">
        <f>"    ref_bib_"&amp;F124&amp;": "&amp;""""&amp;I124&amp;""""</f>
        <v xml:space="preserve">    ref_bib_ferreira_rodriguez_et_al_2019: "Ferreira-Rodríguez, N., &amp; Pombal, M. A. (2019). Bait effectiveness in camera trap studies in the Iberian Peninsula. *Mammal Research, 64*(2), 155–164. &lt;https://doi.org/10.1007/s13364-018-00414-1&gt;"</v>
      </c>
    </row>
    <row r="125" spans="2:17" ht="15">
      <c r="E125" s="12" t="b">
        <v>1</v>
      </c>
      <c r="F125" s="12" t="s">
        <v>3434</v>
      </c>
      <c r="G125" s="12" t="s">
        <v>3436</v>
      </c>
      <c r="I125" s="75" t="s">
        <v>3438</v>
      </c>
      <c r="J125" s="70" t="str">
        <f>"&lt;p style="&amp;""""&amp;"padding-left: 2em; text-indent: -2em;"&amp;""""&amp;"&gt;["&amp;I125&amp;"]&lt;/p&gt;{#"&amp;F125&amp;"}&lt;br&gt;&lt;br&gt;"</f>
        <v>&lt;p style="padding-left: 2em; text-indent: -2em;"&gt;[Fidino, M. (2021a) *multi-state-occupancy-models.* &lt;https://github.com/mfidino/integrated-occupancy-model&gt;]&lt;/p&gt;{#fidino_2021a}&lt;br&gt;&lt;br&gt;</v>
      </c>
      <c r="K125" s="12" t="s">
        <v>621</v>
      </c>
      <c r="M125" s="12" t="str">
        <f>"{{ ref_intext_"&amp;F125&amp;" }}"</f>
        <v>{{ ref_intext_fidino_2021a }}</v>
      </c>
      <c r="N125" s="12" t="str">
        <f>"{{ ref_bib_"&amp;F125&amp;" }}"</f>
        <v>{{ ref_bib_fidino_2021a }}</v>
      </c>
      <c r="O125" s="12" t="str">
        <f>"    ref_intext_"&amp;F125&amp;": "&amp;""""&amp;"["&amp;G125&amp;"](#"&amp;F125&amp;")"&amp;""""</f>
        <v xml:space="preserve">    ref_intext_fidino_2021a: "[Fidino, 2021a](#fidino_2021a)"</v>
      </c>
      <c r="P125" s="12" t="str">
        <f>"    ref_intext_"&amp;F125&amp;": "&amp;""""&amp;G125&amp;""""</f>
        <v xml:space="preserve">    ref_intext_fidino_2021a: "Fidino, 2021a"</v>
      </c>
      <c r="Q125" s="12" t="str">
        <f>"    ref_bib_"&amp;F125&amp;": "&amp;""""&amp;I125&amp;""""</f>
        <v xml:space="preserve">    ref_bib_fidino_2021a: "Fidino, M. (2021a) *multi-state-occupancy-models.* &lt;https://github.com/mfidino/integrated-occupancy-model&gt;"</v>
      </c>
    </row>
    <row r="126" spans="2:17" ht="15">
      <c r="E126" s="12" t="b">
        <v>1</v>
      </c>
      <c r="F126" s="12" t="s">
        <v>3435</v>
      </c>
      <c r="G126" s="12" t="s">
        <v>3437</v>
      </c>
      <c r="I126" s="76" t="s">
        <v>3993</v>
      </c>
      <c r="J126" s="70" t="str">
        <f>"&lt;p style="&amp;""""&amp;"padding-left: 2em; text-indent: -2em;"&amp;""""&amp;"&gt;["&amp;I126&amp;"]&lt;/p&gt;{#"&amp;F126&amp;"}&lt;br&gt;&lt;br&gt;"</f>
        <v>&lt;p style="padding-left: 2em; text-indent: -2em;"&gt;[Fidino, M. (2021b) *A gentle introduction to an integrated occupancy model that combines presence-only and detection/non-detection data, and how to fit it in JAGS* &lt;https://masonfidino.com/bayesian_integrated_model&gt;]&lt;/p&gt;{#fidino_2021b}&lt;br&gt;&lt;br&gt;</v>
      </c>
      <c r="K126" s="12" t="s">
        <v>621</v>
      </c>
      <c r="M126" s="12" t="str">
        <f>"{{ ref_intext_"&amp;F126&amp;" }}"</f>
        <v>{{ ref_intext_fidino_2021b }}</v>
      </c>
      <c r="N126" s="12" t="str">
        <f>"{{ ref_bib_"&amp;F126&amp;" }}"</f>
        <v>{{ ref_bib_fidino_2021b }}</v>
      </c>
      <c r="O126" s="12" t="str">
        <f>"    ref_intext_"&amp;F126&amp;": "&amp;""""&amp;"["&amp;G126&amp;"](#"&amp;F126&amp;")"&amp;""""</f>
        <v xml:space="preserve">    ref_intext_fidino_2021b: "[Fidino, 2021b](#fidino_2021b)"</v>
      </c>
      <c r="P126" s="12" t="str">
        <f>"    ref_intext_"&amp;F126&amp;": "&amp;""""&amp;G126&amp;""""</f>
        <v xml:space="preserve">    ref_intext_fidino_2021b: "Fidino, 2021b"</v>
      </c>
      <c r="Q126" s="12" t="str">
        <f>"    ref_bib_"&amp;F126&amp;": "&amp;""""&amp;I126&amp;""""</f>
        <v xml:space="preserve">    ref_bib_fidino_2021b: "Fidino, M. (2021b) *A gentle introduction to an integrated occupancy model that combines presence-only and detection/non-detection data, and how to fit it in JAGS* &lt;https://masonfidino.com/bayesian_integrated_model&gt;"</v>
      </c>
    </row>
    <row r="127" spans="2:17" ht="15">
      <c r="E127" s="12" t="b">
        <v>1</v>
      </c>
      <c r="F127" s="12" t="s">
        <v>3433</v>
      </c>
      <c r="G127" s="12" t="s">
        <v>3432</v>
      </c>
      <c r="I127" s="76" t="s">
        <v>3994</v>
      </c>
      <c r="J127" s="70" t="str">
        <f>"&lt;p style="&amp;""""&amp;"padding-left: 2em; text-indent: -2em;"&amp;""""&amp;"&gt;["&amp;I127&amp;"]&lt;/p&gt;{#"&amp;F127&amp;"}&lt;br&gt;&lt;br&gt;"</f>
        <v>&lt;p style="padding-left: 2em; text-indent: -2em;"&gt;[Fidino, M. (2021c) *integrated-occupancy-models* &lt;https://github.com/mfidino/integrated-occupancy-model&gt;]&lt;/p&gt;{#fidino_2021c}&lt;br&gt;&lt;br&gt;</v>
      </c>
      <c r="K127" s="12" t="s">
        <v>621</v>
      </c>
      <c r="M127" s="12" t="str">
        <f>"{{ ref_intext_"&amp;F127&amp;" }}"</f>
        <v>{{ ref_intext_fidino_2021c }}</v>
      </c>
      <c r="N127" s="12" t="str">
        <f>"{{ ref_bib_"&amp;F127&amp;" }}"</f>
        <v>{{ ref_bib_fidino_2021c }}</v>
      </c>
      <c r="O127" s="12" t="str">
        <f>"    ref_intext_"&amp;F127&amp;": "&amp;""""&amp;"["&amp;G127&amp;"](#"&amp;F127&amp;")"&amp;""""</f>
        <v xml:space="preserve">    ref_intext_fidino_2021c: "[Fidino, 2021c](#fidino_2021c)"</v>
      </c>
      <c r="P127" s="12" t="str">
        <f>"    ref_intext_"&amp;F127&amp;": "&amp;""""&amp;G127&amp;""""</f>
        <v xml:space="preserve">    ref_intext_fidino_2021c: "Fidino, 2021c"</v>
      </c>
      <c r="Q127" s="12" t="str">
        <f>"    ref_bib_"&amp;F127&amp;": "&amp;""""&amp;I127&amp;""""</f>
        <v xml:space="preserve">    ref_bib_fidino_2021c: "Fidino, M. (2021c) *integrated-occupancy-models* &lt;https://github.com/mfidino/integrated-occupancy-model&gt;"</v>
      </c>
    </row>
    <row r="128" spans="2:17" ht="15">
      <c r="E128" s="12" t="b">
        <v>1</v>
      </c>
      <c r="F128" s="12" t="s">
        <v>3442</v>
      </c>
      <c r="G128" s="12" t="s">
        <v>3439</v>
      </c>
      <c r="I128" s="76" t="s">
        <v>3995</v>
      </c>
      <c r="J128" s="70" t="str">
        <f>"&lt;p style="&amp;""""&amp;"padding-left: 2em; text-indent: -2em;"&amp;""""&amp;"&gt;["&amp;I128&amp;"]&lt;/p&gt;{#"&amp;F128&amp;"}&lt;br&gt;&lt;br&gt;"</f>
        <v>&lt;p style="padding-left: 2em; text-indent: -2em;"&gt;[Fidino, M. (2021d) *So, you don't have enough data to fit a dynamic occupancy model? An introduction to auto-logistic occupancy models.* &lt;https://masonfidino.com/autologistic_occupancy_model&gt;]&lt;/p&gt;{#fidino_2021d}&lt;br&gt;&lt;br&gt;</v>
      </c>
      <c r="K128" s="12" t="s">
        <v>621</v>
      </c>
      <c r="M128" s="12" t="str">
        <f>"{{ ref_intext_"&amp;F128&amp;" }}"</f>
        <v>{{ ref_intext_fidino_2021d }}</v>
      </c>
      <c r="N128" s="12" t="str">
        <f>"{{ ref_bib_"&amp;F128&amp;" }}"</f>
        <v>{{ ref_bib_fidino_2021d }}</v>
      </c>
      <c r="O128" s="12" t="str">
        <f>"    ref_intext_"&amp;F128&amp;": "&amp;""""&amp;"["&amp;G128&amp;"](#"&amp;F128&amp;")"&amp;""""</f>
        <v xml:space="preserve">    ref_intext_fidino_2021d: "[Fidino, 2021d](#fidino_2021d)"</v>
      </c>
      <c r="P128" s="12" t="str">
        <f>"    ref_intext_"&amp;F128&amp;": "&amp;""""&amp;G128&amp;""""</f>
        <v xml:space="preserve">    ref_intext_fidino_2021d: "Fidino, 2021d"</v>
      </c>
      <c r="Q128" s="12" t="str">
        <f>"    ref_bib_"&amp;F128&amp;": "&amp;""""&amp;I128&amp;""""</f>
        <v xml:space="preserve">    ref_bib_fidino_2021d: "Fidino, M. (2021d) *So, you don't have enough data to fit a dynamic occupancy model? An introduction to auto-logistic occupancy models.* &lt;https://masonfidino.com/autologistic_occupancy_model&gt;"</v>
      </c>
    </row>
    <row r="129" spans="2:17" ht="15">
      <c r="E129" s="12" t="b">
        <v>1</v>
      </c>
      <c r="F129" s="12" t="s">
        <v>3443</v>
      </c>
      <c r="G129" s="12" t="s">
        <v>3440</v>
      </c>
      <c r="I129" s="75" t="s">
        <v>3441</v>
      </c>
      <c r="J129" s="70" t="str">
        <f>"&lt;p style="&amp;""""&amp;"padding-left: 2em; text-indent: -2em;"&amp;""""&amp;"&gt;["&amp;I129&amp;"]&lt;/p&gt;{#"&amp;F129&amp;"}&lt;br&gt;&lt;br&gt;"</f>
        <v>&lt;p style="padding-left: 2em; text-indent: -2em;"&gt;[Fidino, M. (2021e) *auto-logistic-occupancy.* &lt;https://github.com/mfidino/auto-logistic-occupancy&gt;]&lt;/p&gt;{#fidino_2021e}&lt;br&gt;&lt;br&gt;</v>
      </c>
      <c r="K129" s="12" t="s">
        <v>621</v>
      </c>
      <c r="M129" s="12" t="str">
        <f>"{{ ref_intext_"&amp;F129&amp;" }}"</f>
        <v>{{ ref_intext_fidino_2021e }}</v>
      </c>
      <c r="N129" s="12" t="str">
        <f>"{{ ref_bib_"&amp;F129&amp;" }}"</f>
        <v>{{ ref_bib_fidino_2021e }}</v>
      </c>
      <c r="O129" s="12" t="str">
        <f>"    ref_intext_"&amp;F129&amp;": "&amp;""""&amp;"["&amp;G129&amp;"](#"&amp;F129&amp;")"&amp;""""</f>
        <v xml:space="preserve">    ref_intext_fidino_2021e: "[Fidino, 2021e](#fidino_2021e)"</v>
      </c>
      <c r="P129" s="12" t="str">
        <f>"    ref_intext_"&amp;F129&amp;": "&amp;""""&amp;G129&amp;""""</f>
        <v xml:space="preserve">    ref_intext_fidino_2021e: "Fidino, 2021e"</v>
      </c>
      <c r="Q129" s="12" t="str">
        <f>"    ref_bib_"&amp;F129&amp;": "&amp;""""&amp;I129&amp;""""</f>
        <v xml:space="preserve">    ref_bib_fidino_2021e: "Fidino, M. (2021e) *auto-logistic-occupancy.* &lt;https://github.com/mfidino/auto-logistic-occupancy&gt;"</v>
      </c>
    </row>
    <row r="130" spans="2:17" ht="15">
      <c r="E130" s="12" t="b">
        <v>1</v>
      </c>
      <c r="F130" s="12" t="s">
        <v>4047</v>
      </c>
      <c r="G130" s="12" t="s">
        <v>4049</v>
      </c>
      <c r="I130" s="75" t="s">
        <v>4048</v>
      </c>
      <c r="J130" s="70" t="str">
        <f>"&lt;p style="&amp;""""&amp;"padding-left: 2em; text-indent: -2em;"&amp;""""&amp;"&gt;["&amp;I130&amp;"]&lt;/p&gt;{#"&amp;F130&amp;"}&lt;br&gt;&lt;br&gt;"</f>
        <v>&lt;p style="padding-left: 2em; text-indent: -2em;"&gt;[Fidino, M. (2021F) *Using the mgcvmgcv package to create a generalized additive occupancy model in R.* &lt;https://masonfidino.com/generalized_additive_occupancy_model&gt;]&lt;/p&gt;{#fidino_2021f}&lt;br&gt;&lt;br&gt;</v>
      </c>
      <c r="K130" s="12" t="s">
        <v>621</v>
      </c>
      <c r="M130" s="12" t="str">
        <f>"{{ ref_intext_"&amp;F130&amp;" }}"</f>
        <v>{{ ref_intext_fidino_2021f }}</v>
      </c>
      <c r="N130" s="12" t="str">
        <f>"{{ ref_bib_"&amp;F130&amp;" }}"</f>
        <v>{{ ref_bib_fidino_2021f }}</v>
      </c>
      <c r="O130" s="12" t="str">
        <f>"    ref_intext_"&amp;F130&amp;": "&amp;""""&amp;"["&amp;G130&amp;"](#"&amp;F130&amp;")"&amp;""""</f>
        <v xml:space="preserve">    ref_intext_fidino_2021f: "[Fidino, 2021f](#fidino_2021f)"</v>
      </c>
      <c r="P130" s="12" t="str">
        <f>"    ref_intext_"&amp;F130&amp;": "&amp;""""&amp;G130&amp;""""</f>
        <v xml:space="preserve">    ref_intext_fidino_2021f: "Fidino, 2021f"</v>
      </c>
      <c r="Q130" s="12" t="str">
        <f>"    ref_bib_"&amp;F130&amp;": "&amp;""""&amp;I130&amp;""""</f>
        <v xml:space="preserve">    ref_bib_fidino_2021f: "Fidino, M. (2021F) *Using the mgcvmgcv package to create a generalized additive occupancy model in R.* &lt;https://masonfidino.com/generalized_additive_occupancy_model&gt;"</v>
      </c>
    </row>
    <row r="131" spans="2:17" ht="15">
      <c r="E131" s="12" t="b">
        <v>1</v>
      </c>
      <c r="F131" s="12" t="s">
        <v>3519</v>
      </c>
      <c r="G131" s="12" t="s">
        <v>3431</v>
      </c>
      <c r="I131" s="75" t="s">
        <v>3520</v>
      </c>
      <c r="J131" s="70" t="str">
        <f>"&lt;p style="&amp;""""&amp;"padding-left: 2em; text-indent: -2em;"&amp;""""&amp;"&gt;["&amp;I131&amp;"]&lt;/p&gt;{#"&amp;F131&amp;"}&lt;br&gt;&lt;br&gt;"</f>
        <v>&lt;p style="padding-left: 2em; text-indent: -2em;"&gt;[Fidino, M. (2023) *autoOcc: An R package for fitting autologistic occupancy models.* R package version 0.1.1, &lt;https://github.com/mfidino/autoOcc&gt;]&lt;/p&gt;{#fidino_2023}&lt;br&gt;&lt;br&gt;</v>
      </c>
      <c r="K131" s="12" t="s">
        <v>621</v>
      </c>
      <c r="M131" s="12" t="str">
        <f>"{{ ref_intext_"&amp;F131&amp;" }}"</f>
        <v>{{ ref_intext_fidino_2023 }}</v>
      </c>
      <c r="N131" s="12" t="str">
        <f>"{{ ref_bib_"&amp;F131&amp;" }}"</f>
        <v>{{ ref_bib_fidino_2023 }}</v>
      </c>
      <c r="O131" s="12" t="str">
        <f>"    ref_intext_"&amp;F131&amp;": "&amp;""""&amp;"["&amp;G131&amp;"](#"&amp;F131&amp;")"&amp;""""</f>
        <v xml:space="preserve">    ref_intext_fidino_2023: "[Fidino, 2023](#fidino_2023)"</v>
      </c>
      <c r="P131" s="12" t="str">
        <f>"    ref_intext_"&amp;F131&amp;": "&amp;""""&amp;G131&amp;""""</f>
        <v xml:space="preserve">    ref_intext_fidino_2023: "Fidino, 2023"</v>
      </c>
      <c r="Q131" s="12" t="str">
        <f>"    ref_bib_"&amp;F131&amp;": "&amp;""""&amp;I131&amp;""""</f>
        <v xml:space="preserve">    ref_bib_fidino_2023: "Fidino, M. (2023) *autoOcc: An R package for fitting autologistic occupancy models.* R package version 0.1.1, &lt;https://github.com/mfidino/autoOcc&gt;"</v>
      </c>
    </row>
    <row r="132" spans="2:17" ht="15">
      <c r="B132" s="12" t="b">
        <v>0</v>
      </c>
      <c r="C132" s="12" t="b">
        <v>0</v>
      </c>
      <c r="D132" s="12" t="b">
        <v>1</v>
      </c>
      <c r="E132" s="12" t="b">
        <v>1</v>
      </c>
      <c r="F132" s="12" t="s">
        <v>1438</v>
      </c>
      <c r="G132" s="12" t="s">
        <v>258</v>
      </c>
      <c r="H132" s="12" t="s">
        <v>258</v>
      </c>
      <c r="I132" s="75" t="s">
        <v>1692</v>
      </c>
      <c r="J132" s="70" t="str">
        <f>"&lt;p style="&amp;""""&amp;"padding-left: 2em; text-indent: -2em;"&amp;""""&amp;"&gt;["&amp;I132&amp;"]&lt;/p&gt;{#"&amp;F132&amp;"}&lt;br&gt;&lt;br&gt;"</f>
        <v>&lt;p style="padding-left: 2em; text-indent: -2em;"&gt;[Fidino, M., Barnas, G. R., Lehrer, E. W., Murray, M. H., &amp; Magle, S. B. (2020). Effect of Lure on Detecting Mammals with Camera Traps. *Wildlife Society Bulletin*. &lt;https://doi.org/10.1002/wsb.1122&gt;]&lt;/p&gt;{#fidino_et_al_2020}&lt;br&gt;&lt;br&gt;</v>
      </c>
      <c r="K132" s="12" t="s">
        <v>621</v>
      </c>
      <c r="L132" s="12" t="str">
        <f>LEFT(I132,141)&amp;" &lt;br&gt; &amp;nbsp;&amp;nbsp;&amp;nbsp;&amp;nbsp;&amp;nbsp;&amp;nbsp;&amp;nbsp;&amp;nbsp;"&amp;MID(I132,2,142)&amp;MID(I132,142,500)&amp;"&lt;br&gt;&lt;br&gt;"</f>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M132" s="12" t="str">
        <f>"{{ ref_intext_"&amp;F132&amp;" }}"</f>
        <v>{{ ref_intext_fidino_et_al_2020 }}</v>
      </c>
      <c r="N132" s="12" t="str">
        <f>"{{ ref_bib_"&amp;F132&amp;" }}"</f>
        <v>{{ ref_bib_fidino_et_al_2020 }}</v>
      </c>
      <c r="O132" s="12" t="str">
        <f>"    ref_intext_"&amp;F132&amp;": "&amp;""""&amp;"["&amp;G132&amp;"](#"&amp;F132&amp;")"&amp;""""</f>
        <v xml:space="preserve">    ref_intext_fidino_et_al_2020: "[Fidino et al., 2020](#fidino_et_al_2020)"</v>
      </c>
      <c r="P132" s="12" t="str">
        <f>"    ref_intext_"&amp;F132&amp;": "&amp;""""&amp;G132&amp;""""</f>
        <v xml:space="preserve">    ref_intext_fidino_et_al_2020: "Fidino et al., 2020"</v>
      </c>
      <c r="Q132" s="12" t="str">
        <f>"    ref_bib_"&amp;F132&amp;": "&amp;""""&amp;I132&amp;""""</f>
        <v xml:space="preserve">    ref_bib_fidino_et_al_2020: "Fidino, M., Barnas, G. R., Lehrer, E. W., Murray, M. H., &amp; Magle, S. B. (2020). Effect of Lure on Detecting Mammals with Camera Traps. *Wildlife Society Bulletin*. &lt;https://doi.org/10.1002/wsb.1122&gt;"</v>
      </c>
    </row>
    <row r="133" spans="2:17" ht="15">
      <c r="E133" s="12" t="b">
        <v>1</v>
      </c>
      <c r="F133" s="12" t="s">
        <v>3446</v>
      </c>
      <c r="G133" s="81" t="s">
        <v>3445</v>
      </c>
      <c r="I133" s="77" t="s">
        <v>3444</v>
      </c>
      <c r="J133" s="70" t="str">
        <f>"&lt;p style="&amp;""""&amp;"padding-left: 2em; text-indent: -2em;"&amp;""""&amp;"&gt;["&amp;I133&amp;"]&lt;/p&gt;{#"&amp;F133&amp;"}&lt;br&gt;&lt;br&gt;"</f>
        <v>&lt;p style="padding-left: 2em; text-indent: -2em;"&gt;[Fidino, M., &amp; Magle, S. B. (2017). Using Fourier series to predict periodic patterns in dynamic occupancy models. *Ecosphere,8*(9) , e01944. &lt;https://doi.org/10.1002/ecs2.1944&gt;]&lt;/p&gt;{#fidino_magle_2017}&lt;br&gt;&lt;br&gt;</v>
      </c>
      <c r="K133" s="12" t="s">
        <v>621</v>
      </c>
      <c r="M133" s="12" t="str">
        <f>"{{ ref_intext_"&amp;F133&amp;" }}"</f>
        <v>{{ ref_intext_fidino_magle_2017 }}</v>
      </c>
      <c r="N133" s="12" t="str">
        <f>"{{ ref_bib_"&amp;F133&amp;" }}"</f>
        <v>{{ ref_bib_fidino_magle_2017 }}</v>
      </c>
      <c r="O133" s="12" t="str">
        <f>"    ref_intext_"&amp;F133&amp;": "&amp;""""&amp;"["&amp;G133&amp;"](#"&amp;F133&amp;")"&amp;""""</f>
        <v xml:space="preserve">    ref_intext_fidino_magle_2017: "[Fidino &amp; Magle, 2017](#fidino_magle_2017)"</v>
      </c>
      <c r="P133" s="12" t="str">
        <f>"    ref_intext_"&amp;F133&amp;": "&amp;""""&amp;G133&amp;""""</f>
        <v xml:space="preserve">    ref_intext_fidino_magle_2017: "Fidino &amp; Magle, 2017"</v>
      </c>
      <c r="Q133" s="12" t="str">
        <f>"    ref_bib_"&amp;F133&amp;": "&amp;""""&amp;I133&amp;""""</f>
        <v xml:space="preserve">    ref_bib_fidino_magle_2017: "Fidino, M., &amp; Magle, S. B. (2017). Using Fourier series to predict periodic patterns in dynamic occupancy models. *Ecosphere,8*(9) , e01944. &lt;https://doi.org/10.1002/ecs2.1944&gt;"</v>
      </c>
    </row>
    <row r="134" spans="2:17" ht="15">
      <c r="B134" s="12" t="b">
        <v>1</v>
      </c>
      <c r="C134" s="12" t="b">
        <v>0</v>
      </c>
      <c r="D134" s="12" t="b">
        <v>0</v>
      </c>
      <c r="E134" s="12" t="b">
        <v>1</v>
      </c>
      <c r="F134" s="12" t="s">
        <v>1439</v>
      </c>
      <c r="G134" s="12" t="s">
        <v>257</v>
      </c>
      <c r="H134" s="12" t="s">
        <v>811</v>
      </c>
      <c r="I134" s="75" t="s">
        <v>1693</v>
      </c>
      <c r="J134" s="70" t="str">
        <f>"&lt;p style="&amp;""""&amp;"padding-left: 2em; text-indent: -2em;"&amp;""""&amp;"&gt;["&amp;I134&amp;"]&lt;/p&gt;{#"&amp;F134&amp;"}&lt;br&gt;&lt;br&gt;"</f>
        <v>&lt;p style="padding-left: 2em; text-indent: -2em;"&gt;[Findlay, M. A., Briers, R. A., &amp; White, P. J. C. (2020). Component processes of detection probability in camera-trap studies: understanding the occurrence of false-negatives. *Mammal Research, 65*, 167–180. &lt;https://doi.org/10.1007/s13364-020-00478-y&gt;]&lt;/p&gt;{#findlay_et_al_2020}&lt;br&gt;&lt;br&gt;</v>
      </c>
      <c r="K134" s="12" t="s">
        <v>621</v>
      </c>
      <c r="L134" s="12" t="str">
        <f>LEFT(I134,141)&amp;" &lt;br&gt; &amp;nbsp;&amp;nbsp;&amp;nbsp;&amp;nbsp;&amp;nbsp;&amp;nbsp;&amp;nbsp;&amp;nbsp;"&amp;MID(I134,2,142)&amp;MID(I134,142,500)&amp;"&lt;br&gt;&lt;br&gt;"</f>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M134" s="12" t="str">
        <f>"{{ ref_intext_"&amp;F134&amp;" }}"</f>
        <v>{{ ref_intext_findlay_et_al_2020 }}</v>
      </c>
      <c r="N134" s="12" t="str">
        <f>"{{ ref_bib_"&amp;F134&amp;" }}"</f>
        <v>{{ ref_bib_findlay_et_al_2020 }}</v>
      </c>
      <c r="O134" s="12" t="str">
        <f>"    ref_intext_"&amp;F134&amp;": "&amp;""""&amp;"["&amp;G134&amp;"](#"&amp;F134&amp;")"&amp;""""</f>
        <v xml:space="preserve">    ref_intext_findlay_et_al_2020: "[Findlay et al., 2020](#findlay_et_al_2020)"</v>
      </c>
      <c r="P134" s="12" t="str">
        <f>"    ref_intext_"&amp;F134&amp;": "&amp;""""&amp;G134&amp;""""</f>
        <v xml:space="preserve">    ref_intext_findlay_et_al_2020: "Findlay et al., 2020"</v>
      </c>
      <c r="Q134" s="12" t="str">
        <f>"    ref_bib_"&amp;F134&amp;": "&amp;""""&amp;I134&amp;""""</f>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135" spans="2:17" ht="15">
      <c r="B135" s="12" t="b">
        <v>1</v>
      </c>
      <c r="C135" s="12" t="b">
        <v>1</v>
      </c>
      <c r="D135" s="12" t="b">
        <v>0</v>
      </c>
      <c r="E135" s="12" t="b">
        <v>1</v>
      </c>
      <c r="F135" s="12" t="s">
        <v>1440</v>
      </c>
      <c r="G135" s="12" t="s">
        <v>256</v>
      </c>
      <c r="H135" s="12" t="s">
        <v>256</v>
      </c>
      <c r="I135" s="75" t="s">
        <v>1694</v>
      </c>
      <c r="J135" s="70" t="str">
        <f>"&lt;p style="&amp;""""&amp;"padding-left: 2em; text-indent: -2em;"&amp;""""&amp;"&gt;["&amp;I135&amp;"]&lt;/p&gt;{#"&amp;F135&amp;"}&lt;br&gt;&lt;br&gt;"</f>
        <v>&lt;p style="padding-left: 2em; text-indent: -2em;"&gt;[Fisher, J. T., &amp; Burton, C. (2012). *Monitoring Mammals in Alberta: Recommendations for Remote Camera Trapping*. Alberta Innovates - Technology Futures &amp; Alberta Biodiversity Monitoring Institute. &lt;https://doi.org/0.13140/RG.2.1.3944.3680&gt;]&lt;/p&gt;{#fisher_burton_2012}&lt;br&gt;&lt;br&gt;</v>
      </c>
      <c r="K135" s="12" t="s">
        <v>621</v>
      </c>
      <c r="L135" s="12" t="str">
        <f>LEFT(I135,141)&amp;" &lt;br&gt; &amp;nbsp;&amp;nbsp;&amp;nbsp;&amp;nbsp;&amp;nbsp;&amp;nbsp;&amp;nbsp;&amp;nbsp;"&amp;MID(I135,2,142)&amp;MID(I135,142,500)&amp;"&lt;br&gt;&lt;br&gt;"</f>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M135" s="12" t="str">
        <f>"{{ ref_intext_"&amp;F135&amp;" }}"</f>
        <v>{{ ref_intext_fisher_burton_2012 }}</v>
      </c>
      <c r="N135" s="12" t="str">
        <f>"{{ ref_bib_"&amp;F135&amp;" }}"</f>
        <v>{{ ref_bib_fisher_burton_2012 }}</v>
      </c>
      <c r="O135" s="12" t="str">
        <f>"    ref_intext_"&amp;F135&amp;": "&amp;""""&amp;"["&amp;G135&amp;"](#"&amp;F135&amp;")"&amp;""""</f>
        <v xml:space="preserve">    ref_intext_fisher_burton_2012: "[Fisher &amp; Burton, 2012](#fisher_burton_2012)"</v>
      </c>
      <c r="P135" s="12" t="str">
        <f>"    ref_intext_"&amp;F135&amp;": "&amp;""""&amp;G135&amp;""""</f>
        <v xml:space="preserve">    ref_intext_fisher_burton_2012: "Fisher &amp; Burton, 2012"</v>
      </c>
      <c r="Q135" s="12" t="str">
        <f>"    ref_bib_"&amp;F135&amp;": "&amp;""""&amp;I135&amp;""""</f>
        <v xml:space="preserve">    ref_bib_fisher_burton_2012: "Fisher, J. T., &amp; Burton, C. (2012). *Monitoring Mammals in Alberta: Recommendations for Remote Camera Trapping*. Alberta Innovates - Technology Futures &amp; Alberta Biodiversity Monitoring Institute. &lt;https://doi.org/0.13140/RG.2.1.3944.3680&gt;"</v>
      </c>
    </row>
    <row r="136" spans="2:17" ht="15">
      <c r="B136" s="12" t="b">
        <v>0</v>
      </c>
      <c r="C136" s="12" t="b">
        <v>0</v>
      </c>
      <c r="D136" s="12" t="b">
        <v>1</v>
      </c>
      <c r="E136" s="12" t="b">
        <v>1</v>
      </c>
      <c r="F136" s="12" t="s">
        <v>1441</v>
      </c>
      <c r="G136" s="12" t="s">
        <v>263</v>
      </c>
      <c r="H136" s="12" t="s">
        <v>263</v>
      </c>
      <c r="I136" s="75" t="s">
        <v>1695</v>
      </c>
      <c r="J136" s="70" t="str">
        <f>"&lt;p style="&amp;""""&amp;"padding-left: 2em; text-indent: -2em;"&amp;""""&amp;"&gt;["&amp;I136&amp;"]&lt;/p&gt;{#"&amp;F136&amp;"}&lt;br&gt;&lt;br&gt;"</f>
        <v>&lt;p style="padding-left: 2em; text-indent: -2em;"&gt;[Fisher, J. T., Anholt, B., &amp; Volpe, J. P. (2011). Body Mass Explains Characteristic Scales of Habitat Selection in Terrestrial Mammals. *Ecology and Evolution*, *1*(4), 517–528. &lt;https://doi.org/10.1002/ece3.45&gt;]&lt;/p&gt;{#fisher_et_al_2011}&lt;br&gt;&lt;br&gt;</v>
      </c>
      <c r="K136" s="12" t="s">
        <v>621</v>
      </c>
      <c r="L136" s="12" t="str">
        <f>LEFT(I136,141)&amp;" &lt;br&gt; &amp;nbsp;&amp;nbsp;&amp;nbsp;&amp;nbsp;&amp;nbsp;&amp;nbsp;&amp;nbsp;&amp;nbsp;"&amp;MID(I136,2,142)&amp;MID(I136,142,500)&amp;"&lt;br&gt;&lt;br&gt;"</f>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M136" s="12" t="str">
        <f>"{{ ref_intext_"&amp;F136&amp;" }}"</f>
        <v>{{ ref_intext_fisher_et_al_2011 }}</v>
      </c>
      <c r="N136" s="12" t="str">
        <f>"{{ ref_bib_"&amp;F136&amp;" }}"</f>
        <v>{{ ref_bib_fisher_et_al_2011 }}</v>
      </c>
      <c r="O136" s="12" t="str">
        <f>"    ref_intext_"&amp;F136&amp;": "&amp;""""&amp;"["&amp;G136&amp;"](#"&amp;F136&amp;")"&amp;""""</f>
        <v xml:space="preserve">    ref_intext_fisher_et_al_2011: "[Fisher et al., 2011](#fisher_et_al_2011)"</v>
      </c>
      <c r="P136" s="12" t="str">
        <f>"    ref_intext_"&amp;F136&amp;": "&amp;""""&amp;G136&amp;""""</f>
        <v xml:space="preserve">    ref_intext_fisher_et_al_2011: "Fisher et al., 2011"</v>
      </c>
      <c r="Q136" s="12" t="str">
        <f>"    ref_bib_"&amp;F136&amp;": "&amp;""""&amp;I136&amp;""""</f>
        <v xml:space="preserve">    ref_bib_fisher_et_al_2011: "Fisher, J. T., Anholt, B., &amp; Volpe, J. P. (2011). Body Mass Explains Characteristic Scales of Habitat Selection in Terrestrial Mammals. *Ecology and Evolution*, *1*(4), 517–528. &lt;https://doi.org/10.1002/ece3.45&gt;"</v>
      </c>
    </row>
    <row r="137" spans="2:17" ht="15">
      <c r="B137" s="12" t="b">
        <v>1</v>
      </c>
      <c r="C137" s="12" t="b">
        <v>1</v>
      </c>
      <c r="D137" s="12" t="b">
        <v>0</v>
      </c>
      <c r="E137" s="12" t="b">
        <v>1</v>
      </c>
      <c r="F137" s="12" t="s">
        <v>1442</v>
      </c>
      <c r="G137" s="12" t="s">
        <v>255</v>
      </c>
      <c r="H137" s="12" t="s">
        <v>810</v>
      </c>
      <c r="I137" s="75" t="s">
        <v>1696</v>
      </c>
      <c r="J137" s="70" t="str">
        <f>"&lt;p style="&amp;""""&amp;"padding-left: 2em; text-indent: -2em;"&amp;""""&amp;"&gt;["&amp;I137&amp;"]&lt;/p&gt;{#"&amp;F137&amp;"}&lt;br&gt;&lt;br&gt;"</f>
        <v>&lt;p style="padding-left: 2em; text-indent: -2em;"&gt;[Fisher, J. T., Wheatley, M., &amp; Mackenzie, D. (2014). Spatial Patterns of Breeding Success of Grizzly Bears derived from Hierarchical Multistate Models. *Conservation Biology, 28*(5), 1249–1259. &lt;https://doi.org/10.1111/cobi.12302&gt;]&lt;/p&gt;{#fisher_et_al_2014}&lt;br&gt;&lt;br&gt;</v>
      </c>
      <c r="K137" s="12" t="s">
        <v>621</v>
      </c>
      <c r="L137" s="12" t="str">
        <f>LEFT(I137,141)&amp;" &lt;br&gt; &amp;nbsp;&amp;nbsp;&amp;nbsp;&amp;nbsp;&amp;nbsp;&amp;nbsp;&amp;nbsp;&amp;nbsp;"&amp;MID(I137,2,142)&amp;MID(I137,142,500)&amp;"&lt;br&gt;&lt;br&gt;"</f>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M137" s="12" t="str">
        <f>"{{ ref_intext_"&amp;F137&amp;" }}"</f>
        <v>{{ ref_intext_fisher_et_al_2014 }}</v>
      </c>
      <c r="N137" s="12" t="str">
        <f>"{{ ref_bib_"&amp;F137&amp;" }}"</f>
        <v>{{ ref_bib_fisher_et_al_2014 }}</v>
      </c>
      <c r="O137" s="12" t="str">
        <f>"    ref_intext_"&amp;F137&amp;": "&amp;""""&amp;"["&amp;G137&amp;"](#"&amp;F137&amp;")"&amp;""""</f>
        <v xml:space="preserve">    ref_intext_fisher_et_al_2014: "[Fisher et al., 2014](#fisher_et_al_2014)"</v>
      </c>
      <c r="P137" s="12" t="str">
        <f>"    ref_intext_"&amp;F137&amp;": "&amp;""""&amp;G137&amp;""""</f>
        <v xml:space="preserve">    ref_intext_fisher_et_al_2014: "Fisher et al., 2014"</v>
      </c>
      <c r="Q137" s="12" t="str">
        <f>"    ref_bib_"&amp;F137&amp;": "&amp;""""&amp;I137&amp;""""</f>
        <v xml:space="preserve">    ref_bib_fisher_et_al_2014: "Fisher, J. T., Wheatley, M., &amp; Mackenzie, D. (2014). Spatial Patterns of Breeding Success of Grizzly Bears derived from Hierarchical Multistate Models. *Conservation Biology, 28*(5), 1249–1259. &lt;https://doi.org/10.1111/cobi.12302&gt;"</v>
      </c>
    </row>
    <row r="138" spans="2:17" ht="15">
      <c r="E138" s="12" t="b">
        <v>1</v>
      </c>
      <c r="F138" s="12" t="s">
        <v>3503</v>
      </c>
      <c r="G138" s="12" t="s">
        <v>3506</v>
      </c>
      <c r="I138" s="75" t="s">
        <v>3502</v>
      </c>
      <c r="J138" s="70" t="str">
        <f>"&lt;p style="&amp;""""&amp;"padding-left: 2em; text-indent: -2em;"&amp;""""&amp;"&gt;["&amp;I138&amp;"]&lt;/p&gt;{#"&amp;F138&amp;"}&lt;br&gt;&lt;br&gt;"</f>
        <v>&lt;p style="padding-left: 2em; text-indent: -2em;"&gt;[Kellner, K. F., Smith, A. D., Royle, J. A., Kery, M, Belant, J. L., &amp; Chandler, R. B. (2023). The unmarked R package: Twelve years of advances in occurrence and abundance modelling in ecology. *Methods in Ecology and Evolution, 14* (6), 1408–1415. &lt;https://www.jstatsoft.org/v43/i10/&gt;]&lt;/p&gt;{#fiske_chandler_2011}&lt;br&gt;&lt;br&gt;</v>
      </c>
      <c r="K138" s="12" t="s">
        <v>621</v>
      </c>
      <c r="M138" s="12" t="str">
        <f>"{{ ref_intext_"&amp;F138&amp;" }}"</f>
        <v>{{ ref_intext_fiske_chandler_2011 }}</v>
      </c>
      <c r="N138" s="12" t="str">
        <f>"{{ ref_bib_"&amp;F138&amp;" }}"</f>
        <v>{{ ref_bib_fiske_chandler_2011 }}</v>
      </c>
      <c r="O138" s="12" t="str">
        <f>"    ref_intext_"&amp;F138&amp;": "&amp;""""&amp;"["&amp;G138&amp;"](#"&amp;F138&amp;")"&amp;""""</f>
        <v xml:space="preserve">    ref_intext_fiske_chandler_2011: "[Fiske &amp; Chandler, 2011](#fiske_chandler_2011)"</v>
      </c>
      <c r="P138" s="12" t="str">
        <f>"    ref_intext_"&amp;F138&amp;": "&amp;""""&amp;G138&amp;""""</f>
        <v xml:space="preserve">    ref_intext_fiske_chandler_2011: "Fiske &amp; Chandler, 2011"</v>
      </c>
      <c r="Q138" s="12" t="str">
        <f>"    ref_bib_"&amp;F138&amp;": "&amp;""""&amp;I138&amp;""""</f>
        <v xml:space="preserve">    ref_bib_fiske_chandler_2011: "Kellner, K. F., Smith, A. D., Royle, J. A., Kery, M, Belant, J. L., &amp; Chandler, R. B. (2023). The unmarked R package: Twelve years of advances in occurrence and abundance modelling in ecology. *Methods in Ecology and Evolution, 14* (6), 1408–1415. &lt;https://www.jstatsoft.org/v43/i10/&gt;"</v>
      </c>
    </row>
    <row r="139" spans="2:17" ht="15">
      <c r="B139" s="12" t="b">
        <v>0</v>
      </c>
      <c r="C139" s="12" t="b">
        <v>0</v>
      </c>
      <c r="E139" s="12" t="b">
        <v>1</v>
      </c>
      <c r="F139" s="12" t="s">
        <v>1443</v>
      </c>
      <c r="G139" s="12" t="s">
        <v>1199</v>
      </c>
      <c r="H139" s="12" t="s">
        <v>1199</v>
      </c>
      <c r="I139" s="75" t="s">
        <v>1200</v>
      </c>
      <c r="J139" s="70" t="str">
        <f>"&lt;p style="&amp;""""&amp;"padding-left: 2em; text-indent: -2em;"&amp;""""&amp;"&gt;["&amp;I139&amp;"]&lt;/p&gt;{#"&amp;F139&amp;"}&lt;br&gt;&lt;br&gt;"</f>
        <v>&lt;p style="padding-left: 2em; text-indent: -2em;"&gt;[Flather,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&lt;https://www.researchgate.net/publication/236965289_Species_rarity_definition_causes_and_classification#:~:text=Rarity%20is%20a%20relative%20concept,of%20other%20organisms%20of%20comparable&gt;]&lt;/p&gt;{#flather_sieg_2007}&lt;br&gt;&lt;br&gt;</v>
      </c>
      <c r="K139" s="12" t="s">
        <v>621</v>
      </c>
      <c r="L139" s="12" t="str">
        <f>LEFT(I139,141)&amp;" &lt;br&gt; &amp;nbsp;&amp;nbsp;&amp;nbsp;&amp;nbsp;&amp;nbsp;&amp;nbsp;&amp;nbsp;&amp;nbsp;"&amp;MID(I139,2,142)&amp;MID(I139,142,500)&amp;"&lt;br&gt;&lt;br&gt;"</f>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M139" s="12" t="str">
        <f>"{{ ref_intext_"&amp;F139&amp;" }}"</f>
        <v>{{ ref_intext_flather_sieg_2007 }}</v>
      </c>
      <c r="N139" s="12" t="str">
        <f>"{{ ref_bib_"&amp;F139&amp;" }}"</f>
        <v>{{ ref_bib_flather_sieg_2007 }}</v>
      </c>
      <c r="O139" s="12" t="str">
        <f>"    ref_intext_"&amp;F139&amp;": "&amp;""""&amp;"["&amp;G139&amp;"](#"&amp;F139&amp;")"&amp;""""</f>
        <v xml:space="preserve">    ref_intext_flather_sieg_2007: "[Flather &amp; Sieg, 2007](#flather_sieg_2007)"</v>
      </c>
      <c r="P139" s="12" t="str">
        <f>"    ref_intext_"&amp;F139&amp;": "&amp;""""&amp;G139&amp;""""</f>
        <v xml:space="preserve">    ref_intext_flather_sieg_2007: "Flather &amp; Sieg, 2007"</v>
      </c>
      <c r="Q139" s="12" t="str">
        <f>"    ref_bib_"&amp;F139&amp;": "&amp;""""&amp;I139&amp;""""</f>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140" spans="2:17" ht="15">
      <c r="E140" s="12" t="b">
        <v>1</v>
      </c>
      <c r="F140" s="12" t="s">
        <v>3929</v>
      </c>
      <c r="G140" s="12" t="s">
        <v>4021</v>
      </c>
      <c r="H140" s="12" t="s">
        <v>4021</v>
      </c>
      <c r="I140" s="12" t="s">
        <v>4015</v>
      </c>
      <c r="J140" s="70" t="str">
        <f>"&lt;p style="&amp;""""&amp;"padding-left: 2em; text-indent: -2em;"&amp;""""&amp;"&gt;["&amp;I140&amp;"]&lt;/p&gt;{#"&amp;F140&amp;"}&lt;br&gt;&lt;br&gt;"</f>
        <v>&lt;p style="padding-left: 2em; text-indent: -2em;"&gt;[Fleming, J., Grant, E. H. C., Sterrett, S. C., &amp; Sutherland, C. (2021). Experimental evaluation of spatial capture–recapture study design. *Ecological Applications, 31*(7), e02419. &lt;https://doi.org/10.1002/eap.2419&gt;]&lt;/p&gt;{#fleming_et_al_2021}&lt;br&gt;&lt;br&gt;</v>
      </c>
      <c r="M140" s="12" t="str">
        <f>"{{ ref_intext_"&amp;F140&amp;" }}"</f>
        <v>{{ ref_intext_fleming_et_al_2021 }}</v>
      </c>
      <c r="N140" s="12" t="str">
        <f>"{{ ref_bib_"&amp;F140&amp;" }}"</f>
        <v>{{ ref_bib_fleming_et_al_2021 }}</v>
      </c>
      <c r="O140" s="12" t="str">
        <f>"    ref_intext_"&amp;F140&amp;": "&amp;""""&amp;"["&amp;G140&amp;"](#"&amp;F140&amp;")"&amp;""""</f>
        <v xml:space="preserve">    ref_intext_fleming_et_al_2021: "[Fleming et al., 2021](#fleming_et_al_2021)"</v>
      </c>
      <c r="P140" s="12" t="str">
        <f>"    ref_intext_"&amp;F140&amp;": "&amp;""""&amp;G140&amp;""""</f>
        <v xml:space="preserve">    ref_intext_fleming_et_al_2021: "Fleming et al., 2021"</v>
      </c>
      <c r="Q140" s="12" t="str">
        <f>"    ref_bib_"&amp;F140&amp;": "&amp;""""&amp;I140&amp;""""</f>
        <v xml:space="preserve">    ref_bib_fleming_et_al_2021: "Fleming, J., Grant, E. H. C., Sterrett, S. C., &amp; Sutherland, C. (2021). Experimental evaluation of spatial capture–recapture study design. *Ecological Applications, 31*(7), e02419. &lt;https://doi.org/10.1002/eap.2419&gt;"</v>
      </c>
    </row>
    <row r="141" spans="2:17" ht="15">
      <c r="E141" s="12" t="b">
        <v>1</v>
      </c>
      <c r="F141" s="12" t="s">
        <v>2928</v>
      </c>
      <c r="G141" s="12" t="s">
        <v>2926</v>
      </c>
      <c r="H141" s="12" t="s">
        <v>2926</v>
      </c>
      <c r="I141" s="75" t="s">
        <v>2927</v>
      </c>
      <c r="J141" s="70" t="str">
        <f>"&lt;p style="&amp;""""&amp;"padding-left: 2em; text-indent: -2em;"&amp;""""&amp;"&gt;["&amp;I141&amp;"]&lt;/p&gt;{#"&amp;F141&amp;"}&lt;br&gt;&lt;br&gt;"</f>
        <v>&lt;p style="padding-left: 2em; text-indent: -2em;"&gt;[Foca, J. M. (2021). *Camera Traps for Evaluating Ungulate Densities and Interspecific Interactions in the Beaver Hills Region of Alberta*. [Master's thesis, University of Alberta]. &lt;https://doi.org/10.7939/r3-bm8f-yj13&gt;]&lt;/p&gt;{#foca_2021}&lt;br&gt;&lt;br&gt;</v>
      </c>
      <c r="K141" s="12" t="s">
        <v>621</v>
      </c>
      <c r="M141" s="12" t="str">
        <f>"{{ ref_intext_"&amp;F141&amp;" }}"</f>
        <v>{{ ref_intext_foca_2021 }}</v>
      </c>
      <c r="N141" s="12" t="str">
        <f>"{{ ref_bib_"&amp;F141&amp;" }}"</f>
        <v>{{ ref_bib_foca_2021 }}</v>
      </c>
      <c r="O141" s="12" t="str">
        <f>"    ref_intext_"&amp;F141&amp;": "&amp;""""&amp;"["&amp;G141&amp;"](#"&amp;F141&amp;")"&amp;""""</f>
        <v xml:space="preserve">    ref_intext_foca_2021: "[Foca, 2021](#foca_2021)"</v>
      </c>
      <c r="P141" s="12" t="str">
        <f>"    ref_intext_"&amp;F141&amp;": "&amp;""""&amp;G141&amp;""""</f>
        <v xml:space="preserve">    ref_intext_foca_2021: "Foca, 2021"</v>
      </c>
      <c r="Q141" s="12" t="str">
        <f>"    ref_bib_"&amp;F141&amp;": "&amp;""""&amp;I141&amp;""""</f>
        <v xml:space="preserve">    ref_bib_foca_2021: "Foca, J. M. (2021). *Camera Traps for Evaluating Ungulate Densities and Interspecific Interactions in the Beaver Hills Region of Alberta*. [Master's thesis, University of Alberta]. &lt;https://doi.org/10.7939/r3-bm8f-yj13&gt;"</v>
      </c>
    </row>
    <row r="142" spans="2:17" ht="15">
      <c r="B142" s="12" t="b">
        <v>1</v>
      </c>
      <c r="C142" s="12" t="b">
        <v>1</v>
      </c>
      <c r="D142" s="12" t="b">
        <v>0</v>
      </c>
      <c r="E142" s="12" t="b">
        <v>1</v>
      </c>
      <c r="F142" s="12" t="s">
        <v>1444</v>
      </c>
      <c r="G142" s="12" t="s">
        <v>254</v>
      </c>
      <c r="H142" s="12" t="s">
        <v>254</v>
      </c>
      <c r="I142" s="75" t="s">
        <v>2688</v>
      </c>
      <c r="J142" s="70" t="str">
        <f>"&lt;p style="&amp;""""&amp;"padding-left: 2em; text-indent: -2em;"&amp;""""&amp;"&gt;["&amp;I142&amp;"]&lt;/p&gt;{#"&amp;F142&amp;"}&lt;br&gt;&lt;br&gt;"</f>
        <v>&lt;p style="padding-left: 2em; text-indent: -2em;"&gt;[Forrester, T., O'Brien, T., Fegraus, E., Jansen, P. A., Palmer, J., Kays, R., Ahumada, J., Stern, B., &amp; McShea, W. (2016). An Open Standard for Camera Trap Data. *Biodiversity Data Journal, 4*, e10197. &lt;https://doi.org/10.3897/BDJ.4.e10197&gt;]&lt;/p&gt;{#forrester_et_al_2016}&lt;br&gt;&lt;br&gt;</v>
      </c>
      <c r="K142" s="12" t="s">
        <v>621</v>
      </c>
      <c r="L142" s="12" t="str">
        <f>LEFT(I142,141)&amp;" &lt;br&gt; &amp;nbsp;&amp;nbsp;&amp;nbsp;&amp;nbsp;&amp;nbsp;&amp;nbsp;&amp;nbsp;&amp;nbsp;"&amp;MID(I142,2,142)&amp;MID(I142,142,500)&amp;"&lt;br&gt;&lt;br&gt;"</f>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M142" s="12" t="str">
        <f>"{{ ref_intext_"&amp;F142&amp;" }}"</f>
        <v>{{ ref_intext_forrester_et_al_2016 }}</v>
      </c>
      <c r="N142" s="12" t="str">
        <f>"{{ ref_bib_"&amp;F142&amp;" }}"</f>
        <v>{{ ref_bib_forrester_et_al_2016 }}</v>
      </c>
      <c r="O142" s="12" t="str">
        <f>"    ref_intext_"&amp;F142&amp;": "&amp;""""&amp;"["&amp;G142&amp;"](#"&amp;F142&amp;")"&amp;""""</f>
        <v xml:space="preserve">    ref_intext_forrester_et_al_2016: "[Forrester et al., 2016](#forrester_et_al_2016)"</v>
      </c>
      <c r="P142" s="12" t="str">
        <f>"    ref_intext_"&amp;F142&amp;": "&amp;""""&amp;G142&amp;""""</f>
        <v xml:space="preserve">    ref_intext_forrester_et_al_2016: "Forrester et al., 2016"</v>
      </c>
      <c r="Q142" s="12" t="str">
        <f>"    ref_bib_"&amp;F142&amp;": "&amp;""""&amp;I142&amp;""""</f>
        <v xml:space="preserve">    ref_bib_forrester_et_al_2016: "Forrester, T., O'Brien, T., Fegraus, E., Jansen, P. A., Palmer, J., Kays, R., Ahumada, J., Stern, B., &amp; McShea, W. (2016). An Open Standard for Camera Trap Data. *Biodiversity Data Journal, 4*, e10197. &lt;https://doi.org/10.3897/BDJ.4.e10197&gt;"</v>
      </c>
    </row>
    <row r="143" spans="2:17" ht="15">
      <c r="B143" s="12" t="b">
        <v>1</v>
      </c>
      <c r="C143" s="12" t="b">
        <v>0</v>
      </c>
      <c r="D143" s="12" t="b">
        <v>0</v>
      </c>
      <c r="E143" s="12" t="b">
        <v>1</v>
      </c>
      <c r="F143" s="12" t="s">
        <v>1445</v>
      </c>
      <c r="G143" s="12" t="s">
        <v>253</v>
      </c>
      <c r="H143" s="12" t="s">
        <v>253</v>
      </c>
      <c r="I143" s="75" t="s">
        <v>2623</v>
      </c>
      <c r="J143" s="70" t="str">
        <f>"&lt;p style="&amp;""""&amp;"padding-left: 2em; text-indent: -2em;"&amp;""""&amp;"&gt;["&amp;I143&amp;"]&lt;/p&gt;{#"&amp;F143&amp;"}&lt;br&gt;&lt;br&gt;"</f>
        <v>&lt;p style="padding-left: 2em; text-indent: -2em;"&gt;[Foster, R. J., &amp; Harmsen, B. J. (2012). A Critique of Density Estimation from Camera Trap Data. *Journal of* *Wildlife Management, 76*(2), 224–36. &lt;https://doi.org/10.1002/jwmg.275&gt;]&lt;/p&gt;{#foster_harmsen_2012}&lt;br&gt;&lt;br&gt;</v>
      </c>
      <c r="K143" s="12" t="s">
        <v>621</v>
      </c>
      <c r="L143" s="12" t="str">
        <f>LEFT(I143,141)&amp;" &lt;br&gt; &amp;nbsp;&amp;nbsp;&amp;nbsp;&amp;nbsp;&amp;nbsp;&amp;nbsp;&amp;nbsp;&amp;nbsp;"&amp;MID(I143,2,142)&amp;MID(I143,142,500)&amp;"&lt;br&gt;&lt;br&gt;"</f>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M143" s="12" t="str">
        <f>"{{ ref_intext_"&amp;F143&amp;" }}"</f>
        <v>{{ ref_intext_foster_harmsen_2012 }}</v>
      </c>
      <c r="N143" s="12" t="str">
        <f>"{{ ref_bib_"&amp;F143&amp;" }}"</f>
        <v>{{ ref_bib_foster_harmsen_2012 }}</v>
      </c>
      <c r="O143" s="12" t="str">
        <f>"    ref_intext_"&amp;F143&amp;": "&amp;""""&amp;"["&amp;G143&amp;"](#"&amp;F143&amp;")"&amp;""""</f>
        <v xml:space="preserve">    ref_intext_foster_harmsen_2012: "[Foster &amp; Harmsen, 2012](#foster_harmsen_2012)"</v>
      </c>
      <c r="P143" s="12" t="str">
        <f>"    ref_intext_"&amp;F143&amp;": "&amp;""""&amp;G143&amp;""""</f>
        <v xml:space="preserve">    ref_intext_foster_harmsen_2012: "Foster &amp; Harmsen, 2012"</v>
      </c>
      <c r="Q143" s="12" t="str">
        <f>"    ref_bib_"&amp;F143&amp;": "&amp;""""&amp;I143&amp;""""</f>
        <v xml:space="preserve">    ref_bib_foster_harmsen_2012: "Foster, R. J., &amp; Harmsen, B. J. (2012). A Critique of Density Estimation from Camera Trap Data. *Journal of* *Wildlife Management, 76*(2), 224–36. &lt;https://doi.org/10.1002/jwmg.275&gt;"</v>
      </c>
    </row>
    <row r="144" spans="2:17" ht="15">
      <c r="B144" s="12" t="b">
        <v>1</v>
      </c>
      <c r="C144" s="12" t="b">
        <v>0</v>
      </c>
      <c r="D144" s="12" t="b">
        <v>0</v>
      </c>
      <c r="E144" s="12" t="b">
        <v>1</v>
      </c>
      <c r="F144" s="12" t="s">
        <v>1446</v>
      </c>
      <c r="G144" s="12" t="s">
        <v>252</v>
      </c>
      <c r="H144" s="12" t="s">
        <v>252</v>
      </c>
      <c r="I144" s="75" t="s">
        <v>1697</v>
      </c>
      <c r="J144" s="70" t="str">
        <f>"&lt;p style="&amp;""""&amp;"padding-left: 2em; text-indent: -2em;"&amp;""""&amp;"&gt;["&amp;I144&amp;"]&lt;/p&gt;{#"&amp;F144&amp;"}&lt;br&gt;&lt;br&gt;"</f>
        <v>&lt;p style="padding-left: 2em; text-indent: -2em;"&gt;[Found, R., &amp; Patterson, B. R. (2020). Assessing Ungulate Populations in Temperate North America. *Canadian Wildlife Biology and Management, 9*(1), 21–42. &lt;https://cwbm.ca/wp-content/uploads/2020/05/Found-Patterson.pdf&gt;]&lt;/p&gt;{#found_patterson_2020}&lt;br&gt;&lt;br&gt;</v>
      </c>
      <c r="K144" s="12" t="s">
        <v>621</v>
      </c>
      <c r="L144" s="12" t="str">
        <f>LEFT(I144,141)&amp;" &lt;br&gt; &amp;nbsp;&amp;nbsp;&amp;nbsp;&amp;nbsp;&amp;nbsp;&amp;nbsp;&amp;nbsp;&amp;nbsp;"&amp;MID(I144,2,142)&amp;MID(I144,142,500)&amp;"&lt;br&gt;&lt;br&gt;"</f>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M144" s="12" t="str">
        <f>"{{ ref_intext_"&amp;F144&amp;" }}"</f>
        <v>{{ ref_intext_found_patterson_2020 }}</v>
      </c>
      <c r="N144" s="12" t="str">
        <f>"{{ ref_bib_"&amp;F144&amp;" }}"</f>
        <v>{{ ref_bib_found_patterson_2020 }}</v>
      </c>
      <c r="O144" s="12" t="str">
        <f>"    ref_intext_"&amp;F144&amp;": "&amp;""""&amp;"["&amp;G144&amp;"](#"&amp;F144&amp;")"&amp;""""</f>
        <v xml:space="preserve">    ref_intext_found_patterson_2020: "[Found &amp; Patterson, 2020](#found_patterson_2020)"</v>
      </c>
      <c r="P144" s="12" t="str">
        <f>"    ref_intext_"&amp;F144&amp;": "&amp;""""&amp;G144&amp;""""</f>
        <v xml:space="preserve">    ref_intext_found_patterson_2020: "Found &amp; Patterson, 2020"</v>
      </c>
      <c r="Q144" s="12" t="str">
        <f>"    ref_bib_"&amp;F144&amp;": "&amp;""""&amp;I144&amp;""""</f>
        <v xml:space="preserve">    ref_bib_found_patterson_2020: "Found, R., &amp; Patterson, B. R. (2020). Assessing Ungulate Populations in Temperate North America. *Canadian Wildlife Biology and Management, 9*(1), 21–42. &lt;https://cwbm.ca/wp-content/uploads/2020/05/Found-Patterson.pdf&gt;"</v>
      </c>
    </row>
    <row r="145" spans="2:17" ht="15">
      <c r="B145" s="12" t="b">
        <v>0</v>
      </c>
      <c r="C145" s="12" t="b">
        <v>0</v>
      </c>
      <c r="E145" s="12" t="b">
        <v>1</v>
      </c>
      <c r="F145" s="12" t="s">
        <v>1447</v>
      </c>
      <c r="G145" s="12" t="s">
        <v>251</v>
      </c>
      <c r="H145" s="12" t="s">
        <v>251</v>
      </c>
      <c r="I145" s="75" t="s">
        <v>1698</v>
      </c>
      <c r="J145" s="70" t="str">
        <f>"&lt;p style="&amp;""""&amp;"padding-left: 2em; text-indent: -2em;"&amp;""""&amp;"&gt;["&amp;I145&amp;"]&lt;/p&gt;{#"&amp;F145&amp;"}&lt;br&gt;&lt;br&gt;"</f>
        <v>&lt;p style="padding-left: 2em; text-indent: -2em;"&gt;[Frampton,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&lt;https://doi.org/10.1186/s13750-022-00264-0&gt;]&lt;/p&gt;{#frampton_et_al_2022}&lt;br&gt;&lt;br&gt;</v>
      </c>
      <c r="K145" s="12" t="s">
        <v>621</v>
      </c>
      <c r="L145" s="12" t="str">
        <f>LEFT(I145,141)&amp;" &lt;br&gt; &amp;nbsp;&amp;nbsp;&amp;nbsp;&amp;nbsp;&amp;nbsp;&amp;nbsp;&amp;nbsp;&amp;nbsp;"&amp;MID(I145,2,142)&amp;MID(I145,142,500)&amp;"&lt;br&gt;&lt;br&gt;"</f>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M145" s="12" t="str">
        <f>"{{ ref_intext_"&amp;F145&amp;" }}"</f>
        <v>{{ ref_intext_frampton_et_al_2022 }}</v>
      </c>
      <c r="N145" s="12" t="str">
        <f>"{{ ref_bib_"&amp;F145&amp;" }}"</f>
        <v>{{ ref_bib_frampton_et_al_2022 }}</v>
      </c>
      <c r="O145" s="12" t="str">
        <f>"    ref_intext_"&amp;F145&amp;": "&amp;""""&amp;"["&amp;G145&amp;"](#"&amp;F145&amp;")"&amp;""""</f>
        <v xml:space="preserve">    ref_intext_frampton_et_al_2022: "[Frampton et al., 2022](#frampton_et_al_2022)"</v>
      </c>
      <c r="P145" s="12" t="str">
        <f>"    ref_intext_"&amp;F145&amp;": "&amp;""""&amp;G145&amp;""""</f>
        <v xml:space="preserve">    ref_intext_frampton_et_al_2022: "Frampton et al., 2022"</v>
      </c>
      <c r="Q145" s="12" t="str">
        <f>"    ref_bib_"&amp;F145&amp;": "&amp;""""&amp;I145&amp;""""</f>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146" spans="2:17" ht="15">
      <c r="E146" s="12" t="b">
        <v>1</v>
      </c>
      <c r="F146" s="12" t="s">
        <v>3498</v>
      </c>
      <c r="G146" s="12" t="s">
        <v>3525</v>
      </c>
      <c r="I146" s="75" t="s">
        <v>3497</v>
      </c>
      <c r="J146" s="70" t="str">
        <f>"&lt;p style="&amp;""""&amp;"padding-left: 2em; text-indent: -2em;"&amp;""""&amp;"&gt;["&amp;I146&amp;"]&lt;/p&gt;{#"&amp;F146&amp;"}&lt;br&gt;&lt;br&gt;"</f>
        <v>&lt;p style="padding-left: 2em; text-indent: -2em;"&gt;[Freeman, E. A. &amp; Moisen, G. (2008). PresenceAbsence: An R Package for Presence Absence Analysis. *Journal of Statistical Software, 23*(11). &lt;https://www.fs.usda.gov/rm/pubs_other/rmrs_2008_freeman_e001.pdf&gt;]&lt;/p&gt;{#freeman_gretchen_2008}&lt;br&gt;&lt;br&gt;</v>
      </c>
      <c r="K146" s="12" t="s">
        <v>621</v>
      </c>
      <c r="M146" s="12" t="str">
        <f>"{{ ref_intext_"&amp;F146&amp;" }}"</f>
        <v>{{ ref_intext_freeman_gretchen_2008 }}</v>
      </c>
      <c r="N146" s="12" t="str">
        <f>"{{ ref_bib_"&amp;F146&amp;" }}"</f>
        <v>{{ ref_bib_freeman_gretchen_2008 }}</v>
      </c>
      <c r="O146" s="12" t="str">
        <f>"    ref_intext_"&amp;F146&amp;": "&amp;""""&amp;"["&amp;G146&amp;"](#"&amp;F146&amp;")"&amp;""""</f>
        <v xml:space="preserve">    ref_intext_freeman_gretchen_2008: "[Freeman &amp; Moisen, 2008](#freeman_gretchen_2008)"</v>
      </c>
      <c r="P146" s="12" t="str">
        <f>"    ref_intext_"&amp;F146&amp;": "&amp;""""&amp;G146&amp;""""</f>
        <v xml:space="preserve">    ref_intext_freeman_gretchen_2008: "Freeman &amp; Moisen, 2008"</v>
      </c>
      <c r="Q146" s="12" t="str">
        <f>"    ref_bib_"&amp;F146&amp;": "&amp;""""&amp;I146&amp;""""</f>
        <v xml:space="preserve">    ref_bib_freeman_gretchen_2008: "Freeman, E. A. &amp; Moisen, G. (2008). PresenceAbsence: An R Package for Presence Absence Analysis. *Journal of Statistical Software, 23*(11). &lt;https://www.fs.usda.gov/rm/pubs_other/rmrs_2008_freeman_e001.pdf&gt;"</v>
      </c>
    </row>
    <row r="147" spans="2:17" ht="15">
      <c r="B147" s="12" t="b">
        <v>1</v>
      </c>
      <c r="C147" s="12" t="b">
        <v>1</v>
      </c>
      <c r="D147" s="12" t="b">
        <v>0</v>
      </c>
      <c r="E147" s="12" t="b">
        <v>1</v>
      </c>
      <c r="F147" s="12" t="s">
        <v>1448</v>
      </c>
      <c r="G147" s="12" t="s">
        <v>250</v>
      </c>
      <c r="H147" s="12" t="s">
        <v>250</v>
      </c>
      <c r="I147" s="75" t="s">
        <v>1699</v>
      </c>
      <c r="J147" s="70" t="str">
        <f>"&lt;p style="&amp;""""&amp;"padding-left: 2em; text-indent: -2em;"&amp;""""&amp;"&gt;["&amp;I147&amp;"]&lt;/p&gt;{#"&amp;F147&amp;"}&lt;br&gt;&lt;br&gt;"</f>
        <v>&lt;p style="padding-left: 2em; text-indent: -2em;"&gt;[Frey,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&lt;https://zslpublications.onlinelibrary.wiley.com/doi/10.1002/rse2.60&gt;]&lt;/p&gt;{#frey_et_al_2017}&lt;br&gt;&lt;br&gt;</v>
      </c>
      <c r="K147" s="12" t="s">
        <v>621</v>
      </c>
      <c r="L147" s="12" t="str">
        <f>LEFT(I147,141)&amp;" &lt;br&gt; &amp;nbsp;&amp;nbsp;&amp;nbsp;&amp;nbsp;&amp;nbsp;&amp;nbsp;&amp;nbsp;&amp;nbsp;"&amp;MID(I147,2,142)&amp;MID(I147,142,500)&amp;"&lt;br&gt;&lt;br&gt;"</f>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M147" s="12" t="str">
        <f>"{{ ref_intext_"&amp;F147&amp;" }}"</f>
        <v>{{ ref_intext_frey_et_al_2017 }}</v>
      </c>
      <c r="N147" s="12" t="str">
        <f>"{{ ref_bib_"&amp;F147&amp;" }}"</f>
        <v>{{ ref_bib_frey_et_al_2017 }}</v>
      </c>
      <c r="O147" s="12" t="str">
        <f>"    ref_intext_"&amp;F147&amp;": "&amp;""""&amp;"["&amp;G147&amp;"](#"&amp;F147&amp;")"&amp;""""</f>
        <v xml:space="preserve">    ref_intext_frey_et_al_2017: "[Frey et al., 2017](#frey_et_al_2017)"</v>
      </c>
      <c r="P147" s="12" t="str">
        <f>"    ref_intext_"&amp;F147&amp;": "&amp;""""&amp;G147&amp;""""</f>
        <v xml:space="preserve">    ref_intext_frey_et_al_2017: "Frey et al., 2017"</v>
      </c>
      <c r="Q147" s="12" t="str">
        <f>"    ref_bib_"&amp;F147&amp;": "&amp;""""&amp;I147&amp;""""</f>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148" spans="2:17" ht="15">
      <c r="E148" s="12" t="b">
        <v>1</v>
      </c>
      <c r="F148" s="12" t="s">
        <v>3374</v>
      </c>
      <c r="G148" s="12" t="s">
        <v>3367</v>
      </c>
      <c r="H148" s="12" t="s">
        <v>3367</v>
      </c>
      <c r="I148" s="75" t="s">
        <v>3363</v>
      </c>
      <c r="J148" s="70" t="str">
        <f>"&lt;p style="&amp;""""&amp;"padding-left: 2em; text-indent: -2em;"&amp;""""&amp;"&gt;["&amp;I148&amp;"]&lt;/p&gt;{#"&amp;F148&amp;"}&lt;br&gt;&lt;br&gt;"</f>
        <v>&lt;p style="padding-left: 2em; text-indent: -2em;"&gt;[Gallo, T., Fidino, M., Lehrer, E. W., &amp; Magle, S. (2019). Urbanization Alters Predator-Avoidance Behaviours. *Journal of Animal Ecology, 88*(5), 793-803. &lt;https://doi.org/10.1111/1365-2656.12967&gt;]&lt;/p&gt;{#gallo_et_al_2019}&lt;br&gt;&lt;br&gt;</v>
      </c>
      <c r="K148" s="12" t="s">
        <v>621</v>
      </c>
      <c r="L148" s="12" t="str">
        <f>LEFT(I148,141)&amp;" &lt;br&gt; &amp;nbsp;&amp;nbsp;&amp;nbsp;&amp;nbsp;&amp;nbsp;&amp;nbsp;&amp;nbsp;&amp;nbsp;"&amp;MID(I148,2,142)&amp;MID(I148,142,500)&amp;"&lt;br&gt;&lt;br&gt;"</f>
        <v>Gallo, T., Fidino, M., Lehrer, E. W., &amp; Magle, S. (2019). Urbanization Alters Predator-Avoidance Behaviours. *Journal of Animal Ecology, 88*( &lt;br&gt; &amp;nbsp;&amp;nbsp;&amp;nbsp;&amp;nbsp;&amp;nbsp;&amp;nbsp;&amp;nbsp;&amp;nbsp;allo, T., Fidino, M., Lehrer, E. W., &amp; Magle, S. (2019). Urbanization Alters Predator-Avoidance Behaviours. *Journal of Animal Ecology, 88*(5)5), 793-803. &lt;https://doi.org/10.1111/1365-2656.12967&gt;&lt;br&gt;&lt;br&gt;</v>
      </c>
      <c r="M148" s="12" t="str">
        <f>"{{ ref_intext_"&amp;F148&amp;" }}"</f>
        <v>{{ ref_intext_gallo_et_al_2019 }}</v>
      </c>
      <c r="N148" s="12" t="str">
        <f>"{{ ref_bib_"&amp;F148&amp;" }}"</f>
        <v>{{ ref_bib_gallo_et_al_2019 }}</v>
      </c>
      <c r="O148" s="12" t="str">
        <f>"    ref_intext_"&amp;F148&amp;": "&amp;""""&amp;"["&amp;G148&amp;"](#"&amp;F148&amp;")"&amp;""""</f>
        <v xml:space="preserve">    ref_intext_gallo_et_al_2019: "[Gallo et al., 2019](#gallo_et_al_2019)"</v>
      </c>
      <c r="P148" s="12" t="str">
        <f>"    ref_intext_"&amp;F148&amp;": "&amp;""""&amp;G148&amp;""""</f>
        <v xml:space="preserve">    ref_intext_gallo_et_al_2019: "Gallo et al., 2019"</v>
      </c>
      <c r="Q148" s="12" t="str">
        <f>"    ref_bib_"&amp;F148&amp;": "&amp;""""&amp;I148&amp;""""</f>
        <v xml:space="preserve">    ref_bib_gallo_et_al_2019: "Gallo, T., Fidino, M., Lehrer, E. W., &amp; Magle, S. (2019). Urbanization Alters Predator-Avoidance Behaviours. *Journal of Animal Ecology, 88*(5), 793-803. &lt;https://doi.org/10.1111/1365-2656.12967&gt;"</v>
      </c>
    </row>
    <row r="149" spans="2:17" ht="15">
      <c r="B149" s="12" t="b">
        <v>1</v>
      </c>
      <c r="C149" s="12" t="b">
        <v>0</v>
      </c>
      <c r="D149" s="12" t="b">
        <v>0</v>
      </c>
      <c r="E149" s="12" t="b">
        <v>1</v>
      </c>
      <c r="F149" s="12" t="s">
        <v>1449</v>
      </c>
      <c r="G149" s="12" t="s">
        <v>249</v>
      </c>
      <c r="H149" s="12" t="s">
        <v>249</v>
      </c>
      <c r="I149" s="75" t="s">
        <v>1700</v>
      </c>
      <c r="J149" s="70" t="str">
        <f>"&lt;p style="&amp;""""&amp;"padding-left: 2em; text-indent: -2em;"&amp;""""&amp;"&gt;["&amp;I149&amp;"]&lt;/p&gt;{#"&amp;F149&amp;"}&lt;br&gt;&lt;br&gt;"</f>
        <v>&lt;p style="padding-left: 2em; text-indent: -2em;"&gt;[Gallo,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&lt;https://doi.org/10.7554/eLife.74756&gt;]&lt;/p&gt;{#gallo_et_al_2022}&lt;br&gt;&lt;br&gt;</v>
      </c>
      <c r="K149" s="12" t="s">
        <v>621</v>
      </c>
      <c r="L149" s="12" t="str">
        <f>LEFT(I149,141)&amp;" &lt;br&gt; &amp;nbsp;&amp;nbsp;&amp;nbsp;&amp;nbsp;&amp;nbsp;&amp;nbsp;&amp;nbsp;&amp;nbsp;"&amp;MID(I149,2,142)&amp;MID(I149,142,500)&amp;"&lt;br&gt;&lt;br&gt;"</f>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M149" s="12" t="str">
        <f>"{{ ref_intext_"&amp;F149&amp;" }}"</f>
        <v>{{ ref_intext_gallo_et_al_2022 }}</v>
      </c>
      <c r="N149" s="12" t="str">
        <f>"{{ ref_bib_"&amp;F149&amp;" }}"</f>
        <v>{{ ref_bib_gallo_et_al_2022 }}</v>
      </c>
      <c r="O149" s="12" t="str">
        <f>"    ref_intext_"&amp;F149&amp;": "&amp;""""&amp;"["&amp;G149&amp;"](#"&amp;F149&amp;")"&amp;""""</f>
        <v xml:space="preserve">    ref_intext_gallo_et_al_2022: "[Gallo et al., 2022](#gallo_et_al_2022)"</v>
      </c>
      <c r="P149" s="12" t="str">
        <f>"    ref_intext_"&amp;F149&amp;": "&amp;""""&amp;G149&amp;""""</f>
        <v xml:space="preserve">    ref_intext_gallo_et_al_2022: "Gallo et al., 2022"</v>
      </c>
      <c r="Q149" s="12" t="str">
        <f>"    ref_bib_"&amp;F149&amp;": "&amp;""""&amp;I149&amp;""""</f>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150" spans="2:17" ht="15">
      <c r="B150" s="12" t="b">
        <v>1</v>
      </c>
      <c r="C150" s="12" t="b">
        <v>0</v>
      </c>
      <c r="D150" s="12" t="b">
        <v>0</v>
      </c>
      <c r="E150" s="12" t="b">
        <v>1</v>
      </c>
      <c r="F150" s="12" t="s">
        <v>1450</v>
      </c>
      <c r="G150" s="12" t="s">
        <v>248</v>
      </c>
      <c r="H150" s="12" t="s">
        <v>248</v>
      </c>
      <c r="I150" s="75" t="s">
        <v>2656</v>
      </c>
      <c r="J150" s="70" t="str">
        <f>"&lt;p style="&amp;""""&amp;"padding-left: 2em; text-indent: -2em;"&amp;""""&amp;"&gt;["&amp;I150&amp;"]&lt;/p&gt;{#"&amp;F150&amp;"}&lt;br&gt;&lt;br&gt;"</f>
        <v>&lt;p style="padding-left: 2em; text-indent: -2em;"&gt;[Gálvez, N., Guillera-Arroita, G., Morgan, B. J. T., &amp; Davies, Z. G. (2016). Cost-Efficient Effort Allocation for Camera-Trap Occupancy Surveys of Mammals. *Biological Conservation*, *204*(B), 350–359. &lt;https://doi.org/10.1016/j.biocon.2016.10.019&gt;]&lt;/p&gt;{#galvez_et_al_2016}&lt;br&gt;&lt;br&gt;</v>
      </c>
      <c r="K150" s="12" t="s">
        <v>621</v>
      </c>
      <c r="L150" s="12" t="str">
        <f>LEFT(I150,141)&amp;" &lt;br&gt; &amp;nbsp;&amp;nbsp;&amp;nbsp;&amp;nbsp;&amp;nbsp;&amp;nbsp;&amp;nbsp;&amp;nbsp;"&amp;MID(I150,2,142)&amp;MID(I150,142,500)&amp;"&lt;br&gt;&lt;br&gt;"</f>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M150" s="12" t="str">
        <f>"{{ ref_intext_"&amp;F150&amp;" }}"</f>
        <v>{{ ref_intext_galvez_et_al_2016 }}</v>
      </c>
      <c r="N150" s="12" t="str">
        <f>"{{ ref_bib_"&amp;F150&amp;" }}"</f>
        <v>{{ ref_bib_galvez_et_al_2016 }}</v>
      </c>
      <c r="O150" s="12" t="str">
        <f>"    ref_intext_"&amp;F150&amp;": "&amp;""""&amp;"["&amp;G150&amp;"](#"&amp;F150&amp;")"&amp;""""</f>
        <v xml:space="preserve">    ref_intext_galvez_et_al_2016: "[Gálvez et al., 2016](#galvez_et_al_2016)"</v>
      </c>
      <c r="P150" s="12" t="str">
        <f>"    ref_intext_"&amp;F150&amp;": "&amp;""""&amp;G150&amp;""""</f>
        <v xml:space="preserve">    ref_intext_galvez_et_al_2016: "Gálvez et al., 2016"</v>
      </c>
      <c r="Q150" s="12" t="str">
        <f>"    ref_bib_"&amp;F150&amp;": "&amp;""""&amp;I150&amp;""""</f>
        <v xml:space="preserve">    ref_bib_galvez_et_al_2016: "Gálvez, N., Guillera-Arroita, G., Morgan, B. J. T., &amp; Davies, Z. G. (2016). Cost-Efficient Effort Allocation for Camera-Trap Occupancy Surveys of Mammals. *Biological Conservation*, *204*(B), 350–359. &lt;https://doi.org/10.1016/j.biocon.2016.10.019&gt;"</v>
      </c>
    </row>
    <row r="151" spans="2:17" ht="15">
      <c r="B151" s="12" t="b">
        <v>1</v>
      </c>
      <c r="C151" s="12" t="b">
        <v>0</v>
      </c>
      <c r="D151" s="12" t="b">
        <v>0</v>
      </c>
      <c r="E151" s="12" t="b">
        <v>1</v>
      </c>
      <c r="F151" s="12" t="s">
        <v>1451</v>
      </c>
      <c r="G151" s="12" t="s">
        <v>247</v>
      </c>
      <c r="H151" s="12" t="s">
        <v>247</v>
      </c>
      <c r="I151" s="75" t="s">
        <v>1701</v>
      </c>
      <c r="J151" s="70" t="str">
        <f>"&lt;p style="&amp;""""&amp;"padding-left: 2em; text-indent: -2em;"&amp;""""&amp;"&gt;["&amp;I151&amp;"]&lt;/p&gt;{#"&amp;F151&amp;"}&lt;br&gt;&lt;br&gt;"</f>
        <v>&lt;p style="padding-left: 2em; text-indent: -2em;"&gt;[Ganskopp, D. C., &amp; Johnson, D. D. (2007). GPS Error in Studies Addressing Animal Movements and Activities. *Rangeland Ecology and Management, 60*, 350–358. &lt;https://doi.org/10.2111/1551-5028(2007)60[350:GEISAA]2.0.CO;2&gt;]&lt;/p&gt;{#ganskopp_johnson_2007}&lt;br&gt;&lt;br&gt;</v>
      </c>
      <c r="K151" s="12" t="s">
        <v>621</v>
      </c>
      <c r="L151" s="12" t="str">
        <f>LEFT(I151,141)&amp;" &lt;br&gt; &amp;nbsp;&amp;nbsp;&amp;nbsp;&amp;nbsp;&amp;nbsp;&amp;nbsp;&amp;nbsp;&amp;nbsp;"&amp;MID(I151,2,142)&amp;MID(I151,142,500)&amp;"&lt;br&gt;&lt;br&gt;"</f>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M151" s="12" t="str">
        <f>"{{ ref_intext_"&amp;F151&amp;" }}"</f>
        <v>{{ ref_intext_ganskopp_johnson_2007 }}</v>
      </c>
      <c r="N151" s="12" t="str">
        <f>"{{ ref_bib_"&amp;F151&amp;" }}"</f>
        <v>{{ ref_bib_ganskopp_johnson_2007 }}</v>
      </c>
      <c r="O151" s="12" t="str">
        <f>"    ref_intext_"&amp;F151&amp;": "&amp;""""&amp;"["&amp;G151&amp;"](#"&amp;F151&amp;")"&amp;""""</f>
        <v xml:space="preserve">    ref_intext_ganskopp_johnson_2007: "[Ganskopp &amp; Johnson, 2007](#ganskopp_johnson_2007)"</v>
      </c>
      <c r="P151" s="12" t="str">
        <f>"    ref_intext_"&amp;F151&amp;": "&amp;""""&amp;G151&amp;""""</f>
        <v xml:space="preserve">    ref_intext_ganskopp_johnson_2007: "Ganskopp &amp; Johnson, 2007"</v>
      </c>
      <c r="Q151" s="12" t="str">
        <f>"    ref_bib_"&amp;F151&amp;": "&amp;""""&amp;I151&amp;""""</f>
        <v xml:space="preserve">    ref_bib_ganskopp_johnson_2007: "Ganskopp, D. C., &amp; Johnson, D. D. (2007). GPS Error in Studies Addressing Animal Movements and Activities. *Rangeland Ecology and Management, 60*, 350–358. &lt;https://doi.org/10.2111/1551-5028(2007)60[350:GEISAA]2.0.CO;2&gt;"</v>
      </c>
    </row>
    <row r="152" spans="2:17" ht="15">
      <c r="E152" s="12" t="b">
        <v>1</v>
      </c>
      <c r="F152" s="12" t="s">
        <v>3372</v>
      </c>
      <c r="G152" s="12" t="s">
        <v>3368</v>
      </c>
      <c r="H152" s="12" t="s">
        <v>3368</v>
      </c>
      <c r="I152" s="75" t="s">
        <v>3364</v>
      </c>
      <c r="J152" s="70" t="str">
        <f>"&lt;p style="&amp;""""&amp;"padding-left: 2em; text-indent: -2em;"&amp;""""&amp;"&gt;["&amp;I152&amp;"]&lt;/p&gt;{#"&amp;F152&amp;"}&lt;br&gt;&lt;br&gt;"</f>
        <v>&lt;p style="padding-left: 2em; text-indent: -2em;"&gt;[Garamszegi, L. Z. (2016). A simple statistical guide for the analysis of behaviour when data are constrained due to practical or ethical reasons. *Animal Behaviour, 120*, 223-234. &lt;https://doi.org/10.1016/j.anbehav.2015.11.009&gt;]&lt;/p&gt;{#garamszegi_2016}&lt;br&gt;&lt;br&gt;</v>
      </c>
      <c r="K152" s="12" t="s">
        <v>621</v>
      </c>
      <c r="L152" s="12" t="str">
        <f>LEFT(I152,141)&amp;" &lt;br&gt; &amp;nbsp;&amp;nbsp;&amp;nbsp;&amp;nbsp;&amp;nbsp;&amp;nbsp;&amp;nbsp;&amp;nbsp;"&amp;MID(I152,2,142)&amp;MID(I152,142,500)&amp;"&lt;br&gt;&lt;br&gt;"</f>
        <v>Garamszegi, L. Z. (2016). A simple statistical guide for the analysis of behaviour when data are constrained due to practical or ethical reas &lt;br&gt; &amp;nbsp;&amp;nbsp;&amp;nbsp;&amp;nbsp;&amp;nbsp;&amp;nbsp;&amp;nbsp;&amp;nbsp;aramszegi, L. Z. (2016). A simple statistical guide for the analysis of behaviour when data are constrained due to practical or ethical reasonons. *Animal Behaviour, 120*, 223-234. &lt;https://doi.org/10.1016/j.anbehav.2015.11.009&gt;&lt;br&gt;&lt;br&gt;</v>
      </c>
      <c r="M152" s="12" t="str">
        <f>"{{ ref_intext_"&amp;F152&amp;" }}"</f>
        <v>{{ ref_intext_garamszegi_2016 }}</v>
      </c>
      <c r="N152" s="12" t="str">
        <f>"{{ ref_bib_"&amp;F152&amp;" }}"</f>
        <v>{{ ref_bib_garamszegi_2016 }}</v>
      </c>
      <c r="O152" s="12" t="str">
        <f>"    ref_intext_"&amp;F152&amp;": "&amp;""""&amp;"["&amp;G152&amp;"](#"&amp;F152&amp;")"&amp;""""</f>
        <v xml:space="preserve">    ref_intext_garamszegi_2016: "[Garamszegi, 2016](#garamszegi_2016)"</v>
      </c>
      <c r="P152" s="12" t="str">
        <f>"    ref_intext_"&amp;F152&amp;": "&amp;""""&amp;G152&amp;""""</f>
        <v xml:space="preserve">    ref_intext_garamszegi_2016: "Garamszegi, 2016"</v>
      </c>
      <c r="Q152" s="12" t="str">
        <f>"    ref_bib_"&amp;F152&amp;": "&amp;""""&amp;I152&amp;""""</f>
        <v xml:space="preserve">    ref_bib_garamszegi_2016: "Garamszegi, L. Z. (2016). A simple statistical guide for the analysis of behaviour when data are constrained due to practical or ethical reasons. *Animal Behaviour, 120*, 223-234. &lt;https://doi.org/10.1016/j.anbehav.2015.11.009&gt;"</v>
      </c>
    </row>
    <row r="153" spans="2:17" ht="15">
      <c r="E153" s="12" t="b">
        <v>1</v>
      </c>
      <c r="F153" s="17" t="s">
        <v>3696</v>
      </c>
      <c r="G153" s="17" t="s">
        <v>3695</v>
      </c>
      <c r="H153" s="17" t="s">
        <v>3695</v>
      </c>
      <c r="I153" s="75" t="s">
        <v>3694</v>
      </c>
      <c r="J153" s="70" t="str">
        <f>"&lt;p style="&amp;""""&amp;"padding-left: 2em; text-indent: -2em;"&amp;""""&amp;"&gt;["&amp;I153&amp;"]&lt;/p&gt;{#"&amp;F153&amp;"}&lt;br&gt;&lt;br&gt;"</f>
        <v>&lt;p style="padding-left: 2em; text-indent: -2em;"&gt;[Garland, T. (1983). The relation between maximal running speed and body mass in terrestrial mammals. *Journal of Zoology, 199*(2), 157–170. &lt;https://doi.org/10.1111/j.1469-7998.1983.tb02087.x&gt;]&lt;/p&gt;{#garland_1983}&lt;br&gt;&lt;br&gt;</v>
      </c>
      <c r="K153" s="12" t="s">
        <v>621</v>
      </c>
      <c r="M153" s="12" t="str">
        <f>"{{ ref_intext_"&amp;F153&amp;" }}"</f>
        <v>{{ ref_intext_garland_1983 }}</v>
      </c>
      <c r="N153" s="12" t="str">
        <f>"{{ ref_bib_"&amp;F153&amp;" }}"</f>
        <v>{{ ref_bib_garland_1983 }}</v>
      </c>
      <c r="O153" s="12" t="str">
        <f>"    ref_intext_"&amp;F153&amp;": "&amp;""""&amp;"["&amp;G153&amp;"](#"&amp;F153&amp;")"&amp;""""</f>
        <v xml:space="preserve">    ref_intext_garland_1983: "[Garland, 1983](#garland_1983)"</v>
      </c>
      <c r="P153" s="12" t="str">
        <f>"    ref_intext_"&amp;F153&amp;": "&amp;""""&amp;G153&amp;""""</f>
        <v xml:space="preserve">    ref_intext_garland_1983: "Garland, 1983"</v>
      </c>
      <c r="Q153" s="12" t="str">
        <f>"    ref_bib_"&amp;F153&amp;": "&amp;""""&amp;I153&amp;""""</f>
        <v xml:space="preserve">    ref_bib_garland_1983: "Garland, T. (1983). The relation between maximal running speed and body mass in terrestrial mammals. *Journal of Zoology, 199*(2), 157–170. &lt;https://doi.org/10.1111/j.1469-7998.1983.tb02087.x&gt;"</v>
      </c>
    </row>
    <row r="154" spans="2:17" ht="15">
      <c r="E154" s="12" t="b">
        <v>1</v>
      </c>
      <c r="F154" s="12" t="s">
        <v>3544</v>
      </c>
      <c r="G154" s="17" t="s">
        <v>3584</v>
      </c>
      <c r="H154" s="17" t="s">
        <v>3584</v>
      </c>
      <c r="I154" s="75" t="s">
        <v>3565</v>
      </c>
      <c r="J154" s="70" t="str">
        <f>"&lt;p style="&amp;""""&amp;"padding-left: 2em; text-indent: -2em;"&amp;""""&amp;"&gt;["&amp;I154&amp;"]&lt;/p&gt;{#"&amp;F154&amp;"}&lt;br&gt;&lt;br&gt;"</f>
        <v>&lt;p style="padding-left: 2em; text-indent: -2em;"&gt;[Garland, L., Neilson, E., Avgar, T., Bayne, E., &amp; Boutin, S. (2020). Random Encounter and Staying Time Model Testing with Human Volunteers. *The Journal of Wildlife Management, 84*(6), 1179–1184. &lt;https://doi.org/10.1002/jwmg.21879&gt;]&lt;/p&gt;{#garland_et_al_2020}&lt;br&gt;&lt;br&gt;</v>
      </c>
      <c r="K154" s="12" t="s">
        <v>621</v>
      </c>
      <c r="M154" s="12" t="str">
        <f>"{{ ref_intext_"&amp;F154&amp;" }}"</f>
        <v>{{ ref_intext_garland_et_al_2020 }}</v>
      </c>
      <c r="N154" s="12" t="str">
        <f>"{{ ref_bib_"&amp;F154&amp;" }}"</f>
        <v>{{ ref_bib_garland_et_al_2020 }}</v>
      </c>
      <c r="O154" s="12" t="str">
        <f>"    ref_intext_"&amp;F154&amp;": "&amp;""""&amp;"["&amp;G154&amp;"](#"&amp;F154&amp;")"&amp;""""</f>
        <v xml:space="preserve">    ref_intext_garland_et_al_2020: "[Garland et al., 2020](#garland_et_al_2020)"</v>
      </c>
      <c r="P154" s="12" t="str">
        <f>"    ref_intext_"&amp;F154&amp;": "&amp;""""&amp;G154&amp;""""</f>
        <v xml:space="preserve">    ref_intext_garland_et_al_2020: "Garland et al., 2020"</v>
      </c>
      <c r="Q154" s="12" t="str">
        <f>"    ref_bib_"&amp;F154&amp;": "&amp;""""&amp;I154&amp;""""</f>
        <v xml:space="preserve">    ref_bib_garland_et_al_2020: "Garland, L., Neilson, E., Avgar, T., Bayne, E., &amp; Boutin, S. (2020). Random Encounter and Staying Time Model Testing with Human Volunteers. *The Journal of Wildlife Management, 84*(6), 1179–1184. &lt;https://doi.org/10.1002/jwmg.21879&gt;"</v>
      </c>
    </row>
    <row r="155" spans="2:17" ht="15">
      <c r="E155" s="12" t="b">
        <v>1</v>
      </c>
      <c r="F155" s="12" t="s">
        <v>3003</v>
      </c>
      <c r="G155" s="17" t="s">
        <v>3004</v>
      </c>
      <c r="H155" s="17" t="s">
        <v>3004</v>
      </c>
      <c r="I155" s="75" t="s">
        <v>2896</v>
      </c>
      <c r="J155" s="70" t="str">
        <f>"&lt;p style="&amp;""""&amp;"padding-left: 2em; text-indent: -2em;"&amp;""""&amp;"&gt;["&amp;I155&amp;"]&lt;/p&gt;{#"&amp;F155&amp;"}&lt;br&gt;&lt;br&gt;"</f>
        <v>&lt;p style="padding-left: 2em; text-indent: -2em;"&gt;[Gaston, K. J., Blackburn, T. M., Greenwood, J. J. D., Gregory, R. D., Quinn, R. M., &amp; Lawton, J. H. (2000). Abundance-Occupancy Relationships. *The Journal of Applied Ecology, 37*(s1), 39–59. &lt;https://doi.org/10.1046/j.1365-2664.2000.00485.x&gt;]&lt;/p&gt;{#gaston_et_al_2000}&lt;br&gt;&lt;br&gt;</v>
      </c>
      <c r="K155" s="12" t="s">
        <v>621</v>
      </c>
      <c r="M155" s="12" t="str">
        <f>"{{ ref_intext_"&amp;F155&amp;" }}"</f>
        <v>{{ ref_intext_gaston_et_al_2000 }}</v>
      </c>
      <c r="N155" s="12" t="str">
        <f>"{{ ref_bib_"&amp;F155&amp;" }}"</f>
        <v>{{ ref_bib_gaston_et_al_2000 }}</v>
      </c>
      <c r="O155" s="12" t="str">
        <f>"    ref_intext_"&amp;F155&amp;": "&amp;""""&amp;"["&amp;G155&amp;"](#"&amp;F155&amp;")"&amp;""""</f>
        <v xml:space="preserve">    ref_intext_gaston_et_al_2000: "[Gaston et al., 2000](#gaston_et_al_2000)"</v>
      </c>
      <c r="P155" s="12" t="str">
        <f>"    ref_intext_"&amp;F155&amp;": "&amp;""""&amp;G155&amp;""""</f>
        <v xml:space="preserve">    ref_intext_gaston_et_al_2000: "Gaston et al., 2000"</v>
      </c>
      <c r="Q155" s="12" t="str">
        <f>"    ref_bib_"&amp;F155&amp;": "&amp;""""&amp;I155&amp;""""</f>
        <v xml:space="preserve">    ref_bib_gaston_et_al_2000: "Gaston, K. J., Blackburn, T. M., Greenwood, J. J. D., Gregory, R. D., Quinn, R. M., &amp; Lawton, J. H. (2000). Abundance-Occupancy Relationships. *The Journal of Applied Ecology, 37*(s1), 39–59. &lt;https://doi.org/10.1046/j.1365-2664.2000.00485.x&gt;"</v>
      </c>
    </row>
    <row r="156" spans="2:17" ht="15">
      <c r="B156" s="12" t="b">
        <v>1</v>
      </c>
      <c r="C156" s="12" t="b">
        <v>1</v>
      </c>
      <c r="D156" s="12" t="b">
        <v>0</v>
      </c>
      <c r="E156" s="12" t="b">
        <v>1</v>
      </c>
      <c r="F156" s="12" t="s">
        <v>1452</v>
      </c>
      <c r="G156" s="12" t="s">
        <v>245</v>
      </c>
      <c r="H156" s="12" t="s">
        <v>245</v>
      </c>
      <c r="I156" s="75" t="s">
        <v>2625</v>
      </c>
      <c r="J156" s="70" t="str">
        <f>"&lt;p style="&amp;""""&amp;"padding-left: 2em; text-indent: -2em;"&amp;""""&amp;"&gt;["&amp;I156&amp;"]&lt;/p&gt;{#"&amp;F156&amp;"}&lt;br&gt;&lt;br&gt;"</f>
        <v>&lt;p style="padding-left: 2em; text-indent: -2em;"&gt;[Gerber, B., Karpanty, S. S. M., Crawford, C., Kotschwar, M., &amp; Randrianantenaina, J. (2010). An assessment of carnivore relative abundance and Density in the eastern rainforests of Madagascar using remotely-triggered camera traps. *Oryx, 44*(2), 219–222. &lt;https://doi.org/10.1017/S0030605309991037&gt;]&lt;/p&gt;{#gerber_et_al_2010}&lt;br&gt;&lt;br&gt;</v>
      </c>
      <c r="K156" s="12" t="s">
        <v>621</v>
      </c>
      <c r="L156" s="12" t="str">
        <f>LEFT(I156,141)&amp;" &lt;br&gt; &amp;nbsp;&amp;nbsp;&amp;nbsp;&amp;nbsp;&amp;nbsp;&amp;nbsp;&amp;nbsp;&amp;nbsp;"&amp;MID(I156,2,142)&amp;MID(I156,142,500)&amp;"&lt;br&gt;&lt;br&gt;"</f>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M156" s="12" t="str">
        <f>"{{ ref_intext_"&amp;F156&amp;" }}"</f>
        <v>{{ ref_intext_gerber_et_al_2010 }}</v>
      </c>
      <c r="N156" s="12" t="str">
        <f>"{{ ref_bib_"&amp;F156&amp;" }}"</f>
        <v>{{ ref_bib_gerber_et_al_2010 }}</v>
      </c>
      <c r="O156" s="12" t="str">
        <f>"    ref_intext_"&amp;F156&amp;": "&amp;""""&amp;"["&amp;G156&amp;"](#"&amp;F156&amp;")"&amp;""""</f>
        <v xml:space="preserve">    ref_intext_gerber_et_al_2010: "[Gerber et al., 2010](#gerber_et_al_2010)"</v>
      </c>
      <c r="P156" s="12" t="str">
        <f>"    ref_intext_"&amp;F156&amp;": "&amp;""""&amp;G156&amp;""""</f>
        <v xml:space="preserve">    ref_intext_gerber_et_al_2010: "Gerber et al., 2010"</v>
      </c>
      <c r="Q156" s="12" t="str">
        <f>"    ref_bib_"&amp;F156&amp;": "&amp;""""&amp;I156&amp;""""</f>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157" spans="2:17" ht="15">
      <c r="B157" s="12" t="b">
        <v>0</v>
      </c>
      <c r="C157" s="12" t="b">
        <v>0</v>
      </c>
      <c r="D157" s="12" t="b">
        <v>1</v>
      </c>
      <c r="E157" s="12" t="b">
        <v>1</v>
      </c>
      <c r="F157" s="12" t="s">
        <v>1453</v>
      </c>
      <c r="G157" s="12" t="s">
        <v>246</v>
      </c>
      <c r="H157" s="12" t="s">
        <v>246</v>
      </c>
      <c r="I157" s="75" t="s">
        <v>2624</v>
      </c>
      <c r="J157" s="70" t="str">
        <f>"&lt;p style="&amp;""""&amp;"padding-left: 2em; text-indent: -2em;"&amp;""""&amp;"&gt;["&amp;I157&amp;"]&lt;/p&gt;{#"&amp;F157&amp;"}&lt;br&gt;&lt;br&gt;"</f>
        <v>&lt;p style="padding-left: 2em; text-indent: -2em;"&gt;[Gerber,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&lt;https://doi.org/10.1007/s10144-011-0276-3&gt;]&lt;/p&gt;{#gerber_et_al_2011}&lt;br&gt;&lt;br&gt;</v>
      </c>
      <c r="K157" s="12" t="s">
        <v>621</v>
      </c>
      <c r="L157" s="12" t="str">
        <f>LEFT(I157,141)&amp;" &lt;br&gt; &amp;nbsp;&amp;nbsp;&amp;nbsp;&amp;nbsp;&amp;nbsp;&amp;nbsp;&amp;nbsp;&amp;nbsp;"&amp;MID(I157,2,142)&amp;MID(I157,142,500)&amp;"&lt;br&gt;&lt;br&gt;"</f>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M157" s="12" t="str">
        <f>"{{ ref_intext_"&amp;F157&amp;" }}"</f>
        <v>{{ ref_intext_gerber_et_al_2011 }}</v>
      </c>
      <c r="N157" s="12" t="str">
        <f>"{{ ref_bib_"&amp;F157&amp;" }}"</f>
        <v>{{ ref_bib_gerber_et_al_2011 }}</v>
      </c>
      <c r="O157" s="12" t="str">
        <f>"    ref_intext_"&amp;F157&amp;": "&amp;""""&amp;"["&amp;G157&amp;"](#"&amp;F157&amp;")"&amp;""""</f>
        <v xml:space="preserve">    ref_intext_gerber_et_al_2011: "[Gerber et al., 2011](#gerber_et_al_2011)"</v>
      </c>
      <c r="P157" s="12" t="str">
        <f>"    ref_intext_"&amp;F157&amp;": "&amp;""""&amp;G157&amp;""""</f>
        <v xml:space="preserve">    ref_intext_gerber_et_al_2011: "Gerber et al., 2011"</v>
      </c>
      <c r="Q157" s="12" t="str">
        <f>"    ref_bib_"&amp;F157&amp;": "&amp;""""&amp;I157&amp;""""</f>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158" spans="2:17" ht="15">
      <c r="E158" s="12" t="b">
        <v>1</v>
      </c>
      <c r="F158" s="12" t="s">
        <v>3699</v>
      </c>
      <c r="G158" s="12" t="s">
        <v>3701</v>
      </c>
      <c r="H158" s="12" t="s">
        <v>3701</v>
      </c>
      <c r="I158" s="75" t="s">
        <v>3700</v>
      </c>
      <c r="J158" s="70" t="str">
        <f>"&lt;p style="&amp;""""&amp;"padding-left: 2em; text-indent: -2em;"&amp;""""&amp;"&gt;["&amp;I158&amp;"]&lt;/p&gt;{#"&amp;F158&amp;"}&lt;br&gt;&lt;br&gt;"</f>
        <v>&lt;p style="padding-left: 2em; text-indent: -2em;"&gt;[Gerber, B. D., Devarajan, K., Farris, Z. J., &amp; Fidino, M. (2023). A model-based hypothesis framework to define and estimate the diel niche via the ‘Diel.Niche’ R package. *bioRxiv, 2023.06.21.545898.* &lt;https://doi.org/10.1101/2023.06.21.545898&gt;]&lt;/p&gt;{#gerber_et_al_2023}&lt;br&gt;&lt;br&gt;</v>
      </c>
      <c r="K158" s="12" t="s">
        <v>621</v>
      </c>
      <c r="M158" s="12" t="str">
        <f>"{{ ref_intext_"&amp;F158&amp;" }}"</f>
        <v>{{ ref_intext_gerber_et_al_2023 }}</v>
      </c>
      <c r="N158" s="12" t="str">
        <f>"{{ ref_bib_"&amp;F158&amp;" }}"</f>
        <v>{{ ref_bib_gerber_et_al_2023 }}</v>
      </c>
      <c r="O158" s="12" t="str">
        <f>"    ref_intext_"&amp;F158&amp;": "&amp;""""&amp;"["&amp;G158&amp;"](#"&amp;F158&amp;")"&amp;""""</f>
        <v xml:space="preserve">    ref_intext_gerber_et_al_2023: "[Gerber et al., 2023](#gerber_et_al_2023)"</v>
      </c>
      <c r="P158" s="12" t="str">
        <f>"    ref_intext_"&amp;F158&amp;": "&amp;""""&amp;G158&amp;""""</f>
        <v xml:space="preserve">    ref_intext_gerber_et_al_2023: "Gerber et al., 2023"</v>
      </c>
      <c r="Q158" s="12" t="str">
        <f>"    ref_bib_"&amp;F158&amp;": "&amp;""""&amp;I158&amp;""""</f>
        <v xml:space="preserve">    ref_bib_gerber_et_al_2023: "Gerber, B. D., Devarajan, K., Farris, Z. J., &amp; Fidino, M. (2023). A model-based hypothesis framework to define and estimate the diel niche via the ‘Diel.Niche’ R package. *bioRxiv, 2023.06.21.545898.* &lt;https://doi.org/10.1101/2023.06.21.545898&gt;"</v>
      </c>
    </row>
    <row r="159" spans="2:17" ht="15">
      <c r="B159" s="12" t="b">
        <v>0</v>
      </c>
      <c r="C159" s="12" t="b">
        <v>0</v>
      </c>
      <c r="E159" s="12" t="b">
        <v>1</v>
      </c>
      <c r="F159" s="12" t="s">
        <v>1644</v>
      </c>
      <c r="G159" s="12" t="s">
        <v>1646</v>
      </c>
      <c r="H159" s="12" t="s">
        <v>1645</v>
      </c>
      <c r="I159" s="75" t="s">
        <v>1647</v>
      </c>
      <c r="J159" s="70" t="str">
        <f>"&lt;p style="&amp;""""&amp;"padding-left: 2em; text-indent: -2em;"&amp;""""&amp;"&gt;["&amp;I159&amp;"]&lt;/p&gt;{#"&amp;F159&amp;"}&lt;br&gt;&lt;br&gt;"</f>
        <v>&lt;p style="padding-left: 2em; text-indent: -2em;"&gt;[Gerhart-Barley, L., M. (n.d.). *2.2: Measuring Species Diversity* &lt;https://bio.libretexts.org/Courses/University_of_California_Davis/BIS_2B%3A_Introduction_to_Biology_-_Ecology_and_Evolution/02%3A_Biodiversity/2.02%3A_Measuring_Species_Diversity&gt;]&lt;/p&gt;{#gerhartbarley_nd}&lt;br&gt;&lt;br&gt;</v>
      </c>
      <c r="K159" s="12" t="s">
        <v>621</v>
      </c>
      <c r="L159" s="12" t="str">
        <f>LEFT(I159,141)&amp;" &lt;br&gt; &amp;nbsp;&amp;nbsp;&amp;nbsp;&amp;nbsp;&amp;nbsp;&amp;nbsp;&amp;nbsp;&amp;nbsp;"&amp;MID(I159,2,142)&amp;MID(I159,142,500)&amp;"&lt;br&gt;&lt;br&gt;"</f>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M159" s="12" t="str">
        <f>"{{ ref_intext_"&amp;F159&amp;" }}"</f>
        <v>{{ ref_intext_gerhartbarley_nd }}</v>
      </c>
      <c r="N159" s="12" t="str">
        <f>"{{ ref_bib_"&amp;F159&amp;" }}"</f>
        <v>{{ ref_bib_gerhartbarley_nd }}</v>
      </c>
      <c r="O159" s="12" t="str">
        <f>"    ref_intext_"&amp;F159&amp;": "&amp;""""&amp;"["&amp;G159&amp;"](#"&amp;F159&amp;")"&amp;""""</f>
        <v xml:space="preserve">    ref_intext_gerhartbarley_nd: "[Gerhart-Barley, n.d.](#gerhartbarley_nd)"</v>
      </c>
      <c r="P159" s="12" t="str">
        <f>"    ref_intext_"&amp;F159&amp;": "&amp;""""&amp;G159&amp;""""</f>
        <v xml:space="preserve">    ref_intext_gerhartbarley_nd: "Gerhart-Barley, n.d."</v>
      </c>
      <c r="Q159" s="12" t="str">
        <f>"    ref_bib_"&amp;F159&amp;": "&amp;""""&amp;I159&amp;""""</f>
        <v xml:space="preserve">    ref_bib_gerhartbarley_nd: "Gerhart-Barley, L., M. (n.d.). *2.2: Measuring Species Diversity* &lt;https://bio.libretexts.org/Courses/University_of_California_Davis/BIS_2B%3A_Introduction_to_Biology_-_Ecology_and_Evolution/02%3A_Biodiversity/2.02%3A_Measuring_Species_Diversity&gt;"</v>
      </c>
    </row>
    <row r="160" spans="2:17" ht="15">
      <c r="B160" s="12" t="b">
        <v>1</v>
      </c>
      <c r="C160" s="12" t="b">
        <v>0</v>
      </c>
      <c r="D160" s="12" t="b">
        <v>0</v>
      </c>
      <c r="E160" s="12" t="b">
        <v>1</v>
      </c>
      <c r="F160" s="12" t="s">
        <v>3343</v>
      </c>
      <c r="G160" s="12" t="s">
        <v>3344</v>
      </c>
      <c r="H160" s="12" t="s">
        <v>3344</v>
      </c>
      <c r="I160" s="75" t="s">
        <v>3345</v>
      </c>
      <c r="J160" s="70" t="str">
        <f>"&lt;p style="&amp;""""&amp;"padding-left: 2em; text-indent: -2em;"&amp;""""&amp;"&gt;["&amp;I160&amp;"]&lt;/p&gt;{#"&amp;F160&amp;"}&lt;br&gt;&lt;br&gt;"</f>
        <v>&lt;p style="padding-left: 2em; text-indent: -2em;"&gt;[Gilbert, N. A., Clare, J. D. J., Stenglein, J. L., &amp; Zuckerberg, B. (2020). Abundance Estimation of Unmarked Animals based on Camera-Trap Data. *Conservation Biology, 35*(1), 88-100. &lt;https://doi.org/10.1111/cobi.13517&gt;]&lt;/p&gt;{#gilbert_et_al_2020}&lt;br&gt;&lt;br&gt;</v>
      </c>
      <c r="K160" s="12" t="s">
        <v>621</v>
      </c>
      <c r="L160" s="12" t="str">
        <f>LEFT(I160,141)&amp;" &lt;br&gt; &amp;nbsp;&amp;nbsp;&amp;nbsp;&amp;nbsp;&amp;nbsp;&amp;nbsp;&amp;nbsp;&amp;nbsp;"&amp;MID(I160,2,142)&amp;MID(I160,142,500)&amp;"&lt;br&gt;&lt;br&gt;"</f>
        <v>Gilbert, N. A., Clare, J. D. J., Stenglein, J. L., &amp; Zuckerberg, B. (2020). Abundance Estimation of Unmarked Animals based on Camera-Trap Dat &lt;br&gt; &amp;nbsp;&amp;nbsp;&amp;nbsp;&amp;nbsp;&amp;nbsp;&amp;nbsp;&amp;nbsp;&amp;nbsp;ilbert, N. A., Clare, J. D. J., Stenglein, J. L., &amp; Zuckerberg, B. (2020). Abundance Estimation of Unmarked Animals based on Camera-Trap Data.a. *Conservation Biology, 35*(1), 88-100. &lt;https://doi.org/10.1111/cobi.13517&gt;&lt;br&gt;&lt;br&gt;</v>
      </c>
      <c r="M160" s="12" t="str">
        <f>"{{ ref_intext_"&amp;F160&amp;" }}"</f>
        <v>{{ ref_intext_gilbert_et_al_2020 }}</v>
      </c>
      <c r="N160" s="12" t="str">
        <f>"{{ ref_bib_"&amp;F160&amp;" }}"</f>
        <v>{{ ref_bib_gilbert_et_al_2020 }}</v>
      </c>
      <c r="O160" s="12" t="str">
        <f>"    ref_intext_"&amp;F160&amp;": "&amp;""""&amp;"["&amp;G160&amp;"](#"&amp;F160&amp;")"&amp;""""</f>
        <v xml:space="preserve">    ref_intext_gilbert_et_al_2020: "[Gilbert et al., 2020](#gilbert_et_al_2020)"</v>
      </c>
      <c r="P160" s="12" t="str">
        <f>"    ref_intext_"&amp;F160&amp;": "&amp;""""&amp;G160&amp;""""</f>
        <v xml:space="preserve">    ref_intext_gilbert_et_al_2020: "Gilbert et al., 2020"</v>
      </c>
      <c r="Q160" s="12" t="str">
        <f>"    ref_bib_"&amp;F160&amp;": "&amp;""""&amp;I160&amp;""""</f>
        <v xml:space="preserve">    ref_bib_gilbert_et_al_2020: "Gilbert, N. A., Clare, J. D. J., Stenglein, J. L., &amp; Zuckerberg, B. (2020). Abundance Estimation of Unmarked Animals based on Camera-Trap Data. *Conservation Biology, 35*(1), 88-100. &lt;https://doi.org/10.1111/cobi.13517&gt;"</v>
      </c>
    </row>
    <row r="161" spans="2:17" ht="15">
      <c r="B161" s="12" t="b">
        <v>1</v>
      </c>
      <c r="C161" s="12" t="b">
        <v>0</v>
      </c>
      <c r="D161" s="12" t="b">
        <v>0</v>
      </c>
      <c r="E161" s="12" t="b">
        <v>0</v>
      </c>
      <c r="F161" s="12" t="s">
        <v>4054</v>
      </c>
      <c r="G161" s="12" t="s">
        <v>3344</v>
      </c>
      <c r="H161" s="12" t="s">
        <v>3344</v>
      </c>
      <c r="I161" s="75" t="s">
        <v>3345</v>
      </c>
      <c r="J161" s="70" t="str">
        <f>"["&amp;I161&amp;"]{#"&amp;F161&amp;"}"</f>
        <v>[Gilbert, N. A., Clare, J. D. J., Stenglein, J. L., &amp; Zuckerberg, B. (2020). Abundance Estimation of Unmarked Animals based on Camera-Trap Data. *Conservation Biology, 35*(1), 88-100. &lt;https://doi.org/10.1111/cobi.13517&gt;]{#gilbert_et_al_2021}</v>
      </c>
      <c r="K161" s="12" t="s">
        <v>621</v>
      </c>
      <c r="L161" s="12" t="str">
        <f>LEFT(I161,141)&amp;" &lt;br&gt; &amp;nbsp;&amp;nbsp;&amp;nbsp;&amp;nbsp;&amp;nbsp;&amp;nbsp;&amp;nbsp;&amp;nbsp;"&amp;MID(I161,2,142)&amp;MID(I161,142,500)&amp;"&lt;br&gt;&lt;br&gt;"</f>
        <v>Gilbert, N. A., Clare, J. D. J., Stenglein, J. L., &amp; Zuckerberg, B. (2020). Abundance Estimation of Unmarked Animals based on Camera-Trap Dat &lt;br&gt; &amp;nbsp;&amp;nbsp;&amp;nbsp;&amp;nbsp;&amp;nbsp;&amp;nbsp;&amp;nbsp;&amp;nbsp;ilbert, N. A., Clare, J. D. J., Stenglein, J. L., &amp; Zuckerberg, B. (2020). Abundance Estimation of Unmarked Animals based on Camera-Trap Data.a. *Conservation Biology, 35*(1), 88-100. &lt;https://doi.org/10.1111/cobi.13517&gt;&lt;br&gt;&lt;br&gt;</v>
      </c>
      <c r="M161" s="12" t="str">
        <f>"{{ ref_intext_"&amp;F161&amp;" }}"</f>
        <v>{{ ref_intext_gilbert_et_al_2021 }}</v>
      </c>
      <c r="N161" s="12" t="str">
        <f>"{{ ref_bib_"&amp;F161&amp;" }}"</f>
        <v>{{ ref_bib_gilbert_et_al_2021 }}</v>
      </c>
      <c r="P161" s="12" t="str">
        <f>"    ref_intext_"&amp;F161&amp;": "&amp;""""&amp;G161&amp;""""</f>
        <v xml:space="preserve">    ref_intext_gilbert_et_al_2021: "Gilbert et al., 2020"</v>
      </c>
      <c r="Q161" s="12" t="str">
        <f>"    ref_bib_"&amp;F161&amp;": "&amp;""""&amp;I161&amp;""""</f>
        <v xml:space="preserve">    ref_bib_gilbert_et_al_2021: "Gilbert, N. A., Clare, J. D. J., Stenglein, J. L., &amp; Zuckerberg, B. (2020). Abundance Estimation of Unmarked Animals based on Camera-Trap Data. *Conservation Biology, 35*(1), 88-100. &lt;https://doi.org/10.1111/cobi.13517&gt;"</v>
      </c>
    </row>
    <row r="162" spans="2:17" ht="15">
      <c r="E162" s="12" t="b">
        <v>1</v>
      </c>
      <c r="F162" t="s">
        <v>4032</v>
      </c>
      <c r="G162" s="12" t="s">
        <v>4033</v>
      </c>
      <c r="I162" s="70" t="s">
        <v>4031</v>
      </c>
      <c r="J162" s="70" t="str">
        <f>"&lt;p style="&amp;""""&amp;"padding-left: 2em; text-indent: -2em;"&amp;""""&amp;"&gt;["&amp;I162&amp;"]&lt;/p&gt;{#"&amp;F162&amp;"}&lt;br&gt;&lt;br&gt;"</f>
        <v>&lt;p style="padding-left: 2em; text-indent: -2em;"&gt;[Gilbert, N. A. (2022). *Towards a temporal ecology of wildlife populations and communities.* [Doctor of Philosophy]. University of Wisconsin-Madison. &lt; https://search.proquest.com/openview/bfe15ec06593d5a8d3904add35055867/1?pq-origsite=gscholar&amp;cbl=18750&amp;diss=y&gt;]&lt;/p&gt;{#gilbert_et_al_2022}&lt;br&gt;&lt;br&gt;</v>
      </c>
      <c r="M162" s="12" t="str">
        <f>"{{ ref_intext_"&amp;F162&amp;" }}"</f>
        <v>{{ ref_intext_gilbert_et_al_2022 }}</v>
      </c>
      <c r="N162" s="12" t="str">
        <f>"{{ ref_bib_"&amp;F162&amp;" }}"</f>
        <v>{{ ref_bib_gilbert_et_al_2022 }}</v>
      </c>
      <c r="O162" s="12" t="str">
        <f>"    ref_intext_"&amp;F162&amp;": "&amp;""""&amp;"["&amp;G162&amp;"](#"&amp;F162&amp;")"&amp;""""</f>
        <v xml:space="preserve">    ref_intext_gilbert_et_al_2022: "[Gilbert, 2022](#gilbert_et_al_2022)"</v>
      </c>
      <c r="P162" s="12" t="str">
        <f>"    ref_intext_"&amp;F162&amp;": "&amp;""""&amp;G162&amp;""""</f>
        <v xml:space="preserve">    ref_intext_gilbert_et_al_2022: "Gilbert, 2022"</v>
      </c>
      <c r="Q162" s="12" t="str">
        <f>"    ref_bib_"&amp;F162&amp;": "&amp;""""&amp;I162&amp;""""</f>
        <v xml:space="preserve">    ref_bib_gilbert_et_al_2022: "Gilbert, N. A. (2022). *Towards a temporal ecology of wildlife populations and communities.* [Doctor of Philosophy]. University of Wisconsin-Madison. &lt; https://search.proquest.com/openview/bfe15ec06593d5a8d3904add35055867/1?pq-origsite=gscholar&amp;cbl=18750&amp;diss=y&gt;"</v>
      </c>
    </row>
    <row r="163" spans="2:17" ht="15">
      <c r="B163" s="12" t="b">
        <v>1</v>
      </c>
      <c r="C163" s="12" t="b">
        <v>0</v>
      </c>
      <c r="D163" s="12" t="b">
        <v>0</v>
      </c>
      <c r="E163" s="12" t="b">
        <v>1</v>
      </c>
      <c r="F163" s="12" t="s">
        <v>1454</v>
      </c>
      <c r="G163" s="12" t="s">
        <v>244</v>
      </c>
      <c r="H163" s="12" t="s">
        <v>244</v>
      </c>
      <c r="I163" s="75" t="s">
        <v>2657</v>
      </c>
      <c r="J163" s="70" t="str">
        <f>"&lt;p style="&amp;""""&amp;"padding-left: 2em; text-indent: -2em;"&amp;""""&amp;"&gt;["&amp;I163&amp;"]&lt;/p&gt;{#"&amp;F163&amp;"}&lt;br&gt;&lt;br&gt;"</f>
        <v>&lt;p style="padding-left: 2em; text-indent: -2em;"&gt;[Gillespie,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&lt;https://nesplandscapes.edu.au/wp-content/uploads/2015/10/5.2.4_a_guide_to_use_of_remote_cameras_for_wildlife_Surveys_final_web2.pdf&gt;]&lt;/p&gt;{#gillespie_et_al_2015}&lt;br&gt;&lt;br&gt;</v>
      </c>
      <c r="K163" s="12" t="s">
        <v>621</v>
      </c>
      <c r="L163" s="12" t="str">
        <f>LEFT(I163,141)&amp;" &lt;br&gt; &amp;nbsp;&amp;nbsp;&amp;nbsp;&amp;nbsp;&amp;nbsp;&amp;nbsp;&amp;nbsp;&amp;nbsp;"&amp;MID(I163,2,142)&amp;MID(I163,142,500)&amp;"&lt;br&gt;&lt;br&gt;"</f>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M163" s="12" t="str">
        <f>"{{ ref_intext_"&amp;F163&amp;" }}"</f>
        <v>{{ ref_intext_gillespie_et_al_2015 }}</v>
      </c>
      <c r="N163" s="12" t="str">
        <f>"{{ ref_bib_"&amp;F163&amp;" }}"</f>
        <v>{{ ref_bib_gillespie_et_al_2015 }}</v>
      </c>
      <c r="O163" s="12" t="str">
        <f>"    ref_intext_"&amp;F163&amp;": "&amp;""""&amp;"["&amp;G163&amp;"](#"&amp;F163&amp;")"&amp;""""</f>
        <v xml:space="preserve">    ref_intext_gillespie_et_al_2015: "[Gillespie et al., 2015](#gillespie_et_al_2015)"</v>
      </c>
      <c r="P163" s="12" t="str">
        <f>"    ref_intext_"&amp;F163&amp;": "&amp;""""&amp;G163&amp;""""</f>
        <v xml:space="preserve">    ref_intext_gillespie_et_al_2015: "Gillespie et al., 2015"</v>
      </c>
      <c r="Q163" s="12" t="str">
        <f>"    ref_bib_"&amp;F163&amp;": "&amp;""""&amp;I163&amp;""""</f>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164" spans="2:17" ht="15">
      <c r="E164" s="12" t="b">
        <v>1</v>
      </c>
      <c r="F164" s="30" t="s">
        <v>4037</v>
      </c>
      <c r="G164" s="79" t="s">
        <v>4035</v>
      </c>
      <c r="H164" s="79" t="s">
        <v>4035</v>
      </c>
      <c r="I164" s="79" t="s">
        <v>4045</v>
      </c>
      <c r="J164" s="70" t="str">
        <f>"&lt;p style="&amp;""""&amp;"padding-left: 2em; text-indent: -2em;"&amp;""""&amp;"&gt;["&amp;I164&amp;"]&lt;/p&gt;{#"&amp;F164&amp;"}&lt;br&gt;&lt;br&gt;"</f>
        <v>&lt;p style="padding-left: 2em; text-indent: -2em;"&gt;[Gimenez, O. (2020a). *Bias in single-season occupancy models.* &lt;https://ecologicalstatistics.shinyapps.io/bias_occupancy&gt;; &lt;https://github.com/oliviergimenez/bias_occupancy_flexdashboard&gt;]&lt;/p&gt;{#gimenez_2020a}&lt;br&gt;&lt;br&gt;</v>
      </c>
      <c r="M164" s="12" t="str">
        <f>"{{ ref_intext_"&amp;F164&amp;" }}"</f>
        <v>{{ ref_intext_gimenez_2020a }}</v>
      </c>
      <c r="N164" s="12" t="str">
        <f>"{{ ref_bib_"&amp;F164&amp;" }}"</f>
        <v>{{ ref_bib_gimenez_2020a }}</v>
      </c>
      <c r="O164" s="12" t="str">
        <f>"    ref_intext_"&amp;F164&amp;": "&amp;""""&amp;"["&amp;G164&amp;"](#"&amp;F164&amp;")"&amp;""""</f>
        <v xml:space="preserve">    ref_intext_gimenez_2020a: "[Gimenez, 2020a](#gimenez_2020a)"</v>
      </c>
      <c r="P164" s="12" t="str">
        <f>"    ref_intext_"&amp;F164&amp;": "&amp;""""&amp;G164&amp;""""</f>
        <v xml:space="preserve">    ref_intext_gimenez_2020a: "Gimenez, 2020a"</v>
      </c>
      <c r="Q164" s="12" t="str">
        <f>"    ref_bib_"&amp;F164&amp;": "&amp;""""&amp;I164&amp;""""</f>
        <v xml:space="preserve">    ref_bib_gimenez_2020a: "Gimenez, O. (2020a). *Bias in single-season occupancy models.* &lt;https://ecologicalstatistics.shinyapps.io/bias_occupancy&gt;; &lt;https://github.com/oliviergimenez/bias_occupancy_flexdashboard&gt;"</v>
      </c>
    </row>
    <row r="165" spans="2:17" ht="15">
      <c r="E165" s="12" t="b">
        <v>1</v>
      </c>
      <c r="F165" s="30" t="s">
        <v>4038</v>
      </c>
      <c r="G165" s="79" t="s">
        <v>4036</v>
      </c>
      <c r="H165" s="79" t="s">
        <v>4036</v>
      </c>
      <c r="I165" s="79" t="s">
        <v>4046</v>
      </c>
      <c r="J165" s="70" t="str">
        <f>"&lt;p style="&amp;""""&amp;"padding-left: 2em; text-indent: -2em;"&amp;""""&amp;"&gt;["&amp;I165&amp;"]&lt;/p&gt;{#"&amp;F165&amp;"}&lt;br&gt;&lt;br&gt;"</f>
        <v>&lt;p style="padding-left: 2em; text-indent: -2em;"&gt;[Gimenez, O. (2020b). *Bias in occupancy estimate for a static model.* &lt;https://github.com/oliviergimenez/bias_occupancy&gt;]&lt;/p&gt;{#gimenez_2020b}&lt;br&gt;&lt;br&gt;</v>
      </c>
      <c r="M165" s="12" t="str">
        <f>"{{ ref_intext_"&amp;F165&amp;" }}"</f>
        <v>{{ ref_intext_gimenez_2020b }}</v>
      </c>
      <c r="N165" s="12" t="str">
        <f>"{{ ref_bib_"&amp;F165&amp;" }}"</f>
        <v>{{ ref_bib_gimenez_2020b }}</v>
      </c>
      <c r="O165" s="12" t="str">
        <f>"    ref_intext_"&amp;F165&amp;": "&amp;""""&amp;"["&amp;G165&amp;"](#"&amp;F165&amp;")"&amp;""""</f>
        <v xml:space="preserve">    ref_intext_gimenez_2020b: "[Gimenez, 2020b](#gimenez_2020b)"</v>
      </c>
      <c r="P165" s="12" t="str">
        <f>"    ref_intext_"&amp;F165&amp;": "&amp;""""&amp;G165&amp;""""</f>
        <v xml:space="preserve">    ref_intext_gimenez_2020b: "Gimenez, 2020b"</v>
      </c>
      <c r="Q165" s="12" t="str">
        <f>"    ref_bib_"&amp;F165&amp;": "&amp;""""&amp;I165&amp;""""</f>
        <v xml:space="preserve">    ref_bib_gimenez_2020b: "Gimenez, O. (2020b). *Bias in occupancy estimate for a static model.* &lt;https://github.com/oliviergimenez/bias_occupancy&gt;"</v>
      </c>
    </row>
    <row r="166" spans="2:17" ht="15">
      <c r="E166" s="12" t="b">
        <v>1</v>
      </c>
      <c r="F166" s="12" t="s">
        <v>3330</v>
      </c>
      <c r="G166" s="12" t="s">
        <v>3329</v>
      </c>
      <c r="H166" s="12" t="s">
        <v>3329</v>
      </c>
      <c r="I166" s="75" t="s">
        <v>3328</v>
      </c>
      <c r="J166" s="70" t="str">
        <f>"&lt;p style="&amp;""""&amp;"padding-left: 2em; text-indent: -2em;"&amp;""""&amp;"&gt;["&amp;I166&amp;"]&lt;/p&gt;{#"&amp;F166&amp;"}&lt;br&gt;&lt;br&gt;"</f>
        <v>&lt;p style="padding-left: 2em; text-indent: -2em;"&gt;[Gimenez, O. (2023, May 16). *Workshop on estimating (wolf) occupancy with R* [Video]. YouTube. &lt;https://www.youtube.com/watch?v=rpjVrFI_dr8&gt;]&lt;/p&gt;{#gimenez_2023}&lt;br&gt;&lt;br&gt;</v>
      </c>
      <c r="K166" s="12" t="s">
        <v>3331</v>
      </c>
      <c r="L166" s="12" t="str">
        <f>LEFT(I166,141)&amp;" &lt;br&gt; &amp;nbsp;&amp;nbsp;&amp;nbsp;&amp;nbsp;&amp;nbsp;&amp;nbsp;&amp;nbsp;&amp;nbsp;"&amp;MID(I166,2,142)&amp;MID(I166,142,500)&amp;"&lt;br&gt;&lt;br&gt;"</f>
        <v>Gimenez, O. (2023, May 16). *Workshop on estimating (wolf) occupancy with R* [Video]. YouTube. &lt;https://www.youtube.com/watch?v=rpjVrFI_dr8&gt; &lt;br&gt; &amp;nbsp;&amp;nbsp;&amp;nbsp;&amp;nbsp;&amp;nbsp;&amp;nbsp;&amp;nbsp;&amp;nbsp;imenez, O. (2023, May 16). *Workshop on estimating (wolf) occupancy with R* [Video]. YouTube. &lt;https://www.youtube.com/watch?v=rpjVrFI_dr8&gt;&lt;br&gt;&lt;br&gt;</v>
      </c>
      <c r="M166" s="12" t="str">
        <f>"{{ ref_intext_"&amp;F166&amp;" }}"</f>
        <v>{{ ref_intext_gimenez_2023 }}</v>
      </c>
      <c r="N166" s="12" t="str">
        <f>"{{ ref_bib_"&amp;F166&amp;" }}"</f>
        <v>{{ ref_bib_gimenez_2023 }}</v>
      </c>
      <c r="O166" s="12" t="str">
        <f>"    ref_intext_"&amp;F166&amp;": "&amp;""""&amp;"["&amp;G166&amp;"](#"&amp;F166&amp;")"&amp;""""</f>
        <v xml:space="preserve">    ref_intext_gimenez_2023: "[Gimenez, 2023](#gimenez_2023)"</v>
      </c>
      <c r="P166" s="12" t="str">
        <f>"    ref_intext_"&amp;F166&amp;": "&amp;""""&amp;G166&amp;""""</f>
        <v xml:space="preserve">    ref_intext_gimenez_2023: "Gimenez, 2023"</v>
      </c>
      <c r="Q166" s="12" t="str">
        <f>"    ref_bib_"&amp;F166&amp;": "&amp;""""&amp;I166&amp;""""</f>
        <v xml:space="preserve">    ref_bib_gimenez_2023: "Gimenez, O. (2023, May 16). *Workshop on estimating (wolf) occupancy with R* [Video]. YouTube. &lt;https://www.youtube.com/watch?v=rpjVrFI_dr8&gt;"</v>
      </c>
    </row>
    <row r="167" spans="2:17" ht="15">
      <c r="B167" s="12" t="b">
        <v>1</v>
      </c>
      <c r="C167" s="12" t="b">
        <v>0</v>
      </c>
      <c r="D167" s="12" t="b">
        <v>0</v>
      </c>
      <c r="E167" s="12" t="b">
        <v>1</v>
      </c>
      <c r="F167" s="12" t="s">
        <v>1455</v>
      </c>
      <c r="G167" s="12" t="s">
        <v>243</v>
      </c>
      <c r="H167" s="12" t="s">
        <v>243</v>
      </c>
      <c r="I167" s="75" t="s">
        <v>1702</v>
      </c>
      <c r="J167" s="70" t="str">
        <f>"&lt;p style="&amp;""""&amp;"padding-left: 2em; text-indent: -2em;"&amp;""""&amp;"&gt;["&amp;I167&amp;"]&lt;/p&gt;{#"&amp;F167&amp;"}&lt;br&gt;&lt;br&gt;"</f>
        <v>&lt;p style="padding-left: 2em; text-indent: -2em;"&gt;[Glen, A. S., Cockburn, S., Nichols, M., Ekanayake, J., &amp; Warburton, B. (2013) Optimising Camera Traps for Monitoring Small Mammals. *PloS one,* 8(6), Article e67940. &lt;https://doi.org/10.1371/journal.pone.0067940&gt;]&lt;/p&gt;{#glen_et_al_2013}&lt;br&gt;&lt;br&gt;</v>
      </c>
      <c r="K167" s="12" t="s">
        <v>621</v>
      </c>
      <c r="L167" s="12" t="str">
        <f>LEFT(I167,141)&amp;" &lt;br&gt; &amp;nbsp;&amp;nbsp;&amp;nbsp;&amp;nbsp;&amp;nbsp;&amp;nbsp;&amp;nbsp;&amp;nbsp;"&amp;MID(I167,2,142)&amp;MID(I167,142,500)&amp;"&lt;br&gt;&lt;br&gt;"</f>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M167" s="12" t="str">
        <f>"{{ ref_intext_"&amp;F167&amp;" }}"</f>
        <v>{{ ref_intext_glen_et_al_2013 }}</v>
      </c>
      <c r="N167" s="12" t="str">
        <f>"{{ ref_bib_"&amp;F167&amp;" }}"</f>
        <v>{{ ref_bib_glen_et_al_2013 }}</v>
      </c>
      <c r="O167" s="12" t="str">
        <f>"    ref_intext_"&amp;F167&amp;": "&amp;""""&amp;"["&amp;G167&amp;"](#"&amp;F167&amp;")"&amp;""""</f>
        <v xml:space="preserve">    ref_intext_glen_et_al_2013: "[Glen et al., 2013](#glen_et_al_2013)"</v>
      </c>
      <c r="P167" s="12" t="str">
        <f>"    ref_intext_"&amp;F167&amp;": "&amp;""""&amp;G167&amp;""""</f>
        <v xml:space="preserve">    ref_intext_glen_et_al_2013: "Glen et al., 2013"</v>
      </c>
      <c r="Q167" s="12" t="str">
        <f>"    ref_bib_"&amp;F167&amp;": "&amp;""""&amp;I167&amp;""""</f>
        <v xml:space="preserve">    ref_bib_glen_et_al_2013: "Glen, A. S., Cockburn, S., Nichols, M., Ekanayake, J., &amp; Warburton, B. (2013) Optimising Camera Traps for Monitoring Small Mammals. *PloS one,* 8(6), Article e67940. &lt;https://doi.org/10.1371/journal.pone.0067940&gt;"</v>
      </c>
    </row>
    <row r="168" spans="2:17" ht="15">
      <c r="B168" s="12" t="b">
        <v>0</v>
      </c>
      <c r="C168" s="12" t="b">
        <v>0</v>
      </c>
      <c r="D168" s="12" t="s">
        <v>786</v>
      </c>
      <c r="E168" s="12" t="b">
        <v>1</v>
      </c>
      <c r="F168" s="12" t="s">
        <v>1456</v>
      </c>
      <c r="G168" s="12" t="s">
        <v>242</v>
      </c>
      <c r="H168" s="12" t="s">
        <v>242</v>
      </c>
      <c r="I168" s="75" t="s">
        <v>1703</v>
      </c>
      <c r="J168" s="70" t="str">
        <f>"&lt;p style="&amp;""""&amp;"padding-left: 2em; text-indent: -2em;"&amp;""""&amp;"&gt;["&amp;I168&amp;"]&lt;/p&gt;{#"&amp;F168&amp;"}&lt;br&gt;&lt;br&gt;"</f>
        <v>&lt;p style="padding-left: 2em; text-indent: -2em;"&gt;[Glover‐Kapfer, P., Soto‐Navarro, C. A., Wearn, O. R., Rowcliffe, M., &amp; Sollmann, R. (2019). Camera‐trapping version 3.0: Current constraints and future priorities for development. *Remote Sensing in Ecology and Conservation, 5*(3), 209–223. &lt;https://doi.org/10.1002/rse2.106&gt;]&lt;/p&gt;{#glover_kapfer_et_al_2019}&lt;br&gt;&lt;br&gt;</v>
      </c>
      <c r="K168" s="12" t="s">
        <v>621</v>
      </c>
      <c r="L168" s="12" t="str">
        <f>LEFT(I168,141)&amp;" &lt;br&gt; &amp;nbsp;&amp;nbsp;&amp;nbsp;&amp;nbsp;&amp;nbsp;&amp;nbsp;&amp;nbsp;&amp;nbsp;"&amp;MID(I168,2,142)&amp;MID(I168,142,500)&amp;"&lt;br&gt;&lt;br&gt;"</f>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M168" s="12" t="str">
        <f>"{{ ref_intext_"&amp;F168&amp;" }}"</f>
        <v>{{ ref_intext_glover_kapfer_et_al_2019 }}</v>
      </c>
      <c r="N168" s="12" t="str">
        <f>"{{ ref_bib_"&amp;F168&amp;" }}"</f>
        <v>{{ ref_bib_glover_kapfer_et_al_2019 }}</v>
      </c>
      <c r="O168" s="12" t="str">
        <f>"    ref_intext_"&amp;F168&amp;": "&amp;""""&amp;"["&amp;G168&amp;"](#"&amp;F168&amp;")"&amp;""""</f>
        <v xml:space="preserve">    ref_intext_glover_kapfer_et_al_2019: "[Glover-Kapfer et al., 2017](#glover_kapfer_et_al_2019)"</v>
      </c>
      <c r="P168" s="12" t="str">
        <f>"    ref_intext_"&amp;F168&amp;": "&amp;""""&amp;G168&amp;""""</f>
        <v xml:space="preserve">    ref_intext_glover_kapfer_et_al_2019: "Glover-Kapfer et al., 2017"</v>
      </c>
      <c r="Q168" s="12" t="str">
        <f>"    ref_bib_"&amp;F168&amp;": "&amp;""""&amp;I168&amp;""""</f>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69" spans="2:17" ht="15">
      <c r="B169" s="12" t="b">
        <v>1</v>
      </c>
      <c r="C169" s="12" t="b">
        <v>0</v>
      </c>
      <c r="D169" s="12" t="b">
        <v>0</v>
      </c>
      <c r="E169" s="12" t="b">
        <v>1</v>
      </c>
      <c r="F169" s="12" t="s">
        <v>27</v>
      </c>
      <c r="G169" s="12" t="s">
        <v>239</v>
      </c>
      <c r="H169" s="12" t="s">
        <v>239</v>
      </c>
      <c r="I169" s="75" t="s">
        <v>1706</v>
      </c>
      <c r="J169" s="70" t="str">
        <f>"&lt;p style="&amp;""""&amp;"padding-left: 2em; text-indent: -2em;"&amp;""""&amp;"&gt;["&amp;I169&amp;"]&lt;/p&gt;{#"&amp;F169&amp;"}&lt;br&gt;&lt;br&gt;"</f>
        <v>&lt;p style="padding-left: 2em; text-indent: -2em;"&gt;[Government of Alberta (2023a) *LAT Overview.* Edmonton, Alberta. &lt;https://www.alberta.ca/lat-overview.aspx&gt;]&lt;/p&gt;{#goa_2023a}&lt;br&gt;&lt;br&gt;</v>
      </c>
      <c r="K169" s="12" t="s">
        <v>621</v>
      </c>
      <c r="L169" s="12" t="str">
        <f>LEFT(I169,141)&amp;" &lt;br&gt; &amp;nbsp;&amp;nbsp;&amp;nbsp;&amp;nbsp;&amp;nbsp;&amp;nbsp;&amp;nbsp;&amp;nbsp;"&amp;MID(I169,2,142)&amp;MID(I169,142,500)&amp;"&lt;br&gt;&lt;br&gt;"</f>
        <v>Government of Alberta (2023a) *LAT Overview.* Edmonton, Alberta. &lt;https://www.alberta.ca/lat-overview.aspx&gt; &lt;br&gt; &amp;nbsp;&amp;nbsp;&amp;nbsp;&amp;nbsp;&amp;nbsp;&amp;nbsp;&amp;nbsp;&amp;nbsp;overnment of Alberta (2023a) *LAT Overview.* Edmonton, Alberta. &lt;https://www.alberta.ca/lat-overview.aspx&gt;&lt;br&gt;&lt;br&gt;</v>
      </c>
      <c r="M169" s="12" t="str">
        <f>"{{ ref_intext_"&amp;F169&amp;" }}"</f>
        <v>{{ ref_intext_goa_2023a }}</v>
      </c>
      <c r="N169" s="12" t="str">
        <f>"{{ ref_bib_"&amp;F169&amp;" }}"</f>
        <v>{{ ref_bib_goa_2023a }}</v>
      </c>
      <c r="O169" s="12" t="str">
        <f>"    ref_intext_"&amp;F169&amp;": "&amp;""""&amp;"["&amp;G169&amp;"](#"&amp;F169&amp;")"&amp;""""</f>
        <v xml:space="preserve">    ref_intext_goa_2023a: "[Government of Alberta, 2023a](#goa_2023a)"</v>
      </c>
      <c r="P169" s="12" t="str">
        <f>"    ref_intext_"&amp;F169&amp;": "&amp;""""&amp;G169&amp;""""</f>
        <v xml:space="preserve">    ref_intext_goa_2023a: "Government of Alberta, 2023a"</v>
      </c>
      <c r="Q169" s="12" t="str">
        <f>"    ref_bib_"&amp;F169&amp;": "&amp;""""&amp;I169&amp;""""</f>
        <v xml:space="preserve">    ref_bib_goa_2023a: "Government of Alberta (2023a) *LAT Overview.* Edmonton, Alberta. &lt;https://www.alberta.ca/lat-overview.aspx&gt;"</v>
      </c>
    </row>
    <row r="170" spans="2:17" ht="15">
      <c r="B170" s="12" t="b">
        <v>1</v>
      </c>
      <c r="C170" s="12" t="b">
        <v>0</v>
      </c>
      <c r="D170" s="12" t="b">
        <v>0</v>
      </c>
      <c r="E170" s="12" t="b">
        <v>1</v>
      </c>
      <c r="F170" s="12" t="s">
        <v>26</v>
      </c>
      <c r="G170" s="12" t="s">
        <v>238</v>
      </c>
      <c r="H170" s="12" t="s">
        <v>238</v>
      </c>
      <c r="I170" s="75" t="s">
        <v>1707</v>
      </c>
      <c r="J170" s="70" t="str">
        <f>"&lt;p style="&amp;""""&amp;"padding-left: 2em; text-indent: -2em;"&amp;""""&amp;"&gt;["&amp;I170&amp;"]&lt;/p&gt;{#"&amp;F170&amp;"}&lt;br&gt;&lt;br&gt;"</f>
        <v>&lt;p style="padding-left: 2em; text-indent: -2em;"&gt;[Government of Alberta (2023b) *Proponent-led Indigenous consultations.* Edmonton, Alberta. &lt;https://www.alberta.ca/proponent-led-indigenous-consultations.aspx&gt;]&lt;/p&gt;{#goa_2023b}&lt;br&gt;&lt;br&gt;</v>
      </c>
      <c r="K170" s="12" t="s">
        <v>621</v>
      </c>
      <c r="L170" s="12" t="str">
        <f>LEFT(I170,141)&amp;" &lt;br&gt; &amp;nbsp;&amp;nbsp;&amp;nbsp;&amp;nbsp;&amp;nbsp;&amp;nbsp;&amp;nbsp;&amp;nbsp;"&amp;MID(I170,2,142)&amp;MID(I170,142,500)&amp;"&lt;br&gt;&lt;br&gt;"</f>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M170" s="12" t="str">
        <f>"{{ ref_intext_"&amp;F170&amp;" }}"</f>
        <v>{{ ref_intext_goa_2023b }}</v>
      </c>
      <c r="N170" s="12" t="str">
        <f>"{{ ref_bib_"&amp;F170&amp;" }}"</f>
        <v>{{ ref_bib_goa_2023b }}</v>
      </c>
      <c r="O170" s="12" t="str">
        <f>"    ref_intext_"&amp;F170&amp;": "&amp;""""&amp;"["&amp;G170&amp;"](#"&amp;F170&amp;")"&amp;""""</f>
        <v xml:space="preserve">    ref_intext_goa_2023b: "[Government of Alberta, 2023b](#goa_2023b)"</v>
      </c>
      <c r="P170" s="12" t="str">
        <f>"    ref_intext_"&amp;F170&amp;": "&amp;""""&amp;G170&amp;""""</f>
        <v xml:space="preserve">    ref_intext_goa_2023b: "Government of Alberta, 2023b"</v>
      </c>
      <c r="Q170" s="12" t="str">
        <f>"    ref_bib_"&amp;F170&amp;": "&amp;""""&amp;I170&amp;""""</f>
        <v xml:space="preserve">    ref_bib_goa_2023b: "Government of Alberta (2023b) *Proponent-led Indigenous consultations.* Edmonton, Alberta. &lt;https://www.alberta.ca/proponent-led-indigenous-consultations.aspx&gt;"</v>
      </c>
    </row>
    <row r="171" spans="2:17" ht="15">
      <c r="B171" s="12" t="b">
        <v>0</v>
      </c>
      <c r="C171" s="12" t="b">
        <v>0</v>
      </c>
      <c r="E171" s="12" t="b">
        <v>1</v>
      </c>
      <c r="F171" s="12" t="s">
        <v>1457</v>
      </c>
      <c r="G171" s="12" t="s">
        <v>233</v>
      </c>
      <c r="H171" s="12" t="s">
        <v>233</v>
      </c>
      <c r="I171" s="75" t="s">
        <v>2626</v>
      </c>
      <c r="J171" s="70" t="str">
        <f>"&lt;p style="&amp;""""&amp;"padding-left: 2em; text-indent: -2em;"&amp;""""&amp;"&gt;["&amp;I171&amp;"]&lt;/p&gt;{#"&amp;F171&amp;"}&lt;br&gt;&lt;br&gt;"</f>
        <v>&lt;p style="padding-left: 2em; text-indent: -2em;"&gt;[Gopalaswamy, A. M., Royle, J. A., Hines, J. E., Singh, P., Jathanna, D., Kumar, N. S., &amp; Karanth, K. U. (2012). Program SPACECAP: software for estimating animal Density using spatially explicit capture–recapture models. *Methods in Ecology and Evolution, 3*(6), 1067–1072. &lt;https://doi.org/10.1111/j.2041-210X.2012.00241.x&gt;]&lt;/p&gt;{#gopalaswamy_et_al_2012}&lt;br&gt;&lt;br&gt;</v>
      </c>
      <c r="K171" s="12" t="s">
        <v>621</v>
      </c>
      <c r="L171" s="12" t="str">
        <f>LEFT(I171,141)&amp;" &lt;br&gt; &amp;nbsp;&amp;nbsp;&amp;nbsp;&amp;nbsp;&amp;nbsp;&amp;nbsp;&amp;nbsp;&amp;nbsp;"&amp;MID(I171,2,142)&amp;MID(I171,142,500)&amp;"&lt;br&gt;&lt;br&gt;"</f>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M171" s="12" t="str">
        <f>"{{ ref_intext_"&amp;F171&amp;" }}"</f>
        <v>{{ ref_intext_gopalaswamy_et_al_2012 }}</v>
      </c>
      <c r="N171" s="12" t="str">
        <f>"{{ ref_bib_"&amp;F171&amp;" }}"</f>
        <v>{{ ref_bib_gopalaswamy_et_al_2012 }}</v>
      </c>
      <c r="O171" s="12" t="str">
        <f>"    ref_intext_"&amp;F171&amp;": "&amp;""""&amp;"["&amp;G171&amp;"](#"&amp;F171&amp;")"&amp;""""</f>
        <v xml:space="preserve">    ref_intext_gopalaswamy_et_al_2012: "[Gopalaswamy et al., 2012](#gopalaswamy_et_al_2012)"</v>
      </c>
      <c r="P171" s="12" t="str">
        <f>"    ref_intext_"&amp;F171&amp;": "&amp;""""&amp;G171&amp;""""</f>
        <v xml:space="preserve">    ref_intext_gopalaswamy_et_al_2012: "Gopalaswamy et al., 2012"</v>
      </c>
      <c r="Q171" s="12" t="str">
        <f>"    ref_bib_"&amp;F171&amp;": "&amp;""""&amp;I171&amp;""""</f>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72" spans="2:17" ht="15">
      <c r="B172" s="12" t="b">
        <v>0</v>
      </c>
      <c r="C172" s="12" t="b">
        <v>0</v>
      </c>
      <c r="E172" s="12" t="b">
        <v>1</v>
      </c>
      <c r="F172" s="12" t="s">
        <v>1629</v>
      </c>
      <c r="G172" s="12" t="s">
        <v>1206</v>
      </c>
      <c r="H172" s="12" t="s">
        <v>1206</v>
      </c>
      <c r="I172" s="75" t="s">
        <v>2316</v>
      </c>
      <c r="J172" s="70" t="str">
        <f>"&lt;p style="&amp;""""&amp;"padding-left: 2em; text-indent: -2em;"&amp;""""&amp;"&gt;["&amp;I172&amp;"]&lt;/p&gt;{#"&amp;F172&amp;"}&lt;br&gt;&lt;br&gt;"</f>
        <v>&lt;p style="padding-left: 2em; text-indent: -2em;"&gt;[Gotelli, N. J., &amp; Chao, A. (2013). Measuring and Estimating Species Richness, Species Diversity, and Biotic Similarity from Sampling Data. In *Encyclopedia of Biodiversity* (pp. 195–211). Elsevier. &lt;https://doi.org/10.1016/B978-0-12-384719-5.00424-X&gt;]&lt;/p&gt;{#gotelli_chao_2013}&lt;br&gt;&lt;br&gt;</v>
      </c>
      <c r="K172" s="12" t="s">
        <v>621</v>
      </c>
      <c r="L172" s="12" t="str">
        <f>LEFT(I172,141)&amp;" &lt;br&gt; &amp;nbsp;&amp;nbsp;&amp;nbsp;&amp;nbsp;&amp;nbsp;&amp;nbsp;&amp;nbsp;&amp;nbsp;"&amp;MID(I172,2,142)&amp;MID(I172,142,500)&amp;"&lt;br&gt;&lt;br&gt;"</f>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M172" s="12" t="str">
        <f>"{{ ref_intext_"&amp;F172&amp;" }}"</f>
        <v>{{ ref_intext_gotelli_chao_2013 }}</v>
      </c>
      <c r="N172" s="12" t="str">
        <f>"{{ ref_bib_"&amp;F172&amp;" }}"</f>
        <v>{{ ref_bib_gotelli_chao_2013 }}</v>
      </c>
      <c r="O172" s="12" t="str">
        <f>"    ref_intext_"&amp;F172&amp;": "&amp;""""&amp;"["&amp;G172&amp;"](#"&amp;F172&amp;")"&amp;""""</f>
        <v xml:space="preserve">    ref_intext_gotelli_chao_2013: "[Gotelli &amp; Chao, 2013](#gotelli_chao_2013)"</v>
      </c>
      <c r="P172" s="12" t="str">
        <f>"    ref_intext_"&amp;F172&amp;": "&amp;""""&amp;G172&amp;""""</f>
        <v xml:space="preserve">    ref_intext_gotelli_chao_2013: "Gotelli &amp; Chao, 2013"</v>
      </c>
      <c r="Q172" s="12" t="str">
        <f>"    ref_bib_"&amp;F172&amp;": "&amp;""""&amp;I172&amp;""""</f>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73" spans="2:17" ht="15">
      <c r="B173" s="12" t="b">
        <v>0</v>
      </c>
      <c r="C173" s="12" t="b">
        <v>0</v>
      </c>
      <c r="D173" s="12" t="b">
        <v>1</v>
      </c>
      <c r="E173" s="12" t="b">
        <v>1</v>
      </c>
      <c r="F173" s="12" t="s">
        <v>1458</v>
      </c>
      <c r="G173" s="12" t="s">
        <v>241</v>
      </c>
      <c r="H173" s="12" t="s">
        <v>241</v>
      </c>
      <c r="I173" s="75" t="s">
        <v>1704</v>
      </c>
      <c r="J173" s="70" t="str">
        <f>"&lt;p style="&amp;""""&amp;"padding-left: 2em; text-indent: -2em;"&amp;""""&amp;"&gt;["&amp;I173&amp;"]&lt;/p&gt;{#"&amp;F173&amp;"}&lt;br&gt;&lt;br&gt;"</f>
        <v>&lt;p style="padding-left: 2em; text-indent: -2em;"&gt;[Gotelli, N., &amp; Colwell, R. (2001). Quantifying biodiversity: procedures and pitfalls in the measurement and comparison of species richness. *Ecology Letters, 4*, 379–391. &lt;https://doi.org/10.1046/j.1461-0248.2001.00230.x&gt;]&lt;/p&gt;{#gotelli_colwell_2001}&lt;br&gt;&lt;br&gt;</v>
      </c>
      <c r="K173" s="12" t="s">
        <v>621</v>
      </c>
      <c r="L173" s="12" t="str">
        <f>LEFT(I173,141)&amp;" &lt;br&gt; &amp;nbsp;&amp;nbsp;&amp;nbsp;&amp;nbsp;&amp;nbsp;&amp;nbsp;&amp;nbsp;&amp;nbsp;"&amp;MID(I173,2,142)&amp;MID(I173,142,500)&amp;"&lt;br&gt;&lt;br&gt;"</f>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M173" s="12" t="str">
        <f>"{{ ref_intext_"&amp;F173&amp;" }}"</f>
        <v>{{ ref_intext_gotelli_colwell_2001 }}</v>
      </c>
      <c r="N173" s="12" t="str">
        <f>"{{ ref_bib_"&amp;F173&amp;" }}"</f>
        <v>{{ ref_bib_gotelli_colwell_2001 }}</v>
      </c>
      <c r="O173" s="12" t="str">
        <f>"    ref_intext_"&amp;F173&amp;": "&amp;""""&amp;"["&amp;G173&amp;"](#"&amp;F173&amp;")"&amp;""""</f>
        <v xml:space="preserve">    ref_intext_gotelli_colwell_2001: "[Gotelli &amp; Colwell, 2001](#gotelli_colwell_2001)"</v>
      </c>
      <c r="P173" s="12" t="str">
        <f>"    ref_intext_"&amp;F173&amp;": "&amp;""""&amp;G173&amp;""""</f>
        <v xml:space="preserve">    ref_intext_gotelli_colwell_2001: "Gotelli &amp; Colwell, 2001"</v>
      </c>
      <c r="Q173" s="12" t="str">
        <f>"    ref_bib_"&amp;F173&amp;": "&amp;""""&amp;I173&amp;""""</f>
        <v xml:space="preserve">    ref_bib_gotelli_colwell_2001: "Gotelli, N., &amp; Colwell, R. (2001). Quantifying biodiversity: procedures and pitfalls in the measurement and comparison of species richness. *Ecology Letters, 4*, 379–391. &lt;https://doi.org/10.1046/j.1461-0248.2001.00230.x&gt;"</v>
      </c>
    </row>
    <row r="174" spans="2:17" ht="15">
      <c r="B174" s="12" t="b">
        <v>0</v>
      </c>
      <c r="C174" s="12" t="b">
        <v>0</v>
      </c>
      <c r="D174" s="12" t="b">
        <v>1</v>
      </c>
      <c r="E174" s="12" t="b">
        <v>1</v>
      </c>
      <c r="F174" s="12" t="s">
        <v>1459</v>
      </c>
      <c r="G174" s="12" t="s">
        <v>240</v>
      </c>
      <c r="H174" s="12" t="s">
        <v>240</v>
      </c>
      <c r="I174" s="75" t="s">
        <v>1705</v>
      </c>
      <c r="J174" s="70" t="str">
        <f>"&lt;p style="&amp;""""&amp;"padding-left: 2em; text-indent: -2em;"&amp;""""&amp;"&gt;["&amp;I174&amp;"]&lt;/p&gt;{#"&amp;F174&amp;"}&lt;br&gt;&lt;br&gt;"</f>
        <v>&lt;p style="padding-left: 2em; text-indent: -2em;"&gt;[Gotelli, N., &amp; Colwell, R. (2011). Estimating species richness. In *Biological Diversity: Frontiers in Measurement and Assessment* (eds. Magurran, A., &amp; McGill, B.). Oxford University Press. Oxford, pp. 39–54. &lt;https://www.researchgate.net/publication/236734446_Estimating_species_richness&gt;]&lt;/p&gt;{#gotelli_colwell_2011}&lt;br&gt;&lt;br&gt;</v>
      </c>
      <c r="K174" s="12" t="s">
        <v>621</v>
      </c>
      <c r="L174" s="12" t="str">
        <f>LEFT(I174,141)&amp;" &lt;br&gt; &amp;nbsp;&amp;nbsp;&amp;nbsp;&amp;nbsp;&amp;nbsp;&amp;nbsp;&amp;nbsp;&amp;nbsp;"&amp;MID(I174,2,142)&amp;MID(I174,142,500)&amp;"&lt;br&gt;&lt;br&gt;"</f>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M174" s="12" t="str">
        <f>"{{ ref_intext_"&amp;F174&amp;" }}"</f>
        <v>{{ ref_intext_gotelli_colwell_2011 }}</v>
      </c>
      <c r="N174" s="12" t="str">
        <f>"{{ ref_bib_"&amp;F174&amp;" }}"</f>
        <v>{{ ref_bib_gotelli_colwell_2011 }}</v>
      </c>
      <c r="O174" s="12" t="str">
        <f>"    ref_intext_"&amp;F174&amp;": "&amp;""""&amp;"["&amp;G174&amp;"](#"&amp;F174&amp;")"&amp;""""</f>
        <v xml:space="preserve">    ref_intext_gotelli_colwell_2011: "[Gotelli &amp; Colwell, 2011](#gotelli_colwell_2011)"</v>
      </c>
      <c r="P174" s="12" t="str">
        <f>"    ref_intext_"&amp;F174&amp;": "&amp;""""&amp;G174&amp;""""</f>
        <v xml:space="preserve">    ref_intext_gotelli_colwell_2011: "Gotelli &amp; Colwell, 2011"</v>
      </c>
      <c r="Q174" s="12" t="str">
        <f>"    ref_bib_"&amp;F174&amp;": "&amp;""""&amp;I174&amp;""""</f>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75" spans="2:17" ht="15">
      <c r="B175" s="12" t="b">
        <v>1</v>
      </c>
      <c r="C175" s="12" t="b">
        <v>0</v>
      </c>
      <c r="D175" s="12" t="b">
        <v>0</v>
      </c>
      <c r="E175" s="12" t="b">
        <v>1</v>
      </c>
      <c r="F175" s="12" t="s">
        <v>1460</v>
      </c>
      <c r="G175" s="12" t="s">
        <v>237</v>
      </c>
      <c r="H175" s="12" t="s">
        <v>809</v>
      </c>
      <c r="I175" s="75" t="s">
        <v>2627</v>
      </c>
      <c r="J175" s="70" t="str">
        <f>"&lt;p style="&amp;""""&amp;"padding-left: 2em; text-indent: -2em;"&amp;""""&amp;"&gt;["&amp;I175&amp;"]&lt;/p&gt;{#"&amp;F175&amp;"}&lt;br&gt;&lt;br&gt;"</f>
        <v>&lt;p style="padding-left: 2em; text-indent: -2em;"&gt;[Green, A. M., Chynoweth, M. W., &amp; Şekercioğlu, Ç. H. (2020). Spatially Explicit Capture-Recapture Through Camera Trapping: A Review of Benchmark Analyses for Wildlife Density Estimation. *Frontiers in Ecology and Evolution*, 8, Article 563477. &lt;https://doi.org/10.3389/fevo.2020.563477&gt;]&lt;/p&gt;{#green_et_al_2020}&lt;br&gt;&lt;br&gt;</v>
      </c>
      <c r="K175" s="12" t="s">
        <v>621</v>
      </c>
      <c r="L175" s="12" t="str">
        <f>LEFT(I175,141)&amp;" &lt;br&gt; &amp;nbsp;&amp;nbsp;&amp;nbsp;&amp;nbsp;&amp;nbsp;&amp;nbsp;&amp;nbsp;&amp;nbsp;"&amp;MID(I175,2,142)&amp;MID(I175,142,500)&amp;"&lt;br&gt;&lt;br&gt;"</f>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M175" s="12" t="str">
        <f>"{{ ref_intext_"&amp;F175&amp;" }}"</f>
        <v>{{ ref_intext_green_et_al_2020 }}</v>
      </c>
      <c r="N175" s="12" t="str">
        <f>"{{ ref_bib_"&amp;F175&amp;" }}"</f>
        <v>{{ ref_bib_green_et_al_2020 }}</v>
      </c>
      <c r="O175" s="12" t="str">
        <f>"    ref_intext_"&amp;F175&amp;": "&amp;""""&amp;"["&amp;G175&amp;"](#"&amp;F175&amp;")"&amp;""""</f>
        <v xml:space="preserve">    ref_intext_green_et_al_2020: "[Green et al., 2020](#green_et_al_2020)"</v>
      </c>
      <c r="P175" s="12" t="str">
        <f>"    ref_intext_"&amp;F175&amp;": "&amp;""""&amp;G175&amp;""""</f>
        <v xml:space="preserve">    ref_intext_green_et_al_2020: "Green et al., 2020"</v>
      </c>
      <c r="Q175" s="12" t="str">
        <f>"    ref_bib_"&amp;F175&amp;": "&amp;""""&amp;I175&amp;""""</f>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76" spans="2:17" ht="15">
      <c r="B176" s="12" t="b">
        <v>1</v>
      </c>
      <c r="C176" s="12" t="b">
        <v>0</v>
      </c>
      <c r="D176" s="12" t="b">
        <v>0</v>
      </c>
      <c r="E176" s="12" t="b">
        <v>1</v>
      </c>
      <c r="F176" s="12" t="s">
        <v>25</v>
      </c>
      <c r="G176" s="12" t="s">
        <v>236</v>
      </c>
      <c r="H176" s="12" t="s">
        <v>236</v>
      </c>
      <c r="I176" s="75" t="s">
        <v>1708</v>
      </c>
      <c r="J176" s="70" t="str">
        <f>"&lt;p style="&amp;""""&amp;"padding-left: 2em; text-indent: -2em;"&amp;""""&amp;"&gt;["&amp;I176&amp;"]&lt;/p&gt;{#"&amp;F176&amp;"}&lt;br&gt;&lt;br&gt;"</f>
        <v>&lt;p style="padding-left: 2em; text-indent: -2em;"&gt;[Greenberg, S. (2018). *Timelapse: An Image Analyser for Camera Traps.* University of Calgary. &lt;https://saul.cpsc.ucalgary.ca/timelapse/pmwiki.php?n=Main.Download2./&gt;]&lt;/p&gt;{#greenberg_2018}&lt;br&gt;&lt;br&gt;</v>
      </c>
      <c r="K176" s="12" t="s">
        <v>621</v>
      </c>
      <c r="L176" s="12" t="str">
        <f>LEFT(I176,141)&amp;" &lt;br&gt; &amp;nbsp;&amp;nbsp;&amp;nbsp;&amp;nbsp;&amp;nbsp;&amp;nbsp;&amp;nbsp;&amp;nbsp;"&amp;MID(I176,2,142)&amp;MID(I176,142,500)&amp;"&lt;br&gt;&lt;br&gt;"</f>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M176" s="12" t="str">
        <f>"{{ ref_intext_"&amp;F176&amp;" }}"</f>
        <v>{{ ref_intext_greenberg_2018 }}</v>
      </c>
      <c r="N176" s="12" t="str">
        <f>"{{ ref_bib_"&amp;F176&amp;" }}"</f>
        <v>{{ ref_bib_greenberg_2018 }}</v>
      </c>
      <c r="O176" s="12" t="str">
        <f>"    ref_intext_"&amp;F176&amp;": "&amp;""""&amp;"["&amp;G176&amp;"](#"&amp;F176&amp;")"&amp;""""</f>
        <v xml:space="preserve">    ref_intext_greenberg_2018: "[Greenberg, 2018](#greenberg_2018)"</v>
      </c>
      <c r="P176" s="12" t="str">
        <f>"    ref_intext_"&amp;F176&amp;": "&amp;""""&amp;G176&amp;""""</f>
        <v xml:space="preserve">    ref_intext_greenberg_2018: "Greenberg, 2018"</v>
      </c>
      <c r="Q176" s="12" t="str">
        <f>"    ref_bib_"&amp;F176&amp;": "&amp;""""&amp;I176&amp;""""</f>
        <v xml:space="preserve">    ref_bib_greenberg_2018: "Greenberg, S. (2018). *Timelapse: An Image Analyser for Camera Traps.* University of Calgary. &lt;https://saul.cpsc.ucalgary.ca/timelapse/pmwiki.php?n=Main.Download2./&gt;"</v>
      </c>
    </row>
    <row r="177" spans="2:17" ht="15">
      <c r="B177" s="12" t="b">
        <v>1</v>
      </c>
      <c r="C177" s="12" t="b">
        <v>0</v>
      </c>
      <c r="D177" s="12" t="b">
        <v>0</v>
      </c>
      <c r="E177" s="12" t="b">
        <v>1</v>
      </c>
      <c r="F177" s="12" t="s">
        <v>24</v>
      </c>
      <c r="G177" s="12" t="s">
        <v>235</v>
      </c>
      <c r="H177" s="12" t="s">
        <v>235</v>
      </c>
      <c r="I177" s="75" t="s">
        <v>1709</v>
      </c>
      <c r="J177" s="70" t="str">
        <f>"&lt;p style="&amp;""""&amp;"padding-left: 2em; text-indent: -2em;"&amp;""""&amp;"&gt;["&amp;I177&amp;"]&lt;/p&gt;{#"&amp;F177&amp;"}&lt;br&gt;&lt;br&gt;"</f>
        <v>&lt;p style="padding-left: 2em; text-indent: -2em;"&gt;[Greenberg, S. (2020). *Automated Image Recognition for Wildlife Camera Traps: Making it Work for You*. Research report, University of Calgary: Prism Digital Repository, August 21, 15 pages, &lt;https://prism.ucalgary.ca/items/f68a0c27-8502-4fe4-a3b9-3a3c2d994762&gt;]&lt;/p&gt;{#greenberg_2020}&lt;br&gt;&lt;br&gt;</v>
      </c>
      <c r="K177" s="12" t="s">
        <v>621</v>
      </c>
      <c r="L177" s="12" t="str">
        <f>LEFT(I177,141)&amp;" &lt;br&gt; &amp;nbsp;&amp;nbsp;&amp;nbsp;&amp;nbsp;&amp;nbsp;&amp;nbsp;&amp;nbsp;&amp;nbsp;"&amp;MID(I177,2,142)&amp;MID(I177,142,500)&amp;"&lt;br&gt;&lt;br&gt;"</f>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M177" s="12" t="str">
        <f>"{{ ref_intext_"&amp;F177&amp;" }}"</f>
        <v>{{ ref_intext_greenberg_2020 }}</v>
      </c>
      <c r="N177" s="12" t="str">
        <f>"{{ ref_bib_"&amp;F177&amp;" }}"</f>
        <v>{{ ref_bib_greenberg_2020 }}</v>
      </c>
      <c r="O177" s="12" t="str">
        <f>"    ref_intext_"&amp;F177&amp;": "&amp;""""&amp;"["&amp;G177&amp;"](#"&amp;F177&amp;")"&amp;""""</f>
        <v xml:space="preserve">    ref_intext_greenberg_2020: "[Greenberg, 2020](#greenberg_2020)"</v>
      </c>
      <c r="P177" s="12" t="str">
        <f>"    ref_intext_"&amp;F177&amp;": "&amp;""""&amp;G177&amp;""""</f>
        <v xml:space="preserve">    ref_intext_greenberg_2020: "Greenberg, 2020"</v>
      </c>
      <c r="Q177" s="12" t="str">
        <f>"    ref_bib_"&amp;F177&amp;": "&amp;""""&amp;I177&amp;""""</f>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78" spans="2:17" ht="15">
      <c r="B178" s="12" t="b">
        <v>1</v>
      </c>
      <c r="C178" s="12" t="b">
        <v>0</v>
      </c>
      <c r="D178" s="12" t="b">
        <v>0</v>
      </c>
      <c r="E178" s="12" t="b">
        <v>1</v>
      </c>
      <c r="F178" s="12" t="s">
        <v>1461</v>
      </c>
      <c r="G178" s="12" t="s">
        <v>234</v>
      </c>
      <c r="H178" s="12" t="s">
        <v>808</v>
      </c>
      <c r="I178" s="75" t="s">
        <v>1710</v>
      </c>
      <c r="J178" s="70" t="str">
        <f>"&lt;p style="&amp;""""&amp;"padding-left: 2em; text-indent: -2em;"&amp;""""&amp;"&gt;["&amp;I178&amp;"]&lt;/p&gt;{#"&amp;F178&amp;"}&lt;br&gt;&lt;br&gt;"</f>
        <v>&lt;p style="padding-left: 2em; text-indent: -2em;"&gt;[Guillera-Arroita, G., Ridout, M. S., &amp; Morgan, B. J. T. (2010). Design of Occupancy Studies with Imperfect Detection. *Methods in Ecology and Evolution, 1*, 131–139. &lt;https://doi.org/10.1111/j.2041-210X.2010.00017.x&gt;]&lt;/p&gt;{#guillera_arroita_et_al_2010}&lt;br&gt;&lt;br&gt;</v>
      </c>
      <c r="K178" s="12" t="s">
        <v>621</v>
      </c>
      <c r="L178" s="12" t="str">
        <f>LEFT(I178,141)&amp;" &lt;br&gt; &amp;nbsp;&amp;nbsp;&amp;nbsp;&amp;nbsp;&amp;nbsp;&amp;nbsp;&amp;nbsp;&amp;nbsp;"&amp;MID(I178,2,142)&amp;MID(I178,142,500)&amp;"&lt;br&gt;&lt;br&gt;"</f>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M178" s="12" t="str">
        <f>"{{ ref_intext_"&amp;F178&amp;" }}"</f>
        <v>{{ ref_intext_guillera_arroita_et_al_2010 }}</v>
      </c>
      <c r="N178" s="12" t="str">
        <f>"{{ ref_bib_"&amp;F178&amp;" }}"</f>
        <v>{{ ref_bib_guillera_arroita_et_al_2010 }}</v>
      </c>
      <c r="O178" s="12" t="str">
        <f>"    ref_intext_"&amp;F178&amp;": "&amp;""""&amp;"["&amp;G178&amp;"](#"&amp;F178&amp;")"&amp;""""</f>
        <v xml:space="preserve">    ref_intext_guillera_arroita_et_al_2010: "[Guillera-Arroita et al., 2010](#guillera_arroita_et_al_2010)"</v>
      </c>
      <c r="P178" s="12" t="str">
        <f>"    ref_intext_"&amp;F178&amp;": "&amp;""""&amp;G178&amp;""""</f>
        <v xml:space="preserve">    ref_intext_guillera_arroita_et_al_2010: "Guillera-Arroita et al., 2010"</v>
      </c>
      <c r="Q178" s="12" t="str">
        <f>"    ref_bib_"&amp;F178&amp;": "&amp;""""&amp;I178&amp;""""</f>
        <v xml:space="preserve">    ref_bib_guillera_arroita_et_al_2010: "Guillera-Arroita, G., Ridout, M. S., &amp; Morgan, B. J. T. (2010). Design of Occupancy Studies with Imperfect Detection. *Methods in Ecology and Evolution, 1*, 131–139. &lt;https://doi.org/10.1111/j.2041-210X.2010.00017.x&gt;"</v>
      </c>
    </row>
    <row r="179" spans="2:17" ht="15">
      <c r="E179" s="12" t="b">
        <v>1</v>
      </c>
      <c r="F179" s="12" t="s">
        <v>3404</v>
      </c>
      <c r="G179" s="12" t="s">
        <v>3405</v>
      </c>
      <c r="I179" s="75" t="s">
        <v>3403</v>
      </c>
      <c r="J179" s="70" t="str">
        <f>"&lt;p style="&amp;""""&amp;"padding-left: 2em; text-indent: -2em;"&amp;""""&amp;"&gt;["&amp;I179&amp;"]&lt;/p&gt;{#"&amp;F179&amp;"}&lt;br&gt;&lt;br&gt;"</f>
        <v>&lt;p style="padding-left: 2em; text-indent: -2em;"&gt;[Guillera-Arroita, G., &amp; Lahoz-Monfort, J. J. (2012). Designing studies to detect differences in species occupancy: Power analysis under imperfect detection. *Methods in Ecology and Evolution, 3*(5), 860–869. &lt;https://doi.org/10.1111/j.2041-210X.2012.00225.x&gt;]&lt;/p&gt;{#guillera_arroita_et_al_2012}&lt;br&gt;&lt;br&gt;</v>
      </c>
      <c r="K179" s="12" t="s">
        <v>621</v>
      </c>
      <c r="M179" s="12" t="str">
        <f>"{{ ref_intext_"&amp;F179&amp;" }}"</f>
        <v>{{ ref_intext_guillera_arroita_et_al_2012 }}</v>
      </c>
      <c r="N179" s="12" t="str">
        <f>"{{ ref_bib_"&amp;F179&amp;" }}"</f>
        <v>{{ ref_bib_guillera_arroita_et_al_2012 }}</v>
      </c>
      <c r="O179" s="12" t="str">
        <f>"    ref_intext_"&amp;F179&amp;": "&amp;""""&amp;"["&amp;G179&amp;"](#"&amp;F179&amp;")"&amp;""""</f>
        <v xml:space="preserve">    ref_intext_guillera_arroita_et_al_2012: "[Guillera-Arroita et al., 2012](#guillera_arroita_et_al_2012)"</v>
      </c>
      <c r="P179" s="12" t="str">
        <f>"    ref_intext_"&amp;F179&amp;": "&amp;""""&amp;G179&amp;""""</f>
        <v xml:space="preserve">    ref_intext_guillera_arroita_et_al_2012: "Guillera-Arroita et al., 2012"</v>
      </c>
      <c r="Q179" s="12" t="str">
        <f>"    ref_bib_"&amp;F179&amp;": "&amp;""""&amp;I179&amp;""""</f>
        <v xml:space="preserve">    ref_bib_guillera_arroita_et_al_2012: "Guillera-Arroita, G., &amp; Lahoz-Monfort, J. J. (2012). Designing studies to detect differences in species occupancy: Power analysis under imperfect detection. *Methods in Ecology and Evolution, 3*(5), 860–869. &lt;https://doi.org/10.1111/j.2041-210X.2012.00225.x&gt;"</v>
      </c>
    </row>
    <row r="180" spans="2:17" ht="15">
      <c r="B180" s="12" t="b">
        <v>1</v>
      </c>
      <c r="C180" s="12" t="b">
        <v>0</v>
      </c>
      <c r="D180" s="12" t="b">
        <v>0</v>
      </c>
      <c r="E180" s="12" t="b">
        <v>1</v>
      </c>
      <c r="F180" s="12" t="s">
        <v>1462</v>
      </c>
      <c r="G180" s="12" t="s">
        <v>232</v>
      </c>
      <c r="H180" s="12" t="s">
        <v>807</v>
      </c>
      <c r="I180" s="75" t="s">
        <v>1711</v>
      </c>
      <c r="J180" s="70" t="str">
        <f>"&lt;p style="&amp;""""&amp;"padding-left: 2em; text-indent: -2em;"&amp;""""&amp;"&gt;["&amp;I180&amp;"]&lt;/p&gt;{#"&amp;F180&amp;"}&lt;br&gt;&lt;br&gt;"</f>
        <v>&lt;p style="padding-left: 2em; text-indent: -2em;"&gt;[Hall, K. W., Cooper, J. K., &amp; Lawton, D. C. (2008). GPS accuracy: Hand-held versus RTK. *CREWES Research Report, 20*. &lt;https://www.crewes.org/Documents/ResearchReports/2008/2008-15.pdf&gt;]&lt;/p&gt;{#hall_et_al_2008}&lt;br&gt;&lt;br&gt;</v>
      </c>
      <c r="K180" s="12" t="s">
        <v>621</v>
      </c>
      <c r="L180" s="12" t="str">
        <f>LEFT(I180,141)&amp;" &lt;br&gt; &amp;nbsp;&amp;nbsp;&amp;nbsp;&amp;nbsp;&amp;nbsp;&amp;nbsp;&amp;nbsp;&amp;nbsp;"&amp;MID(I180,2,142)&amp;MID(I180,142,500)&amp;"&lt;br&gt;&lt;br&gt;"</f>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M180" s="12" t="str">
        <f>"{{ ref_intext_"&amp;F180&amp;" }}"</f>
        <v>{{ ref_intext_hall_et_al_2008 }}</v>
      </c>
      <c r="N180" s="12" t="str">
        <f>"{{ ref_bib_"&amp;F180&amp;" }}"</f>
        <v>{{ ref_bib_hall_et_al_2008 }}</v>
      </c>
      <c r="O180" s="12" t="str">
        <f>"    ref_intext_"&amp;F180&amp;": "&amp;""""&amp;"["&amp;G180&amp;"](#"&amp;F180&amp;")"&amp;""""</f>
        <v xml:space="preserve">    ref_intext_hall_et_al_2008: "[Hall et al., 2008](#hall_et_al_2008)"</v>
      </c>
      <c r="P180" s="12" t="str">
        <f>"    ref_intext_"&amp;F180&amp;": "&amp;""""&amp;G180&amp;""""</f>
        <v xml:space="preserve">    ref_intext_hall_et_al_2008: "Hall et al., 2008"</v>
      </c>
      <c r="Q180" s="12" t="str">
        <f>"    ref_bib_"&amp;F180&amp;": "&amp;""""&amp;I180&amp;""""</f>
        <v xml:space="preserve">    ref_bib_hall_et_al_2008: "Hall, K. W., Cooper, J. K., &amp; Lawton, D. C. (2008). GPS accuracy: Hand-held versus RTK. *CREWES Research Report, 20*. &lt;https://www.crewes.org/Documents/ResearchReports/2008/2008-15.pdf&gt;"</v>
      </c>
    </row>
    <row r="181" spans="2:17" ht="15">
      <c r="B181" s="12" t="b">
        <v>1</v>
      </c>
      <c r="C181" s="12" t="b">
        <v>0</v>
      </c>
      <c r="D181" s="12" t="b">
        <v>1</v>
      </c>
      <c r="E181" s="12" t="b">
        <v>1</v>
      </c>
      <c r="F181" s="12" t="s">
        <v>1463</v>
      </c>
      <c r="G181" s="12" t="s">
        <v>231</v>
      </c>
      <c r="H181" s="12" t="s">
        <v>231</v>
      </c>
      <c r="I181" s="75" t="s">
        <v>1712</v>
      </c>
      <c r="J181" s="70" t="str">
        <f>"&lt;p style="&amp;""""&amp;"padding-left: 2em; text-indent: -2em;"&amp;""""&amp;"&gt;["&amp;I181&amp;"]&lt;/p&gt;{#"&amp;F181&amp;"}&lt;br&gt;&lt;br&gt;"</f>
        <v>&lt;p style="padding-left: 2em; text-indent: -2em;"&gt;[Harrison, X. A., Donaldson, L., Correa-Cano, M. E., Evans, J., Fisher, D. N., Goodwin, C. E. D., Robinson, B. S., Hodgson, D. J., &amp; Inger, R. (2018). A Brief Introduction to Mixed Effects Modelling and Multi-Model Inference in Ecology. *PeerJ, 6*, Article e4794. &lt;https://doi.org/10.7717/peerj.4794&gt;]&lt;/p&gt;{#harrison_et_al_2018}&lt;br&gt;&lt;br&gt;</v>
      </c>
      <c r="K181" s="12" t="s">
        <v>621</v>
      </c>
      <c r="L181" s="12" t="str">
        <f>LEFT(I181,141)&amp;" &lt;br&gt; &amp;nbsp;&amp;nbsp;&amp;nbsp;&amp;nbsp;&amp;nbsp;&amp;nbsp;&amp;nbsp;&amp;nbsp;"&amp;MID(I181,2,142)&amp;MID(I181,142,500)&amp;"&lt;br&gt;&lt;br&gt;"</f>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M181" s="12" t="str">
        <f>"{{ ref_intext_"&amp;F181&amp;" }}"</f>
        <v>{{ ref_intext_harrison_et_al_2018 }}</v>
      </c>
      <c r="N181" s="12" t="str">
        <f>"{{ ref_bib_"&amp;F181&amp;" }}"</f>
        <v>{{ ref_bib_harrison_et_al_2018 }}</v>
      </c>
      <c r="O181" s="12" t="str">
        <f>"    ref_intext_"&amp;F181&amp;": "&amp;""""&amp;"["&amp;G181&amp;"](#"&amp;F181&amp;")"&amp;""""</f>
        <v xml:space="preserve">    ref_intext_harrison_et_al_2018: "[Harrison et al., 2018](#harrison_et_al_2018)"</v>
      </c>
      <c r="P181" s="12" t="str">
        <f>"    ref_intext_"&amp;F181&amp;": "&amp;""""&amp;G181&amp;""""</f>
        <v xml:space="preserve">    ref_intext_harrison_et_al_2018: "Harrison et al., 2018"</v>
      </c>
      <c r="Q181" s="12" t="str">
        <f>"    ref_bib_"&amp;F181&amp;": "&amp;""""&amp;I181&amp;""""</f>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82" spans="2:17" ht="15">
      <c r="B182" s="12" t="b">
        <v>0</v>
      </c>
      <c r="C182" s="12" t="b">
        <v>0</v>
      </c>
      <c r="D182" s="12" t="b">
        <v>1</v>
      </c>
      <c r="E182" s="12" t="b">
        <v>1</v>
      </c>
      <c r="F182" s="12" t="s">
        <v>23</v>
      </c>
      <c r="G182" s="12" t="s">
        <v>230</v>
      </c>
      <c r="H182" s="12" t="s">
        <v>230</v>
      </c>
      <c r="I182" s="75" t="s">
        <v>2827</v>
      </c>
      <c r="J182" s="70" t="str">
        <f>"&lt;p style="&amp;""""&amp;"padding-left: 2em; text-indent: -2em;"&amp;""""&amp;"&gt;["&amp;I182&amp;"]&lt;/p&gt;{#"&amp;F182&amp;"}&lt;br&gt;&lt;br&gt;"</f>
        <v>&lt;p style="padding-left: 2em; text-indent: -2em;"&gt;[Hartig, F. (2019). *DHARMa: Residual Diagnostics for Hierarchical (Multi-Level/Mixed) Regression Models.* R package version 0.2.2, &lt;https://CRAN.R-project.org/package=DHARMa&gt;]&lt;/p&gt;{#hartig_2019}&lt;br&gt;&lt;br&gt;</v>
      </c>
      <c r="K182" s="12" t="s">
        <v>621</v>
      </c>
      <c r="L182" s="12" t="str">
        <f>LEFT(I182,141)&amp;" &lt;br&gt; &amp;nbsp;&amp;nbsp;&amp;nbsp;&amp;nbsp;&amp;nbsp;&amp;nbsp;&amp;nbsp;&amp;nbsp;"&amp;MID(I182,2,142)&amp;MID(I182,142,500)&amp;"&lt;br&gt;&lt;br&gt;"</f>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M182" s="12" t="str">
        <f>"{{ ref_intext_"&amp;F182&amp;" }}"</f>
        <v>{{ ref_intext_hartig_2019 }}</v>
      </c>
      <c r="N182" s="12" t="str">
        <f>"{{ ref_bib_"&amp;F182&amp;" }}"</f>
        <v>{{ ref_bib_hartig_2019 }}</v>
      </c>
      <c r="O182" s="12" t="str">
        <f>"    ref_intext_"&amp;F182&amp;": "&amp;""""&amp;"["&amp;G182&amp;"](#"&amp;F182&amp;")"&amp;""""</f>
        <v xml:space="preserve">    ref_intext_hartig_2019: "[Hartig, 2019](#hartig_2019)"</v>
      </c>
      <c r="P182" s="12" t="str">
        <f>"    ref_intext_"&amp;F182&amp;": "&amp;""""&amp;G182&amp;""""</f>
        <v xml:space="preserve">    ref_intext_hartig_2019: "Hartig, 2019"</v>
      </c>
      <c r="Q182" s="12" t="str">
        <f>"    ref_bib_"&amp;F182&amp;": "&amp;""""&amp;I182&amp;""""</f>
        <v xml:space="preserve">    ref_bib_hartig_2019: "Hartig, F. (2019). *DHARMa: Residual Diagnostics for Hierarchical (Multi-Level/Mixed) Regression Models.* R package version 0.2.2, &lt;https://CRAN.R-project.org/package=DHARMa&gt;"</v>
      </c>
    </row>
    <row r="183" spans="2:17" ht="15">
      <c r="E183" s="12" t="b">
        <v>1</v>
      </c>
      <c r="F183" s="12" t="s">
        <v>3542</v>
      </c>
      <c r="G183" s="17" t="s">
        <v>3576</v>
      </c>
      <c r="H183" s="17" t="s">
        <v>3576</v>
      </c>
      <c r="I183" s="75" t="s">
        <v>3557</v>
      </c>
      <c r="J183" s="70" t="str">
        <f>"&lt;p style="&amp;""""&amp;"padding-left: 2em; text-indent: -2em;"&amp;""""&amp;"&gt;["&amp;I183&amp;"]&lt;/p&gt;{#"&amp;F183&amp;"}&lt;br&gt;&lt;br&gt;"</f>
        <v>&lt;p style="padding-left: 2em; text-indent: -2em;"&gt;[Haucke, T., Kühl, H. S., Hoyer, J., &amp; Steinhage, V. (2022). Overcoming the distance estimation bottleneck in estimating animal abundance with camera traps. *Ecological Informatics, 68*, 101536. &lt;https://doi.org/10.1016/j.ecoinf.2021.101536&gt;]&lt;/p&gt;{#hauke_et_al_2022}&lt;br&gt;&lt;br&gt;</v>
      </c>
      <c r="K183" s="12" t="s">
        <v>621</v>
      </c>
      <c r="M183" s="12" t="str">
        <f>"{{ ref_intext_"&amp;F183&amp;" }}"</f>
        <v>{{ ref_intext_hauke_et_al_2022 }}</v>
      </c>
      <c r="N183" s="12" t="str">
        <f>"{{ ref_bib_"&amp;F183&amp;" }}"</f>
        <v>{{ ref_bib_hauke_et_al_2022 }}</v>
      </c>
      <c r="O183" s="12" t="str">
        <f>"    ref_intext_"&amp;F183&amp;": "&amp;""""&amp;"["&amp;G183&amp;"](#"&amp;F183&amp;")"&amp;""""</f>
        <v xml:space="preserve">    ref_intext_hauke_et_al_2022: "[Haucke et al., 2022](#hauke_et_al_2022)"</v>
      </c>
      <c r="P183" s="12" t="str">
        <f>"    ref_intext_"&amp;F183&amp;": "&amp;""""&amp;G183&amp;""""</f>
        <v xml:space="preserve">    ref_intext_hauke_et_al_2022: "Haucke et al., 2022"</v>
      </c>
      <c r="Q183" s="12" t="str">
        <f>"    ref_bib_"&amp;F183&amp;": "&amp;""""&amp;I183&amp;""""</f>
        <v xml:space="preserve">    ref_bib_hauke_et_al_2022: "Haucke, T., Kühl, H. S., Hoyer, J., &amp; Steinhage, V. (2022). Overcoming the distance estimation bottleneck in estimating animal abundance with camera traps. *Ecological Informatics, 68*, 101536. &lt;https://doi.org/10.1016/j.ecoinf.2021.101536&gt;"</v>
      </c>
    </row>
    <row r="184" spans="2:17" ht="15">
      <c r="B184" s="12" t="b">
        <v>1</v>
      </c>
      <c r="C184" s="12" t="b">
        <v>0</v>
      </c>
      <c r="D184" s="12" t="b">
        <v>1</v>
      </c>
      <c r="E184" s="12" t="b">
        <v>1</v>
      </c>
      <c r="F184" s="12" t="s">
        <v>22</v>
      </c>
      <c r="G184" s="12" t="s">
        <v>229</v>
      </c>
      <c r="H184" s="12" t="s">
        <v>229</v>
      </c>
      <c r="I184" s="75" t="s">
        <v>1713</v>
      </c>
      <c r="J184" s="70" t="str">
        <f>"&lt;p style="&amp;""""&amp;"padding-left: 2em; text-indent: -2em;"&amp;""""&amp;"&gt;["&amp;I184&amp;"]&lt;/p&gt;{#"&amp;F184&amp;"}&lt;br&gt;&lt;br&gt;"</f>
        <v>&lt;p style="padding-left: 2em; text-indent: -2em;"&gt;[Heilbron, D. C. (1994). Zero-Altered and other Regression Models for Count Data with Added Zeros. *Biometrical Journal, 36*(5), 531-547. &lt;https://doi.org/https://doi.org/10.1002/bimj.4710360505&gt;]&lt;/p&gt;{#heilbron_1994}&lt;br&gt;&lt;br&gt;</v>
      </c>
      <c r="K184" s="12" t="s">
        <v>621</v>
      </c>
      <c r="L184" s="12" t="str">
        <f>LEFT(I184,141)&amp;" &lt;br&gt; &amp;nbsp;&amp;nbsp;&amp;nbsp;&amp;nbsp;&amp;nbsp;&amp;nbsp;&amp;nbsp;&amp;nbsp;"&amp;MID(I184,2,142)&amp;MID(I184,142,500)&amp;"&lt;br&gt;&lt;br&gt;"</f>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M184" s="12" t="str">
        <f>"{{ ref_intext_"&amp;F184&amp;" }}"</f>
        <v>{{ ref_intext_heilbron_1994 }}</v>
      </c>
      <c r="N184" s="12" t="str">
        <f>"{{ ref_bib_"&amp;F184&amp;" }}"</f>
        <v>{{ ref_bib_heilbron_1994 }}</v>
      </c>
      <c r="O184" s="12" t="str">
        <f>"    ref_intext_"&amp;F184&amp;": "&amp;""""&amp;"["&amp;G184&amp;"](#"&amp;F184&amp;")"&amp;""""</f>
        <v xml:space="preserve">    ref_intext_heilbron_1994: "[Heilbron, 1994](#heilbron_1994)"</v>
      </c>
      <c r="P184" s="12" t="str">
        <f>"    ref_intext_"&amp;F184&amp;": "&amp;""""&amp;G184&amp;""""</f>
        <v xml:space="preserve">    ref_intext_heilbron_1994: "Heilbron, 1994"</v>
      </c>
      <c r="Q184" s="12" t="str">
        <f>"    ref_bib_"&amp;F184&amp;": "&amp;""""&amp;I184&amp;""""</f>
        <v xml:space="preserve">    ref_bib_heilbron_1994: "Heilbron, D. C. (1994). Zero-Altered and other Regression Models for Count Data with Added Zeros. *Biometrical Journal, 36*(5), 531-547. &lt;https://doi.org/https://doi.org/10.1002/bimj.4710360505&gt;"</v>
      </c>
    </row>
    <row r="185" spans="2:17" ht="15">
      <c r="B185" s="12" t="b">
        <v>0</v>
      </c>
      <c r="C185" s="12" t="b">
        <v>0</v>
      </c>
      <c r="D185" s="12" t="s">
        <v>786</v>
      </c>
      <c r="E185" s="12" t="b">
        <v>1</v>
      </c>
      <c r="F185" s="12" t="s">
        <v>1464</v>
      </c>
      <c r="G185" s="12" t="s">
        <v>228</v>
      </c>
      <c r="H185" s="12" t="s">
        <v>228</v>
      </c>
      <c r="I185" s="75" t="s">
        <v>2628</v>
      </c>
      <c r="J185" s="70" t="str">
        <f>"&lt;p style="&amp;""""&amp;"padding-left: 2em; text-indent: -2em;"&amp;""""&amp;"&gt;["&amp;I185&amp;"]&lt;/p&gt;{#"&amp;F185&amp;"}&lt;br&gt;&lt;br&gt;"</f>
        <v>&lt;p style="padding-left: 2em; text-indent: -2em;"&gt;[Henrich, M., Hartig, F., Dormann, C. F., Kühl, H. S., Peters, W., Franke, F., Peterka, T., Šustr, P., &amp; Heurich, M. (2022). Deer Behavior Affects Density Estimates With Camera Traps, but Is Outweighed by Spatial Variability. *Frontiers in Ecology and Evolution, 10*, 881502. &lt;https://doi.org/10.3389/fevo.2022.881502&gt;]&lt;/p&gt;{#henrich_et_al_2022}&lt;br&gt;&lt;br&gt;</v>
      </c>
      <c r="K185" s="12" t="s">
        <v>621</v>
      </c>
      <c r="L185" s="12" t="str">
        <f>LEFT(I185,141)&amp;" &lt;br&gt; &amp;nbsp;&amp;nbsp;&amp;nbsp;&amp;nbsp;&amp;nbsp;&amp;nbsp;&amp;nbsp;&amp;nbsp;"&amp;MID(I185,2,142)&amp;MID(I185,142,500)&amp;"&lt;br&gt;&lt;br&gt;"</f>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M185" s="12" t="str">
        <f>"{{ ref_intext_"&amp;F185&amp;" }}"</f>
        <v>{{ ref_intext_henrich_et_al_2022 }}</v>
      </c>
      <c r="N185" s="12" t="str">
        <f>"{{ ref_bib_"&amp;F185&amp;" }}"</f>
        <v>{{ ref_bib_henrich_et_al_2022 }}</v>
      </c>
      <c r="O185" s="12" t="str">
        <f>"    ref_intext_"&amp;F185&amp;": "&amp;""""&amp;"["&amp;G185&amp;"](#"&amp;F185&amp;")"&amp;""""</f>
        <v xml:space="preserve">    ref_intext_henrich_et_al_2022: "[Henrich et al., 2022](#henrich_et_al_2022)"</v>
      </c>
      <c r="P185" s="12" t="str">
        <f>"    ref_intext_"&amp;F185&amp;": "&amp;""""&amp;G185&amp;""""</f>
        <v xml:space="preserve">    ref_intext_henrich_et_al_2022: "Henrich et al., 2022"</v>
      </c>
      <c r="Q185" s="12" t="str">
        <f>"    ref_bib_"&amp;F185&amp;": "&amp;""""&amp;I185&amp;""""</f>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86" spans="2:17" ht="15">
      <c r="E186" s="12" t="b">
        <v>1</v>
      </c>
      <c r="F186" s="12" t="s">
        <v>3398</v>
      </c>
      <c r="G186" s="12" t="s">
        <v>3392</v>
      </c>
      <c r="H186" s="12" t="s">
        <v>3392</v>
      </c>
      <c r="I186" s="75" t="s">
        <v>3393</v>
      </c>
      <c r="J186" s="70" t="str">
        <f>"&lt;p style="&amp;""""&amp;"padding-left: 2em; text-indent: -2em;"&amp;""""&amp;"&gt;["&amp;I186&amp;"]&lt;/p&gt;{#"&amp;F186&amp;"}&lt;br&gt;&lt;br&gt;"</f>
        <v>&lt;p style="padding-left: 2em; text-indent: -2em;"&gt;[Hines, J. E. (2006). *PRESENCE - Software to estimate patch occupancy and related parameters.* &lt;https://www.mbr-pwrc.usgs.gov/software/presence.html&gt;.]&lt;/p&gt;{#hines_2006}&lt;br&gt;&lt;br&gt;</v>
      </c>
      <c r="K186" s="12" t="s">
        <v>621</v>
      </c>
      <c r="M186" s="12" t="str">
        <f>"{{ ref_intext_"&amp;F186&amp;" }}"</f>
        <v>{{ ref_intext_hines_2006 }}</v>
      </c>
      <c r="N186" s="12" t="str">
        <f>"{{ ref_bib_"&amp;F186&amp;" }}"</f>
        <v>{{ ref_bib_hines_2006 }}</v>
      </c>
      <c r="O186" s="12" t="str">
        <f>"    ref_intext_"&amp;F186&amp;": "&amp;""""&amp;"["&amp;G186&amp;"](#"&amp;F186&amp;")"&amp;""""</f>
        <v xml:space="preserve">    ref_intext_hines_2006: "[Hines, 2006](#hines_2006)"</v>
      </c>
      <c r="P186" s="12" t="str">
        <f>"    ref_intext_"&amp;F186&amp;": "&amp;""""&amp;G186&amp;""""</f>
        <v xml:space="preserve">    ref_intext_hines_2006: "Hines, 2006"</v>
      </c>
      <c r="Q186" s="12" t="str">
        <f>"    ref_bib_"&amp;F186&amp;": "&amp;""""&amp;I186&amp;""""</f>
        <v xml:space="preserve">    ref_bib_hines_2006: "Hines, J. E. (2006). *PRESENCE - Software to estimate patch occupancy and related parameters.* &lt;https://www.mbr-pwrc.usgs.gov/software/presence.html&gt;."</v>
      </c>
    </row>
    <row r="187" spans="2:17" ht="15">
      <c r="B187" s="17"/>
      <c r="C187" s="17"/>
      <c r="D187" s="17"/>
      <c r="E187" s="12" t="b">
        <v>1</v>
      </c>
      <c r="F187" s="17" t="s">
        <v>3682</v>
      </c>
      <c r="G187" s="17" t="s">
        <v>3681</v>
      </c>
      <c r="H187" s="17" t="s">
        <v>3680</v>
      </c>
      <c r="I187" s="75" t="s">
        <v>3679</v>
      </c>
      <c r="J187" s="70" t="str">
        <f>"&lt;p style="&amp;""""&amp;"padding-left: 2em; text-indent: -2em;"&amp;""""&amp;"&gt;["&amp;I187&amp;"]&lt;/p&gt;{#"&amp;F187&amp;"}&lt;br&gt;&lt;br&gt;"</f>
        <v>&lt;p style="padding-left: 2em; text-indent: -2em;"&gt;[Hoeks, S., Tucker, M., &amp; Broekman, M. (2024). *HomeRange* &lt;https://github.com/SHoeks/HomeRange&gt;]&lt;/p&gt;{#hoeks_et_al_2024}&lt;br&gt;&lt;br&gt;</v>
      </c>
      <c r="K187" s="12" t="s">
        <v>621</v>
      </c>
      <c r="L187" s="17"/>
      <c r="M187" s="12" t="str">
        <f>"{{ ref_intext_"&amp;F187&amp;" }}"</f>
        <v>{{ ref_intext_hoeks_et_al_2024 }}</v>
      </c>
      <c r="N187" s="12" t="str">
        <f>"{{ ref_bib_"&amp;F187&amp;" }}"</f>
        <v>{{ ref_bib_hoeks_et_al_2024 }}</v>
      </c>
      <c r="O187" s="12" t="str">
        <f>"    ref_intext_"&amp;F187&amp;": "&amp;""""&amp;"["&amp;G187&amp;"](#"&amp;F187&amp;")"&amp;""""</f>
        <v xml:space="preserve">    ref_intext_hoeks_et_al_2024: "[Hoeks et al., 2024](#hoeks_et_al_2024)"</v>
      </c>
      <c r="P187" s="12" t="str">
        <f>"    ref_intext_"&amp;F187&amp;": "&amp;""""&amp;G187&amp;""""</f>
        <v xml:space="preserve">    ref_intext_hoeks_et_al_2024: "Hoeks et al., 2024"</v>
      </c>
      <c r="Q187" s="12" t="str">
        <f>"    ref_bib_"&amp;F187&amp;": "&amp;""""&amp;I187&amp;""""</f>
        <v xml:space="preserve">    ref_bib_hoeks_et_al_2024: "Hoeks, S., Tucker, M., &amp; Broekman, M. (2024). *HomeRange* &lt;https://github.com/SHoeks/HomeRange&gt;"</v>
      </c>
    </row>
    <row r="188" spans="2:17" ht="15">
      <c r="E188" s="12" t="b">
        <v>1</v>
      </c>
      <c r="F188" s="12" t="s">
        <v>3342</v>
      </c>
      <c r="G188" s="17" t="s">
        <v>3309</v>
      </c>
      <c r="H188" s="17" t="s">
        <v>3309</v>
      </c>
      <c r="I188" s="75" t="s">
        <v>3310</v>
      </c>
      <c r="J188" s="70" t="str">
        <f>"&lt;p style="&amp;""""&amp;"padding-left: 2em; text-indent: -2em;"&amp;""""&amp;"&gt;["&amp;I188&amp;"]&lt;/p&gt;{#"&amp;F188&amp;"}&lt;br&gt;&lt;br&gt;"</f>
        <v>&lt;p style="padding-left: 2em; text-indent: -2em;"&gt;[Hofmeester, T. R., Rowcliffe, J. M., Jansen, P. A., Williams, R., &amp; Kelly, N. (2017). A simple method for estimating the effective detection distance of camera traps. *Remote Sensing in Ecology and Conservation, 3*(2), 81–89. &lt;https://doi.org/10.1002/rse2.25&gt;]&lt;/p&gt;{#hofmeester_et_al_2017}&lt;br&gt;&lt;br&gt;</v>
      </c>
      <c r="K188" s="12" t="s">
        <v>621</v>
      </c>
      <c r="L188" s="12" t="str">
        <f>LEFT(I188,141)&amp;" &lt;br&gt; &amp;nbsp;&amp;nbsp;&amp;nbsp;&amp;nbsp;&amp;nbsp;&amp;nbsp;&amp;nbsp;&amp;nbsp;"&amp;MID(I188,2,142)&amp;MID(I188,142,500)&amp;"&lt;br&gt;&lt;br&gt;"</f>
        <v>Hofmeester, T. R., Rowcliffe, J. M., Jansen, P. A., Williams, R., &amp; Kelly, N. (2017). A simple method for estimating the effective detection  &lt;br&gt; &amp;nbsp;&amp;nbsp;&amp;nbsp;&amp;nbsp;&amp;nbsp;&amp;nbsp;&amp;nbsp;&amp;nbsp;ofmeester, T. R., Rowcliffe, J. M., Jansen, P. A., Williams, R., &amp; Kelly, N. (2017). A simple method for estimating the effective detection didistance of camera traps. *Remote Sensing in Ecology and Conservation, 3*(2), 81–89. &lt;https://doi.org/10.1002/rse2.25&gt;&lt;br&gt;&lt;br&gt;</v>
      </c>
      <c r="M188" s="12" t="str">
        <f>"{{ ref_intext_"&amp;F188&amp;" }}"</f>
        <v>{{ ref_intext_hofmeester_et_al_2017 }}</v>
      </c>
      <c r="N188" s="12" t="str">
        <f>"{{ ref_bib_"&amp;F188&amp;" }}"</f>
        <v>{{ ref_bib_hofmeester_et_al_2017 }}</v>
      </c>
      <c r="O188" s="12" t="str">
        <f>"    ref_intext_"&amp;F188&amp;": "&amp;""""&amp;"["&amp;G188&amp;"](#"&amp;F188&amp;")"&amp;""""</f>
        <v xml:space="preserve">    ref_intext_hofmeester_et_al_2017: "[Hofmeester et al., 2017](#hofmeester_et_al_2017)"</v>
      </c>
      <c r="P188" s="12" t="str">
        <f>"    ref_intext_"&amp;F188&amp;": "&amp;""""&amp;G188&amp;""""</f>
        <v xml:space="preserve">    ref_intext_hofmeester_et_al_2017: "Hofmeester et al., 2017"</v>
      </c>
      <c r="Q188" s="12" t="str">
        <f>"    ref_bib_"&amp;F188&amp;": "&amp;""""&amp;I188&amp;""""</f>
        <v xml:space="preserve">    ref_bib_hofmeester_et_al_2017: "Hofmeester, T. R., Rowcliffe, J. M., Jansen, P. A., Williams, R., &amp; Kelly, N. (2017). A simple method for estimating the effective detection distance of camera traps. *Remote Sensing in Ecology and Conservation, 3*(2), 81–89. &lt;https://doi.org/10.1002/rse2.25&gt;"</v>
      </c>
    </row>
    <row r="189" spans="2:17" ht="15">
      <c r="B189" s="12" t="b">
        <v>1</v>
      </c>
      <c r="C189" s="12" t="b">
        <v>0</v>
      </c>
      <c r="D189" s="12" t="b">
        <v>0</v>
      </c>
      <c r="E189" s="12" t="b">
        <v>1</v>
      </c>
      <c r="F189" s="12" t="s">
        <v>1465</v>
      </c>
      <c r="G189" s="12" t="s">
        <v>227</v>
      </c>
      <c r="H189" s="12" t="s">
        <v>227</v>
      </c>
      <c r="I189" s="75" t="s">
        <v>1714</v>
      </c>
      <c r="J189" s="70" t="str">
        <f>"&lt;p style="&amp;""""&amp;"padding-left: 2em; text-indent: -2em;"&amp;""""&amp;"&gt;["&amp;I189&amp;"]&lt;/p&gt;{#"&amp;F189&amp;"}&lt;br&gt;&lt;br&gt;"</f>
        <v>&lt;p style="padding-left: 2em; text-indent: -2em;"&gt;[Hofmeester,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&lt;https://doi.org/10.1002/ece3.4878&gt;]&lt;/p&gt;{#hofmeester_et_al_2019}&lt;br&gt;&lt;br&gt;</v>
      </c>
      <c r="K189" s="12" t="s">
        <v>621</v>
      </c>
      <c r="L189" s="12" t="str">
        <f>LEFT(I189,141)&amp;" &lt;br&gt; &amp;nbsp;&amp;nbsp;&amp;nbsp;&amp;nbsp;&amp;nbsp;&amp;nbsp;&amp;nbsp;&amp;nbsp;"&amp;MID(I189,2,142)&amp;MID(I189,142,500)&amp;"&lt;br&gt;&lt;br&gt;"</f>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M189" s="12" t="str">
        <f>"{{ ref_intext_"&amp;F189&amp;" }}"</f>
        <v>{{ ref_intext_hofmeester_et_al_2019 }}</v>
      </c>
      <c r="N189" s="12" t="str">
        <f>"{{ ref_bib_"&amp;F189&amp;" }}"</f>
        <v>{{ ref_bib_hofmeester_et_al_2019 }}</v>
      </c>
      <c r="O189" s="12" t="str">
        <f>"    ref_intext_"&amp;F189&amp;": "&amp;""""&amp;"["&amp;G189&amp;"](#"&amp;F189&amp;")"&amp;""""</f>
        <v xml:space="preserve">    ref_intext_hofmeester_et_al_2019: "[Hofmeester et al., 2019](#hofmeester_et_al_2019)"</v>
      </c>
      <c r="P189" s="12" t="str">
        <f>"    ref_intext_"&amp;F189&amp;": "&amp;""""&amp;G189&amp;""""</f>
        <v xml:space="preserve">    ref_intext_hofmeester_et_al_2019: "Hofmeester et al., 2019"</v>
      </c>
      <c r="Q189" s="12" t="str">
        <f>"    ref_bib_"&amp;F189&amp;": "&amp;""""&amp;I189&amp;""""</f>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90" spans="2:17" ht="15">
      <c r="B190" s="12" t="b">
        <v>1</v>
      </c>
      <c r="C190" s="12" t="b">
        <v>1</v>
      </c>
      <c r="D190" s="12" t="b">
        <v>1</v>
      </c>
      <c r="E190" s="12" t="b">
        <v>1</v>
      </c>
      <c r="F190" s="12" t="s">
        <v>1466</v>
      </c>
      <c r="G190" s="12" t="s">
        <v>226</v>
      </c>
      <c r="H190" s="12" t="s">
        <v>226</v>
      </c>
      <c r="I190" s="75" t="s">
        <v>1715</v>
      </c>
      <c r="J190" s="70" t="str">
        <f>"&lt;p style="&amp;""""&amp;"padding-left: 2em; text-indent: -2em;"&amp;""""&amp;"&gt;["&amp;I190&amp;"]&lt;/p&gt;{#"&amp;F190&amp;"}&lt;br&gt;&lt;br&gt;"</f>
        <v>&lt;p style="padding-left: 2em; text-indent: -2em;"&gt;[Holinda, D., Burgar, J. M., &amp; Burton, A. C. (2020). Effects of scent lure on camera trap detections vary across mammalian predator and prey species. *PLoS One, 15*(5), e0229055. &lt;https://doi.org/10.1371/journal.pone.0229055&gt;]&lt;/p&gt;{#holinda_et_al_2020}&lt;br&gt;&lt;br&gt;</v>
      </c>
      <c r="K190" s="12" t="s">
        <v>621</v>
      </c>
      <c r="L190" s="12" t="str">
        <f>LEFT(I190,141)&amp;" &lt;br&gt; &amp;nbsp;&amp;nbsp;&amp;nbsp;&amp;nbsp;&amp;nbsp;&amp;nbsp;&amp;nbsp;&amp;nbsp;"&amp;MID(I190,2,142)&amp;MID(I190,142,500)&amp;"&lt;br&gt;&lt;br&gt;"</f>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M190" s="12" t="str">
        <f>"{{ ref_intext_"&amp;F190&amp;" }}"</f>
        <v>{{ ref_intext_holinda_et_al_2020 }}</v>
      </c>
      <c r="N190" s="12" t="str">
        <f>"{{ ref_bib_"&amp;F190&amp;" }}"</f>
        <v>{{ ref_bib_holinda_et_al_2020 }}</v>
      </c>
      <c r="O190" s="12" t="str">
        <f>"    ref_intext_"&amp;F190&amp;": "&amp;""""&amp;"["&amp;G190&amp;"](#"&amp;F190&amp;")"&amp;""""</f>
        <v xml:space="preserve">    ref_intext_holinda_et_al_2020: "[Holinda et al., 2020](#holinda_et_al_2020)"</v>
      </c>
      <c r="P190" s="12" t="str">
        <f>"    ref_intext_"&amp;F190&amp;": "&amp;""""&amp;G190&amp;""""</f>
        <v xml:space="preserve">    ref_intext_holinda_et_al_2020: "Holinda et al., 2020"</v>
      </c>
      <c r="Q190" s="12" t="str">
        <f>"    ref_bib_"&amp;F190&amp;": "&amp;""""&amp;I190&amp;""""</f>
        <v xml:space="preserve">    ref_bib_holinda_et_al_2020: "Holinda, D., Burgar, J. M., &amp; Burton, A. C. (2020). Effects of scent lure on camera trap detections vary across mammalian predator and prey species. *PLoS One, 15*(5), e0229055. &lt;https://doi.org/10.1371/journal.pone.0229055&gt;"</v>
      </c>
    </row>
    <row r="191" spans="2:17" ht="15">
      <c r="B191" s="12" t="b">
        <v>1</v>
      </c>
      <c r="C191" s="12" t="b">
        <v>0</v>
      </c>
      <c r="D191" s="12" t="b">
        <v>0</v>
      </c>
      <c r="E191" s="12" t="b">
        <v>1</v>
      </c>
      <c r="F191" s="12" t="s">
        <v>1467</v>
      </c>
      <c r="G191" s="12" t="s">
        <v>225</v>
      </c>
      <c r="H191" s="12" t="s">
        <v>225</v>
      </c>
      <c r="I191" s="75" t="s">
        <v>1716</v>
      </c>
      <c r="J191" s="70" t="str">
        <f>"&lt;p style="&amp;""""&amp;"padding-left: 2em; text-indent: -2em;"&amp;""""&amp;"&gt;["&amp;I191&amp;"]&lt;/p&gt;{#"&amp;F191&amp;"}&lt;br&gt;&lt;br&gt;"</f>
        <v>&lt;p style="padding-left: 2em; text-indent: -2em;"&gt;[Howe, E. J., Buckland, S. T., Després-Einspenner, M. -L., &amp; Kühl, H. S. (2017). Distance sampling with camera traps. *Methods in Ecology and Evolution, 8*(11), 1558–1565. &lt;https://doi.org/https://doi.org/10.1111/2041-210X.12790&gt;]&lt;/p&gt;{#howe_et_al_2017}&lt;br&gt;&lt;br&gt;</v>
      </c>
      <c r="K191" s="12" t="s">
        <v>621</v>
      </c>
      <c r="L191" s="12" t="str">
        <f>LEFT(I191,141)&amp;" &lt;br&gt; &amp;nbsp;&amp;nbsp;&amp;nbsp;&amp;nbsp;&amp;nbsp;&amp;nbsp;&amp;nbsp;&amp;nbsp;"&amp;MID(I191,2,142)&amp;MID(I191,142,500)&amp;"&lt;br&gt;&lt;br&gt;"</f>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M191" s="12" t="str">
        <f>"{{ ref_intext_"&amp;F191&amp;" }}"</f>
        <v>{{ ref_intext_howe_et_al_2017 }}</v>
      </c>
      <c r="N191" s="12" t="str">
        <f>"{{ ref_bib_"&amp;F191&amp;" }}"</f>
        <v>{{ ref_bib_howe_et_al_2017 }}</v>
      </c>
      <c r="O191" s="12" t="str">
        <f>"    ref_intext_"&amp;F191&amp;": "&amp;""""&amp;"["&amp;G191&amp;"](#"&amp;F191&amp;")"&amp;""""</f>
        <v xml:space="preserve">    ref_intext_howe_et_al_2017: "[Howe et al., 2017](#howe_et_al_2017)"</v>
      </c>
      <c r="P191" s="12" t="str">
        <f>"    ref_intext_"&amp;F191&amp;": "&amp;""""&amp;G191&amp;""""</f>
        <v xml:space="preserve">    ref_intext_howe_et_al_2017: "Howe et al., 2017"</v>
      </c>
      <c r="Q191" s="12" t="str">
        <f>"    ref_bib_"&amp;F191&amp;": "&amp;""""&amp;I191&amp;""""</f>
        <v xml:space="preserve">    ref_bib_howe_et_al_2017: "Howe, E. J., Buckland, S. T., Després-Einspenner, M. -L., &amp; Kühl, H. S. (2017). Distance sampling with camera traps. *Methods in Ecology and Evolution, 8*(11), 1558–1565. &lt;https://doi.org/https://doi.org/10.1111/2041-210X.12790&gt;"</v>
      </c>
    </row>
    <row r="192" spans="2:17" ht="15">
      <c r="B192" s="12" t="b">
        <v>0</v>
      </c>
      <c r="C192" s="12" t="b">
        <v>0</v>
      </c>
      <c r="E192" s="12" t="b">
        <v>1</v>
      </c>
      <c r="F192" s="12" t="s">
        <v>1638</v>
      </c>
      <c r="G192" s="12" t="s">
        <v>1637</v>
      </c>
      <c r="H192" s="12" t="s">
        <v>1636</v>
      </c>
      <c r="I192" s="75" t="s">
        <v>1639</v>
      </c>
      <c r="J192" s="70" t="str">
        <f>"&lt;p style="&amp;""""&amp;"padding-left: 2em; text-indent: -2em;"&amp;""""&amp;"&gt;["&amp;I192&amp;"]&lt;/p&gt;{#"&amp;F192&amp;"}&lt;br&gt;&lt;br&gt;"</f>
        <v>&lt;p style="padding-left: 2em; text-indent: -2em;"&gt;[Hsieh, T. C., Ma, K. H., &amp; Chao, A. (2015). *iNEXT: Interpolation and Extrapolation for Species Diversity*. R package Version 2.6-6.1. &lt;https://doi.org/10.32614/CRAN.package.iNEXT&gt;]&lt;/p&gt;{#hsieh_et_al_2015}&lt;br&gt;&lt;br&gt;</v>
      </c>
      <c r="K192" s="12" t="s">
        <v>621</v>
      </c>
      <c r="L192" s="12" t="str">
        <f>LEFT(I192,141)&amp;" &lt;br&gt; &amp;nbsp;&amp;nbsp;&amp;nbsp;&amp;nbsp;&amp;nbsp;&amp;nbsp;&amp;nbsp;&amp;nbsp;"&amp;MID(I192,2,142)&amp;MID(I192,142,500)&amp;"&lt;br&gt;&lt;br&gt;"</f>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M192" s="12" t="str">
        <f>"{{ ref_intext_"&amp;F192&amp;" }}"</f>
        <v>{{ ref_intext_hsieh_et_al_2015 }}</v>
      </c>
      <c r="N192" s="12" t="str">
        <f>"{{ ref_bib_"&amp;F192&amp;" }}"</f>
        <v>{{ ref_bib_hsieh_et_al_2015 }}</v>
      </c>
      <c r="O192" s="12" t="str">
        <f>"    ref_intext_"&amp;F192&amp;": "&amp;""""&amp;"["&amp;G192&amp;"](#"&amp;F192&amp;")"&amp;""""</f>
        <v xml:space="preserve">    ref_intext_hsieh_et_al_2015: "[Hsieh et al., 2015](#hsieh_et_al_2015)"</v>
      </c>
      <c r="P192" s="12" t="str">
        <f>"    ref_intext_"&amp;F192&amp;": "&amp;""""&amp;G192&amp;""""</f>
        <v xml:space="preserve">    ref_intext_hsieh_et_al_2015: "Hsieh et al., 2015"</v>
      </c>
      <c r="Q192" s="12" t="str">
        <f>"    ref_bib_"&amp;F192&amp;": "&amp;""""&amp;I192&amp;""""</f>
        <v xml:space="preserve">    ref_bib_hsieh_et_al_2015: "Hsieh, T. C., Ma, K. H., &amp; Chao, A. (2015). *iNEXT: Interpolation and Extrapolation for Species Diversity*. R package Version 2.6-6.1. &lt;https://doi.org/10.32614/CRAN.package.iNEXT&gt;"</v>
      </c>
    </row>
    <row r="193" spans="2:17" ht="15">
      <c r="B193" s="12" t="b">
        <v>1</v>
      </c>
      <c r="C193" s="12" t="b">
        <v>0</v>
      </c>
      <c r="D193" s="12" t="b">
        <v>0</v>
      </c>
      <c r="E193" s="12" t="b">
        <v>1</v>
      </c>
      <c r="F193" s="12" t="s">
        <v>21</v>
      </c>
      <c r="G193" s="12" t="s">
        <v>224</v>
      </c>
      <c r="H193" s="12" t="s">
        <v>224</v>
      </c>
      <c r="I193" s="75" t="s">
        <v>2629</v>
      </c>
      <c r="J193" s="70" t="str">
        <f>"&lt;p style="&amp;""""&amp;"padding-left: 2em; text-indent: -2em;"&amp;""""&amp;"&gt;["&amp;I193&amp;"]&lt;/p&gt;{#"&amp;F193&amp;"}&lt;br&gt;&lt;br&gt;"</f>
        <v>&lt;p style="padding-left: 2em; text-indent: -2em;"&gt;[Huggard, D. (2018). *Animal Density from Camera Data*. Alberta Biodiversity Monitoring Institute. &lt;https://www.abmi.ca/home/publications/501-550/516&gt;]&lt;/p&gt;{#huggard_2018}&lt;br&gt;&lt;br&gt;</v>
      </c>
      <c r="K193" s="12" t="s">
        <v>621</v>
      </c>
      <c r="L193" s="12" t="str">
        <f>LEFT(I193,141)&amp;" &lt;br&gt; &amp;nbsp;&amp;nbsp;&amp;nbsp;&amp;nbsp;&amp;nbsp;&amp;nbsp;&amp;nbsp;&amp;nbsp;"&amp;MID(I193,2,142)&amp;MID(I193,142,500)&amp;"&lt;br&gt;&lt;br&gt;"</f>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M193" s="12" t="str">
        <f>"{{ ref_intext_"&amp;F193&amp;" }}"</f>
        <v>{{ ref_intext_huggard_2018 }}</v>
      </c>
      <c r="N193" s="12" t="str">
        <f>"{{ ref_bib_"&amp;F193&amp;" }}"</f>
        <v>{{ ref_bib_huggard_2018 }}</v>
      </c>
      <c r="O193" s="12" t="str">
        <f>"    ref_intext_"&amp;F193&amp;": "&amp;""""&amp;"["&amp;G193&amp;"](#"&amp;F193&amp;")"&amp;""""</f>
        <v xml:space="preserve">    ref_intext_huggard_2018: "[Huggard, 2018](#huggard_2018)"</v>
      </c>
      <c r="P193" s="12" t="str">
        <f>"    ref_intext_"&amp;F193&amp;": "&amp;""""&amp;G193&amp;""""</f>
        <v xml:space="preserve">    ref_intext_huggard_2018: "Huggard, 2018"</v>
      </c>
      <c r="Q193" s="12" t="str">
        <f>"    ref_bib_"&amp;F193&amp;": "&amp;""""&amp;I193&amp;""""</f>
        <v xml:space="preserve">    ref_bib_huggard_2018: "Huggard, D. (2018). *Animal Density from Camera Data*. Alberta Biodiversity Monitoring Institute. &lt;https://www.abmi.ca/home/publications/501-550/516&gt;"</v>
      </c>
    </row>
    <row r="194" spans="2:17" ht="15">
      <c r="B194" s="12" t="b">
        <v>1</v>
      </c>
      <c r="C194" s="12" t="b">
        <v>0</v>
      </c>
      <c r="D194" s="12" t="b">
        <v>0</v>
      </c>
      <c r="E194" s="12" t="b">
        <v>1</v>
      </c>
      <c r="F194" s="12" t="s">
        <v>20</v>
      </c>
      <c r="G194" s="12" t="s">
        <v>223</v>
      </c>
      <c r="H194" s="12" t="s">
        <v>223</v>
      </c>
      <c r="I194" s="75" t="s">
        <v>1717</v>
      </c>
      <c r="J194" s="70" t="str">
        <f>"&lt;p style="&amp;""""&amp;"padding-left: 2em; text-indent: -2em;"&amp;""""&amp;"&gt;["&amp;I194&amp;"]&lt;/p&gt;{#"&amp;F194&amp;"}&lt;br&gt;&lt;br&gt;"</f>
        <v>&lt;p style="padding-left: 2em; text-indent: -2em;"&gt;[Hurlbert, S. (1984). Pseudoreplication and the design of ecological field experiments. *Ecological Monographs, 54*(2), 187–211. &lt;https://doi.org/10.2307/1942661&gt;]&lt;/p&gt;{#hurlbert_1984}&lt;br&gt;&lt;br&gt;</v>
      </c>
      <c r="K194" s="12" t="s">
        <v>621</v>
      </c>
      <c r="L194" s="12" t="str">
        <f>LEFT(I194,141)&amp;" &lt;br&gt; &amp;nbsp;&amp;nbsp;&amp;nbsp;&amp;nbsp;&amp;nbsp;&amp;nbsp;&amp;nbsp;&amp;nbsp;"&amp;MID(I194,2,142)&amp;MID(I194,142,500)&amp;"&lt;br&gt;&lt;br&gt;"</f>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M194" s="12" t="str">
        <f>"{{ ref_intext_"&amp;F194&amp;" }}"</f>
        <v>{{ ref_intext_hurlbert_1984 }}</v>
      </c>
      <c r="N194" s="12" t="str">
        <f>"{{ ref_bib_"&amp;F194&amp;" }}"</f>
        <v>{{ ref_bib_hurlbert_1984 }}</v>
      </c>
      <c r="O194" s="12" t="str">
        <f>"    ref_intext_"&amp;F194&amp;": "&amp;""""&amp;"["&amp;G194&amp;"](#"&amp;F194&amp;")"&amp;""""</f>
        <v xml:space="preserve">    ref_intext_hurlbert_1984: "[Hurlbert, 1984](#hurlbert_1984)"</v>
      </c>
      <c r="P194" s="12" t="str">
        <f>"    ref_intext_"&amp;F194&amp;": "&amp;""""&amp;G194&amp;""""</f>
        <v xml:space="preserve">    ref_intext_hurlbert_1984: "Hurlbert, 1984"</v>
      </c>
      <c r="Q194" s="12" t="str">
        <f>"    ref_bib_"&amp;F194&amp;": "&amp;""""&amp;I194&amp;""""</f>
        <v xml:space="preserve">    ref_bib_hurlbert_1984: "Hurlbert, S. (1984). Pseudoreplication and the design of ecological field experiments. *Ecological Monographs, 54*(2), 187–211. &lt;https://doi.org/10.2307/1942661&gt;"</v>
      </c>
    </row>
    <row r="195" spans="2:17" ht="15">
      <c r="B195" s="12" t="b">
        <v>0</v>
      </c>
      <c r="C195" s="12" t="b">
        <v>0</v>
      </c>
      <c r="D195" s="12" t="b">
        <v>1</v>
      </c>
      <c r="E195" s="12" t="b">
        <v>1</v>
      </c>
      <c r="F195" s="12" t="s">
        <v>1468</v>
      </c>
      <c r="G195" s="12" t="s">
        <v>222</v>
      </c>
      <c r="H195" s="12" t="s">
        <v>222</v>
      </c>
      <c r="I195" s="75" t="s">
        <v>2658</v>
      </c>
      <c r="J195" s="70" t="str">
        <f>"&lt;p style="&amp;""""&amp;"padding-left: 2em; text-indent: -2em;"&amp;""""&amp;"&gt;["&amp;I195&amp;"]&lt;/p&gt;{#"&amp;F195&amp;"}&lt;br&gt;&lt;br&gt;"</f>
        <v>&lt;p style="padding-left: 2em; text-indent: -2em;"&gt;[Iannarilli, F., Erb, J., Arnold, T. W., &amp; Fieberg, J. R. (2021). Evaluating species-specific responses to camera-trap Survey designs. *Wildlife Biology*, *2021*(1). &lt;https://doi.org/10.2981/wlb.00726&gt;]&lt;/p&gt;{#iannarilli_et_al_2021}&lt;br&gt;&lt;br&gt;</v>
      </c>
      <c r="K195" s="12" t="s">
        <v>621</v>
      </c>
      <c r="L195" s="12" t="str">
        <f>LEFT(I195,141)&amp;" &lt;br&gt; &amp;nbsp;&amp;nbsp;&amp;nbsp;&amp;nbsp;&amp;nbsp;&amp;nbsp;&amp;nbsp;&amp;nbsp;"&amp;MID(I195,2,142)&amp;MID(I195,142,500)&amp;"&lt;br&gt;&lt;br&gt;"</f>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M195" s="12" t="str">
        <f>"{{ ref_intext_"&amp;F195&amp;" }}"</f>
        <v>{{ ref_intext_iannarilli_et_al_2021 }}</v>
      </c>
      <c r="N195" s="12" t="str">
        <f>"{{ ref_bib_"&amp;F195&amp;" }}"</f>
        <v>{{ ref_bib_iannarilli_et_al_2021 }}</v>
      </c>
      <c r="O195" s="12" t="str">
        <f>"    ref_intext_"&amp;F195&amp;": "&amp;""""&amp;"["&amp;G195&amp;"](#"&amp;F195&amp;")"&amp;""""</f>
        <v xml:space="preserve">    ref_intext_iannarilli_et_al_2021: "[Iannarilli et al., 2021](#iannarilli_et_al_2021)"</v>
      </c>
      <c r="P195" s="12" t="str">
        <f>"    ref_intext_"&amp;F195&amp;": "&amp;""""&amp;G195&amp;""""</f>
        <v xml:space="preserve">    ref_intext_iannarilli_et_al_2021: "Iannarilli et al., 2021"</v>
      </c>
      <c r="Q195" s="12" t="str">
        <f>"    ref_bib_"&amp;F195&amp;": "&amp;""""&amp;I195&amp;""""</f>
        <v xml:space="preserve">    ref_bib_iannarilli_et_al_2021: "Iannarilli, F., Erb, J., Arnold, T. W., &amp; Fieberg, J. R. (2021). Evaluating species-specific responses to camera-trap Survey designs. *Wildlife Biology*, *2021*(1). &lt;https://doi.org/10.2981/wlb.00726&gt;"</v>
      </c>
    </row>
    <row r="196" spans="2:17" ht="15">
      <c r="B196" s="12" t="b">
        <v>0</v>
      </c>
      <c r="C196" s="12" t="b">
        <v>0</v>
      </c>
      <c r="D196" s="12" t="b">
        <v>1</v>
      </c>
      <c r="E196" s="12" t="b">
        <v>1</v>
      </c>
      <c r="F196" s="12" t="s">
        <v>19</v>
      </c>
      <c r="G196" s="12" t="s">
        <v>221</v>
      </c>
      <c r="H196" s="12" t="s">
        <v>221</v>
      </c>
      <c r="I196" s="75" t="s">
        <v>1718</v>
      </c>
      <c r="J196" s="70" t="str">
        <f>"&lt;p style="&amp;""""&amp;"padding-left: 2em; text-indent: -2em;"&amp;""""&amp;"&gt;["&amp;I196&amp;"]&lt;/p&gt;{#"&amp;F196&amp;"}&lt;br&gt;&lt;br&gt;"</f>
        <v>&lt;p style="padding-left: 2em; text-indent: -2em;"&gt;[Iijima, H. (2020). A Review of Wildlife Abundance Estimation Models: Comparison of Models for Correct Application. Mammal Study, 45(3), 177. &lt;https://doi.org/10.3106/ms2019-0082&gt;]&lt;/p&gt;{#iijima_2020}&lt;br&gt;&lt;br&gt;</v>
      </c>
      <c r="K196" s="12" t="s">
        <v>621</v>
      </c>
      <c r="L196" s="12" t="str">
        <f>LEFT(I196,141)&amp;" &lt;br&gt; &amp;nbsp;&amp;nbsp;&amp;nbsp;&amp;nbsp;&amp;nbsp;&amp;nbsp;&amp;nbsp;&amp;nbsp;"&amp;MID(I196,2,142)&amp;MID(I196,142,500)&amp;"&lt;br&gt;&lt;br&gt;"</f>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M196" s="12" t="str">
        <f>"{{ ref_intext_"&amp;F196&amp;" }}"</f>
        <v>{{ ref_intext_iijima_2020 }}</v>
      </c>
      <c r="N196" s="12" t="str">
        <f>"{{ ref_bib_"&amp;F196&amp;" }}"</f>
        <v>{{ ref_bib_iijima_2020 }}</v>
      </c>
      <c r="O196" s="12" t="str">
        <f>"    ref_intext_"&amp;F196&amp;": "&amp;""""&amp;"["&amp;G196&amp;"](#"&amp;F196&amp;")"&amp;""""</f>
        <v xml:space="preserve">    ref_intext_iijima_2020: "[Iijima, 2020](#iijima_2020)"</v>
      </c>
      <c r="P196" s="12" t="str">
        <f>"    ref_intext_"&amp;F196&amp;": "&amp;""""&amp;G196&amp;""""</f>
        <v xml:space="preserve">    ref_intext_iijima_2020: "Iijima, 2020"</v>
      </c>
      <c r="Q196" s="12" t="str">
        <f>"    ref_bib_"&amp;F196&amp;": "&amp;""""&amp;I196&amp;""""</f>
        <v xml:space="preserve">    ref_bib_iijima_2020: "Iijima, H. (2020). A Review of Wildlife Abundance Estimation Models: Comparison of Models for Correct Application. Mammal Study, 45(3), 177. &lt;https://doi.org/10.3106/ms2019-0082&gt;"</v>
      </c>
    </row>
    <row r="197" spans="2:17" ht="15">
      <c r="B197" s="12" t="b">
        <v>1</v>
      </c>
      <c r="C197" s="12" t="b">
        <v>0</v>
      </c>
      <c r="D197" s="12" t="b">
        <v>1</v>
      </c>
      <c r="E197" s="12" t="b">
        <v>1</v>
      </c>
      <c r="F197" s="12" t="s">
        <v>1469</v>
      </c>
      <c r="G197" s="12" t="s">
        <v>220</v>
      </c>
      <c r="H197" s="12" t="s">
        <v>220</v>
      </c>
      <c r="I197" s="75" t="s">
        <v>1719</v>
      </c>
      <c r="J197" s="70" t="str">
        <f>"&lt;p style="&amp;""""&amp;"padding-left: 2em; text-indent: -2em;"&amp;""""&amp;"&gt;["&amp;I197&amp;"]&lt;/p&gt;{#"&amp;F197&amp;"}&lt;br&gt;&lt;br&gt;"</f>
        <v>&lt;p style="padding-left: 2em; text-indent: -2em;"&gt;[Iknayan, K. J., Tingley, M. W., Furnas, B. J., &amp; Beissinger, S. R. (2014). Detecting Diversity: Emerging Methods to Estimate Species Diversity. *Trends in Ecology &amp; Evolution, 29*(2), 97–106. &lt;https://doi.org/10.1016/j.tree.2013.10.012&gt;]&lt;/p&gt;{#iknayan_et_al_2014}&lt;br&gt;&lt;br&gt;</v>
      </c>
      <c r="K197" s="12" t="s">
        <v>621</v>
      </c>
      <c r="L197" s="12" t="str">
        <f>LEFT(I197,141)&amp;" &lt;br&gt; &amp;nbsp;&amp;nbsp;&amp;nbsp;&amp;nbsp;&amp;nbsp;&amp;nbsp;&amp;nbsp;&amp;nbsp;"&amp;MID(I197,2,142)&amp;MID(I197,142,500)&amp;"&lt;br&gt;&lt;br&gt;"</f>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M197" s="12" t="str">
        <f>"{{ ref_intext_"&amp;F197&amp;" }}"</f>
        <v>{{ ref_intext_iknayan_et_al_2014 }}</v>
      </c>
      <c r="N197" s="12" t="str">
        <f>"{{ ref_bib_"&amp;F197&amp;" }}"</f>
        <v>{{ ref_bib_iknayan_et_al_2014 }}</v>
      </c>
      <c r="O197" s="12" t="str">
        <f>"    ref_intext_"&amp;F197&amp;": "&amp;""""&amp;"["&amp;G197&amp;"](#"&amp;F197&amp;")"&amp;""""</f>
        <v xml:space="preserve">    ref_intext_iknayan_et_al_2014: "[Iknayan et al., 2014](#iknayan_et_al_2014)"</v>
      </c>
      <c r="P197" s="12" t="str">
        <f>"    ref_intext_"&amp;F197&amp;": "&amp;""""&amp;G197&amp;""""</f>
        <v xml:space="preserve">    ref_intext_iknayan_et_al_2014: "Iknayan et al., 2014"</v>
      </c>
      <c r="Q197" s="12" t="str">
        <f>"    ref_bib_"&amp;F197&amp;": "&amp;""""&amp;I197&amp;""""</f>
        <v xml:space="preserve">    ref_bib_iknayan_et_al_2014: "Iknayan, K. J., Tingley, M. W., Furnas, B. J., &amp; Beissinger, S. R. (2014). Detecting Diversity: Emerging Methods to Estimate Species Diversity. *Trends in Ecology &amp; Evolution, 29*(2), 97–106. &lt;https://doi.org/10.1016/j.tree.2013.10.012&gt;"</v>
      </c>
    </row>
    <row r="198" spans="2:17" ht="15">
      <c r="E198" s="12" t="b">
        <v>1</v>
      </c>
      <c r="F198" s="17" t="s">
        <v>3663</v>
      </c>
      <c r="G198" s="12" t="s">
        <v>3962</v>
      </c>
      <c r="H198" s="12" t="s">
        <v>3962</v>
      </c>
      <c r="I198" s="75" t="s">
        <v>3961</v>
      </c>
      <c r="J198" s="70" t="str">
        <f>"&lt;p style="&amp;""""&amp;"padding-left: 2em; text-indent: -2em;"&amp;""""&amp;"&gt;["&amp;I198&amp;"]&lt;/p&gt;{#"&amp;F198&amp;"}&lt;br&gt;&lt;br&gt;"</f>
        <v>&lt;p style="padding-left: 2em; text-indent: -2em;"&gt;[Jackman,  (2024). *R package ’Pscl’*. R package version 1.5.9. &lt;https://cran.r-project.org/web/packages/pscl/index.html&gt;]&lt;/p&gt;{#jackman_2024}&lt;br&gt;&lt;br&gt;</v>
      </c>
      <c r="K198" s="12" t="s">
        <v>621</v>
      </c>
      <c r="M198" s="12" t="str">
        <f>"{{ ref_intext_"&amp;F198&amp;" }}"</f>
        <v>{{ ref_intext_jackman_2024 }}</v>
      </c>
      <c r="N198" s="12" t="str">
        <f>"{{ ref_bib_"&amp;F198&amp;" }}"</f>
        <v>{{ ref_bib_jackman_2024 }}</v>
      </c>
      <c r="O198" s="12" t="str">
        <f>"    ref_intext_"&amp;F198&amp;": "&amp;""""&amp;"["&amp;G198&amp;"](#"&amp;F198&amp;")"&amp;""""</f>
        <v xml:space="preserve">    ref_intext_jackman_2024: "[Jackman,  2024](#jackman_2024)"</v>
      </c>
      <c r="P198" s="12" t="str">
        <f>"    ref_intext_"&amp;F198&amp;": "&amp;""""&amp;G198&amp;""""</f>
        <v xml:space="preserve">    ref_intext_jackman_2024: "Jackman,  2024"</v>
      </c>
      <c r="Q198" s="12" t="str">
        <f>"    ref_bib_"&amp;F198&amp;": "&amp;""""&amp;I198&amp;""""</f>
        <v xml:space="preserve">    ref_bib_jackman_2024: "Jackman,  (2024). *R package ’Pscl’*. R package version 1.5.9. &lt;https://cran.r-project.org/web/packages/pscl/index.html&gt;"</v>
      </c>
    </row>
    <row r="199" spans="2:17" ht="15">
      <c r="B199" s="12" t="b">
        <v>1</v>
      </c>
      <c r="C199" s="12" t="b">
        <v>0</v>
      </c>
      <c r="D199" s="12" t="b">
        <v>0</v>
      </c>
      <c r="E199" s="12" t="b">
        <v>1</v>
      </c>
      <c r="F199" s="12" t="s">
        <v>1470</v>
      </c>
      <c r="G199" s="12" t="s">
        <v>219</v>
      </c>
      <c r="H199" s="12" t="s">
        <v>806</v>
      </c>
      <c r="I199" s="75" t="s">
        <v>1720</v>
      </c>
      <c r="J199" s="70" t="str">
        <f>"&lt;p style="&amp;""""&amp;"padding-left: 2em; text-indent: -2em;"&amp;""""&amp;"&gt;["&amp;I199&amp;"]&lt;/p&gt;{#"&amp;F199&amp;"}&lt;br&gt;&lt;br&gt;"</f>
        <v>&lt;p style="padding-left: 2em; text-indent: -2em;"&gt;[Jennelle, C. S., Runge, M. C., &amp; MacKenzie, D. I. (2002). The Use of Photographic Rates to Estimate Densities of Tigers and Other Cryptic Mammals: A Comment on Misleading Conclusions. *Animal Conservation, 5*(2), 119–120. &lt;https://doi.org/10.1017/s1367943002002160&gt;]&lt;/p&gt;{#jennelle_et_al_2002}&lt;br&gt;&lt;br&gt;</v>
      </c>
      <c r="K199" s="12" t="s">
        <v>621</v>
      </c>
      <c r="L199" s="12" t="str">
        <f>LEFT(I199,141)&amp;" &lt;br&gt; &amp;nbsp;&amp;nbsp;&amp;nbsp;&amp;nbsp;&amp;nbsp;&amp;nbsp;&amp;nbsp;&amp;nbsp;"&amp;MID(I199,2,142)&amp;MID(I199,142,500)&amp;"&lt;br&gt;&lt;br&gt;"</f>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M199" s="12" t="str">
        <f>"{{ ref_intext_"&amp;F199&amp;" }}"</f>
        <v>{{ ref_intext_jennelle_et_al_2002 }}</v>
      </c>
      <c r="N199" s="12" t="str">
        <f>"{{ ref_bib_"&amp;F199&amp;" }}"</f>
        <v>{{ ref_bib_jennelle_et_al_2002 }}</v>
      </c>
      <c r="O199" s="12" t="str">
        <f>"    ref_intext_"&amp;F199&amp;": "&amp;""""&amp;"["&amp;G199&amp;"](#"&amp;F199&amp;")"&amp;""""</f>
        <v xml:space="preserve">    ref_intext_jennelle_et_al_2002: "[Jennelle et al., 2002](#jennelle_et_al_2002)"</v>
      </c>
      <c r="P199" s="12" t="str">
        <f>"    ref_intext_"&amp;F199&amp;": "&amp;""""&amp;G199&amp;""""</f>
        <v xml:space="preserve">    ref_intext_jennelle_et_al_2002: "Jennelle et al., 2002"</v>
      </c>
      <c r="Q199" s="12" t="str">
        <f>"    ref_bib_"&amp;F199&amp;": "&amp;""""&amp;I199&amp;""""</f>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200" spans="2:17" ht="15">
      <c r="B200" s="12" t="b">
        <v>1</v>
      </c>
      <c r="C200" s="12" t="b">
        <v>0</v>
      </c>
      <c r="D200" s="12" t="b">
        <v>0</v>
      </c>
      <c r="E200" s="12" t="b">
        <v>1</v>
      </c>
      <c r="F200" s="12" t="s">
        <v>1471</v>
      </c>
      <c r="G200" s="12" t="s">
        <v>218</v>
      </c>
      <c r="H200" s="12" t="s">
        <v>218</v>
      </c>
      <c r="I200" s="75" t="s">
        <v>1721</v>
      </c>
      <c r="J200" s="70" t="str">
        <f>"&lt;p style="&amp;""""&amp;"padding-left: 2em; text-indent: -2em;"&amp;""""&amp;"&gt;["&amp;I200&amp;"]&lt;/p&gt;{#"&amp;F200&amp;"}&lt;br&gt;&lt;br&gt;"</f>
        <v>&lt;p style="padding-left: 2em; text-indent: -2em;"&gt;[Jennrich, R. I., &amp; Turner, F. B. (1969). Measurement of non-circular home range. *Journal of Theoretical Biology, 22*(2), 227–237. &lt;https://doi.org/https://doi.org/10.1016/0022-5193(69)90002-2&gt;]&lt;/p&gt;{#jennrich_turner_1969}&lt;br&gt;&lt;br&gt;</v>
      </c>
      <c r="K200" s="12" t="s">
        <v>621</v>
      </c>
      <c r="L200" s="12" t="str">
        <f>LEFT(I200,141)&amp;" &lt;br&gt; &amp;nbsp;&amp;nbsp;&amp;nbsp;&amp;nbsp;&amp;nbsp;&amp;nbsp;&amp;nbsp;&amp;nbsp;"&amp;MID(I200,2,142)&amp;MID(I200,142,500)&amp;"&lt;br&gt;&lt;br&gt;"</f>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M200" s="12" t="str">
        <f>"{{ ref_intext_"&amp;F200&amp;" }}"</f>
        <v>{{ ref_intext_jennrich_turner_1969 }}</v>
      </c>
      <c r="N200" s="12" t="str">
        <f>"{{ ref_bib_"&amp;F200&amp;" }}"</f>
        <v>{{ ref_bib_jennrich_turner_1969 }}</v>
      </c>
      <c r="O200" s="12" t="str">
        <f>"    ref_intext_"&amp;F200&amp;": "&amp;""""&amp;"["&amp;G200&amp;"](#"&amp;F200&amp;")"&amp;""""</f>
        <v xml:space="preserve">    ref_intext_jennrich_turner_1969: "[Jennrich &amp; Turner, 1969](#jennrich_turner_1969)"</v>
      </c>
      <c r="P200" s="12" t="str">
        <f>"    ref_intext_"&amp;F200&amp;": "&amp;""""&amp;G200&amp;""""</f>
        <v xml:space="preserve">    ref_intext_jennrich_turner_1969: "Jennrich &amp; Turner, 1969"</v>
      </c>
      <c r="Q200" s="12" t="str">
        <f>"    ref_bib_"&amp;F200&amp;": "&amp;""""&amp;I200&amp;""""</f>
        <v xml:space="preserve">    ref_bib_jennrich_turner_1969: "Jennrich, R. I., &amp; Turner, F. B. (1969). Measurement of non-circular home range. *Journal of Theoretical Biology, 22*(2), 227–237. &lt;https://doi.org/https://doi.org/10.1016/0022-5193(69)90002-2&gt;"</v>
      </c>
    </row>
    <row r="201" spans="2:17" ht="15">
      <c r="E201" s="12" t="b">
        <v>1</v>
      </c>
      <c r="F201" s="12" t="s">
        <v>3540</v>
      </c>
      <c r="G201" s="17" t="s">
        <v>3585</v>
      </c>
      <c r="H201" s="17" t="s">
        <v>3585</v>
      </c>
      <c r="I201" s="75" t="s">
        <v>3564</v>
      </c>
      <c r="J201" s="70" t="str">
        <f>"&lt;p style="&amp;""""&amp;"padding-left: 2em; text-indent: -2em;"&amp;""""&amp;"&gt;["&amp;I201&amp;"]&lt;/p&gt;{#"&amp;F201&amp;"}&lt;br&gt;&lt;br&gt;"</f>
        <v>&lt;p style="padding-left: 2em; text-indent: -2em;"&gt;[Jenny, D. (1996). Spatial organization of leopards Panthera pardus in Taï National Park, Ivory Coast: Is rainforest habitat a ‘tropical haven’? *Journal of Zoology, 240*(3), 427–440. &lt;https://doi.org/10.1111/j.1469-7998.1996.tb05296.x&gt;]&lt;/p&gt;{#jenny_1996}&lt;br&gt;&lt;br&gt;</v>
      </c>
      <c r="K201" s="12" t="s">
        <v>621</v>
      </c>
      <c r="M201" s="12" t="str">
        <f>"{{ ref_intext_"&amp;F201&amp;" }}"</f>
        <v>{{ ref_intext_jenny_1996 }}</v>
      </c>
      <c r="N201" s="12" t="str">
        <f>"{{ ref_bib_"&amp;F201&amp;" }}"</f>
        <v>{{ ref_bib_jenny_1996 }}</v>
      </c>
      <c r="O201" s="12" t="str">
        <f>"    ref_intext_"&amp;F201&amp;": "&amp;""""&amp;"["&amp;G201&amp;"](#"&amp;F201&amp;")"&amp;""""</f>
        <v xml:space="preserve">    ref_intext_jenny_1996: "[Jenny, 1996](#jenny_1996)"</v>
      </c>
      <c r="P201" s="12" t="str">
        <f>"    ref_intext_"&amp;F201&amp;": "&amp;""""&amp;G201&amp;""""</f>
        <v xml:space="preserve">    ref_intext_jenny_1996: "Jenny, 1996"</v>
      </c>
      <c r="Q201" s="12" t="str">
        <f>"    ref_bib_"&amp;F201&amp;": "&amp;""""&amp;I201&amp;""""</f>
        <v xml:space="preserve">    ref_bib_jenny_1996: "Jenny, D. (1996). Spatial organization of leopards Panthera pardus in Taï National Park, Ivory Coast: Is rainforest habitat a ‘tropical haven’? *Journal of Zoology, 240*(3), 427–440. &lt;https://doi.org/10.1111/j.1469-7998.1996.tb05296.x&gt;"</v>
      </c>
    </row>
    <row r="202" spans="2:17" ht="15">
      <c r="E202" s="12" t="b">
        <v>1</v>
      </c>
      <c r="F202" s="12" t="s">
        <v>3533</v>
      </c>
      <c r="G202" s="17" t="s">
        <v>3577</v>
      </c>
      <c r="H202" s="12" t="s">
        <v>3578</v>
      </c>
      <c r="I202" s="75" t="s">
        <v>3558</v>
      </c>
      <c r="J202" s="70" t="str">
        <f>"&lt;p style="&amp;""""&amp;"padding-left: 2em; text-indent: -2em;"&amp;""""&amp;"&gt;["&amp;I202&amp;"]&lt;/p&gt;{#"&amp;F202&amp;"}&lt;br&gt;&lt;br&gt;"</f>
        <v>&lt;p style="padding-left: 2em; text-indent: -2em;"&gt;[Jensen, P. O., Wirsing, A. J., &amp; Thornton, D. H. (2022). Using camera traps to estimate density of snowshoe hare ( Lepus americanus ): A keystone boreal forest herbivore. *Journal of Mammalogy, 103*(3), 693–710. &lt;https://doi.org/10.1093/jmammal/gyac009&gt;]&lt;/p&gt;{#jensen_et_al_2022}&lt;br&gt;&lt;br&gt;</v>
      </c>
      <c r="K202" s="12" t="s">
        <v>621</v>
      </c>
      <c r="M202" s="12" t="str">
        <f>"{{ ref_intext_"&amp;F202&amp;" }}"</f>
        <v>{{ ref_intext_jensen_et_al_2022 }}</v>
      </c>
      <c r="N202" s="12" t="str">
        <f>"{{ ref_bib_"&amp;F202&amp;" }}"</f>
        <v>{{ ref_bib_jensen_et_al_2022 }}</v>
      </c>
      <c r="O202" s="12" t="str">
        <f>"    ref_intext_"&amp;F202&amp;": "&amp;""""&amp;"["&amp;G202&amp;"](#"&amp;F202&amp;")"&amp;""""</f>
        <v xml:space="preserve">    ref_intext_jensen_et_al_2022: "[Jensen et al., 2022](#jensen_et_al_2022)"</v>
      </c>
      <c r="P202" s="12" t="str">
        <f>"    ref_intext_"&amp;F202&amp;": "&amp;""""&amp;G202&amp;""""</f>
        <v xml:space="preserve">    ref_intext_jensen_et_al_2022: "Jensen et al., 2022"</v>
      </c>
      <c r="Q202" s="12" t="str">
        <f>"    ref_bib_"&amp;F202&amp;": "&amp;""""&amp;I202&amp;""""</f>
        <v xml:space="preserve">    ref_bib_jensen_et_al_2022: "Jensen, P. O., Wirsing, A. J., &amp; Thornton, D. H. (2022). Using camera traps to estimate density of snowshoe hare ( Lepus americanus ): A keystone boreal forest herbivore. *Journal of Mammalogy, 103*(3), 693–710. &lt;https://doi.org/10.1093/jmammal/gyac009&gt;"</v>
      </c>
    </row>
    <row r="203" spans="2:17" ht="15">
      <c r="B203" s="12" t="b">
        <v>0</v>
      </c>
      <c r="C203" s="12" t="b">
        <v>0</v>
      </c>
      <c r="D203" s="12" t="s">
        <v>786</v>
      </c>
      <c r="E203" s="12" t="b">
        <v>1</v>
      </c>
      <c r="F203" s="12" t="s">
        <v>1472</v>
      </c>
      <c r="G203" s="12" t="s">
        <v>217</v>
      </c>
      <c r="H203" s="12" t="s">
        <v>217</v>
      </c>
      <c r="I203" s="75" t="s">
        <v>1722</v>
      </c>
      <c r="J203" s="70" t="str">
        <f>"&lt;p style="&amp;""""&amp;"padding-left: 2em; text-indent: -2em;"&amp;""""&amp;"&gt;["&amp;I203&amp;"]&lt;/p&gt;{#"&amp;F203&amp;"}&lt;br&gt;&lt;br&gt;"</f>
        <v>&lt;p style="padding-left: 2em; text-indent: -2em;"&gt;[Jiménez, J., C. Augustine, B., Linden, D. W., B. Chandler, R., &amp; Royle, J. A. (2021). Spatial capture–recapture with random thinning for unidentified encounters. *Ecology and Evolution, 11*, 1187–1198. &lt;https://doi.org/10.1002/ece3.7091&gt;]&lt;/p&gt;{#jimenez_et_al_2021}&lt;br&gt;&lt;br&gt;</v>
      </c>
      <c r="K203" s="12" t="s">
        <v>621</v>
      </c>
      <c r="L203" s="12" t="str">
        <f>LEFT(I203,141)&amp;" &lt;br&gt; &amp;nbsp;&amp;nbsp;&amp;nbsp;&amp;nbsp;&amp;nbsp;&amp;nbsp;&amp;nbsp;&amp;nbsp;"&amp;MID(I203,2,142)&amp;MID(I203,142,500)&amp;"&lt;br&gt;&lt;br&gt;"</f>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M203" s="12" t="str">
        <f>"{{ ref_intext_"&amp;F203&amp;" }}"</f>
        <v>{{ ref_intext_jimenez_et_al_2021 }}</v>
      </c>
      <c r="N203" s="12" t="str">
        <f>"{{ ref_bib_"&amp;F203&amp;" }}"</f>
        <v>{{ ref_bib_jimenez_et_al_2021 }}</v>
      </c>
      <c r="O203" s="12" t="str">
        <f>"    ref_intext_"&amp;F203&amp;": "&amp;""""&amp;"["&amp;G203&amp;"](#"&amp;F203&amp;")"&amp;""""</f>
        <v xml:space="preserve">    ref_intext_jimenez_et_al_2021: "[Jiménez et al., 2021](#jimenez_et_al_2021)"</v>
      </c>
      <c r="P203" s="12" t="str">
        <f>"    ref_intext_"&amp;F203&amp;": "&amp;""""&amp;G203&amp;""""</f>
        <v xml:space="preserve">    ref_intext_jimenez_et_al_2021: "Jiménez et al., 2021"</v>
      </c>
      <c r="Q203" s="12" t="str">
        <f>"    ref_bib_"&amp;F203&amp;": "&amp;""""&amp;I203&amp;""""</f>
        <v xml:space="preserve">    ref_bib_jimenez_et_al_2021: "Jiménez, J., C. Augustine, B., Linden, D. W., B. Chandler, R., &amp; Royle, J. A. (2021). Spatial capture–recapture with random thinning for unidentified encounters. *Ecology and Evolution, 11*, 1187–1198. &lt;https://doi.org/10.1002/ece3.7091&gt;"</v>
      </c>
    </row>
    <row r="204" spans="2:17" ht="15">
      <c r="B204" s="12" t="b">
        <v>0</v>
      </c>
      <c r="C204" s="12" t="b">
        <v>0</v>
      </c>
      <c r="E204" s="12" t="b">
        <v>1</v>
      </c>
      <c r="F204" s="12" t="s">
        <v>1929</v>
      </c>
      <c r="G204" s="12" t="s">
        <v>1928</v>
      </c>
      <c r="H204" s="12" t="s">
        <v>1928</v>
      </c>
      <c r="I204" s="75" t="s">
        <v>1925</v>
      </c>
      <c r="J204" s="70" t="str">
        <f>"&lt;p style="&amp;""""&amp;"padding-left: 2em; text-indent: -2em;"&amp;""""&amp;"&gt;["&amp;I204&amp;"]&lt;/p&gt;{#"&amp;F204&amp;"}&lt;br&gt;&lt;br&gt;"</f>
        <v>&lt;p style="padding-left: 2em; text-indent: -2em;"&gt;[JNCC (2022, Mar 29). *Introduction to Distance Sampling Video 1* [Video]. YouTube. &lt;https://www.youtube.com/watch?v=u8crevEd3yI&gt;]&lt;/p&gt;{#jncc_2022}&lt;br&gt;&lt;br&gt;</v>
      </c>
      <c r="K204" s="12" t="s">
        <v>1927</v>
      </c>
      <c r="L204" s="12" t="str">
        <f>LEFT(I204,141)&amp;" &lt;br&gt; &amp;nbsp;&amp;nbsp;&amp;nbsp;&amp;nbsp;&amp;nbsp;&amp;nbsp;&amp;nbsp;&amp;nbsp;"&amp;MID(I204,2,142)&amp;MID(I204,142,500)&amp;"&lt;br&gt;&lt;br&gt;"</f>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M204" s="12" t="str">
        <f>"{{ ref_intext_"&amp;F204&amp;" }}"</f>
        <v>{{ ref_intext_jncc_2022 }}</v>
      </c>
      <c r="N204" s="12" t="str">
        <f>"{{ ref_bib_"&amp;F204&amp;" }}"</f>
        <v>{{ ref_bib_jncc_2022 }}</v>
      </c>
      <c r="O204" s="12" t="str">
        <f>"    ref_intext_"&amp;F204&amp;": "&amp;""""&amp;"["&amp;G204&amp;"](#"&amp;F204&amp;")"&amp;""""</f>
        <v xml:space="preserve">    ref_intext_jncc_2022: "[JNCC, 2022](#jncc_2022)"</v>
      </c>
      <c r="P204" s="12" t="str">
        <f>"    ref_intext_"&amp;F204&amp;": "&amp;""""&amp;G204&amp;""""</f>
        <v xml:space="preserve">    ref_intext_jncc_2022: "JNCC, 2022"</v>
      </c>
      <c r="Q204" s="12" t="str">
        <f>"    ref_bib_"&amp;F204&amp;": "&amp;""""&amp;I204&amp;""""</f>
        <v xml:space="preserve">    ref_bib_jncc_2022: "JNCC (2022, Mar 29). *Introduction to Distance Sampling Video 1* [Video]. YouTube. &lt;https://www.youtube.com/watch?v=u8crevEd3yI&gt;"</v>
      </c>
    </row>
    <row r="205" spans="2:17" ht="15">
      <c r="B205" s="12" t="b">
        <v>1</v>
      </c>
      <c r="C205" s="12" t="b">
        <v>0</v>
      </c>
      <c r="D205" s="12" t="b">
        <v>0</v>
      </c>
      <c r="E205" s="12" t="b">
        <v>1</v>
      </c>
      <c r="F205" s="12" t="s">
        <v>1473</v>
      </c>
      <c r="G205" s="12" t="s">
        <v>216</v>
      </c>
      <c r="H205" s="12" t="s">
        <v>805</v>
      </c>
      <c r="I205" s="75" t="s">
        <v>1723</v>
      </c>
      <c r="J205" s="70" t="str">
        <f>"&lt;p style="&amp;""""&amp;"padding-left: 2em; text-indent: -2em;"&amp;""""&amp;"&gt;["&amp;I205&amp;"]&lt;/p&gt;{#"&amp;F205&amp;"}&lt;br&gt;&lt;br&gt;"</f>
        <v>&lt;p style="padding-left: 2em; text-indent: -2em;"&gt;[Johanns, P, Haucke, T., &amp; Steinhage, V. (2022) Automated Distance Estimation and Animal Tracking for Wildlife Camera Trapping. *Ecological Informatics, 70,* arXiv:2202. 04613. &lt;https://doi.org/10.48550/arXiv.2202.04613&gt;]&lt;/p&gt;{#johanns_et_al_2022}&lt;br&gt;&lt;br&gt;</v>
      </c>
      <c r="K205" s="12" t="s">
        <v>621</v>
      </c>
      <c r="L205" s="12" t="str">
        <f>LEFT(I205,141)&amp;" &lt;br&gt; &amp;nbsp;&amp;nbsp;&amp;nbsp;&amp;nbsp;&amp;nbsp;&amp;nbsp;&amp;nbsp;&amp;nbsp;"&amp;MID(I205,2,142)&amp;MID(I205,142,500)&amp;"&lt;br&gt;&lt;br&gt;"</f>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M205" s="12" t="str">
        <f>"{{ ref_intext_"&amp;F205&amp;" }}"</f>
        <v>{{ ref_intext_johanns_et_al_2022 }}</v>
      </c>
      <c r="N205" s="12" t="str">
        <f>"{{ ref_bib_"&amp;F205&amp;" }}"</f>
        <v>{{ ref_bib_johanns_et_al_2022 }}</v>
      </c>
      <c r="O205" s="12" t="str">
        <f>"    ref_intext_"&amp;F205&amp;": "&amp;""""&amp;"["&amp;G205&amp;"](#"&amp;F205&amp;")"&amp;""""</f>
        <v xml:space="preserve">    ref_intext_johanns_et_al_2022: "[Johanns et al., 2022](#johanns_et_al_2022)"</v>
      </c>
      <c r="P205" s="12" t="str">
        <f>"    ref_intext_"&amp;F205&amp;": "&amp;""""&amp;G205&amp;""""</f>
        <v xml:space="preserve">    ref_intext_johanns_et_al_2022: "Johanns et al., 2022"</v>
      </c>
      <c r="Q205" s="12" t="str">
        <f>"    ref_bib_"&amp;F205&amp;": "&amp;""""&amp;I205&amp;""""</f>
        <v xml:space="preserve">    ref_bib_johanns_et_al_2022: "Johanns, P, Haucke, T., &amp; Steinhage, V. (2022) Automated Distance Estimation and Animal Tracking for Wildlife Camera Trapping. *Ecological Informatics, 70,* arXiv:2202. 04613. &lt;https://doi.org/10.48550/arXiv.2202.04613&gt;"</v>
      </c>
    </row>
    <row r="206" spans="2:17" ht="15">
      <c r="E206" s="12" t="b">
        <v>1</v>
      </c>
      <c r="F206" s="12" t="s">
        <v>3703</v>
      </c>
      <c r="G206" s="17" t="s">
        <v>3707</v>
      </c>
      <c r="H206" s="17" t="s">
        <v>3707</v>
      </c>
      <c r="I206" s="75" t="s">
        <v>3704</v>
      </c>
      <c r="J206" s="70" t="str">
        <f>"&lt;p style="&amp;""""&amp;"padding-left: 2em; text-indent: -2em;"&amp;""""&amp;"&gt;["&amp;I206&amp;"]&lt;/p&gt;{#"&amp;F206&amp;"}&lt;br&gt;&lt;br&gt;"</f>
        <v>&lt;p style="padding-left: 2em; text-indent: -2em;"&gt;[Johnson, D. H. (1980). The Comparison of Usage and Availability Measurements for Evaluating Resource Preference. *Ecology, 61*(1), 65–71. &lt;https://doi.org/10.2307/1937156&gt;]&lt;/p&gt;{#johnson_2008}&lt;br&gt;&lt;br&gt;</v>
      </c>
      <c r="K206" s="12" t="s">
        <v>621</v>
      </c>
      <c r="M206" s="12" t="str">
        <f>"{{ ref_intext_"&amp;F206&amp;" }}"</f>
        <v>{{ ref_intext_johnson_2008 }}</v>
      </c>
      <c r="N206" s="12" t="str">
        <f>"{{ ref_bib_"&amp;F206&amp;" }}"</f>
        <v>{{ ref_bib_johnson_2008 }}</v>
      </c>
      <c r="O206" s="12" t="str">
        <f>"    ref_intext_"&amp;F206&amp;": "&amp;""""&amp;"["&amp;G206&amp;"](#"&amp;F206&amp;")"&amp;""""</f>
        <v xml:space="preserve">    ref_intext_johnson_2008: "[Johnson, 1980](#johnson_2008)"</v>
      </c>
      <c r="P206" s="12" t="str">
        <f>"    ref_intext_"&amp;F206&amp;": "&amp;""""&amp;G206&amp;""""</f>
        <v xml:space="preserve">    ref_intext_johnson_2008: "Johnson, 1980"</v>
      </c>
      <c r="Q206" s="12" t="str">
        <f>"    ref_bib_"&amp;F206&amp;": "&amp;""""&amp;I206&amp;""""</f>
        <v xml:space="preserve">    ref_bib_johnson_2008: "Johnson, D. H. (1980). The Comparison of Usage and Availability Measurements for Evaluating Resource Preference. *Ecology, 61*(1), 65–71. &lt;https://doi.org/10.2307/1937156&gt;"</v>
      </c>
    </row>
    <row r="207" spans="2:17" ht="15">
      <c r="E207" s="12" t="b">
        <v>1</v>
      </c>
      <c r="F207" s="12" t="s">
        <v>3517</v>
      </c>
      <c r="G207" s="12" t="s">
        <v>3515</v>
      </c>
      <c r="I207" s="75" t="s">
        <v>3516</v>
      </c>
      <c r="J207" s="70" t="str">
        <f>"&lt;p style="&amp;""""&amp;"padding-left: 2em; text-indent: -2em;"&amp;""""&amp;"&gt;["&amp;I207&amp;"]&lt;/p&gt;{#"&amp;F207&amp;"}&lt;br&gt;&lt;br&gt;"</f>
        <v>&lt;p style="padding-left: 2em; text-indent: -2em;"&gt;[Jones,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&lt;https://doi.org/10.1890/08-1494.1&gt;]&lt;/p&gt;{#jones_et_al_2009}&lt;br&gt;&lt;br&gt;</v>
      </c>
      <c r="K207" s="12" t="s">
        <v>621</v>
      </c>
      <c r="M207" s="12" t="str">
        <f>"{{ ref_intext_"&amp;F207&amp;" }}"</f>
        <v>{{ ref_intext_jones_et_al_2009 }}</v>
      </c>
      <c r="N207" s="12" t="str">
        <f>"{{ ref_bib_"&amp;F207&amp;" }}"</f>
        <v>{{ ref_bib_jones_et_al_2009 }}</v>
      </c>
      <c r="O207" s="12" t="str">
        <f>"    ref_intext_"&amp;F207&amp;": "&amp;""""&amp;"["&amp;G207&amp;"](#"&amp;F207&amp;")"&amp;""""</f>
        <v xml:space="preserve">    ref_intext_jones_et_al_2009: "[Jones et al., 2009](#jones_et_al_2009)"</v>
      </c>
      <c r="P207" s="12" t="str">
        <f>"    ref_intext_"&amp;F207&amp;": "&amp;""""&amp;G207&amp;""""</f>
        <v xml:space="preserve">    ref_intext_jones_et_al_2009: "Jones et al., 2009"</v>
      </c>
      <c r="Q207" s="12" t="str">
        <f>"    ref_bib_"&amp;F207&amp;": "&amp;""""&amp;I207&amp;""""</f>
        <v xml:space="preserve">    ref_bib_jones_et_al_2009: "Jones,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v>
      </c>
    </row>
    <row r="208" spans="2:17" ht="15">
      <c r="B208" s="12" t="b">
        <v>1</v>
      </c>
      <c r="C208" s="12" t="b">
        <v>0</v>
      </c>
      <c r="D208" s="12" t="b">
        <v>0</v>
      </c>
      <c r="E208" s="12" t="b">
        <v>1</v>
      </c>
      <c r="F208" s="12" t="s">
        <v>1474</v>
      </c>
      <c r="G208" s="12" t="s">
        <v>215</v>
      </c>
      <c r="H208" s="12" t="s">
        <v>215</v>
      </c>
      <c r="I208" s="75" t="s">
        <v>1724</v>
      </c>
      <c r="J208" s="70" t="str">
        <f>"&lt;p style="&amp;""""&amp;"padding-left: 2em; text-indent: -2em;"&amp;""""&amp;"&gt;["&amp;I208&amp;"]&lt;/p&gt;{#"&amp;F208&amp;"}&lt;br&gt;&lt;br&gt;"</f>
        <v>&lt;p style="padding-left: 2em; text-indent: -2em;"&gt;[Junker, J., Kühl, H., Orth, L., Smith, R., Petrovan, S., &amp; Sutherland, W. (2021). *7. Primate Conservation.* In (pp. 435–486). &lt;https://doi.org/10.11647/obp.0267.07&gt;]&lt;/p&gt;{#junker_et_al_2021}&lt;br&gt;&lt;br&gt;</v>
      </c>
      <c r="K208" s="12" t="s">
        <v>621</v>
      </c>
      <c r="L208" s="12" t="str">
        <f>LEFT(I208,141)&amp;" &lt;br&gt; &amp;nbsp;&amp;nbsp;&amp;nbsp;&amp;nbsp;&amp;nbsp;&amp;nbsp;&amp;nbsp;&amp;nbsp;"&amp;MID(I208,2,142)&amp;MID(I208,142,500)&amp;"&lt;br&gt;&lt;br&gt;"</f>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M208" s="12" t="str">
        <f>"{{ ref_intext_"&amp;F208&amp;" }}"</f>
        <v>{{ ref_intext_junker_et_al_2021 }}</v>
      </c>
      <c r="N208" s="12" t="str">
        <f>"{{ ref_bib_"&amp;F208&amp;" }}"</f>
        <v>{{ ref_bib_junker_et_al_2021 }}</v>
      </c>
      <c r="O208" s="12" t="str">
        <f>"    ref_intext_"&amp;F208&amp;": "&amp;""""&amp;"["&amp;G208&amp;"](#"&amp;F208&amp;")"&amp;""""</f>
        <v xml:space="preserve">    ref_intext_junker_et_al_2021: "[Junker et al., 2021](#junker_et_al_2021)"</v>
      </c>
      <c r="P208" s="12" t="str">
        <f>"    ref_intext_"&amp;F208&amp;": "&amp;""""&amp;G208&amp;""""</f>
        <v xml:space="preserve">    ref_intext_junker_et_al_2021: "Junker et al., 2021"</v>
      </c>
      <c r="Q208" s="12" t="str">
        <f>"    ref_bib_"&amp;F208&amp;": "&amp;""""&amp;I208&amp;""""</f>
        <v xml:space="preserve">    ref_bib_junker_et_al_2021: "Junker, J., Kühl, H., Orth, L., Smith, R., Petrovan, S., &amp; Sutherland, W. (2021). *7. Primate Conservation.* In (pp. 435–486). &lt;https://doi.org/10.11647/obp.0267.07&gt;"</v>
      </c>
    </row>
    <row r="209" spans="2:17" ht="15">
      <c r="B209" s="12" t="b">
        <v>1</v>
      </c>
      <c r="C209" s="12" t="b">
        <v>0</v>
      </c>
      <c r="D209" s="12" t="b">
        <v>0</v>
      </c>
      <c r="E209" s="12" t="b">
        <v>1</v>
      </c>
      <c r="F209" s="12" t="s">
        <v>18</v>
      </c>
      <c r="G209" s="12" t="s">
        <v>214</v>
      </c>
      <c r="H209" s="12" t="s">
        <v>214</v>
      </c>
      <c r="I209" s="75" t="s">
        <v>1727</v>
      </c>
      <c r="J209" s="70" t="str">
        <f>"&lt;p style="&amp;""""&amp;"padding-left: 2em; text-indent: -2em;"&amp;""""&amp;"&gt;["&amp;I209&amp;"]&lt;/p&gt;{#"&amp;F209&amp;"}&lt;br&gt;&lt;br&gt;"</f>
        <v>&lt;p style="padding-left: 2em; text-indent: -2em;"&gt;[Karanth, K. U. (1995). Estimating tiger Panthera tigris populations from camera-trap data using capture-recapture models. *Biological Conservation, 71*(3), 333–338. &lt;https://doi.org/10.1016/0006-3207(94)00057-W&gt;]&lt;/p&gt;{#karanth_1995}&lt;br&gt;&lt;br&gt;</v>
      </c>
      <c r="K209" s="12" t="s">
        <v>621</v>
      </c>
      <c r="L209" s="12" t="str">
        <f>LEFT(I209,141)&amp;" &lt;br&gt; &amp;nbsp;&amp;nbsp;&amp;nbsp;&amp;nbsp;&amp;nbsp;&amp;nbsp;&amp;nbsp;&amp;nbsp;"&amp;MID(I209,2,142)&amp;MID(I209,142,500)&amp;"&lt;br&gt;&lt;br&gt;"</f>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M209" s="12" t="str">
        <f>"{{ ref_intext_"&amp;F209&amp;" }}"</f>
        <v>{{ ref_intext_karanth_1995 }}</v>
      </c>
      <c r="N209" s="12" t="str">
        <f>"{{ ref_bib_"&amp;F209&amp;" }}"</f>
        <v>{{ ref_bib_karanth_1995 }}</v>
      </c>
      <c r="O209" s="12" t="str">
        <f>"    ref_intext_"&amp;F209&amp;": "&amp;""""&amp;"["&amp;G209&amp;"](#"&amp;F209&amp;")"&amp;""""</f>
        <v xml:space="preserve">    ref_intext_karanth_1995: "[Karanth, 1995](#karanth_1995)"</v>
      </c>
      <c r="P209" s="12" t="str">
        <f>"    ref_intext_"&amp;F209&amp;": "&amp;""""&amp;G209&amp;""""</f>
        <v xml:space="preserve">    ref_intext_karanth_1995: "Karanth, 1995"</v>
      </c>
      <c r="Q209" s="12" t="str">
        <f>"    ref_bib_"&amp;F209&amp;": "&amp;""""&amp;I209&amp;""""</f>
        <v xml:space="preserve">    ref_bib_karanth_1995: "Karanth, K. U. (1995). Estimating tiger Panthera tigris populations from camera-trap data using capture-recapture models. *Biological Conservation, 71*(3), 333–338. &lt;https://doi.org/10.1016/0006-3207(94)00057-W&gt;"</v>
      </c>
    </row>
    <row r="210" spans="2:17" ht="15">
      <c r="B210" s="12" t="b">
        <v>1</v>
      </c>
      <c r="C210" s="12" t="b">
        <v>1</v>
      </c>
      <c r="D210" s="12" t="b">
        <v>0</v>
      </c>
      <c r="E210" s="12" t="b">
        <v>1</v>
      </c>
      <c r="F210" s="12" t="s">
        <v>1475</v>
      </c>
      <c r="G210" s="12" t="s">
        <v>211</v>
      </c>
      <c r="H210" s="12" t="s">
        <v>211</v>
      </c>
      <c r="I210" s="75" t="s">
        <v>1726</v>
      </c>
      <c r="J210" s="70" t="str">
        <f>"&lt;p style="&amp;""""&amp;"padding-left: 2em; text-indent: -2em;"&amp;""""&amp;"&gt;["&amp;I210&amp;"]&lt;/p&gt;{#"&amp;F210&amp;"}&lt;br&gt;&lt;br&gt;"</f>
        <v>&lt;p style="padding-left: 2em; text-indent: -2em;"&gt;[Karanth, K. U., Nichols, J. D., Kumar, N. S., &amp; Hines, J. E. (2006). Assessing Tiger Population Dynamics Using Photographic Capture–Recapture Sampling. *Ecology, 87*(11), 2925–2937. &lt;https://doi.org/10.1890/0012-9658(2006)87[2925:ATPDUP]2.0.CO;2&gt;]&lt;/p&gt;{#karanth_et_al_2006}&lt;br&gt;&lt;br&gt;</v>
      </c>
      <c r="K210" s="12" t="s">
        <v>621</v>
      </c>
      <c r="L210" s="12" t="str">
        <f>LEFT(I210,141)&amp;" &lt;br&gt; &amp;nbsp;&amp;nbsp;&amp;nbsp;&amp;nbsp;&amp;nbsp;&amp;nbsp;&amp;nbsp;&amp;nbsp;"&amp;MID(I210,2,142)&amp;MID(I210,142,500)&amp;"&lt;br&gt;&lt;br&gt;"</f>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M210" s="12" t="str">
        <f>"{{ ref_intext_"&amp;F210&amp;" }}"</f>
        <v>{{ ref_intext_karanth_et_al_2006 }}</v>
      </c>
      <c r="N210" s="12" t="str">
        <f>"{{ ref_bib_"&amp;F210&amp;" }}"</f>
        <v>{{ ref_bib_karanth_et_al_2006 }}</v>
      </c>
      <c r="O210" s="12" t="str">
        <f>"    ref_intext_"&amp;F210&amp;": "&amp;""""&amp;"["&amp;G210&amp;"](#"&amp;F210&amp;")"&amp;""""</f>
        <v xml:space="preserve">    ref_intext_karanth_et_al_2006: "[Karanth et al., 2006](#karanth_et_al_2006)"</v>
      </c>
      <c r="P210" s="12" t="str">
        <f>"    ref_intext_"&amp;F210&amp;": "&amp;""""&amp;G210&amp;""""</f>
        <v xml:space="preserve">    ref_intext_karanth_et_al_2006: "Karanth et al., 2006"</v>
      </c>
      <c r="Q210" s="12" t="str">
        <f>"    ref_bib_"&amp;F210&amp;": "&amp;""""&amp;I210&amp;""""</f>
        <v xml:space="preserve">    ref_bib_karanth_et_al_2006: "Karanth, K. U., Nichols, J. D., Kumar, N. S., &amp; Hines, J. E. (2006). Assessing Tiger Population Dynamics Using Photographic Capture–Recapture Sampling. *Ecology, 87*(11), 2925–2937. &lt;https://doi.org/10.1890/0012-9658(2006)87[2925:ATPDUP]2.0.CO;2&gt;"</v>
      </c>
    </row>
    <row r="211" spans="2:17" ht="15">
      <c r="B211" s="12" t="b">
        <v>1</v>
      </c>
      <c r="C211" s="12" t="b">
        <v>0</v>
      </c>
      <c r="D211" s="12" t="b">
        <v>0</v>
      </c>
      <c r="E211" s="12" t="b">
        <v>1</v>
      </c>
      <c r="F211" s="12" t="s">
        <v>1476</v>
      </c>
      <c r="G211" s="12" t="s">
        <v>212</v>
      </c>
      <c r="H211" s="12" t="s">
        <v>804</v>
      </c>
      <c r="I211" s="75" t="s">
        <v>2659</v>
      </c>
      <c r="J211" s="70" t="str">
        <f>"&lt;p style="&amp;""""&amp;"padding-left: 2em; text-indent: -2em;"&amp;""""&amp;"&gt;["&amp;I211&amp;"]&lt;/p&gt;{#"&amp;F211&amp;"}&lt;br&gt;&lt;br&gt;"</f>
        <v>&lt;p style="padding-left: 2em; text-indent: -2em;"&gt;[Karanth,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&lt;https://doi.org/10.1007/978-4-431-99495-4&gt;]&lt;/p&gt;{#karanth_et_al_2011}&lt;br&gt;&lt;br&gt;</v>
      </c>
      <c r="K211" s="12" t="s">
        <v>621</v>
      </c>
      <c r="L211" s="12" t="str">
        <f>LEFT(I211,141)&amp;" &lt;br&gt; &amp;nbsp;&amp;nbsp;&amp;nbsp;&amp;nbsp;&amp;nbsp;&amp;nbsp;&amp;nbsp;&amp;nbsp;"&amp;MID(I211,2,142)&amp;MID(I211,142,500)&amp;"&lt;br&gt;&lt;br&gt;"</f>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M211" s="12" t="str">
        <f>"{{ ref_intext_"&amp;F211&amp;" }}"</f>
        <v>{{ ref_intext_karanth_et_al_2011 }}</v>
      </c>
      <c r="N211" s="12" t="str">
        <f>"{{ ref_bib_"&amp;F211&amp;" }}"</f>
        <v>{{ ref_bib_karanth_et_al_2011 }}</v>
      </c>
      <c r="O211" s="12" t="str">
        <f>"    ref_intext_"&amp;F211&amp;": "&amp;""""&amp;"["&amp;G211&amp;"](#"&amp;F211&amp;")"&amp;""""</f>
        <v xml:space="preserve">    ref_intext_karanth_et_al_2011: "[Karanth et al., 2011](#karanth_et_al_2011)"</v>
      </c>
      <c r="P211" s="12" t="str">
        <f>"    ref_intext_"&amp;F211&amp;": "&amp;""""&amp;G211&amp;""""</f>
        <v xml:space="preserve">    ref_intext_karanth_et_al_2011: "Karanth et al., 2011"</v>
      </c>
      <c r="Q211" s="12" t="str">
        <f>"    ref_bib_"&amp;F211&amp;": "&amp;""""&amp;I211&amp;""""</f>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212" spans="2:17" ht="15">
      <c r="B212" s="12" t="b">
        <v>1</v>
      </c>
      <c r="C212" s="12" t="b">
        <v>0</v>
      </c>
      <c r="D212" s="12" t="b">
        <v>0</v>
      </c>
      <c r="E212" s="12" t="b">
        <v>1</v>
      </c>
      <c r="F212" s="12" t="s">
        <v>1477</v>
      </c>
      <c r="G212" s="12" t="s">
        <v>213</v>
      </c>
      <c r="H212" s="12" t="s">
        <v>213</v>
      </c>
      <c r="I212" s="75" t="s">
        <v>1725</v>
      </c>
      <c r="J212" s="70" t="str">
        <f>"&lt;p style="&amp;""""&amp;"padding-left: 2em; text-indent: -2em;"&amp;""""&amp;"&gt;["&amp;I212&amp;"]&lt;/p&gt;{#"&amp;F212&amp;"}&lt;br&gt;&lt;br&gt;"</f>
        <v>&lt;p style="padding-left: 2em; text-indent: -2em;"&gt;[Karanth, K. U., &amp; Nichols, J. D. (1998). Estimation of tiger densities in India using photographic captures and recaptures. *Ecology*, *79*(8), 2852–2862. &lt;https://doi.org/10.1890/0012-9658(1998)079[2852:EOTDII]2.0.CO;2&gt;]&lt;/p&gt;{#karanth_nichols_1998}&lt;br&gt;&lt;br&gt;</v>
      </c>
      <c r="K212" s="12" t="s">
        <v>621</v>
      </c>
      <c r="L212" s="12" t="str">
        <f>LEFT(I212,141)&amp;" &lt;br&gt; &amp;nbsp;&amp;nbsp;&amp;nbsp;&amp;nbsp;&amp;nbsp;&amp;nbsp;&amp;nbsp;&amp;nbsp;"&amp;MID(I212,2,142)&amp;MID(I212,142,500)&amp;"&lt;br&gt;&lt;br&gt;"</f>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M212" s="12" t="str">
        <f>"{{ ref_intext_"&amp;F212&amp;" }}"</f>
        <v>{{ ref_intext_karanth_nichols_1998 }}</v>
      </c>
      <c r="N212" s="12" t="str">
        <f>"{{ ref_bib_"&amp;F212&amp;" }}"</f>
        <v>{{ ref_bib_karanth_nichols_1998 }}</v>
      </c>
      <c r="O212" s="12" t="str">
        <f>"    ref_intext_"&amp;F212&amp;": "&amp;""""&amp;"["&amp;G212&amp;"](#"&amp;F212&amp;")"&amp;""""</f>
        <v xml:space="preserve">    ref_intext_karanth_nichols_1998: "[Karanth &amp; Nichols, 1998](#karanth_nichols_1998)"</v>
      </c>
      <c r="P212" s="12" t="str">
        <f>"    ref_intext_"&amp;F212&amp;": "&amp;""""&amp;G212&amp;""""</f>
        <v xml:space="preserve">    ref_intext_karanth_nichols_1998: "Karanth &amp; Nichols, 1998"</v>
      </c>
      <c r="Q212" s="12" t="str">
        <f>"    ref_bib_"&amp;F212&amp;": "&amp;""""&amp;I212&amp;""""</f>
        <v xml:space="preserve">    ref_bib_karanth_nichols_1998: "Karanth, K. U., &amp; Nichols, J. D. (1998). Estimation of tiger densities in India using photographic captures and recaptures. *Ecology*, *79*(8), 2852–2862. &lt;https://doi.org/10.1890/0012-9658(1998)079[2852:EOTDII]2.0.CO;2&gt;"</v>
      </c>
    </row>
    <row r="213" spans="2:17" ht="15">
      <c r="B213" s="12" t="b">
        <v>0</v>
      </c>
      <c r="C213" s="12" t="b">
        <v>0</v>
      </c>
      <c r="E213" s="12" t="b">
        <v>1</v>
      </c>
      <c r="F213" s="12" t="s">
        <v>2211</v>
      </c>
      <c r="G213" s="12" t="s">
        <v>2210</v>
      </c>
      <c r="H213" s="12" t="s">
        <v>2210</v>
      </c>
      <c r="I213" s="75" t="s">
        <v>3689</v>
      </c>
      <c r="J213" s="70" t="str">
        <f>"&lt;p style="&amp;""""&amp;"padding-left: 2em; text-indent: -2em;"&amp;""""&amp;"&gt;["&amp;I213&amp;"]&lt;/p&gt;{#"&amp;F213&amp;"}&lt;br&gt;&lt;br&gt;"</f>
        <v>&lt;p style="padding-left: 2em; text-indent: -2em;"&gt;[Kavčić, K., Palencia, P., Apollonio, M., Vicente, J., &amp; Šprem, N. (2021). Random encounter model to estimate density of mountain-dwelling ungulate. *European Journal of Wildlife Research, 67*(5), 87. &lt;https://doi.org/10.1007/s10344-021-01530-1&gt;]&lt;/p&gt;{#kavcic_et_al_2021}&lt;br&gt;&lt;br&gt;</v>
      </c>
      <c r="K213" s="12" t="s">
        <v>621</v>
      </c>
      <c r="L213" s="12" t="str">
        <f>LEFT(I213,141)&amp;" &lt;br&gt; &amp;nbsp;&amp;nbsp;&amp;nbsp;&amp;nbsp;&amp;nbsp;&amp;nbsp;&amp;nbsp;&amp;nbsp;"&amp;MID(I213,2,100)&amp;MID(I213,142,500)</f>
        <v>Kavčić, K., Palencia, P., Apollonio, M., Vicente, J., &amp; Šprem, N. (2021). Random encounter model to estimate density of mountain-dwelling ung &lt;br&gt; &amp;nbsp;&amp;nbsp;&amp;nbsp;&amp;nbsp;&amp;nbsp;&amp;nbsp;&amp;nbsp;&amp;nbsp;avčić, K., Palencia, P., Apollonio, M., Vicente, J., &amp; Šprem, N. (2021). Random encounter model to eulate. *European Journal of Wildlife Research, 67*(5), 87. &lt;https://doi.org/10.1007/s10344-021-01530-1&gt;</v>
      </c>
      <c r="M213" s="12" t="str">
        <f>"{{ ref_intext_"&amp;F213&amp;" }}"</f>
        <v>{{ ref_intext_kavcic_et_al_2021 }}</v>
      </c>
      <c r="N213" s="12" t="str">
        <f>"{{ ref_bib_"&amp;F213&amp;" }}"</f>
        <v>{{ ref_bib_kavcic_et_al_2021 }}</v>
      </c>
      <c r="O213" s="12" t="str">
        <f>"    ref_intext_"&amp;F213&amp;": "&amp;""""&amp;"["&amp;G213&amp;"](#"&amp;F213&amp;")"&amp;""""</f>
        <v xml:space="preserve">    ref_intext_kavcic_et_al_2021: "[Kavčić et al., 2021](#kavcic_et_al_2021)"</v>
      </c>
      <c r="P213" s="12" t="str">
        <f>"    ref_intext_"&amp;F213&amp;": "&amp;""""&amp;G213&amp;""""</f>
        <v xml:space="preserve">    ref_intext_kavcic_et_al_2021: "Kavčić et al., 2021"</v>
      </c>
      <c r="Q213" s="12" t="str">
        <f>"    ref_bib_"&amp;F213&amp;": "&amp;""""&amp;I213&amp;""""</f>
        <v xml:space="preserve">    ref_bib_kavcic_et_al_2021: "Kavčić, K., Palencia, P., Apollonio, M., Vicente, J., &amp; Šprem, N. (2021). Random encounter model to estimate density of mountain-dwelling ungulate. *European Journal of Wildlife Research, 67*(5), 87. &lt;https://doi.org/10.1007/s10344-021-01530-1&gt;"</v>
      </c>
    </row>
    <row r="214" spans="2:17" ht="15">
      <c r="B214" s="12" t="b">
        <v>0</v>
      </c>
      <c r="C214" s="12" t="b">
        <v>0</v>
      </c>
      <c r="D214" s="12" t="s">
        <v>786</v>
      </c>
      <c r="E214" s="12" t="b">
        <v>1</v>
      </c>
      <c r="F214" s="12" t="s">
        <v>1478</v>
      </c>
      <c r="G214" s="12" t="s">
        <v>208</v>
      </c>
      <c r="H214" s="12" t="s">
        <v>208</v>
      </c>
      <c r="I214" s="75" t="s">
        <v>1728</v>
      </c>
      <c r="J214" s="70" t="str">
        <f>"&lt;p style="&amp;""""&amp;"padding-left: 2em; text-indent: -2em;"&amp;""""&amp;"&gt;["&amp;I214&amp;"]&lt;/p&gt;{#"&amp;F214&amp;"}&lt;br&gt;&lt;br&gt;"</f>
        <v>&lt;p style="padding-left: 2em; text-indent: -2em;"&gt;[Kays, R., Kranstauber, B., Jansen, P., Carbone, C., Rowcliffe, M., Fountain, T., &amp; Tilak, S. (2009). Camera traps as sensor networks for monitoring animal communities. *2009 IEEE 34th Conference on Local Computer Networks*, 811–818. &lt;https://doi.org/10.1109/lcn.2009.5355046&gt;]&lt;/p&gt;{#kays_et_al_2009}&lt;br&gt;&lt;br&gt;</v>
      </c>
      <c r="K214" s="12" t="s">
        <v>621</v>
      </c>
      <c r="L214" s="12" t="str">
        <f>LEFT(I214,141)&amp;" &lt;br&gt; &amp;nbsp;&amp;nbsp;&amp;nbsp;&amp;nbsp;&amp;nbsp;&amp;nbsp;&amp;nbsp;&amp;nbsp;"&amp;MID(I214,2,142)&amp;MID(I214,142,500)&amp;"&lt;br&gt;&lt;br&gt;"</f>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M214" s="12" t="str">
        <f>"{{ ref_intext_"&amp;F214&amp;" }}"</f>
        <v>{{ ref_intext_kays_et_al_2009 }}</v>
      </c>
      <c r="N214" s="12" t="str">
        <f>"{{ ref_bib_"&amp;F214&amp;" }}"</f>
        <v>{{ ref_bib_kays_et_al_2009 }}</v>
      </c>
      <c r="O214" s="12" t="str">
        <f>"    ref_intext_"&amp;F214&amp;": "&amp;""""&amp;"["&amp;G214&amp;"](#"&amp;F214&amp;")"&amp;""""</f>
        <v xml:space="preserve">    ref_intext_kays_et_al_2009: "[Kays et al., 2009](#kays_et_al_2009)"</v>
      </c>
      <c r="P214" s="12" t="str">
        <f>"    ref_intext_"&amp;F214&amp;": "&amp;""""&amp;G214&amp;""""</f>
        <v xml:space="preserve">    ref_intext_kays_et_al_2009: "Kays et al., 2009"</v>
      </c>
      <c r="Q214" s="12" t="str">
        <f>"    ref_bib_"&amp;F214&amp;": "&amp;""""&amp;I214&amp;""""</f>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215" spans="2:17" ht="15">
      <c r="B215" s="12" t="b">
        <v>1</v>
      </c>
      <c r="C215" s="12" t="b">
        <v>0</v>
      </c>
      <c r="D215" s="12" t="b">
        <v>0</v>
      </c>
      <c r="E215" s="12" t="b">
        <v>1</v>
      </c>
      <c r="F215" s="12" t="s">
        <v>1479</v>
      </c>
      <c r="G215" s="12" t="s">
        <v>207</v>
      </c>
      <c r="H215" s="12" t="s">
        <v>207</v>
      </c>
      <c r="I215" s="75" t="s">
        <v>1729</v>
      </c>
      <c r="J215" s="70" t="str">
        <f>"&lt;p style="&amp;""""&amp;"padding-left: 2em; text-indent: -2em;"&amp;""""&amp;"&gt;["&amp;I215&amp;"]&lt;/p&gt;{#"&amp;F215&amp;"}&lt;br&gt;&lt;br&gt;"</f>
        <v>&lt;p style="padding-left: 2em; text-indent: -2em;"&gt;[Kays, R., Tilak, S., Kranstauber, B., Jansen, P. A., Carbone, C., Rowcliffe, M. J., &amp; He, Z. (2010). Monitoring wild animal communities with arrays of motion sensitive camera traps. *arXiv Preprint*, arXiv:1009. 5718. &lt;https://arxiv.org/pdf/1009.5718&gt;]&lt;/p&gt;{#kays_et_al_2010}&lt;br&gt;&lt;br&gt;</v>
      </c>
      <c r="K215" s="12" t="s">
        <v>621</v>
      </c>
      <c r="L215" s="12" t="str">
        <f>LEFT(I215,141)&amp;" &lt;br&gt; &amp;nbsp;&amp;nbsp;&amp;nbsp;&amp;nbsp;&amp;nbsp;&amp;nbsp;&amp;nbsp;&amp;nbsp;"&amp;MID(I215,2,142)&amp;MID(I215,142,500)&amp;"&lt;br&gt;&lt;br&gt;"</f>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M215" s="12" t="str">
        <f>"{{ ref_intext_"&amp;F215&amp;" }}"</f>
        <v>{{ ref_intext_kays_et_al_2010 }}</v>
      </c>
      <c r="N215" s="12" t="str">
        <f>"{{ ref_bib_"&amp;F215&amp;" }}"</f>
        <v>{{ ref_bib_kays_et_al_2010 }}</v>
      </c>
      <c r="O215" s="12" t="str">
        <f>"    ref_intext_"&amp;F215&amp;": "&amp;""""&amp;"["&amp;G215&amp;"](#"&amp;F215&amp;")"&amp;""""</f>
        <v xml:space="preserve">    ref_intext_kays_et_al_2010: "[Kays et al., 2010](#kays_et_al_2010)"</v>
      </c>
      <c r="P215" s="12" t="str">
        <f>"    ref_intext_"&amp;F215&amp;": "&amp;""""&amp;G215&amp;""""</f>
        <v xml:space="preserve">    ref_intext_kays_et_al_2010: "Kays et al., 2010"</v>
      </c>
      <c r="Q215" s="12" t="str">
        <f>"    ref_bib_"&amp;F215&amp;": "&amp;""""&amp;I215&amp;""""</f>
        <v xml:space="preserve">    ref_bib_kays_et_al_2010: "Kays, R., Tilak, S., Kranstauber, B., Jansen, P. A., Carbone, C., Rowcliffe, M. J., &amp; He, Z. (2010). Monitoring wild animal communities with arrays of motion sensitive camera traps. *arXiv Preprint*, arXiv:1009. 5718. &lt;https://arxiv.org/pdf/1009.5718&gt;"</v>
      </c>
    </row>
    <row r="216" spans="2:17" ht="15">
      <c r="B216" s="12" t="b">
        <v>1</v>
      </c>
      <c r="C216" s="12" t="b">
        <v>0</v>
      </c>
      <c r="D216" s="12" t="b">
        <v>1</v>
      </c>
      <c r="E216" s="12" t="b">
        <v>1</v>
      </c>
      <c r="F216" s="12" t="s">
        <v>1480</v>
      </c>
      <c r="G216" s="12" t="s">
        <v>210</v>
      </c>
      <c r="H216" s="12" t="s">
        <v>210</v>
      </c>
      <c r="I216" s="75" t="s">
        <v>1730</v>
      </c>
      <c r="J216" s="70" t="str">
        <f>"&lt;p style="&amp;""""&amp;"padding-left: 2em; text-indent: -2em;"&amp;""""&amp;"&gt;["&amp;I216&amp;"]&lt;/p&gt;{#"&amp;F216&amp;"}&lt;br&gt;&lt;br&gt;"</f>
        <v>&lt;p style="padding-left: 2em; text-indent: -2em;"&gt;[Kays,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&lt;https://doi.org/10.1111/2041-210x.13370&gt;]&lt;/p&gt;{#kays_et_al_2020}&lt;br&gt;&lt;br&gt;</v>
      </c>
      <c r="K216" s="12" t="s">
        <v>621</v>
      </c>
      <c r="L216" s="12" t="str">
        <f>LEFT(I216,141)&amp;" &lt;br&gt; &amp;nbsp;&amp;nbsp;&amp;nbsp;&amp;nbsp;&amp;nbsp;&amp;nbsp;&amp;nbsp;&amp;nbsp;"&amp;MID(I216,2,142)&amp;MID(I216,142,500)&amp;"&lt;br&gt;&lt;br&gt;"</f>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M216" s="12" t="str">
        <f>"{{ ref_intext_"&amp;F216&amp;" }}"</f>
        <v>{{ ref_intext_kays_et_al_2020 }}</v>
      </c>
      <c r="N216" s="12" t="str">
        <f>"{{ ref_bib_"&amp;F216&amp;" }}"</f>
        <v>{{ ref_bib_kays_et_al_2020 }}</v>
      </c>
      <c r="O216" s="12" t="str">
        <f>"    ref_intext_"&amp;F216&amp;": "&amp;""""&amp;"["&amp;G216&amp;"](#"&amp;F216&amp;")"&amp;""""</f>
        <v xml:space="preserve">    ref_intext_kays_et_al_2020: "[Kays et al., 2020](#kays_et_al_2020)"</v>
      </c>
      <c r="P216" s="12" t="str">
        <f>"    ref_intext_"&amp;F216&amp;": "&amp;""""&amp;G216&amp;""""</f>
        <v xml:space="preserve">    ref_intext_kays_et_al_2020: "Kays et al., 2020"</v>
      </c>
      <c r="Q216" s="12" t="str">
        <f>"    ref_bib_"&amp;F216&amp;": "&amp;""""&amp;I216&amp;""""</f>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217" spans="2:17" ht="15">
      <c r="B217" s="12" t="b">
        <v>1</v>
      </c>
      <c r="C217" s="12" t="b">
        <v>0</v>
      </c>
      <c r="D217" s="12" t="b">
        <v>0</v>
      </c>
      <c r="E217" s="12" t="b">
        <v>1</v>
      </c>
      <c r="F217" s="12" t="s">
        <v>1481</v>
      </c>
      <c r="G217" s="12" t="s">
        <v>209</v>
      </c>
      <c r="H217" s="12" t="s">
        <v>209</v>
      </c>
      <c r="I217" s="75" t="s">
        <v>2660</v>
      </c>
      <c r="J217" s="70" t="str">
        <f>"&lt;p style="&amp;""""&amp;"padding-left: 2em; text-indent: -2em;"&amp;""""&amp;"&gt;["&amp;I217&amp;"]&lt;/p&gt;{#"&amp;F217&amp;"}&lt;br&gt;&lt;br&gt;"</f>
        <v>&lt;p style="padding-left: 2em; text-indent: -2em;"&gt;[Kays, R., Hody, A., Jachowski, D. S., &amp; Parsons, A. W. (2021). Empirical Evaluation of the Spatial Scale and Detection Process of Camera Trap Surveys. *Movement Ecology, 9*, 41. &lt;https://doi.org/10.1186/s40462-021-00277-3.&gt;]&lt;/p&gt;{#kays_et_al_2021}&lt;br&gt;&lt;br&gt;</v>
      </c>
      <c r="K217" s="12" t="s">
        <v>621</v>
      </c>
      <c r="L217" s="12" t="str">
        <f>LEFT(I217,141)&amp;" &lt;br&gt; &amp;nbsp;&amp;nbsp;&amp;nbsp;&amp;nbsp;&amp;nbsp;&amp;nbsp;&amp;nbsp;&amp;nbsp;"&amp;MID(I217,2,142)&amp;MID(I217,142,500)&amp;"&lt;br&gt;&lt;br&gt;"</f>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M217" s="12" t="str">
        <f>"{{ ref_intext_"&amp;F217&amp;" }}"</f>
        <v>{{ ref_intext_kays_et_al_2021 }}</v>
      </c>
      <c r="N217" s="12" t="str">
        <f>"{{ ref_bib_"&amp;F217&amp;" }}"</f>
        <v>{{ ref_bib_kays_et_al_2021 }}</v>
      </c>
      <c r="O217" s="12" t="str">
        <f>"    ref_intext_"&amp;F217&amp;": "&amp;""""&amp;"["&amp;G217&amp;"](#"&amp;F217&amp;")"&amp;""""</f>
        <v xml:space="preserve">    ref_intext_kays_et_al_2021: "[Kays et al., 2021](#kays_et_al_2021)"</v>
      </c>
      <c r="P217" s="12" t="str">
        <f>"    ref_intext_"&amp;F217&amp;": "&amp;""""&amp;G217&amp;""""</f>
        <v xml:space="preserve">    ref_intext_kays_et_al_2021: "Kays et al., 2021"</v>
      </c>
      <c r="Q217" s="12" t="str">
        <f>"    ref_bib_"&amp;F217&amp;": "&amp;""""&amp;I217&amp;""""</f>
        <v xml:space="preserve">    ref_bib_kays_et_al_2021: "Kays, R., Hody, A., Jachowski, D. S., &amp; Parsons, A. W. (2021). Empirical Evaluation of the Spatial Scale and Detection Process of Camera Trap Surveys. *Movement Ecology, 9*, 41. &lt;https://doi.org/10.1186/s40462-021-00277-3.&gt;"</v>
      </c>
    </row>
    <row r="218" spans="2:17" ht="15">
      <c r="B218" s="12" t="b">
        <v>0</v>
      </c>
      <c r="C218" s="12" t="b">
        <v>0</v>
      </c>
      <c r="D218" s="12" t="b">
        <v>1</v>
      </c>
      <c r="E218" s="12" t="b">
        <v>1</v>
      </c>
      <c r="F218" s="12" t="s">
        <v>1482</v>
      </c>
      <c r="G218" s="12" t="s">
        <v>206</v>
      </c>
      <c r="H218" s="12" t="s">
        <v>206</v>
      </c>
      <c r="I218" s="75" t="s">
        <v>1731</v>
      </c>
      <c r="J218" s="70" t="str">
        <f>"&lt;p style="&amp;""""&amp;"padding-left: 2em; text-indent: -2em;"&amp;""""&amp;"&gt;["&amp;I218&amp;"]&lt;/p&gt;{#"&amp;F218&amp;"}&lt;br&gt;&lt;br&gt;"</f>
        <v>&lt;p style="padding-left: 2em; text-indent: -2em;"&gt;[Keim, J. L., DeWitt, P. D., &amp; Lele, S. R. (2011). Predators choose prey over prey habitats: Evidence from a lynx–hare system. *Ecological Applications*, *21*(4), 1011–1016. &lt;https://doi.org/10.1890/10-0949.1&gt;]&lt;/p&gt;{#keim_et_al_2011}&lt;br&gt;&lt;br&gt;</v>
      </c>
      <c r="K218" s="12" t="s">
        <v>621</v>
      </c>
      <c r="L218" s="12" t="str">
        <f>LEFT(I218,141)&amp;" &lt;br&gt; &amp;nbsp;&amp;nbsp;&amp;nbsp;&amp;nbsp;&amp;nbsp;&amp;nbsp;&amp;nbsp;&amp;nbsp;"&amp;MID(I218,2,142)&amp;MID(I218,142,500)&amp;"&lt;br&gt;&lt;br&gt;"</f>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M218" s="12" t="str">
        <f>"{{ ref_intext_"&amp;F218&amp;" }}"</f>
        <v>{{ ref_intext_keim_et_al_2011 }}</v>
      </c>
      <c r="N218" s="12" t="str">
        <f>"{{ ref_bib_"&amp;F218&amp;" }}"</f>
        <v>{{ ref_bib_keim_et_al_2011 }}</v>
      </c>
      <c r="O218" s="12" t="str">
        <f>"    ref_intext_"&amp;F218&amp;": "&amp;""""&amp;"["&amp;G218&amp;"](#"&amp;F218&amp;")"&amp;""""</f>
        <v xml:space="preserve">    ref_intext_keim_et_al_2011: "[Keim et al., 2011](#keim_et_al_2011)"</v>
      </c>
      <c r="P218" s="12" t="str">
        <f>"    ref_intext_"&amp;F218&amp;": "&amp;""""&amp;G218&amp;""""</f>
        <v xml:space="preserve">    ref_intext_keim_et_al_2011: "Keim et al., 2011"</v>
      </c>
      <c r="Q218" s="12" t="str">
        <f>"    ref_bib_"&amp;F218&amp;": "&amp;""""&amp;I218&amp;""""</f>
        <v xml:space="preserve">    ref_bib_keim_et_al_2011: "Keim, J. L., DeWitt, P. D., &amp; Lele, S. R. (2011). Predators choose prey over prey habitats: Evidence from a lynx–hare system. *Ecological Applications*, *21*(4), 1011–1016. &lt;https://doi.org/10.1890/10-0949.1&gt;"</v>
      </c>
    </row>
    <row r="219" spans="2:17" ht="15">
      <c r="B219" s="12" t="b">
        <v>1</v>
      </c>
      <c r="C219" s="12" t="b">
        <v>0</v>
      </c>
      <c r="D219" s="12" t="b">
        <v>1</v>
      </c>
      <c r="E219" s="12" t="b">
        <v>1</v>
      </c>
      <c r="F219" s="12" t="s">
        <v>1483</v>
      </c>
      <c r="G219" s="12" t="s">
        <v>204</v>
      </c>
      <c r="H219" s="12" t="s">
        <v>204</v>
      </c>
      <c r="I219" s="75" t="s">
        <v>1732</v>
      </c>
      <c r="J219" s="70" t="str">
        <f>"&lt;p style="&amp;""""&amp;"padding-left: 2em; text-indent: -2em;"&amp;""""&amp;"&gt;["&amp;I219&amp;"]&lt;/p&gt;{#"&amp;F219&amp;"}&lt;br&gt;&lt;br&gt;"</f>
        <v>&lt;p style="padding-left: 2em; text-indent: -2em;"&gt;[Keim, J. L., Lele, S. R., DeWitt, P. D., Fitzpatrick, J. J., Jenni, N. S. (2019). Estimating the intensity of use by interacting predators and prey using camera traps. *Journal of Animal Ecology, 88*, 690–701. &lt;https://doi.org/10.1111/1365-2656.12960&gt;]&lt;/p&gt;{#keim_et_al_2019}&lt;br&gt;&lt;br&gt;</v>
      </c>
      <c r="K219" s="12" t="s">
        <v>621</v>
      </c>
      <c r="L219" s="12" t="str">
        <f>LEFT(I219,141)&amp;" &lt;br&gt; &amp;nbsp;&amp;nbsp;&amp;nbsp;&amp;nbsp;&amp;nbsp;&amp;nbsp;&amp;nbsp;&amp;nbsp;"&amp;MID(I219,2,142)&amp;MID(I219,142,500)&amp;"&lt;br&gt;&lt;br&gt;"</f>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M219" s="12" t="str">
        <f>"{{ ref_intext_"&amp;F219&amp;" }}"</f>
        <v>{{ ref_intext_keim_et_al_2019 }}</v>
      </c>
      <c r="N219" s="12" t="str">
        <f>"{{ ref_bib_"&amp;F219&amp;" }}"</f>
        <v>{{ ref_bib_keim_et_al_2019 }}</v>
      </c>
      <c r="O219" s="12" t="str">
        <f>"    ref_intext_"&amp;F219&amp;": "&amp;""""&amp;"["&amp;G219&amp;"](#"&amp;F219&amp;")"&amp;""""</f>
        <v xml:space="preserve">    ref_intext_keim_et_al_2019: "[Keim et al., 2019](#keim_et_al_2019)"</v>
      </c>
      <c r="P219" s="12" t="str">
        <f>"    ref_intext_"&amp;F219&amp;": "&amp;""""&amp;G219&amp;""""</f>
        <v xml:space="preserve">    ref_intext_keim_et_al_2019: "Keim et al., 2019"</v>
      </c>
      <c r="Q219" s="12" t="str">
        <f>"    ref_bib_"&amp;F219&amp;": "&amp;""""&amp;I219&amp;""""</f>
        <v xml:space="preserve">    ref_bib_keim_et_al_2019: "Keim, J. L., Lele, S. R., DeWitt, P. D., Fitzpatrick, J. J., Jenni, N. S. (2019). Estimating the intensity of use by interacting predators and prey using camera traps. *Journal of Animal Ecology, 88*, 690–701. &lt;https://doi.org/10.1111/1365-2656.12960&gt;"</v>
      </c>
    </row>
    <row r="220" spans="2:17" ht="15">
      <c r="B220" s="12" t="b">
        <v>1</v>
      </c>
      <c r="C220" s="12" t="b">
        <v>0</v>
      </c>
      <c r="D220" s="12" t="b">
        <v>0</v>
      </c>
      <c r="E220" s="12" t="b">
        <v>1</v>
      </c>
      <c r="F220" s="12" t="s">
        <v>1484</v>
      </c>
      <c r="G220" s="12" t="s">
        <v>205</v>
      </c>
      <c r="H220" s="12" t="s">
        <v>205</v>
      </c>
      <c r="I220" s="75" t="s">
        <v>1733</v>
      </c>
      <c r="J220" s="70" t="str">
        <f>"&lt;p style="&amp;""""&amp;"padding-left: 2em; text-indent: -2em;"&amp;""""&amp;"&gt;["&amp;I220&amp;"]&lt;/p&gt;{#"&amp;F220&amp;"}&lt;br&gt;&lt;br&gt;"</f>
        <v>&lt;p style="padding-left: 2em; text-indent: -2em;"&gt;[Keim, J. L., DeWitt, P. D., Wilson, S. F., Fitzpatrick, J. J., Jenni, N. S., &amp; Lele, S. R. (2021). Managing animal movement conserves predator–prey dynamics. *Frontiers in Ecology and the Environment, 19*(7), 379-385. &lt;https://esajournals.onlinelibrary.wiley.com/doi/10.1002/fee.2358&gt;]&lt;/p&gt;{#keim_et_al_2021}&lt;br&gt;&lt;br&gt;</v>
      </c>
      <c r="K220" s="12" t="s">
        <v>621</v>
      </c>
      <c r="L220" s="12" t="str">
        <f>LEFT(I220,141)&amp;" &lt;br&gt; &amp;nbsp;&amp;nbsp;&amp;nbsp;&amp;nbsp;&amp;nbsp;&amp;nbsp;&amp;nbsp;&amp;nbsp;"&amp;MID(I220,2,142)&amp;MID(I220,142,500)&amp;"&lt;br&gt;&lt;br&gt;"</f>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M220" s="12" t="str">
        <f>"{{ ref_intext_"&amp;F220&amp;" }}"</f>
        <v>{{ ref_intext_keim_et_al_2021 }}</v>
      </c>
      <c r="N220" s="12" t="str">
        <f>"{{ ref_bib_"&amp;F220&amp;" }}"</f>
        <v>{{ ref_bib_keim_et_al_2021 }}</v>
      </c>
      <c r="O220" s="12" t="str">
        <f>"    ref_intext_"&amp;F220&amp;": "&amp;""""&amp;"["&amp;G220&amp;"](#"&amp;F220&amp;")"&amp;""""</f>
        <v xml:space="preserve">    ref_intext_keim_et_al_2021: "[Keim et al., 2021](#keim_et_al_2021)"</v>
      </c>
      <c r="P220" s="12" t="str">
        <f>"    ref_intext_"&amp;F220&amp;": "&amp;""""&amp;G220&amp;""""</f>
        <v xml:space="preserve">    ref_intext_keim_et_al_2021: "Keim et al., 2021"</v>
      </c>
      <c r="Q220" s="12" t="str">
        <f>"    ref_bib_"&amp;F220&amp;": "&amp;""""&amp;I220&amp;""""</f>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221" spans="2:17" ht="15">
      <c r="E221" s="12" t="b">
        <v>1</v>
      </c>
      <c r="F221" s="17" t="s">
        <v>1485</v>
      </c>
      <c r="G221" s="17" t="s">
        <v>203</v>
      </c>
      <c r="I221" s="75" t="s">
        <v>3411</v>
      </c>
      <c r="J221" s="70" t="str">
        <f>"&lt;p style="&amp;""""&amp;"padding-left: 2em; text-indent: -2em;"&amp;""""&amp;"&gt;["&amp;I221&amp;"]&lt;/p&gt;{#"&amp;F221&amp;"}&lt;br&gt;&lt;br&gt;"</f>
        <v>&lt;p style="padding-left: 2em; text-indent: -2em;"&gt;[Kelejian, H. H., &amp; Prucha, I. R. (1998). A Generalized Spatial Two-Stage Least Squares Procedure for Estimating a Spatial Autoregressive Model with Autoregressive Disturbances. *Journal of Real Estate Finance and Economics, 17*, 99–121. &lt;https://doi.org/10.1023/A:1007707430416&gt;]&lt;/p&gt;{#kelejian_prucha_1998}&lt;br&gt;&lt;br&gt;</v>
      </c>
      <c r="K221" s="12" t="s">
        <v>621</v>
      </c>
      <c r="M221" s="12" t="str">
        <f>"{{ ref_intext_"&amp;F221&amp;" }}"</f>
        <v>{{ ref_intext_kelejian_prucha_1998 }}</v>
      </c>
      <c r="N221" s="12" t="str">
        <f>"{{ ref_bib_"&amp;F221&amp;" }}"</f>
        <v>{{ ref_bib_kelejian_prucha_1998 }}</v>
      </c>
      <c r="O221" s="12" t="str">
        <f>"    ref_intext_"&amp;F221&amp;": "&amp;""""&amp;"["&amp;G221&amp;"](#"&amp;F221&amp;")"&amp;""""</f>
        <v xml:space="preserve">    ref_intext_kelejian_prucha_1998: "[Kelejian &amp; Prucha, 1998](#kelejian_prucha_1998)"</v>
      </c>
      <c r="P221" s="12" t="str">
        <f>"    ref_intext_"&amp;F221&amp;": "&amp;""""&amp;G221&amp;""""</f>
        <v xml:space="preserve">    ref_intext_kelejian_prucha_1998: "Kelejian &amp; Prucha, 1998"</v>
      </c>
      <c r="Q221" s="12" t="str">
        <f>"    ref_bib_"&amp;F221&amp;": "&amp;""""&amp;I221&amp;""""</f>
        <v xml:space="preserve">    ref_bib_kelejian_prucha_1998: "Kelejian, H. H., &amp; Prucha, I. R. (1998). A Generalized Spatial Two-Stage Least Squares Procedure for Estimating a Spatial Autoregressive Model with Autoregressive Disturbances. *Journal of Real Estate Finance and Economics, 17*, 99–121. &lt;https://doi.org/10.1023/A:1007707430416&gt;"</v>
      </c>
    </row>
    <row r="222" spans="2:17" ht="15">
      <c r="E222" s="12" t="b">
        <v>1</v>
      </c>
      <c r="F222" s="12" t="s">
        <v>3504</v>
      </c>
      <c r="G222" s="12" t="s">
        <v>3505</v>
      </c>
      <c r="I222" s="75" t="s">
        <v>3501</v>
      </c>
      <c r="J222" s="70" t="str">
        <f>"&lt;p style="&amp;""""&amp;"padding-left: 2em; text-indent: -2em;"&amp;""""&amp;"&gt;["&amp;I222&amp;"]&lt;/p&gt;{#"&amp;F222&amp;"}&lt;br&gt;&lt;br&gt;"</f>
        <v>&lt;p style="padding-left: 2em; text-indent: -2em;"&gt;[Fiske, I. &amp; Chandler, R. (2011). unmarked: An R Package for Fitting Hierarchical Models of Wildlife Occurrence and Abundance. *Journal of Statistical Software, 43* (10), 1–23. &lt;https://www.jstatsoft.org/v43/i10&gt;]&lt;/p&gt;{#kellner_et_al_2023}&lt;br&gt;&lt;br&gt;</v>
      </c>
      <c r="K222" s="12" t="s">
        <v>621</v>
      </c>
      <c r="M222" s="12" t="str">
        <f>"{{ ref_intext_"&amp;F222&amp;" }}"</f>
        <v>{{ ref_intext_kellner_et_al_2023 }}</v>
      </c>
      <c r="N222" s="12" t="str">
        <f>"{{ ref_bib_"&amp;F222&amp;" }}"</f>
        <v>{{ ref_bib_kellner_et_al_2023 }}</v>
      </c>
      <c r="O222" s="12" t="str">
        <f>"    ref_intext_"&amp;F222&amp;": "&amp;""""&amp;"["&amp;G222&amp;"](#"&amp;F222&amp;")"&amp;""""</f>
        <v xml:space="preserve">    ref_intext_kellner_et_al_2023: "[Kellner et al., 2023](#kellner_et_al_2023)"</v>
      </c>
      <c r="P222" s="12" t="str">
        <f>"    ref_intext_"&amp;F222&amp;": "&amp;""""&amp;G222&amp;""""</f>
        <v xml:space="preserve">    ref_intext_kellner_et_al_2023: "Kellner et al., 2023"</v>
      </c>
      <c r="Q222" s="12" t="str">
        <f>"    ref_bib_"&amp;F222&amp;": "&amp;""""&amp;I222&amp;""""</f>
        <v xml:space="preserve">    ref_bib_kellner_et_al_2023: "Fiske, I. &amp; Chandler, R. (2011). unmarked: An R Package for Fitting Hierarchical Models of Wildlife Occurrence and Abundance. *Journal of Statistical Software, 43* (10), 1–23. &lt;https://www.jstatsoft.org/v43/i10&gt;"</v>
      </c>
    </row>
    <row r="223" spans="2:17" ht="15">
      <c r="B223" s="12" t="b">
        <v>1</v>
      </c>
      <c r="C223" s="12" t="b">
        <v>0</v>
      </c>
      <c r="D223" s="12" t="b">
        <v>0</v>
      </c>
      <c r="E223" s="12" t="b">
        <v>1</v>
      </c>
      <c r="F223" s="12" t="s">
        <v>1486</v>
      </c>
      <c r="G223" s="12" t="s">
        <v>202</v>
      </c>
      <c r="H223" s="12" t="s">
        <v>202</v>
      </c>
      <c r="I223" s="75" t="s">
        <v>1734</v>
      </c>
      <c r="J223" s="70" t="str">
        <f>"&lt;p style="&amp;""""&amp;"padding-left: 2em; text-indent: -2em;"&amp;""""&amp;"&gt;["&amp;I223&amp;"]&lt;/p&gt;{#"&amp;F223&amp;"}&lt;br&gt;&lt;br&gt;"</f>
        <v>&lt;p style="padding-left: 2em; text-indent: -2em;"&gt;[Kelly, M. J., Noss, A. J., Bitetti, M. S., Maffei, L., Arispe, R. L., Paviolo, A., Angelo, C. D. D., &amp; Di Blanco, Y. E. (2008). Estimating Puma Densities from Camera Trapping Across Three Study Sites: Bolivia, Argentina, And Belize. *Journal of Mammalogy, 89*(2), 408–418. &lt;https://doi.org/10.1644/06-MAMM-A-424R.1&gt;]&lt;/p&gt;{#kelly_et_al_2008}&lt;br&gt;&lt;br&gt;</v>
      </c>
      <c r="K223" s="12" t="s">
        <v>621</v>
      </c>
      <c r="L223" s="12" t="str">
        <f>LEFT(I223,141)&amp;" &lt;br&gt; &amp;nbsp;&amp;nbsp;&amp;nbsp;&amp;nbsp;&amp;nbsp;&amp;nbsp;&amp;nbsp;&amp;nbsp;"&amp;MID(I223,2,142)&amp;MID(I223,142,500)&amp;"&lt;br&gt;&lt;br&gt;"</f>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M223" s="12" t="str">
        <f>"{{ ref_intext_"&amp;F223&amp;" }}"</f>
        <v>{{ ref_intext_kelly_et_al_2008 }}</v>
      </c>
      <c r="N223" s="12" t="str">
        <f>"{{ ref_bib_"&amp;F223&amp;" }}"</f>
        <v>{{ ref_bib_kelly_et_al_2008 }}</v>
      </c>
      <c r="O223" s="12" t="str">
        <f>"    ref_intext_"&amp;F223&amp;": "&amp;""""&amp;"["&amp;G223&amp;"](#"&amp;F223&amp;")"&amp;""""</f>
        <v xml:space="preserve">    ref_intext_kelly_et_al_2008: "[Kelly et al., 2008](#kelly_et_al_2008)"</v>
      </c>
      <c r="P223" s="12" t="str">
        <f>"    ref_intext_"&amp;F223&amp;": "&amp;""""&amp;G223&amp;""""</f>
        <v xml:space="preserve">    ref_intext_kelly_et_al_2008: "Kelly et al., 2008"</v>
      </c>
      <c r="Q223" s="12" t="str">
        <f>"    ref_bib_"&amp;F223&amp;": "&amp;""""&amp;I223&amp;""""</f>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224" spans="2:17" ht="15">
      <c r="E224" s="12" t="b">
        <v>1</v>
      </c>
      <c r="F224" t="s">
        <v>4009</v>
      </c>
      <c r="G224" s="79" t="s">
        <v>4040</v>
      </c>
      <c r="H224" s="79" t="s">
        <v>4040</v>
      </c>
      <c r="I224" t="s">
        <v>4039</v>
      </c>
      <c r="J224" s="70" t="str">
        <f>"&lt;p style="&amp;""""&amp;"padding-left: 2em; text-indent: -2em;"&amp;""""&amp;"&gt;["&amp;I224&amp;"]&lt;/p&gt;{#"&amp;F224&amp;"}&lt;br&gt;&lt;br&gt;"</f>
        <v>&lt;p style="padding-left: 2em; text-indent: -2em;"&gt;[Kemp, C., Yarchuk, K., Menzies, A., &amp; Popp, J. (2022). *A Guide to Using Wildlife Cameras for Ecological Monitoring in a Community-based Context*. WISE Lab. &lt;https://wildcams.ca/site/assets/files/1386/cbm_wildlife_camera_guide-_aug2022.pdf&gt;]&lt;/p&gt;{#kemp_et_al_2022}&lt;br&gt;&lt;br&gt;</v>
      </c>
      <c r="M224" s="12" t="str">
        <f>"{{ ref_intext_"&amp;F224&amp;" }}"</f>
        <v>{{ ref_intext_kemp_et_al_2022 }}</v>
      </c>
      <c r="N224" s="12" t="str">
        <f>"{{ ref_bib_"&amp;F224&amp;" }}"</f>
        <v>{{ ref_bib_kemp_et_al_2022 }}</v>
      </c>
      <c r="O224" s="12" t="str">
        <f>"    ref_intext_"&amp;F224&amp;": "&amp;""""&amp;"["&amp;G224&amp;"](#"&amp;F224&amp;")"&amp;""""</f>
        <v xml:space="preserve">    ref_intext_kemp_et_al_2022: "[Kemp et al., 2022](#kemp_et_al_2022)"</v>
      </c>
      <c r="P224" s="12" t="str">
        <f>"    ref_intext_"&amp;F224&amp;": "&amp;""""&amp;G224&amp;""""</f>
        <v xml:space="preserve">    ref_intext_kemp_et_al_2022: "Kemp et al., 2022"</v>
      </c>
      <c r="Q224" s="12" t="str">
        <f>"    ref_bib_"&amp;F224&amp;": "&amp;""""&amp;I224&amp;""""</f>
        <v xml:space="preserve">    ref_bib_kemp_et_al_2022: "Kemp, C., Yarchuk, K., Menzies, A., &amp; Popp, J. (2022). *A Guide to Using Wildlife Cameras for Ecological Monitoring in a Community-based Context*. WISE Lab. &lt;https://wildcams.ca/site/assets/files/1386/cbm_wildlife_camera_guide-_aug2022.pdf&gt;"</v>
      </c>
    </row>
    <row r="225" spans="2:17" ht="15">
      <c r="B225" s="12" t="b">
        <v>1</v>
      </c>
      <c r="C225" s="12" t="b">
        <v>0</v>
      </c>
      <c r="D225" s="12" t="b">
        <v>1</v>
      </c>
      <c r="E225" s="12" t="b">
        <v>1</v>
      </c>
      <c r="F225" s="12" t="s">
        <v>1840</v>
      </c>
      <c r="G225" s="12" t="s">
        <v>201</v>
      </c>
      <c r="H225" s="12" t="s">
        <v>201</v>
      </c>
      <c r="I225" s="75" t="s">
        <v>2630</v>
      </c>
      <c r="J225" s="70" t="str">
        <f>"&lt;p style="&amp;""""&amp;"padding-left: 2em; text-indent: -2em;"&amp;""""&amp;"&gt;["&amp;I225&amp;"]&lt;/p&gt;{#"&amp;F225&amp;"}&lt;br&gt;&lt;br&gt;"</f>
        <v>&lt;p style="padding-left: 2em; text-indent: -2em;"&gt;[Kinnaird, M. F., &amp; O'Brien, T. G. (2011). Density estimation of sympatric carnivores using spatially explicit capture–recapture methods and standard trapping grid. *Ecological Applications, 21*(8), 2908–2916. &lt;https://www.jstor.org/stable/41417102&gt;]&lt;/p&gt;{#kinnaird_obrien_2012}&lt;br&gt;&lt;br&gt;</v>
      </c>
      <c r="K225" s="12" t="s">
        <v>621</v>
      </c>
      <c r="L225" s="12" t="str">
        <f>LEFT(I225,141)&amp;" &lt;br&gt; &amp;nbsp;&amp;nbsp;&amp;nbsp;&amp;nbsp;&amp;nbsp;&amp;nbsp;&amp;nbsp;&amp;nbsp;"&amp;MID(I225,2,142)&amp;MID(I225,142,500)&amp;"&lt;br&gt;&lt;br&gt;"</f>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M225" s="12" t="str">
        <f>"{{ ref_intext_"&amp;F225&amp;" }}"</f>
        <v>{{ ref_intext_kinnaird_obrien_2012 }}</v>
      </c>
      <c r="N225" s="12" t="str">
        <f>"{{ ref_bib_"&amp;F225&amp;" }}"</f>
        <v>{{ ref_bib_kinnaird_obrien_2012 }}</v>
      </c>
      <c r="O225" s="12" t="str">
        <f>"    ref_intext_"&amp;F225&amp;": "&amp;""""&amp;"["&amp;G225&amp;"](#"&amp;F225&amp;")"&amp;""""</f>
        <v xml:space="preserve">    ref_intext_kinnaird_obrien_2012: "[Kinnaird &amp; O'Brien, 2012](#kinnaird_obrien_2012)"</v>
      </c>
      <c r="P225" s="12" t="str">
        <f>"    ref_intext_"&amp;F225&amp;": "&amp;""""&amp;G225&amp;""""</f>
        <v xml:space="preserve">    ref_intext_kinnaird_obrien_2012: "Kinnaird &amp; O'Brien, 2012"</v>
      </c>
      <c r="Q225" s="12" t="str">
        <f>"    ref_bib_"&amp;F225&amp;": "&amp;""""&amp;I225&amp;""""</f>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226" spans="2:17" ht="15">
      <c r="B226" s="12" t="b">
        <v>1</v>
      </c>
      <c r="C226" s="12" t="b">
        <v>1</v>
      </c>
      <c r="D226" s="12" t="b">
        <v>1</v>
      </c>
      <c r="E226" s="12" t="b">
        <v>1</v>
      </c>
      <c r="F226" s="12" t="s">
        <v>1487</v>
      </c>
      <c r="G226" s="12" t="s">
        <v>200</v>
      </c>
      <c r="H226" s="12" t="s">
        <v>200</v>
      </c>
      <c r="I226" s="75" t="s">
        <v>1735</v>
      </c>
      <c r="J226" s="70" t="str">
        <f>"&lt;p style="&amp;""""&amp;"padding-left: 2em; text-indent: -2em;"&amp;""""&amp;"&gt;["&amp;I226&amp;"]&lt;/p&gt;{#"&amp;F226&amp;"}&lt;br&gt;&lt;br&gt;"</f>
        <v>&lt;p style="padding-left: 2em; text-indent: -2em;"&gt;[Kitamura,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&lt;https://www.pangolinsg.org/wp-content/uploads/sites/4/2018/06/Kitamura-et-al._2010_Mammal-diversity-in-small-forest-of-Southern-Thailand.pdf&gt;]&lt;/p&gt;{#kitamura_et_al_2010}&lt;br&gt;&lt;br&gt;</v>
      </c>
      <c r="K226" s="12" t="s">
        <v>621</v>
      </c>
      <c r="L226" s="12" t="str">
        <f>LEFT(I226,141)&amp;" &lt;br&gt; &amp;nbsp;&amp;nbsp;&amp;nbsp;&amp;nbsp;&amp;nbsp;&amp;nbsp;&amp;nbsp;&amp;nbsp;"&amp;MID(I226,2,142)&amp;MID(I226,142,500)&amp;"&lt;br&gt;&lt;br&gt;"</f>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M226" s="12" t="str">
        <f>"{{ ref_intext_"&amp;F226&amp;" }}"</f>
        <v>{{ ref_intext_kitamura_et_al_2010 }}</v>
      </c>
      <c r="N226" s="12" t="str">
        <f>"{{ ref_bib_"&amp;F226&amp;" }}"</f>
        <v>{{ ref_bib_kitamura_et_al_2010 }}</v>
      </c>
      <c r="O226" s="12" t="str">
        <f>"    ref_intext_"&amp;F226&amp;": "&amp;""""&amp;"["&amp;G226&amp;"](#"&amp;F226&amp;")"&amp;""""</f>
        <v xml:space="preserve">    ref_intext_kitamura_et_al_2010: "[Kitamura et al., 2010](#kitamura_et_al_2010)"</v>
      </c>
      <c r="P226" s="12" t="str">
        <f>"    ref_intext_"&amp;F226&amp;": "&amp;""""&amp;G226&amp;""""</f>
        <v xml:space="preserve">    ref_intext_kitamura_et_al_2010: "Kitamura et al., 2010"</v>
      </c>
      <c r="Q226" s="12" t="str">
        <f>"    ref_bib_"&amp;F226&amp;": "&amp;""""&amp;I226&amp;""""</f>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227" spans="2:17" ht="15">
      <c r="B227" s="12" t="b">
        <v>0</v>
      </c>
      <c r="C227" s="12" t="b">
        <v>0</v>
      </c>
      <c r="D227" s="12" t="b">
        <v>1</v>
      </c>
      <c r="E227" s="12" t="b">
        <v>1</v>
      </c>
      <c r="F227" s="12" t="s">
        <v>1488</v>
      </c>
      <c r="G227" s="12" t="s">
        <v>199</v>
      </c>
      <c r="H227" s="12" t="s">
        <v>199</v>
      </c>
      <c r="I227" s="75" t="s">
        <v>1736</v>
      </c>
      <c r="J227" s="70" t="str">
        <f>"&lt;p style="&amp;""""&amp;"padding-left: 2em; text-indent: -2em;"&amp;""""&amp;"&gt;["&amp;I227&amp;"]&lt;/p&gt;{#"&amp;F227&amp;"}&lt;br&gt;&lt;br&gt;"</f>
        <v>&lt;p style="padding-left: 2em; text-indent: -2em;"&gt;[Kleiber, C., &amp; Zeileis, A. (2016). Visualizing Count Data Regressions Using Rootograms. *The American Statistician, 70*(3), 296–303. &lt;https://doi.org/10.1080/00031305.2016.1173590&gt;]&lt;/p&gt;{#kleiber_zeileis_2016}&lt;br&gt;&lt;br&gt;</v>
      </c>
      <c r="K227" s="12" t="s">
        <v>621</v>
      </c>
      <c r="L227" s="12" t="str">
        <f>LEFT(I227,141)&amp;" &lt;br&gt; &amp;nbsp;&amp;nbsp;&amp;nbsp;&amp;nbsp;&amp;nbsp;&amp;nbsp;&amp;nbsp;&amp;nbsp;"&amp;MID(I227,2,142)&amp;MID(I227,142,500)&amp;"&lt;br&gt;&lt;br&gt;"</f>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M227" s="12" t="str">
        <f>"{{ ref_intext_"&amp;F227&amp;" }}"</f>
        <v>{{ ref_intext_kleiber_zeileis_2016 }}</v>
      </c>
      <c r="N227" s="12" t="str">
        <f>"{{ ref_bib_"&amp;F227&amp;" }}"</f>
        <v>{{ ref_bib_kleiber_zeileis_2016 }}</v>
      </c>
      <c r="O227" s="12" t="str">
        <f>"    ref_intext_"&amp;F227&amp;": "&amp;""""&amp;"["&amp;G227&amp;"](#"&amp;F227&amp;")"&amp;""""</f>
        <v xml:space="preserve">    ref_intext_kleiber_zeileis_2016: "[Kleiber &amp; Zeileis, 2016](#kleiber_zeileis_2016)"</v>
      </c>
      <c r="P227" s="12" t="str">
        <f>"    ref_intext_"&amp;F227&amp;": "&amp;""""&amp;G227&amp;""""</f>
        <v xml:space="preserve">    ref_intext_kleiber_zeileis_2016: "Kleiber &amp; Zeileis, 2016"</v>
      </c>
      <c r="Q227" s="12" t="str">
        <f>"    ref_bib_"&amp;F227&amp;": "&amp;""""&amp;I227&amp;""""</f>
        <v xml:space="preserve">    ref_bib_kleiber_zeileis_2016: "Kleiber, C., &amp; Zeileis, A. (2016). Visualizing Count Data Regressions Using Rootograms. *The American Statistician, 70*(3), 296–303. &lt;https://doi.org/10.1080/00031305.2016.1173590&gt;"</v>
      </c>
    </row>
    <row r="228" spans="2:17" ht="15">
      <c r="E228" s="12" t="b">
        <v>1</v>
      </c>
      <c r="F228" s="12" t="s">
        <v>3928</v>
      </c>
      <c r="G228" s="12" t="s">
        <v>3937</v>
      </c>
      <c r="H228" s="12" t="s">
        <v>3937</v>
      </c>
      <c r="I228" s="75" t="s">
        <v>3934</v>
      </c>
      <c r="J228" s="70" t="str">
        <f>"&lt;p style="&amp;""""&amp;"padding-left: 2em; text-indent: -2em;"&amp;""""&amp;"&gt;["&amp;I228&amp;"]&lt;/p&gt;{#"&amp;F228&amp;"}&lt;br&gt;&lt;br&gt;"</f>
        <v>&lt;p style="padding-left: 2em; text-indent: -2em;"&gt;[Krebs, C. J., Gilbert, B. S., Boutin, S., &amp; Boonstra, R. (1987). Estimation of snowshoe hare population density from turd transects. *Canadian Journal of Zoology, 65*(3), 565–567. &lt;https://doi.org/10.1139/z87-087&gt;]&lt;/p&gt;{#krebs_et_al_1987}&lt;br&gt;&lt;br&gt;</v>
      </c>
      <c r="K228" s="12" t="s">
        <v>621</v>
      </c>
      <c r="M228" s="12" t="str">
        <f>"{{ ref_intext_"&amp;F228&amp;" }}"</f>
        <v>{{ ref_intext_krebs_et_al_1987 }}</v>
      </c>
      <c r="N228" s="12" t="str">
        <f>"{{ ref_bib_"&amp;F228&amp;" }}"</f>
        <v>{{ ref_bib_krebs_et_al_1987 }}</v>
      </c>
      <c r="O228" s="12" t="str">
        <f>"    ref_intext_"&amp;F228&amp;": "&amp;""""&amp;"["&amp;G228&amp;"](#"&amp;F228&amp;")"&amp;""""</f>
        <v xml:space="preserve">    ref_intext_krebs_et_al_1987: "[Krebs et al., 1987](#krebs_et_al_1987)"</v>
      </c>
      <c r="P228" s="12" t="str">
        <f>"    ref_intext_"&amp;F228&amp;": "&amp;""""&amp;G228&amp;""""</f>
        <v xml:space="preserve">    ref_intext_krebs_et_al_1987: "Krebs et al., 1987"</v>
      </c>
      <c r="Q228" s="12" t="str">
        <f>"    ref_bib_"&amp;F228&amp;": "&amp;""""&amp;I228&amp;""""</f>
        <v xml:space="preserve">    ref_bib_krebs_et_al_1987: "Krebs, C. J., Gilbert, B. S., Boutin, S., &amp; Boonstra, R. (1987). Estimation of snowshoe hare population density from turd transects. *Canadian Journal of Zoology, 65*(3), 565–567. &lt;https://doi.org/10.1139/z87-087&gt;"</v>
      </c>
    </row>
    <row r="229" spans="2:17" ht="15">
      <c r="B229" s="12" t="b">
        <v>1</v>
      </c>
      <c r="C229" s="12" t="b">
        <v>0</v>
      </c>
      <c r="D229" s="12" t="b">
        <v>0</v>
      </c>
      <c r="E229" s="12" t="b">
        <v>1</v>
      </c>
      <c r="F229" s="12" t="s">
        <v>1489</v>
      </c>
      <c r="G229" s="12" t="s">
        <v>198</v>
      </c>
      <c r="H229" s="12" t="s">
        <v>198</v>
      </c>
      <c r="I229" s="75" t="s">
        <v>2631</v>
      </c>
      <c r="J229" s="70" t="str">
        <f>"&lt;p style="&amp;""""&amp;"padding-left: 2em; text-indent: -2em;"&amp;""""&amp;"&gt;["&amp;I229&amp;"]&lt;/p&gt;{#"&amp;F229&amp;"}&lt;br&gt;&lt;br&gt;"</f>
        <v>&lt;p style="padding-left: 2em; text-indent: -2em;"&gt;[Krebs, C. J., Boonstra, R., Gilbert, S., Reid, D., Kenney, A. J., Hofer, E. J., &amp; an Vuren, D. H. (2011). Density estimation for small mammals from livetrapping grids: rodents in northern Canada. *Journal of Mammalogy, 92*(5), 974–981. &lt;https://doi.org/10.1644/10-M&gt;]&lt;/p&gt;{#krebs_et_al_2011}&lt;br&gt;&lt;br&gt;</v>
      </c>
      <c r="K229" s="12" t="s">
        <v>621</v>
      </c>
      <c r="L229" s="12" t="str">
        <f>LEFT(I229,141)&amp;" &lt;br&gt; &amp;nbsp;&amp;nbsp;&amp;nbsp;&amp;nbsp;&amp;nbsp;&amp;nbsp;&amp;nbsp;&amp;nbsp;"&amp;MID(I229,2,142)&amp;MID(I229,142,500)&amp;"&lt;br&gt;&lt;br&gt;"</f>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M229" s="12" t="str">
        <f>"{{ ref_intext_"&amp;F229&amp;" }}"</f>
        <v>{{ ref_intext_krebs_et_al_2011 }}</v>
      </c>
      <c r="N229" s="12" t="str">
        <f>"{{ ref_bib_"&amp;F229&amp;" }}"</f>
        <v>{{ ref_bib_krebs_et_al_2011 }}</v>
      </c>
      <c r="O229" s="12" t="str">
        <f>"    ref_intext_"&amp;F229&amp;": "&amp;""""&amp;"["&amp;G229&amp;"](#"&amp;F229&amp;")"&amp;""""</f>
        <v xml:space="preserve">    ref_intext_krebs_et_al_2011: "[Krebs et al., 2011](#krebs_et_al_2011)"</v>
      </c>
      <c r="P229" s="12" t="str">
        <f>"    ref_intext_"&amp;F229&amp;": "&amp;""""&amp;G229&amp;""""</f>
        <v xml:space="preserve">    ref_intext_krebs_et_al_2011: "Krebs et al., 2011"</v>
      </c>
      <c r="Q229" s="12" t="str">
        <f>"    ref_bib_"&amp;F229&amp;": "&amp;""""&amp;I229&amp;""""</f>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230" spans="2:17" ht="15">
      <c r="B230" s="12" t="b">
        <v>1</v>
      </c>
      <c r="C230" s="12" t="b">
        <v>1</v>
      </c>
      <c r="D230" s="12" t="b">
        <v>0</v>
      </c>
      <c r="E230" s="12" t="b">
        <v>1</v>
      </c>
      <c r="F230" s="12" t="s">
        <v>1490</v>
      </c>
      <c r="G230" s="12" t="s">
        <v>197</v>
      </c>
      <c r="H230" s="12" t="s">
        <v>197</v>
      </c>
      <c r="I230" s="75" t="s">
        <v>2661</v>
      </c>
      <c r="J230" s="70" t="str">
        <f>"&lt;p style="&amp;""""&amp;"padding-left: 2em; text-indent: -2em;"&amp;""""&amp;"&gt;["&amp;I230&amp;"]&lt;/p&gt;{#"&amp;F230&amp;"}&lt;br&gt;&lt;br&gt;"</f>
        <v>&lt;p style="padding-left: 2em; text-indent: -2em;"&gt;[Kruger, H., Vaananen, V. -M., Holopainen, S., &amp; Nummi, P. (2018). The new faces of nest predation in agricultural landscapes - a camera trap Survey with artificial nests. European *Journal of Wildlife Research, 64*(6), 76. &lt;https://doi.org/10.1007/s10344-018-1233-7&gt;]&lt;/p&gt;{#kruger_et_al_2018}&lt;br&gt;&lt;br&gt;</v>
      </c>
      <c r="K230" s="12" t="s">
        <v>621</v>
      </c>
      <c r="L230" s="12" t="str">
        <f>LEFT(I230,141)&amp;" &lt;br&gt; &amp;nbsp;&amp;nbsp;&amp;nbsp;&amp;nbsp;&amp;nbsp;&amp;nbsp;&amp;nbsp;&amp;nbsp;"&amp;MID(I230,2,142)&amp;MID(I230,142,500)&amp;"&lt;br&gt;&lt;br&gt;"</f>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M230" s="12" t="str">
        <f>"{{ ref_intext_"&amp;F230&amp;" }}"</f>
        <v>{{ ref_intext_kruger_et_al_2018 }}</v>
      </c>
      <c r="N230" s="12" t="str">
        <f>"{{ ref_bib_"&amp;F230&amp;" }}"</f>
        <v>{{ ref_bib_kruger_et_al_2018 }}</v>
      </c>
      <c r="O230" s="12" t="str">
        <f>"    ref_intext_"&amp;F230&amp;": "&amp;""""&amp;"["&amp;G230&amp;"](#"&amp;F230&amp;")"&amp;""""</f>
        <v xml:space="preserve">    ref_intext_kruger_et_al_2018: "[Kruger et al., 2018](#kruger_et_al_2018)"</v>
      </c>
      <c r="P230" s="12" t="str">
        <f>"    ref_intext_"&amp;F230&amp;": "&amp;""""&amp;G230&amp;""""</f>
        <v xml:space="preserve">    ref_intext_kruger_et_al_2018: "Kruger et al., 2018"</v>
      </c>
      <c r="Q230" s="12" t="str">
        <f>"    ref_bib_"&amp;F230&amp;": "&amp;""""&amp;I230&amp;""""</f>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231" spans="2:17" ht="15">
      <c r="B231" s="12" t="b">
        <v>1</v>
      </c>
      <c r="C231" s="12" t="b">
        <v>0</v>
      </c>
      <c r="D231" s="12" t="b">
        <v>0</v>
      </c>
      <c r="E231" s="12" t="b">
        <v>1</v>
      </c>
      <c r="F231" s="12" t="s">
        <v>1842</v>
      </c>
      <c r="G231" s="12" t="s">
        <v>1841</v>
      </c>
      <c r="H231" s="12" t="s">
        <v>1841</v>
      </c>
      <c r="I231" s="75" t="s">
        <v>2696</v>
      </c>
      <c r="J231" s="70" t="str">
        <f>"&lt;p style="&amp;""""&amp;"padding-left: 2em; text-indent: -2em;"&amp;""""&amp;"&gt;["&amp;I231&amp;"]&lt;/p&gt;{#"&amp;F231&amp;"}&lt;br&gt;&lt;br&gt;"</f>
        <v>&lt;p style="padding-left: 2em; text-indent: -2em;"&gt;[Kucera, T. E., &amp; R. H. Barrett. (2011). A History of Camera Trapping. In A. F. O'Connell, J. D. Nichols, &amp; K. U. Karanth (Eds.), *Camera Traps In Animal Ecology: Methods and Analyses* (pp. 9–26). Springer. &lt;https://doi.org/10.1007/978-4-431-99495-4_6&gt;]&lt;/p&gt;{#kucera_barrett._2011}&lt;br&gt;&lt;br&gt;</v>
      </c>
      <c r="K231" s="12" t="s">
        <v>621</v>
      </c>
      <c r="L231" s="12" t="str">
        <f>LEFT(I231,141)&amp;" &lt;br&gt; &amp;nbsp;&amp;nbsp;&amp;nbsp;&amp;nbsp;&amp;nbsp;&amp;nbsp;&amp;nbsp;&amp;nbsp;"&amp;MID(I231,2,142)&amp;MID(I231,142,500)&amp;"&lt;br&gt;&lt;br&gt;"</f>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M231" s="12" t="str">
        <f>"{{ ref_intext_"&amp;F231&amp;" }}"</f>
        <v>{{ ref_intext_kucera_barrett._2011 }}</v>
      </c>
      <c r="N231" s="12" t="str">
        <f>"{{ ref_bib_"&amp;F231&amp;" }}"</f>
        <v>{{ ref_bib_kucera_barrett._2011 }}</v>
      </c>
      <c r="O231" s="12" t="str">
        <f>"    ref_intext_"&amp;F231&amp;": "&amp;""""&amp;"["&amp;G231&amp;"](#"&amp;F231&amp;")"&amp;""""</f>
        <v xml:space="preserve">    ref_intext_kucera_barrett._2011: "[Kucera &amp; Barrett., 2011](#kucera_barrett._2011)"</v>
      </c>
      <c r="P231" s="12" t="str">
        <f>"    ref_intext_"&amp;F231&amp;": "&amp;""""&amp;G231&amp;""""</f>
        <v xml:space="preserve">    ref_intext_kucera_barrett._2011: "Kucera &amp; Barrett., 2011"</v>
      </c>
      <c r="Q231" s="12" t="str">
        <f>"    ref_bib_"&amp;F231&amp;": "&amp;""""&amp;I231&amp;""""</f>
        <v xml:space="preserve">    ref_bib_kucera_barrett._2011: "Kucera, T. E., &amp; R. H. Barrett. (2011). A History of Camera Trapping. In A. F. O'Connell, J. D. Nichols, &amp; K. U. Karanth (Eds.), *Camera Traps In Animal Ecology: Methods and Analyses* (pp. 9–26). Springer. &lt;https://doi.org/10.1007/978-4-431-99495-4_6&gt;"</v>
      </c>
    </row>
    <row r="232" spans="2:17" ht="15">
      <c r="B232" s="12" t="b">
        <v>0</v>
      </c>
      <c r="C232" s="12" t="b">
        <v>0</v>
      </c>
      <c r="E232" s="12" t="b">
        <v>1</v>
      </c>
      <c r="F232" s="12" t="s">
        <v>1203</v>
      </c>
      <c r="G232" s="12" t="s">
        <v>1202</v>
      </c>
      <c r="H232" s="12" t="s">
        <v>1841</v>
      </c>
      <c r="I232" s="75" t="s">
        <v>1201</v>
      </c>
      <c r="J232" s="70" t="str">
        <f>"&lt;p style="&amp;""""&amp;"padding-left: 2em; text-indent: -2em;"&amp;""""&amp;"&gt;["&amp;I232&amp;"]&lt;/p&gt;{#"&amp;F232&amp;"}&lt;br&gt;&lt;br&gt;"</f>
        <v>&lt;p style="padding-left: 2em; text-indent: -2em;"&gt;[Kunin, W. K. (1997). Introduction: on the causes and consequences of rare-common differences. In Kunin, W. K., &amp; Kevin, J. G. (Eds) *The Biology of Rarity. * (pp. 3-4). Chapman &amp; Hall. &lt;https://link.springer.com/book/10.1007/978-94-011-5874-9&gt;]&lt;/p&gt;{#kunin_1997}&lt;br&gt;&lt;br&gt;</v>
      </c>
      <c r="K232" s="12" t="s">
        <v>621</v>
      </c>
      <c r="L232" s="12" t="str">
        <f>LEFT(I232,141)&amp;" &lt;br&gt; &amp;nbsp;&amp;nbsp;&amp;nbsp;&amp;nbsp;&amp;nbsp;&amp;nbsp;&amp;nbsp;&amp;nbsp;"&amp;MID(I232,2,142)&amp;MID(I232,142,500)&amp;"&lt;br&gt;&lt;br&gt;"</f>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M232" s="12" t="str">
        <f>"{{ ref_intext_"&amp;F232&amp;" }}"</f>
        <v>{{ ref_intext_kunin_1997 }}</v>
      </c>
      <c r="N232" s="12" t="str">
        <f>"{{ ref_bib_"&amp;F232&amp;" }}"</f>
        <v>{{ ref_bib_kunin_1997 }}</v>
      </c>
      <c r="O232" s="12" t="str">
        <f>"    ref_intext_"&amp;F232&amp;": "&amp;""""&amp;"["&amp;G232&amp;"](#"&amp;F232&amp;")"&amp;""""</f>
        <v xml:space="preserve">    ref_intext_kunin_1997: "[Kunin, 1997](#kunin_1997)"</v>
      </c>
      <c r="P232" s="12" t="str">
        <f>"    ref_intext_"&amp;F232&amp;": "&amp;""""&amp;G232&amp;""""</f>
        <v xml:space="preserve">    ref_intext_kunin_1997: "Kunin, 1997"</v>
      </c>
      <c r="Q232" s="12" t="str">
        <f>"    ref_bib_"&amp;F232&amp;": "&amp;""""&amp;I232&amp;""""</f>
        <v xml:space="preserve">    ref_bib_kunin_1997: "Kunin, W. K. (1997). Introduction: on the causes and consequences of rare-common differences. In Kunin, W. K., &amp; Kevin, J. G. (Eds) *The Biology of Rarity. * (pp. 3-4). Chapman &amp; Hall. &lt;https://link.springer.com/book/10.1007/978-94-011-5874-9&gt;"</v>
      </c>
    </row>
    <row r="233" spans="2:17" ht="15">
      <c r="B233" s="12" t="b">
        <v>1</v>
      </c>
      <c r="C233" s="12" t="b">
        <v>0</v>
      </c>
      <c r="D233" s="12" t="b">
        <v>0</v>
      </c>
      <c r="E233" s="12" t="b">
        <v>1</v>
      </c>
      <c r="F233" s="12" t="s">
        <v>1491</v>
      </c>
      <c r="G233" s="12" t="s">
        <v>196</v>
      </c>
      <c r="H233" s="12" t="s">
        <v>196</v>
      </c>
      <c r="I233" s="75" t="s">
        <v>1737</v>
      </c>
      <c r="J233" s="70" t="str">
        <f>"&lt;p style="&amp;""""&amp;"padding-left: 2em; text-indent: -2em;"&amp;""""&amp;"&gt;["&amp;I233&amp;"]&lt;/p&gt;{#"&amp;F233&amp;"}&lt;br&gt;&lt;br&gt;"</f>
        <v>&lt;p style="padding-left: 2em; text-indent: -2em;"&gt;[Kusi, N., Sillero‐Zubiri, C., Macdonald, D. W., Johnson, P. J., &amp; Werhahn, G. (2019). Perspectives of traditional Himalayan communities on fostering coexistence with Himalayan wolf and snow leopard. *Conservation Science and Practice, 2*(3). &lt;https://doi.org/10.1111/csp2.165&gt;]&lt;/p&gt;{#kusi_et_al_2019}&lt;br&gt;&lt;br&gt;</v>
      </c>
      <c r="K233" s="12" t="s">
        <v>621</v>
      </c>
      <c r="L233" s="12" t="str">
        <f>LEFT(I233,141)&amp;" &lt;br&gt; &amp;nbsp;&amp;nbsp;&amp;nbsp;&amp;nbsp;&amp;nbsp;&amp;nbsp;&amp;nbsp;&amp;nbsp;"&amp;MID(I233,2,142)&amp;MID(I233,142,500)&amp;"&lt;br&gt;&lt;br&gt;"</f>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M233" s="12" t="str">
        <f>"{{ ref_intext_"&amp;F233&amp;" }}"</f>
        <v>{{ ref_intext_kusi_et_al_2019 }}</v>
      </c>
      <c r="N233" s="12" t="str">
        <f>"{{ ref_bib_"&amp;F233&amp;" }}"</f>
        <v>{{ ref_bib_kusi_et_al_2019 }}</v>
      </c>
      <c r="O233" s="12" t="str">
        <f>"    ref_intext_"&amp;F233&amp;": "&amp;""""&amp;"["&amp;G233&amp;"](#"&amp;F233&amp;")"&amp;""""</f>
        <v xml:space="preserve">    ref_intext_kusi_et_al_2019: "[Kusi et al., 2019](#kusi_et_al_2019)"</v>
      </c>
      <c r="P233" s="12" t="str">
        <f>"    ref_intext_"&amp;F233&amp;": "&amp;""""&amp;G233&amp;""""</f>
        <v xml:space="preserve">    ref_intext_kusi_et_al_2019: "Kusi et al., 2019"</v>
      </c>
      <c r="Q233" s="12" t="str">
        <f>"    ref_bib_"&amp;F233&amp;": "&amp;""""&amp;I233&amp;""""</f>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234" spans="2:17" ht="15">
      <c r="E234" s="12" t="b">
        <v>1</v>
      </c>
      <c r="F234" s="12" t="s">
        <v>3518</v>
      </c>
      <c r="G234" s="12" t="s">
        <v>3508</v>
      </c>
      <c r="H234" s="12" t="s">
        <v>3508</v>
      </c>
      <c r="I234" s="75" t="s">
        <v>3507</v>
      </c>
      <c r="J234" s="70" t="str">
        <f>"&lt;p style="&amp;""""&amp;"padding-left: 2em; text-indent: -2em;"&amp;""""&amp;"&gt;["&amp;I234&amp;"]&lt;/p&gt;{#"&amp;F234&amp;"}&lt;br&gt;&lt;br&gt;"</f>
        <v>&lt;p style="padding-left: 2em; text-indent: -2em;"&gt;[LaBarbera, M. (2003). Analyzing Body Size as a Factor in Ecology and Evolution. *Annual Review of Ecology and Systematics, 20*(1), 97-117. &lt;https://doi.org/10.1146/annurev.es.20.110189.000525&gt;]&lt;/p&gt;{#labarbera_1989}&lt;br&gt;&lt;br&gt;</v>
      </c>
      <c r="K234" s="12" t="s">
        <v>621</v>
      </c>
      <c r="M234" s="12" t="str">
        <f>"{{ ref_intext_"&amp;F234&amp;" }}"</f>
        <v>{{ ref_intext_labarbera_1989 }}</v>
      </c>
      <c r="N234" s="12" t="str">
        <f>"{{ ref_bib_"&amp;F234&amp;" }}"</f>
        <v>{{ ref_bib_labarbera_1989 }}</v>
      </c>
      <c r="O234" s="12" t="str">
        <f>"    ref_intext_"&amp;F234&amp;": "&amp;""""&amp;"["&amp;G234&amp;"](#"&amp;F234&amp;")"&amp;""""</f>
        <v xml:space="preserve">    ref_intext_labarbera_1989: "[LaBarbera, 2003](#labarbera_1989)"</v>
      </c>
      <c r="P234" s="12" t="str">
        <f>"    ref_intext_"&amp;F234&amp;": "&amp;""""&amp;G234&amp;""""</f>
        <v xml:space="preserve">    ref_intext_labarbera_1989: "LaBarbera, 2003"</v>
      </c>
      <c r="Q234" s="12" t="str">
        <f>"    ref_bib_"&amp;F234&amp;": "&amp;""""&amp;I234&amp;""""</f>
        <v xml:space="preserve">    ref_bib_labarbera_1989: "LaBarbera, M. (2003). Analyzing Body Size as a Factor in Ecology and Evolution. *Annual Review of Ecology and Systematics, 20*(1), 97-117. &lt;https://doi.org/10.1146/annurev.es.20.110189.000525&gt;"</v>
      </c>
    </row>
    <row r="235" spans="2:17" ht="15">
      <c r="E235" s="12" t="b">
        <v>1</v>
      </c>
      <c r="F235" s="12" t="s">
        <v>3375</v>
      </c>
      <c r="G235" s="12" t="s">
        <v>3369</v>
      </c>
      <c r="H235" s="12" t="s">
        <v>3369</v>
      </c>
      <c r="I235" s="75" t="s">
        <v>3365</v>
      </c>
      <c r="J235" s="70" t="str">
        <f>"&lt;p style="&amp;""""&amp;"padding-left: 2em; text-indent: -2em;"&amp;""""&amp;"&gt;["&amp;I235&amp;"]&lt;/p&gt;{#"&amp;F235&amp;"}&lt;br&gt;&lt;br&gt;"</f>
        <v>&lt;p style="padding-left: 2em; text-indent: -2em;"&gt;[Ladd, R., Meek, P., &amp; Leung, L. K.-P. (2022). The influence of camera-trap flash type on the behavioural response, detection rate and individual recognition of Eld's deer. *Wildlife Research, 50*(6), 475-483. &lt;https://doi.org/10.1071/WR22055&gt;]&lt;/p&gt;{#ladd_et_al_2022}&lt;br&gt;&lt;br&gt;</v>
      </c>
      <c r="K235" s="12" t="s">
        <v>621</v>
      </c>
      <c r="L235" s="12" t="str">
        <f>LEFT(I235,141)&amp;" &lt;br&gt; &amp;nbsp;&amp;nbsp;&amp;nbsp;&amp;nbsp;&amp;nbsp;&amp;nbsp;&amp;nbsp;&amp;nbsp;"&amp;MID(I235,2,142)&amp;MID(I235,142,500)&amp;"&lt;br&gt;&lt;br&gt;"</f>
        <v>Ladd, R., Meek, P., &amp; Leung, L. K.-P. (2022). The influence of camera-trap flash type on the behavioural response, detection rate and individ &lt;br&gt; &amp;nbsp;&amp;nbsp;&amp;nbsp;&amp;nbsp;&amp;nbsp;&amp;nbsp;&amp;nbsp;&amp;nbsp;add, R., Meek, P., &amp; Leung, L. K.-P. (2022). The influence of camera-trap flash type on the behavioural response, detection rate and individuaual recognition of Eld's deer. *Wildlife Research, 50*(6), 475-483. &lt;https://doi.org/10.1071/WR22055&gt;&lt;br&gt;&lt;br&gt;</v>
      </c>
      <c r="M235" s="12" t="str">
        <f>"{{ ref_intext_"&amp;F235&amp;" }}"</f>
        <v>{{ ref_intext_ladd_et_al_2022 }}</v>
      </c>
      <c r="N235" s="12" t="str">
        <f>"{{ ref_bib_"&amp;F235&amp;" }}"</f>
        <v>{{ ref_bib_ladd_et_al_2022 }}</v>
      </c>
      <c r="O235" s="12" t="str">
        <f>"    ref_intext_"&amp;F235&amp;": "&amp;""""&amp;"["&amp;G235&amp;"](#"&amp;F235&amp;")"&amp;""""</f>
        <v xml:space="preserve">    ref_intext_ladd_et_al_2022: "[Ladd et al., 2022](#ladd_et_al_2022)"</v>
      </c>
      <c r="P235" s="12" t="str">
        <f>"    ref_intext_"&amp;F235&amp;": "&amp;""""&amp;G235&amp;""""</f>
        <v xml:space="preserve">    ref_intext_ladd_et_al_2022: "Ladd et al., 2022"</v>
      </c>
      <c r="Q235" s="12" t="str">
        <f>"    ref_bib_"&amp;F235&amp;": "&amp;""""&amp;I235&amp;""""</f>
        <v xml:space="preserve">    ref_bib_ladd_et_al_2022: "Ladd, R., Meek, P., &amp; Leung, L. K.-P. (2022). The influence of camera-trap flash type on the behavioural response, detection rate and individual recognition of Eld's deer. *Wildlife Research, 50*(6), 475-483. &lt;https://doi.org/10.1071/WR22055&gt;"</v>
      </c>
    </row>
    <row r="236" spans="2:17" ht="15">
      <c r="B236" s="12" t="b">
        <v>1</v>
      </c>
      <c r="C236" s="12" t="b">
        <v>1</v>
      </c>
      <c r="D236" s="12" t="b">
        <v>0</v>
      </c>
      <c r="E236" s="12" t="b">
        <v>1</v>
      </c>
      <c r="F236" s="12" t="s">
        <v>1492</v>
      </c>
      <c r="G236" s="12" t="s">
        <v>195</v>
      </c>
      <c r="H236" s="12" t="s">
        <v>195</v>
      </c>
      <c r="I236" s="75" t="s">
        <v>1738</v>
      </c>
      <c r="J236" s="70" t="str">
        <f>"&lt;p style="&amp;""""&amp;"padding-left: 2em; text-indent: -2em;"&amp;""""&amp;"&gt;["&amp;I236&amp;"]&lt;/p&gt;{#"&amp;F236&amp;"}&lt;br&gt;&lt;br&gt;"</f>
        <v>&lt;p style="padding-left: 2em; text-indent: -2em;"&gt;[Lahoz-Monfort, J. J., &amp; Magrath, M. J. L. (2021). A Comprehensive Overview of Technologies for Species and Habitat Monitoring and Conservation. *Bioscience, 71*(10), 1038–1062. &lt;https://doi.org/10.1093/biosci/biab073&gt;]&lt;/p&gt;{#lahoz_monfort_magrath_2021}&lt;br&gt;&lt;br&gt;</v>
      </c>
      <c r="K236" s="12" t="s">
        <v>621</v>
      </c>
      <c r="L236" s="12" t="str">
        <f>LEFT(I236,141)&amp;" &lt;br&gt; &amp;nbsp;&amp;nbsp;&amp;nbsp;&amp;nbsp;&amp;nbsp;&amp;nbsp;&amp;nbsp;&amp;nbsp;"&amp;MID(I236,2,142)&amp;MID(I236,142,500)&amp;"&lt;br&gt;&lt;br&gt;"</f>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M236" s="12" t="str">
        <f>"{{ ref_intext_"&amp;F236&amp;" }}"</f>
        <v>{{ ref_intext_lahoz_monfort_magrath_2021 }}</v>
      </c>
      <c r="N236" s="12" t="str">
        <f>"{{ ref_bib_"&amp;F236&amp;" }}"</f>
        <v>{{ ref_bib_lahoz_monfort_magrath_2021 }}</v>
      </c>
      <c r="O236" s="12" t="str">
        <f>"    ref_intext_"&amp;F236&amp;": "&amp;""""&amp;"["&amp;G236&amp;"](#"&amp;F236&amp;")"&amp;""""</f>
        <v xml:space="preserve">    ref_intext_lahoz_monfort_magrath_2021: "[Lahoz-Monfort &amp; Magrath, 2021](#lahoz_monfort_magrath_2021)"</v>
      </c>
      <c r="P236" s="12" t="str">
        <f>"    ref_intext_"&amp;F236&amp;": "&amp;""""&amp;G236&amp;""""</f>
        <v xml:space="preserve">    ref_intext_lahoz_monfort_magrath_2021: "Lahoz-Monfort &amp; Magrath, 2021"</v>
      </c>
      <c r="Q236" s="12" t="str">
        <f>"    ref_bib_"&amp;F236&amp;": "&amp;""""&amp;I236&amp;""""</f>
        <v xml:space="preserve">    ref_bib_lahoz_monfort_magrath_2021: "Lahoz-Monfort, J. J., &amp; Magrath, M. J. L. (2021). A Comprehensive Overview of Technologies for Species and Habitat Monitoring and Conservation. *Bioscience, 71*(10), 1038–1062. &lt;https://doi.org/10.1093/biosci/biab073&gt;"</v>
      </c>
    </row>
    <row r="237" spans="2:17" ht="15">
      <c r="B237" s="12" t="b">
        <v>1</v>
      </c>
      <c r="C237" s="12" t="b">
        <v>0</v>
      </c>
      <c r="D237" s="12" t="b">
        <v>0</v>
      </c>
      <c r="E237" s="12" t="b">
        <v>1</v>
      </c>
      <c r="F237" s="12" t="s">
        <v>17</v>
      </c>
      <c r="G237" s="12" t="s">
        <v>194</v>
      </c>
      <c r="H237" s="12" t="s">
        <v>194</v>
      </c>
      <c r="I237" s="75" t="s">
        <v>1739</v>
      </c>
      <c r="J237" s="70" t="str">
        <f>"&lt;p style="&amp;""""&amp;"padding-left: 2em; text-indent: -2em;"&amp;""""&amp;"&gt;["&amp;I237&amp;"]&lt;/p&gt;{#"&amp;F237&amp;"}&lt;br&gt;&lt;br&gt;"</f>
        <v>&lt;p style="padding-left: 2em; text-indent: -2em;"&gt;[Lambert, D. (1992). Zero-Inflated Poisson Regression, with an application to Defects in Manufacturing. *Technometrics, 34*(1), 1–14. &lt;https://doi.org/10.2307/1269547&gt;]&lt;/p&gt;{#lambert_1992}&lt;br&gt;&lt;br&gt;</v>
      </c>
      <c r="K237" s="12" t="s">
        <v>621</v>
      </c>
      <c r="L237" s="12" t="str">
        <f>LEFT(I237,141)&amp;" &lt;br&gt; &amp;nbsp;&amp;nbsp;&amp;nbsp;&amp;nbsp;&amp;nbsp;&amp;nbsp;&amp;nbsp;&amp;nbsp;"&amp;MID(I237,2,142)&amp;MID(I237,142,500)&amp;"&lt;br&gt;&lt;br&gt;"</f>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M237" s="12" t="str">
        <f>"{{ ref_intext_"&amp;F237&amp;" }}"</f>
        <v>{{ ref_intext_lambert_1992 }}</v>
      </c>
      <c r="N237" s="12" t="str">
        <f>"{{ ref_bib_"&amp;F237&amp;" }}"</f>
        <v>{{ ref_bib_lambert_1992 }}</v>
      </c>
      <c r="O237" s="12" t="str">
        <f>"    ref_intext_"&amp;F237&amp;": "&amp;""""&amp;"["&amp;G237&amp;"](#"&amp;F237&amp;")"&amp;""""</f>
        <v xml:space="preserve">    ref_intext_lambert_1992: "[Lambert, 1992](#lambert_1992)"</v>
      </c>
      <c r="P237" s="12" t="str">
        <f>"    ref_intext_"&amp;F237&amp;": "&amp;""""&amp;G237&amp;""""</f>
        <v xml:space="preserve">    ref_intext_lambert_1992: "Lambert, 1992"</v>
      </c>
      <c r="Q237" s="12" t="str">
        <f>"    ref_bib_"&amp;F237&amp;": "&amp;""""&amp;I237&amp;""""</f>
        <v xml:space="preserve">    ref_bib_lambert_1992: "Lambert, D. (1992). Zero-Inflated Poisson Regression, with an application to Defects in Manufacturing. *Technometrics, 34*(1), 1–14. &lt;https://doi.org/10.2307/1269547&gt;"</v>
      </c>
    </row>
    <row r="238" spans="2:17" ht="15">
      <c r="B238" s="12" t="b">
        <v>1</v>
      </c>
      <c r="C238" s="12" t="b">
        <v>1</v>
      </c>
      <c r="D238" s="12" t="b">
        <v>0</v>
      </c>
      <c r="E238" s="12" t="b">
        <v>1</v>
      </c>
      <c r="F238" s="12" t="s">
        <v>1493</v>
      </c>
      <c r="G238" s="12" t="s">
        <v>193</v>
      </c>
      <c r="H238" s="12" t="s">
        <v>803</v>
      </c>
      <c r="I238" s="75" t="s">
        <v>1740</v>
      </c>
      <c r="J238" s="70" t="str">
        <f>"&lt;p style="&amp;""""&amp;"padding-left: 2em; text-indent: -2em;"&amp;""""&amp;"&gt;["&amp;I238&amp;"]&lt;/p&gt;{#"&amp;F238&amp;"}&lt;br&gt;&lt;br&gt;"</f>
        <v>&lt;p style="padding-left: 2em; text-indent: -2em;"&gt;[Lazenby, B. T., Mooney, N. J., &amp; Dickman, C. R. (2015). Detecting species interactions using remote cameras: Effects on small mammals of predators, conspecifics, and climate. *Ecosphere, 6*(12), 1–18. &lt;https://doi.org/10.1890/ES14-00522.1&gt;]&lt;/p&gt;{#lazenby_et_al_2015}&lt;br&gt;&lt;br&gt;</v>
      </c>
      <c r="K238" s="12" t="s">
        <v>621</v>
      </c>
      <c r="L238" s="12" t="str">
        <f>LEFT(I238,141)&amp;" &lt;br&gt; &amp;nbsp;&amp;nbsp;&amp;nbsp;&amp;nbsp;&amp;nbsp;&amp;nbsp;&amp;nbsp;&amp;nbsp;"&amp;MID(I238,2,142)&amp;MID(I238,142,500)&amp;"&lt;br&gt;&lt;br&gt;"</f>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M238" s="12" t="str">
        <f>"{{ ref_intext_"&amp;F238&amp;" }}"</f>
        <v>{{ ref_intext_lazenby_et_al_2015 }}</v>
      </c>
      <c r="N238" s="12" t="str">
        <f>"{{ ref_bib_"&amp;F238&amp;" }}"</f>
        <v>{{ ref_bib_lazenby_et_al_2015 }}</v>
      </c>
      <c r="O238" s="12" t="str">
        <f>"    ref_intext_"&amp;F238&amp;": "&amp;""""&amp;"["&amp;G238&amp;"](#"&amp;F238&amp;")"&amp;""""</f>
        <v xml:space="preserve">    ref_intext_lazenby_et_al_2015: "[Lazenby et al., 2015](#lazenby_et_al_2015)"</v>
      </c>
      <c r="P238" s="12" t="str">
        <f>"    ref_intext_"&amp;F238&amp;": "&amp;""""&amp;G238&amp;""""</f>
        <v xml:space="preserve">    ref_intext_lazenby_et_al_2015: "Lazenby et al., 2015"</v>
      </c>
      <c r="Q238" s="12" t="str">
        <f>"    ref_bib_"&amp;F238&amp;": "&amp;""""&amp;I238&amp;""""</f>
        <v xml:space="preserve">    ref_bib_lazenby_et_al_2015: "Lazenby, B. T., Mooney, N. J., &amp; Dickman, C. R. (2015). Detecting species interactions using remote cameras: Effects on small mammals of predators, conspecifics, and climate. *Ecosphere, 6*(12), 1–18. &lt;https://doi.org/10.1890/ES14-00522.1&gt;"</v>
      </c>
    </row>
    <row r="239" spans="2:17" ht="15">
      <c r="E239" s="12" t="b">
        <v>1</v>
      </c>
      <c r="F239" s="12" t="s">
        <v>3423</v>
      </c>
      <c r="G239" s="12" t="s">
        <v>3422</v>
      </c>
      <c r="H239" s="12" t="s">
        <v>3422</v>
      </c>
      <c r="I239" s="75" t="s">
        <v>3421</v>
      </c>
      <c r="J239" s="70" t="str">
        <f>"&lt;p style="&amp;""""&amp;"padding-left: 2em; text-indent: -2em;"&amp;""""&amp;"&gt;["&amp;I239&amp;"]&lt;/p&gt;{#"&amp;F239&amp;"}&lt;br&gt;&lt;br&gt;"</f>
        <v>&lt;p style="padding-left: 2em; text-indent: -2em;"&gt;[Le Cren, E. D. (1965). A Note on the History of Mark-Recapture Population Estimates. *The Journal of Animal Ecology, 34*(2),453–54. &lt;https://doi.org/10.2307/2661&gt;]&lt;/p&gt;{#lecren_1965}&lt;br&gt;&lt;br&gt;</v>
      </c>
      <c r="K239" s="12" t="s">
        <v>621</v>
      </c>
      <c r="M239" s="12" t="str">
        <f>"{{ ref_intext_"&amp;F239&amp;" }}"</f>
        <v>{{ ref_intext_lecren_1965 }}</v>
      </c>
      <c r="N239" s="12" t="str">
        <f>"{{ ref_bib_"&amp;F239&amp;" }}"</f>
        <v>{{ ref_bib_lecren_1965 }}</v>
      </c>
      <c r="O239" s="12" t="str">
        <f>"    ref_intext_"&amp;F239&amp;": "&amp;""""&amp;"["&amp;G239&amp;"](#"&amp;F239&amp;")"&amp;""""</f>
        <v xml:space="preserve">    ref_intext_lecren_1965: "[Le Cren, 1965](#lecren_1965)"</v>
      </c>
      <c r="P239" s="12" t="str">
        <f>"    ref_intext_"&amp;F239&amp;": "&amp;""""&amp;G239&amp;""""</f>
        <v xml:space="preserve">    ref_intext_lecren_1965: "Le Cren, 1965"</v>
      </c>
      <c r="Q239" s="12" t="str">
        <f>"    ref_bib_"&amp;F239&amp;": "&amp;""""&amp;I239&amp;""""</f>
        <v xml:space="preserve">    ref_bib_lecren_1965: "Le Cren, E. D. (1965). A Note on the History of Mark-Recapture Population Estimates. *The Journal of Animal Ecology, 34*(2),453–54. &lt;https://doi.org/10.2307/2661&gt;"</v>
      </c>
    </row>
    <row r="240" spans="2:17" ht="15">
      <c r="B240" s="12" t="b">
        <v>0</v>
      </c>
      <c r="C240" s="12" t="b">
        <v>0</v>
      </c>
      <c r="D240" s="12" t="b">
        <v>1</v>
      </c>
      <c r="E240" s="12" t="b">
        <v>1</v>
      </c>
      <c r="F240" s="12" t="s">
        <v>1494</v>
      </c>
      <c r="G240" s="12" t="s">
        <v>192</v>
      </c>
      <c r="H240" s="12" t="s">
        <v>192</v>
      </c>
      <c r="I240" s="75" t="s">
        <v>1741</v>
      </c>
      <c r="J240" s="70" t="str">
        <f>"&lt;p style="&amp;""""&amp;"padding-left: 2em; text-indent: -2em;"&amp;""""&amp;"&gt;["&amp;I240&amp;"]&lt;/p&gt;{#"&amp;F240&amp;"}&lt;br&gt;&lt;br&gt;"</f>
        <v>&lt;p style="padding-left: 2em; text-indent: -2em;"&gt;[Lele, S. R., Merrill, E. H., Keim, J., &amp; Boyce, M. S. (2013). Selection, use, choice and occupancy: Clarifying concepts in resource selection studies. Journal of Animal Ecology, 82(6), 1183–1191. &lt;https://doi.org/10.1111/1365-2656.12141&gt;]&lt;/p&gt;{#lele_et_al_2013}&lt;br&gt;&lt;br&gt;</v>
      </c>
      <c r="K240" s="12" t="s">
        <v>621</v>
      </c>
      <c r="L240" s="12" t="str">
        <f>LEFT(I240,141)&amp;" &lt;br&gt; &amp;nbsp;&amp;nbsp;&amp;nbsp;&amp;nbsp;&amp;nbsp;&amp;nbsp;&amp;nbsp;&amp;nbsp;"&amp;MID(I240,2,142)&amp;MID(I240,142,500)&amp;"&lt;br&gt;&lt;br&gt;"</f>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M240" s="12" t="str">
        <f>"{{ ref_intext_"&amp;F240&amp;" }}"</f>
        <v>{{ ref_intext_lele_et_al_2013 }}</v>
      </c>
      <c r="N240" s="12" t="str">
        <f>"{{ ref_bib_"&amp;F240&amp;" }}"</f>
        <v>{{ ref_bib_lele_et_al_2013 }}</v>
      </c>
      <c r="O240" s="12" t="str">
        <f>"    ref_intext_"&amp;F240&amp;": "&amp;""""&amp;"["&amp;G240&amp;"](#"&amp;F240&amp;")"&amp;""""</f>
        <v xml:space="preserve">    ref_intext_lele_et_al_2013: "[Lele et al., 2013](#lele_et_al_2013)"</v>
      </c>
      <c r="P240" s="12" t="str">
        <f>"    ref_intext_"&amp;F240&amp;": "&amp;""""&amp;G240&amp;""""</f>
        <v xml:space="preserve">    ref_intext_lele_et_al_2013: "Lele et al., 2013"</v>
      </c>
      <c r="Q240" s="12" t="str">
        <f>"    ref_bib_"&amp;F240&amp;": "&amp;""""&amp;I240&amp;""""</f>
        <v xml:space="preserve">    ref_bib_lele_et_al_2013: "Lele, S. R., Merrill, E. H., Keim, J., &amp; Boyce, M. S. (2013). Selection, use, choice and occupancy: Clarifying concepts in resource selection studies. Journal of Animal Ecology, 82(6), 1183–1191. &lt;https://doi.org/10.1111/1365-2656.12141&gt;"</v>
      </c>
    </row>
    <row r="241" spans="2:17" ht="15">
      <c r="E241" s="12" t="b">
        <v>1</v>
      </c>
      <c r="F241" s="12" t="s">
        <v>3429</v>
      </c>
      <c r="G241" s="12" t="s">
        <v>3428</v>
      </c>
      <c r="H241" s="12" t="s">
        <v>3428</v>
      </c>
      <c r="I241" s="75" t="s">
        <v>3430</v>
      </c>
      <c r="J241" s="70" t="str">
        <f>"&lt;p style="&amp;""""&amp;"padding-left: 2em; text-indent: -2em;"&amp;""""&amp;"&gt;["&amp;I241&amp;"]&lt;/p&gt;{#"&amp;F241&amp;"}&lt;br&gt;&lt;br&gt;"</f>
        <v>&lt;p style="padding-left: 2em; text-indent: -2em;"&gt;[Leroy, B. (2023). *Package ‘Rarity’: Calculation of Rarity Indices for Species and Assemblages of Species.* R package version 1.3-8, &lt;https://cran.r-project.org/web/packages/Rarity/&gt;]&lt;/p&gt;{#leroy_2023}&lt;br&gt;&lt;br&gt;</v>
      </c>
      <c r="K241" s="12" t="s">
        <v>621</v>
      </c>
      <c r="M241" s="12" t="str">
        <f>"{{ ref_intext_"&amp;F241&amp;" }}"</f>
        <v>{{ ref_intext_leroy_2023 }}</v>
      </c>
      <c r="N241" s="12" t="str">
        <f>"{{ ref_bib_"&amp;F241&amp;" }}"</f>
        <v>{{ ref_bib_leroy_2023 }}</v>
      </c>
      <c r="O241" s="12" t="str">
        <f>"    ref_intext_"&amp;F241&amp;": "&amp;""""&amp;"["&amp;G241&amp;"](#"&amp;F241&amp;")"&amp;""""</f>
        <v xml:space="preserve">    ref_intext_leroy_2023: "[Leroy, 2023](#leroy_2023)"</v>
      </c>
      <c r="P241" s="12" t="str">
        <f>"    ref_intext_"&amp;F241&amp;": "&amp;""""&amp;G241&amp;""""</f>
        <v xml:space="preserve">    ref_intext_leroy_2023: "Leroy, 2023"</v>
      </c>
      <c r="Q241" s="12" t="str">
        <f>"    ref_bib_"&amp;F241&amp;": "&amp;""""&amp;I241&amp;""""</f>
        <v xml:space="preserve">    ref_bib_leroy_2023: "Leroy, B. (2023). *Package ‘Rarity’: Calculation of Rarity Indices for Species and Assemblages of Species.* R package version 1.3-8, &lt;https://cran.r-project.org/web/packages/Rarity/&gt;"</v>
      </c>
    </row>
    <row r="242" spans="2:17" ht="15">
      <c r="E242" s="12" t="b">
        <v>1</v>
      </c>
      <c r="F242" s="12" t="s">
        <v>3448</v>
      </c>
      <c r="G242" s="12" t="s">
        <v>3447</v>
      </c>
      <c r="H242" s="12" t="s">
        <v>3447</v>
      </c>
      <c r="I242" s="75" t="s">
        <v>3449</v>
      </c>
      <c r="J242" s="70" t="str">
        <f>"&lt;p style="&amp;""""&amp;"padding-left: 2em; text-indent: -2em;"&amp;""""&amp;"&gt;["&amp;I242&amp;"]&lt;/p&gt;{#"&amp;F242&amp;"}&lt;br&gt;&lt;br&gt;"</f>
        <v>&lt;p style="padding-left: 2em; text-indent: -2em;"&gt;[Leroy, B. (2024). *Rarity Indices.* &lt;https://borisleroy.com/en/research/rarity-indices/&gt;]&lt;/p&gt;{#leroy_2024}&lt;br&gt;&lt;br&gt;</v>
      </c>
      <c r="K242" s="12" t="s">
        <v>621</v>
      </c>
      <c r="M242" s="12" t="str">
        <f>"{{ ref_intext_"&amp;F242&amp;" }}"</f>
        <v>{{ ref_intext_leroy_2024 }}</v>
      </c>
      <c r="N242" s="12" t="str">
        <f>"{{ ref_bib_"&amp;F242&amp;" }}"</f>
        <v>{{ ref_bib_leroy_2024 }}</v>
      </c>
      <c r="O242" s="12" t="str">
        <f>"    ref_intext_"&amp;F242&amp;": "&amp;""""&amp;"["&amp;G242&amp;"](#"&amp;F242&amp;")"&amp;""""</f>
        <v xml:space="preserve">    ref_intext_leroy_2024: "[Leroy, 2024](#leroy_2024)"</v>
      </c>
      <c r="P242" s="12" t="str">
        <f>"    ref_intext_"&amp;F242&amp;": "&amp;""""&amp;G242&amp;""""</f>
        <v xml:space="preserve">    ref_intext_leroy_2024: "Leroy, 2024"</v>
      </c>
      <c r="Q242" s="12" t="str">
        <f>"    ref_bib_"&amp;F242&amp;": "&amp;""""&amp;I242&amp;""""</f>
        <v xml:space="preserve">    ref_bib_leroy_2024: "Leroy, B. (2024). *Rarity Indices.* &lt;https://borisleroy.com/en/research/rarity-indices/&gt;"</v>
      </c>
    </row>
    <row r="243" spans="2:17" ht="15">
      <c r="E243" s="12" t="b">
        <v>1</v>
      </c>
      <c r="F243" s="12" t="s">
        <v>3376</v>
      </c>
      <c r="G243" s="12" t="s">
        <v>3370</v>
      </c>
      <c r="H243" s="12" t="s">
        <v>3370</v>
      </c>
      <c r="I243" s="75" t="s">
        <v>3366</v>
      </c>
      <c r="J243" s="70" t="str">
        <f>"&lt;p style="&amp;""""&amp;"padding-left: 2em; text-indent: -2em;"&amp;""""&amp;"&gt;["&amp;I243&amp;"]&lt;/p&gt;{#"&amp;F243&amp;"}&lt;br&gt;&lt;br&gt;"</f>
        <v>&lt;p style="padding-left: 2em; text-indent: -2em;"&gt;[Levitis, D. A., Lidicker, W. Z., &amp; Freund, G. (2009). Behavioural biologists don't agree on what constitutes behaviour. *Animal Behaviour, 78* (1), 103-110. &lt;https://doi.org/10.1016/j.anbehav.2009.03.018&gt;]&lt;/p&gt;{#levitis_et_al_2009}&lt;br&gt;&lt;br&gt;</v>
      </c>
      <c r="K243" s="12" t="s">
        <v>621</v>
      </c>
      <c r="L243" s="12" t="str">
        <f>LEFT(I243,141)&amp;" &lt;br&gt; &amp;nbsp;&amp;nbsp;&amp;nbsp;&amp;nbsp;&amp;nbsp;&amp;nbsp;&amp;nbsp;&amp;nbsp;"&amp;MID(I243,2,142)&amp;MID(I243,142,500)&amp;"&lt;br&gt;&lt;br&gt;"</f>
        <v>Levitis, D. A., Lidicker, W. Z., &amp; Freund, G. (2009). Behavioural biologists don't agree on what constitutes behaviour. *Animal Behaviour, 78 &lt;br&gt; &amp;nbsp;&amp;nbsp;&amp;nbsp;&amp;nbsp;&amp;nbsp;&amp;nbsp;&amp;nbsp;&amp;nbsp;evitis, D. A., Lidicker, W. Z., &amp; Freund, G. (2009). Behavioural biologists don't agree on what constitutes behaviour. *Animal Behaviour, 78* * (1), 103-110. &lt;https://doi.org/10.1016/j.anbehav.2009.03.018&gt;&lt;br&gt;&lt;br&gt;</v>
      </c>
      <c r="M243" s="12" t="str">
        <f>"{{ ref_intext_"&amp;F243&amp;" }}"</f>
        <v>{{ ref_intext_levitis_et_al_2009 }}</v>
      </c>
      <c r="N243" s="12" t="str">
        <f>"{{ ref_bib_"&amp;F243&amp;" }}"</f>
        <v>{{ ref_bib_levitis_et_al_2009 }}</v>
      </c>
      <c r="O243" s="12" t="str">
        <f>"    ref_intext_"&amp;F243&amp;": "&amp;""""&amp;"["&amp;G243&amp;"](#"&amp;F243&amp;")"&amp;""""</f>
        <v xml:space="preserve">    ref_intext_levitis_et_al_2009: "[Levitis et al., 2009](#levitis_et_al_2009)"</v>
      </c>
      <c r="P243" s="12" t="str">
        <f>"    ref_intext_"&amp;F243&amp;": "&amp;""""&amp;G243&amp;""""</f>
        <v xml:space="preserve">    ref_intext_levitis_et_al_2009: "Levitis et al., 2009"</v>
      </c>
      <c r="Q243" s="12" t="str">
        <f>"    ref_bib_"&amp;F243&amp;": "&amp;""""&amp;I243&amp;""""</f>
        <v xml:space="preserve">    ref_bib_levitis_et_al_2009: "Levitis, D. A., Lidicker, W. Z., &amp; Freund, G. (2009). Behavioural biologists don't agree on what constitutes behaviour. *Animal Behaviour, 78* (1), 103-110. &lt;https://doi.org/10.1016/j.anbehav.2009.03.018&gt;"</v>
      </c>
    </row>
    <row r="244" spans="2:17" ht="15">
      <c r="B244" s="12" t="b">
        <v>1</v>
      </c>
      <c r="C244" s="12" t="b">
        <v>0</v>
      </c>
      <c r="D244" s="12" t="b">
        <v>0</v>
      </c>
      <c r="E244" s="12" t="b">
        <v>1</v>
      </c>
      <c r="F244" s="12" t="s">
        <v>1495</v>
      </c>
      <c r="G244" s="12" t="s">
        <v>191</v>
      </c>
      <c r="H244" s="12" t="s">
        <v>191</v>
      </c>
      <c r="I244" s="75" t="s">
        <v>1742</v>
      </c>
      <c r="J244" s="70" t="str">
        <f>"&lt;p style="&amp;""""&amp;"padding-left: 2em; text-indent: -2em;"&amp;""""&amp;"&gt;["&amp;I244&amp;"]&lt;/p&gt;{#"&amp;F244&amp;"}&lt;br&gt;&lt;br&gt;"</f>
        <v>&lt;p style="padding-left: 2em; text-indent: -2em;"&gt;[Li, S., McShea, W. J., Wang, D. J., Huang, J. Z., &amp; Shao, L. K. (2012). A Direct Comparison of Camera-Trapping and Sign Transects for Monitoring Wildlife in the Wanglang National Nature Reserve, China. *Wildlife Society Bulletin, 36*(3), 538–545. &lt;https://doi.org/10.1002/wsb.161&gt;]&lt;/p&gt;{#li_et_al_2012}&lt;br&gt;&lt;br&gt;</v>
      </c>
      <c r="K244" s="12" t="s">
        <v>621</v>
      </c>
      <c r="L244" s="12" t="str">
        <f>LEFT(I244,141)&amp;" &lt;br&gt; &amp;nbsp;&amp;nbsp;&amp;nbsp;&amp;nbsp;&amp;nbsp;&amp;nbsp;&amp;nbsp;&amp;nbsp;"&amp;MID(I244,2,142)&amp;MID(I244,142,500)&amp;"&lt;br&gt;&lt;br&gt;"</f>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M244" s="12" t="str">
        <f>"{{ ref_intext_"&amp;F244&amp;" }}"</f>
        <v>{{ ref_intext_li_et_al_2012 }}</v>
      </c>
      <c r="N244" s="12" t="str">
        <f>"{{ ref_bib_"&amp;F244&amp;" }}"</f>
        <v>{{ ref_bib_li_et_al_2012 }}</v>
      </c>
      <c r="O244" s="12" t="str">
        <f>"    ref_intext_"&amp;F244&amp;": "&amp;""""&amp;"["&amp;G244&amp;"](#"&amp;F244&amp;")"&amp;""""</f>
        <v xml:space="preserve">    ref_intext_li_et_al_2012: "[Li et al., 2012](#li_et_al_2012)"</v>
      </c>
      <c r="P244" s="12" t="str">
        <f>"    ref_intext_"&amp;F244&amp;": "&amp;""""&amp;G244&amp;""""</f>
        <v xml:space="preserve">    ref_intext_li_et_al_2012: "Li et al., 2012"</v>
      </c>
      <c r="Q244" s="12" t="str">
        <f>"    ref_bib_"&amp;F244&amp;": "&amp;""""&amp;I244&amp;""""</f>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245" spans="2:17" ht="15">
      <c r="B245" s="12" t="b">
        <v>1</v>
      </c>
      <c r="C245" s="12" t="b">
        <v>0</v>
      </c>
      <c r="D245" s="12" t="b">
        <v>0</v>
      </c>
      <c r="E245" s="12" t="b">
        <v>1</v>
      </c>
      <c r="F245" s="12" t="s">
        <v>1496</v>
      </c>
      <c r="G245" s="12" t="s">
        <v>190</v>
      </c>
      <c r="H245" s="12" t="s">
        <v>190</v>
      </c>
      <c r="I245" s="75" t="s">
        <v>2632</v>
      </c>
      <c r="J245" s="70" t="str">
        <f>"&lt;p style="&amp;""""&amp;"padding-left: 2em; text-indent: -2em;"&amp;""""&amp;"&gt;["&amp;I245&amp;"]&lt;/p&gt;{#"&amp;F245&amp;"}&lt;br&gt;&lt;br&gt;"</f>
        <v>&lt;p style="padding-left: 2em; text-indent: -2em;"&gt;[Linden, D. W., Fuller, A. K., Royle, J. A., &amp; Hare, M. P. (2017). Examining the occupancy–Density relationship for a low‐Density carnivore. *Journal of Applied Ecology, 54*(6), 2043–2052. &lt;https://doi.org/10.1111/1365-2664.12883&gt;]&lt;/p&gt;{#linden_et_al_2017}&lt;br&gt;&lt;br&gt;</v>
      </c>
      <c r="K245" s="12" t="s">
        <v>621</v>
      </c>
      <c r="L245" s="12" t="str">
        <f>LEFT(I245,141)&amp;" &lt;br&gt; &amp;nbsp;&amp;nbsp;&amp;nbsp;&amp;nbsp;&amp;nbsp;&amp;nbsp;&amp;nbsp;&amp;nbsp;"&amp;MID(I245,2,142)&amp;MID(I245,142,500)&amp;"&lt;br&gt;&lt;br&gt;"</f>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M245" s="12" t="str">
        <f>"{{ ref_intext_"&amp;F245&amp;" }}"</f>
        <v>{{ ref_intext_linden_et_al_2017 }}</v>
      </c>
      <c r="N245" s="12" t="str">
        <f>"{{ ref_bib_"&amp;F245&amp;" }}"</f>
        <v>{{ ref_bib_linden_et_al_2017 }}</v>
      </c>
      <c r="O245" s="12" t="str">
        <f>"    ref_intext_"&amp;F245&amp;": "&amp;""""&amp;"["&amp;G245&amp;"](#"&amp;F245&amp;")"&amp;""""</f>
        <v xml:space="preserve">    ref_intext_linden_et_al_2017: "[Linden et al., 2017](#linden_et_al_2017)"</v>
      </c>
      <c r="P245" s="12" t="str">
        <f>"    ref_intext_"&amp;F245&amp;": "&amp;""""&amp;G245&amp;""""</f>
        <v xml:space="preserve">    ref_intext_linden_et_al_2017: "Linden et al., 2017"</v>
      </c>
      <c r="Q245" s="12" t="str">
        <f>"    ref_bib_"&amp;F245&amp;": "&amp;""""&amp;I245&amp;""""</f>
        <v xml:space="preserve">    ref_bib_linden_et_al_2017: "Linden, D. W., Fuller, A. K., Royle, J. A., &amp; Hare, M. P. (2017). Examining the occupancy–Density relationship for a low‐Density carnivore. *Journal of Applied Ecology, 54*(6), 2043–2052. &lt;https://doi.org/10.1111/1365-2664.12883&gt;"</v>
      </c>
    </row>
    <row r="246" spans="2:17" ht="15">
      <c r="E246" s="12" t="b">
        <v>1</v>
      </c>
      <c r="F246" s="12" t="s">
        <v>3534</v>
      </c>
      <c r="G246" s="12" t="s">
        <v>4058</v>
      </c>
      <c r="H246" s="12" t="s">
        <v>4058</v>
      </c>
      <c r="I246" s="70" t="s">
        <v>4059</v>
      </c>
      <c r="J246" s="70" t="str">
        <f>"&lt;p style="&amp;""""&amp;"padding-left: 2em; text-indent: -2em;"&amp;""""&amp;"&gt;["&amp;I246&amp;"]&lt;/p&gt;{#"&amp;F246&amp;"}&lt;br&gt;&lt;br&gt;"</f>
        <v>&lt;p style="padding-left: 2em; text-indent: -2em;"&gt;[Loonam, K. E., Ausband, D. E., Lukacs, P. M., Mitchell, M. S., &amp; Robinson, H. S. (2021a). Estimating Abundance of an Unmarked, Low‐Density Species using Cameras. *The Journal of Wildlife Management, 85*(1), 87–96. &lt;https://doi.org/10.1002/jwmg.21950&gt;]&lt;/p&gt;{#loonam_et_al_2021a}&lt;br&gt;&lt;br&gt;</v>
      </c>
      <c r="K246" s="12" t="s">
        <v>621</v>
      </c>
      <c r="M246" s="12" t="str">
        <f>"{{ ref_intext_"&amp;F246&amp;" }}"</f>
        <v>{{ ref_intext_loonam_et_al_2021a }}</v>
      </c>
      <c r="N246" s="12" t="str">
        <f>"{{ ref_bib_"&amp;F246&amp;" }}"</f>
        <v>{{ ref_bib_loonam_et_al_2021a }}</v>
      </c>
      <c r="O246" s="12" t="str">
        <f>"    ref_intext_"&amp;F246&amp;": "&amp;""""&amp;"["&amp;G246&amp;"](#"&amp;F246&amp;")"&amp;""""</f>
        <v xml:space="preserve">    ref_intext_loonam_et_al_2021a: "[Loonam et al., 2021a](#loonam_et_al_2021a)"</v>
      </c>
      <c r="P246" s="12" t="str">
        <f>"    ref_intext_"&amp;F246&amp;": "&amp;""""&amp;G246&amp;""""</f>
        <v xml:space="preserve">    ref_intext_loonam_et_al_2021a: "Loonam et al., 2021a"</v>
      </c>
      <c r="Q246" s="12" t="str">
        <f>"    ref_bib_"&amp;F246&amp;": "&amp;""""&amp;I246&amp;""""</f>
        <v xml:space="preserve">    ref_bib_loonam_et_al_2021a: "Loonam, K. E., Ausband, D. E., Lukacs, P. M., Mitchell, M. S., &amp; Robinson, H. S. (2021a). Estimating Abundance of an Unmarked, Low‐Density Species using Cameras. *The Journal of Wildlife Management, 85*(1), 87–96. &lt;https://doi.org/10.1002/jwmg.21950&gt;"</v>
      </c>
    </row>
    <row r="247" spans="2:17" ht="15">
      <c r="B247" s="12" t="b">
        <v>1</v>
      </c>
      <c r="C247" s="12" t="b">
        <v>0</v>
      </c>
      <c r="D247" s="12" t="b">
        <v>0</v>
      </c>
      <c r="E247" s="12" t="b">
        <v>1</v>
      </c>
      <c r="F247" s="12" t="s">
        <v>3536</v>
      </c>
      <c r="G247" s="12" t="s">
        <v>4056</v>
      </c>
      <c r="H247" s="12" t="s">
        <v>4056</v>
      </c>
      <c r="I247" s="75" t="s">
        <v>4057</v>
      </c>
      <c r="J247" s="70" t="str">
        <f>"&lt;p style="&amp;""""&amp;"padding-left: 2em; text-indent: -2em;"&amp;""""&amp;"&gt;["&amp;I247&amp;"]&lt;/p&gt;{#"&amp;F247&amp;"}&lt;br&gt;&lt;br&gt;"</f>
        <v>&lt;p style="padding-left: 2em; text-indent: -2em;"&gt;[Loonam, K. E., Lukacs, P. M., Ausband, D. E., Mitchell, M. S., &amp; Robinson, H. S. (2021b). Assessing the robustness of time-to-event models for estimating unmarked wildlife abundance using remote cameras. *Ecological Applications, 31*(6), Article e02388. &lt;https://doi.org/10.1002/eap.2388&gt;]&lt;/p&gt;{#loonam_et_al_2021b}&lt;br&gt;&lt;br&gt;</v>
      </c>
      <c r="K247" s="12" t="s">
        <v>621</v>
      </c>
      <c r="L247" s="12" t="str">
        <f>LEFT(I247,141)&amp;" &lt;br&gt; &amp;nbsp;&amp;nbsp;&amp;nbsp;&amp;nbsp;&amp;nbsp;&amp;nbsp;&amp;nbsp;&amp;nbsp;"&amp;MID(I247,2,142)&amp;MID(I247,142,500)&amp;"&lt;br&gt;&lt;br&gt;"</f>
        <v>Loonam, K. E., Lukacs, P. M., Ausband, D. E., Mitchell, M. S., &amp; Robinson, H. S. (2021b). Assessing the robustness of time-to-event models fo &lt;br&gt; &amp;nbsp;&amp;nbsp;&amp;nbsp;&amp;nbsp;&amp;nbsp;&amp;nbsp;&amp;nbsp;&amp;nbsp;oonam, K. E., Lukacs, P. M., Ausband, D. E., Mitchell, M. S., &amp; Robinson, H. S. (2021b). Assessing the robustness of time-to-event models for r estimating unmarked wildlife abundance using remote cameras. *Ecological Applications, 31*(6), Article e02388. &lt;https://doi.org/10.1002/eap.2388&gt;&lt;br&gt;&lt;br&gt;</v>
      </c>
      <c r="M247" s="12" t="str">
        <f>"{{ ref_intext_"&amp;F247&amp;" }}"</f>
        <v>{{ ref_intext_loonam_et_al_2021b }}</v>
      </c>
      <c r="N247" s="12" t="str">
        <f>"{{ ref_bib_"&amp;F247&amp;" }}"</f>
        <v>{{ ref_bib_loonam_et_al_2021b }}</v>
      </c>
      <c r="O247" s="12" t="str">
        <f>"    ref_intext_"&amp;F247&amp;": "&amp;""""&amp;"["&amp;G247&amp;"](#"&amp;F247&amp;")"&amp;""""</f>
        <v xml:space="preserve">    ref_intext_loonam_et_al_2021b: "[Loonam et al., 2021b](#loonam_et_al_2021b)"</v>
      </c>
      <c r="P247" s="12" t="str">
        <f>"    ref_intext_"&amp;F247&amp;": "&amp;""""&amp;G247&amp;""""</f>
        <v xml:space="preserve">    ref_intext_loonam_et_al_2021b: "Loonam et al., 2021b"</v>
      </c>
      <c r="Q247" s="12" t="str">
        <f>"    ref_bib_"&amp;F247&amp;": "&amp;""""&amp;I247&amp;""""</f>
        <v xml:space="preserve">    ref_bib_loonam_et_al_2021b: "Loonam, K. E., Lukacs, P. M., Ausband, D. E., Mitchell, M. S., &amp; Robinson, H. S. (2021b). Assessing the robustness of time-to-event models for estimating unmarked wildlife abundance using remote cameras. *Ecological Applications, 31*(6), Article e02388. &lt;https://doi.org/10.1002/eap.2388&gt;"</v>
      </c>
    </row>
    <row r="248" spans="2:17" ht="15">
      <c r="B248" s="12" t="b">
        <v>0</v>
      </c>
      <c r="C248" s="12" t="b">
        <v>0</v>
      </c>
      <c r="E248" s="12" t="b">
        <v>1</v>
      </c>
      <c r="F248" s="12" t="s">
        <v>2120</v>
      </c>
      <c r="G248" s="12" t="s">
        <v>2119</v>
      </c>
      <c r="H248" s="12" t="s">
        <v>2119</v>
      </c>
      <c r="I248" s="75" t="s">
        <v>2118</v>
      </c>
      <c r="J248" s="70" t="str">
        <f>"&lt;p style="&amp;""""&amp;"padding-left: 2em; text-indent: -2em;"&amp;""""&amp;"&gt;["&amp;I248&amp;"]&lt;/p&gt;{#"&amp;F248&amp;"}&lt;br&gt;&lt;br&gt;"</f>
        <v>&lt;p style="padding-left: 2em; text-indent: -2em;"&gt;[Loreau,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&lt;https://www.researchgate.net/publication/285953769_The_challenges_of_biodiversity_science&gt;]&lt;/p&gt;{#loreau_2010}&lt;br&gt;&lt;br&gt;</v>
      </c>
      <c r="K248" s="12" t="s">
        <v>621</v>
      </c>
      <c r="L248" s="12" t="str">
        <f>LEFT(I248,141)&amp;" &lt;br&gt; &amp;nbsp;&amp;nbsp;&amp;nbsp;&amp;nbsp;&amp;nbsp;&amp;nbsp;&amp;nbsp;&amp;nbsp;"&amp;MID(I248,2,142)&amp;MID(I248,142,500)&amp;"&lt;br&gt;&lt;br&gt;"</f>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M248" s="12" t="str">
        <f>"{{ ref_intext_"&amp;F248&amp;" }}"</f>
        <v>{{ ref_intext_loreau_2010 }}</v>
      </c>
      <c r="N248" s="12" t="str">
        <f>"{{ ref_bib_"&amp;F248&amp;" }}"</f>
        <v>{{ ref_bib_loreau_2010 }}</v>
      </c>
      <c r="O248" s="12" t="str">
        <f>"    ref_intext_"&amp;F248&amp;": "&amp;""""&amp;"["&amp;G248&amp;"](#"&amp;F248&amp;")"&amp;""""</f>
        <v xml:space="preserve">    ref_intext_loreau_2010: "[Loreau, 2010](#loreau_2010)"</v>
      </c>
      <c r="P248" s="12" t="str">
        <f>"    ref_intext_"&amp;F248&amp;": "&amp;""""&amp;G248&amp;""""</f>
        <v xml:space="preserve">    ref_intext_loreau_2010: "Loreau, 2010"</v>
      </c>
      <c r="Q248" s="12" t="str">
        <f>"    ref_bib_"&amp;F248&amp;": "&amp;""""&amp;I248&amp;""""</f>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249" spans="2:17" ht="15">
      <c r="E249" s="12" t="b">
        <v>1</v>
      </c>
      <c r="F249" s="12" t="s">
        <v>3537</v>
      </c>
      <c r="G249" s="12" t="s">
        <v>3572</v>
      </c>
      <c r="H249" s="12" t="s">
        <v>3572</v>
      </c>
      <c r="I249" s="75" t="s">
        <v>3554</v>
      </c>
      <c r="J249" s="70" t="str">
        <f>"&lt;p style="&amp;""""&amp;"padding-left: 2em; text-indent: -2em;"&amp;""""&amp;"&gt;["&amp;I249&amp;"]&lt;/p&gt;{#"&amp;F249&amp;"}&lt;br&gt;&lt;br&gt;"</f>
        <v>&lt;p style="padding-left: 2em; text-indent: -2em;"&gt;[Lukacs, P. M. (2021, Oct 26).*Animal Abundance from Camera Data:Pipe Dream to Main Stream.* Presented at the FCFC Seminar. &lt;https://umontana.zoom.us/rec/play/eY6_CAjDNUjCAfFrmRvJH8NtrL4J38I46T5idY4gO3i1YHqxBnDUrDeufvgAps-D-aFJFJ_F9AMuE6k.VjerQ5kRpa5HsybV&gt;]&lt;/p&gt;{#lukacs_2021}&lt;br&gt;&lt;br&gt;</v>
      </c>
      <c r="K249" s="12" t="s">
        <v>621</v>
      </c>
      <c r="M249" s="12" t="str">
        <f>"{{ ref_intext_"&amp;F249&amp;" }}"</f>
        <v>{{ ref_intext_lukacs_2021 }}</v>
      </c>
      <c r="N249" s="12" t="str">
        <f>"{{ ref_bib_"&amp;F249&amp;" }}"</f>
        <v>{{ ref_bib_lukacs_2021 }}</v>
      </c>
      <c r="O249" s="12" t="str">
        <f>"    ref_intext_"&amp;F249&amp;": "&amp;""""&amp;"["&amp;G249&amp;"](#"&amp;F249&amp;")"&amp;""""</f>
        <v xml:space="preserve">    ref_intext_lukacs_2021: "[Lukacs, 2021](#lukacs_2021)"</v>
      </c>
      <c r="P249" s="12" t="str">
        <f>"    ref_intext_"&amp;F249&amp;": "&amp;""""&amp;G249&amp;""""</f>
        <v xml:space="preserve">    ref_intext_lukacs_2021: "Lukacs, 2021"</v>
      </c>
      <c r="Q249" s="12" t="str">
        <f>"    ref_bib_"&amp;F249&amp;": "&amp;""""&amp;I249&amp;""""</f>
        <v xml:space="preserve">    ref_bib_lukacs_2021: "Lukacs, P. M. (2021, Oct 26).*Animal Abundance from Camera Data:Pipe Dream to Main Stream.* Presented at the FCFC Seminar. &lt;https://umontana.zoom.us/rec/play/eY6_CAjDNUjCAfFrmRvJH8NtrL4J38I46T5idY4gO3i1YHqxBnDUrDeufvgAps-D-aFJFJ_F9AMuE6k.VjerQ5kRpa5HsybV&gt;"</v>
      </c>
    </row>
    <row r="250" spans="2:17" ht="15">
      <c r="B250" s="12" t="b">
        <v>1</v>
      </c>
      <c r="C250" s="12" t="b">
        <v>1</v>
      </c>
      <c r="D250" s="12" t="b">
        <v>0</v>
      </c>
      <c r="E250" s="12" t="b">
        <v>1</v>
      </c>
      <c r="F250" s="12" t="s">
        <v>1497</v>
      </c>
      <c r="G250" s="12" t="s">
        <v>189</v>
      </c>
      <c r="H250" s="12" t="s">
        <v>802</v>
      </c>
      <c r="I250" s="75" t="s">
        <v>1743</v>
      </c>
      <c r="J250" s="70" t="str">
        <f>"&lt;p style="&amp;""""&amp;"padding-left: 2em; text-indent: -2em;"&amp;""""&amp;"&gt;["&amp;I250&amp;"]&lt;/p&gt;{#"&amp;F250&amp;"}&lt;br&gt;&lt;br&gt;"</f>
        <v>&lt;p style="padding-left: 2em; text-indent: -2em;"&gt;[Lynch, T. P., Alderman, R., &amp; Hobday, A. J. (2015). A high-resolution panorama camera system for monitoring colony-wide seabird nesting behaviour. *Methods in Ecology and Evolution, 6*(5), 491–499. &lt;https://doi.org/10.1111/2041-210X.12339&gt;]&lt;/p&gt;{#lynch_et_al_2015}&lt;br&gt;&lt;br&gt;</v>
      </c>
      <c r="K250" s="12" t="s">
        <v>621</v>
      </c>
      <c r="L250" s="12" t="str">
        <f>LEFT(I250,141)&amp;" &lt;br&gt; &amp;nbsp;&amp;nbsp;&amp;nbsp;&amp;nbsp;&amp;nbsp;&amp;nbsp;&amp;nbsp;&amp;nbsp;"&amp;MID(I250,2,142)&amp;MID(I250,142,500)&amp;"&lt;br&gt;&lt;br&gt;"</f>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M250" s="12" t="str">
        <f>"{{ ref_intext_"&amp;F250&amp;" }}"</f>
        <v>{{ ref_intext_lynch_et_al_2015 }}</v>
      </c>
      <c r="N250" s="12" t="str">
        <f>"{{ ref_bib_"&amp;F250&amp;" }}"</f>
        <v>{{ ref_bib_lynch_et_al_2015 }}</v>
      </c>
      <c r="O250" s="12" t="str">
        <f>"    ref_intext_"&amp;F250&amp;": "&amp;""""&amp;"["&amp;G250&amp;"](#"&amp;F250&amp;")"&amp;""""</f>
        <v xml:space="preserve">    ref_intext_lynch_et_al_2015: "[Lynch et al., 2015](#lynch_et_al_2015)"</v>
      </c>
      <c r="P250" s="12" t="str">
        <f>"    ref_intext_"&amp;F250&amp;": "&amp;""""&amp;G250&amp;""""</f>
        <v xml:space="preserve">    ref_intext_lynch_et_al_2015: "Lynch et al., 2015"</v>
      </c>
      <c r="Q250" s="12" t="str">
        <f>"    ref_bib_"&amp;F250&amp;": "&amp;""""&amp;I250&amp;""""</f>
        <v xml:space="preserve">    ref_bib_lynch_et_al_2015: "Lynch, T. P., Alderman, R., &amp; Hobday, A. J. (2015). A high-resolution panorama camera system for monitoring colony-wide seabird nesting behaviour. *Methods in Ecology and Evolution, 6*(5), 491–499. &lt;https://doi.org/10.1111/2041-210X.12339&gt;"</v>
      </c>
    </row>
    <row r="251" spans="2:17" ht="15">
      <c r="B251" s="12" t="b">
        <v>1</v>
      </c>
      <c r="C251" s="12" t="b">
        <v>0</v>
      </c>
      <c r="D251" s="12" t="b">
        <v>0</v>
      </c>
      <c r="E251" s="12" t="b">
        <v>1</v>
      </c>
      <c r="F251" s="12" t="s">
        <v>1498</v>
      </c>
      <c r="G251" s="12" t="s">
        <v>184</v>
      </c>
      <c r="H251" s="12" t="s">
        <v>184</v>
      </c>
      <c r="I251" s="75" t="s">
        <v>1745</v>
      </c>
      <c r="J251" s="70" t="str">
        <f>"&lt;p style="&amp;""""&amp;"padding-left: 2em; text-indent: -2em;"&amp;""""&amp;"&gt;["&amp;I251&amp;"]&lt;/p&gt;{#"&amp;F251&amp;"}&lt;br&gt;&lt;br&gt;"</f>
        <v>&lt;p style="padding-left: 2em; text-indent: -2em;"&gt;[MacKenzie, D. I., Nichols, J. D., Lachman, G. B., Droege, S., Royle, J. A., &amp; Langtimm, C. A. (2002). Estimating Site Occupancy Rates When Detection Probabilities Are Less Than One. *Ecology, 83*(8), 2248–2255. &lt;https://doi.org/10.2307/3072056&gt;]&lt;/p&gt;{#mackenzie_et_al_2002}&lt;br&gt;&lt;br&gt;</v>
      </c>
      <c r="K251" s="12" t="s">
        <v>621</v>
      </c>
      <c r="L251" s="12" t="str">
        <f>LEFT(I251,141)&amp;" &lt;br&gt; &amp;nbsp;&amp;nbsp;&amp;nbsp;&amp;nbsp;&amp;nbsp;&amp;nbsp;&amp;nbsp;&amp;nbsp;"&amp;MID(I251,2,142)&amp;MID(I251,142,500)&amp;"&lt;br&gt;&lt;br&gt;"</f>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M251" s="12" t="str">
        <f>"{{ ref_intext_"&amp;F251&amp;" }}"</f>
        <v>{{ ref_intext_mackenzie_et_al_2002 }}</v>
      </c>
      <c r="N251" s="12" t="str">
        <f>"{{ ref_bib_"&amp;F251&amp;" }}"</f>
        <v>{{ ref_bib_mackenzie_et_al_2002 }}</v>
      </c>
      <c r="O251" s="12" t="str">
        <f>"    ref_intext_"&amp;F251&amp;": "&amp;""""&amp;"["&amp;G251&amp;"](#"&amp;F251&amp;")"&amp;""""</f>
        <v xml:space="preserve">    ref_intext_mackenzie_et_al_2002: "[MacKenzie et al., 2002](#mackenzie_et_al_2002)"</v>
      </c>
      <c r="P251" s="12" t="str">
        <f>"    ref_intext_"&amp;F251&amp;": "&amp;""""&amp;G251&amp;""""</f>
        <v xml:space="preserve">    ref_intext_mackenzie_et_al_2002: "MacKenzie et al., 2002"</v>
      </c>
      <c r="Q251" s="12" t="str">
        <f>"    ref_bib_"&amp;F251&amp;": "&amp;""""&amp;I251&amp;""""</f>
        <v xml:space="preserve">    ref_bib_mackenzie_et_al_2002: "MacKenzie, D. I., Nichols, J. D., Lachman, G. B., Droege, S., Royle, J. A., &amp; Langtimm, C. A. (2002). Estimating Site Occupancy Rates When Detection Probabilities Are Less Than One. *Ecology, 83*(8), 2248–2255. &lt;https://doi.org/10.2307/3072056&gt;"</v>
      </c>
    </row>
    <row r="252" spans="2:17" ht="15">
      <c r="B252" s="12" t="b">
        <v>1</v>
      </c>
      <c r="C252" s="12" t="b">
        <v>0</v>
      </c>
      <c r="D252" s="12" t="b">
        <v>0</v>
      </c>
      <c r="E252" s="12" t="b">
        <v>1</v>
      </c>
      <c r="F252" s="12" t="s">
        <v>1499</v>
      </c>
      <c r="G252" s="12" t="s">
        <v>185</v>
      </c>
      <c r="H252" s="12" t="s">
        <v>185</v>
      </c>
      <c r="I252" s="75" t="s">
        <v>1746</v>
      </c>
      <c r="J252" s="70" t="str">
        <f>"&lt;p style="&amp;""""&amp;"padding-left: 2em; text-indent: -2em;"&amp;""""&amp;"&gt;["&amp;I252&amp;"]&lt;/p&gt;{#"&amp;F252&amp;"}&lt;br&gt;&lt;br&gt;"</f>
        <v>&lt;p style="padding-left: 2em; text-indent: -2em;"&gt;[MacKenzie, D. I., Nichols, J. D., Hines, J. E., Knutson, M. G., &amp; Franklin, A. B. (2003). Estimating site occupancy, colonization, and local extinction when a species is detected imperfectly. *Ecology, 84*(8), 2200–2207. &lt;https://doi.org/10.1890/02-3090&gt;]&lt;/p&gt;{#mackenzie_et_al_2003}&lt;br&gt;&lt;br&gt;</v>
      </c>
      <c r="K252" s="12" t="s">
        <v>621</v>
      </c>
      <c r="L252" s="12" t="str">
        <f>LEFT(I252,141)&amp;" &lt;br&gt; &amp;nbsp;&amp;nbsp;&amp;nbsp;&amp;nbsp;&amp;nbsp;&amp;nbsp;&amp;nbsp;&amp;nbsp;"&amp;MID(I252,2,142)&amp;MID(I252,142,500)&amp;"&lt;br&gt;&lt;br&gt;"</f>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M252" s="12" t="str">
        <f>"{{ ref_intext_"&amp;F252&amp;" }}"</f>
        <v>{{ ref_intext_mackenzie_et_al_2003 }}</v>
      </c>
      <c r="N252" s="12" t="str">
        <f>"{{ ref_bib_"&amp;F252&amp;" }}"</f>
        <v>{{ ref_bib_mackenzie_et_al_2003 }}</v>
      </c>
      <c r="O252" s="12" t="str">
        <f>"    ref_intext_"&amp;F252&amp;": "&amp;""""&amp;"["&amp;G252&amp;"](#"&amp;F252&amp;")"&amp;""""</f>
        <v xml:space="preserve">    ref_intext_mackenzie_et_al_2003: "[MacKenzie et al., 2003](#mackenzie_et_al_2003)"</v>
      </c>
      <c r="P252" s="12" t="str">
        <f>"    ref_intext_"&amp;F252&amp;": "&amp;""""&amp;G252&amp;""""</f>
        <v xml:space="preserve">    ref_intext_mackenzie_et_al_2003: "MacKenzie et al., 2003"</v>
      </c>
      <c r="Q252" s="12" t="str">
        <f>"    ref_bib_"&amp;F252&amp;": "&amp;""""&amp;I252&amp;""""</f>
        <v xml:space="preserve">    ref_bib_mackenzie_et_al_2003: "MacKenzie, D. I., Nichols, J. D., Hines, J. E., Knutson, M. G., &amp; Franklin, A. B. (2003). Estimating site occupancy, colonization, and local extinction when a species is detected imperfectly. *Ecology, 84*(8), 2200–2207. &lt;https://doi.org/10.1890/02-3090&gt;"</v>
      </c>
    </row>
    <row r="253" spans="2:17" ht="15">
      <c r="B253" s="12" t="b">
        <v>1</v>
      </c>
      <c r="C253" s="12" t="b">
        <v>0</v>
      </c>
      <c r="D253" s="12" t="b">
        <v>0</v>
      </c>
      <c r="E253" s="12" t="b">
        <v>1</v>
      </c>
      <c r="F253" s="12" t="s">
        <v>1500</v>
      </c>
      <c r="G253" s="12" t="s">
        <v>186</v>
      </c>
      <c r="H253" s="12" t="s">
        <v>801</v>
      </c>
      <c r="I253" s="75" t="s">
        <v>1747</v>
      </c>
      <c r="J253" s="70" t="str">
        <f>"&lt;p style="&amp;""""&amp;"padding-left: 2em; text-indent: -2em;"&amp;""""&amp;"&gt;["&amp;I253&amp;"]&lt;/p&gt;{#"&amp;F253&amp;"}&lt;br&gt;&lt;br&gt;"</f>
        <v>&lt;p style="padding-left: 2em; text-indent: -2em;"&gt;[MacKenzie, D. I., Bailey, L. L., &amp; Nichols, J. D. (2004). Investigating Species Co-Occurrence Patterns When Species Are Detected Imperfectly. *Journal of Animal Ecology, 73*(3), 546–555. &lt;https://doi.org/10.1111/j.0021-8790.2004.00828.x&gt;]&lt;/p&gt;{#mackenzie_et_al_2004}&lt;br&gt;&lt;br&gt;</v>
      </c>
      <c r="K253" s="12" t="s">
        <v>621</v>
      </c>
      <c r="L253" s="12" t="str">
        <f>LEFT(I253,141)&amp;" &lt;br&gt; &amp;nbsp;&amp;nbsp;&amp;nbsp;&amp;nbsp;&amp;nbsp;&amp;nbsp;&amp;nbsp;&amp;nbsp;"&amp;MID(I253,2,142)&amp;MID(I253,142,500)&amp;"&lt;br&gt;&lt;br&gt;"</f>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M253" s="12" t="str">
        <f>"{{ ref_intext_"&amp;F253&amp;" }}"</f>
        <v>{{ ref_intext_mackenzie_et_al_2004 }}</v>
      </c>
      <c r="N253" s="12" t="str">
        <f>"{{ ref_bib_"&amp;F253&amp;" }}"</f>
        <v>{{ ref_bib_mackenzie_et_al_2004 }}</v>
      </c>
      <c r="O253" s="12" t="str">
        <f>"    ref_intext_"&amp;F253&amp;": "&amp;""""&amp;"["&amp;G253&amp;"](#"&amp;F253&amp;")"&amp;""""</f>
        <v xml:space="preserve">    ref_intext_mackenzie_et_al_2004: "[MacKenzie et al., 2004](#mackenzie_et_al_2004)"</v>
      </c>
      <c r="P253" s="12" t="str">
        <f>"    ref_intext_"&amp;F253&amp;": "&amp;""""&amp;G253&amp;""""</f>
        <v xml:space="preserve">    ref_intext_mackenzie_et_al_2004: "MacKenzie et al., 2004"</v>
      </c>
      <c r="Q253" s="12" t="str">
        <f>"    ref_bib_"&amp;F253&amp;": "&amp;""""&amp;I253&amp;""""</f>
        <v xml:space="preserve">    ref_bib_mackenzie_et_al_2004: "MacKenzie, D. I., Bailey, L. L., &amp; Nichols, J. D. (2004). Investigating Species Co-Occurrence Patterns When Species Are Detected Imperfectly. *Journal of Animal Ecology, 73*(3), 546–555. &lt;https://doi.org/10.1111/j.0021-8790.2004.00828.x&gt;"</v>
      </c>
    </row>
    <row r="254" spans="2:17" ht="15">
      <c r="B254" s="12" t="b">
        <v>1</v>
      </c>
      <c r="C254" s="12" t="b">
        <v>0</v>
      </c>
      <c r="D254" s="12" t="b">
        <v>0</v>
      </c>
      <c r="E254" s="12" t="b">
        <v>1</v>
      </c>
      <c r="F254" s="12" t="s">
        <v>1501</v>
      </c>
      <c r="G254" s="12" t="s">
        <v>183</v>
      </c>
      <c r="H254" s="12" t="s">
        <v>183</v>
      </c>
      <c r="I254" s="75" t="s">
        <v>2678</v>
      </c>
      <c r="J254" s="70" t="str">
        <f>"&lt;p style="&amp;""""&amp;"padding-left: 2em; text-indent: -2em;"&amp;""""&amp;"&gt;["&amp;I254&amp;"]&lt;/p&gt;{#"&amp;F254&amp;"}&lt;br&gt;&lt;br&gt;"</f>
        <v>&lt;p style="padding-left: 2em; text-indent: -2em;"&gt;[MacKenzie, D. I., Nichols, J. D., Royle, J. A., Pollock, K. H., Bailey, L. L., &amp; Hines, J. E. (2006). *Occupancy Estimation and Modeling: Inferring Patterns and Dynamics of Species Occurrence*. Academic Press, USA. &lt;https://www.sciencedirect.com/book/9780124071971/occupancy-estimation-and-modeling&gt;]&lt;/p&gt;{#mackenzie_et_al_2006}&lt;br&gt;&lt;br&gt;</v>
      </c>
      <c r="K254" s="12" t="s">
        <v>621</v>
      </c>
      <c r="L254" s="12" t="str">
        <f>LEFT(I254,141)&amp;" &lt;br&gt; &amp;nbsp;&amp;nbsp;&amp;nbsp;&amp;nbsp;&amp;nbsp;&amp;nbsp;&amp;nbsp;&amp;nbsp;"&amp;MID(I254,2,142)&amp;MID(I254,142,500)&amp;"&lt;br&gt;&lt;br&gt;"</f>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M254" s="12" t="str">
        <f>"{{ ref_intext_"&amp;F254&amp;" }}"</f>
        <v>{{ ref_intext_mackenzie_et_al_2006 }}</v>
      </c>
      <c r="N254" s="12" t="str">
        <f>"{{ ref_bib_"&amp;F254&amp;" }}"</f>
        <v>{{ ref_bib_mackenzie_et_al_2006 }}</v>
      </c>
      <c r="O254" s="12" t="str">
        <f>"    ref_intext_"&amp;F254&amp;": "&amp;""""&amp;"["&amp;G254&amp;"](#"&amp;F254&amp;")"&amp;""""</f>
        <v xml:space="preserve">    ref_intext_mackenzie_et_al_2006: "[MacKenzie et al., 2006](#mackenzie_et_al_2006)"</v>
      </c>
      <c r="P254" s="12" t="str">
        <f>"    ref_intext_"&amp;F254&amp;": "&amp;""""&amp;G254&amp;""""</f>
        <v xml:space="preserve">    ref_intext_mackenzie_et_al_2006: "MacKenzie et al., 2006"</v>
      </c>
      <c r="Q254" s="12" t="str">
        <f>"    ref_bib_"&amp;F254&amp;": "&amp;""""&amp;I254&amp;""""</f>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255" spans="2:17" ht="15">
      <c r="E255" s="12" t="b">
        <v>1</v>
      </c>
      <c r="F255" s="12" t="s">
        <v>2894</v>
      </c>
      <c r="G255" s="12" t="s">
        <v>2893</v>
      </c>
      <c r="H255" s="12" t="s">
        <v>2893</v>
      </c>
      <c r="I255" s="75" t="s">
        <v>2892</v>
      </c>
      <c r="J255" s="70" t="str">
        <f>"&lt;p style="&amp;""""&amp;"padding-left: 2em; text-indent: -2em;"&amp;""""&amp;"&gt;["&amp;I255&amp;"]&lt;/p&gt;{#"&amp;F255&amp;"}&lt;br&gt;&lt;br&gt;"</f>
        <v>&lt;p style="padding-left: 2em; text-indent: -2em;"&gt;[MacKenzie, D. I., Nichols, J. D., Royle, J. A., Pollock, K. H., Bailey, L. L., &amp; Hines, J. E. (2017). *Occupancy Estimation and Modeling: Inferring Patterns and Dynamics of Species Occurrence*. 2nd ed. Academic Press, San Diego. &lt;https://www.sciencedirect.com/book/9780124071971/occupancy-estimation-and-modeling&gt;.]&lt;/p&gt;{#mackenzie_et_al_2017}&lt;br&gt;&lt;br&gt;</v>
      </c>
      <c r="K255" s="12" t="s">
        <v>621</v>
      </c>
      <c r="L255" s="12" t="str">
        <f>LEFT(I255,141)&amp;" &lt;br&gt; &amp;nbsp;&amp;nbsp;&amp;nbsp;&amp;nbsp;&amp;nbsp;&amp;nbsp;&amp;nbsp;&amp;nbsp;"&amp;MID(I255,2,142)&amp;MID(I255,142,500)&amp;"&lt;br&gt;&lt;br&gt;"</f>
        <v>MacKenzie, D. I., Nichols, J. D., Royle, J. A., Pollock, K. H., Bailey, L. L., &amp; Hines, J. E. (2017). *Occupancy Estimation and Modeling: Inf &lt;br&gt; &amp;nbsp;&amp;nbsp;&amp;nbsp;&amp;nbsp;&amp;nbsp;&amp;nbsp;&amp;nbsp;&amp;nbsp;acKenzie, D. I., Nichols, J. D., Royle, J. A., Pollock, K. H., Bailey, L. L., &amp; Hines, J. E. (2017). *Occupancy Estimation and Modeling: Infererring Patterns and Dynamics of Species Occurrence*. 2nd ed. Academic Press, San Diego. &lt;https://www.sciencedirect.com/book/9780124071971/occupancy-estimation-and-modeling&gt;.&lt;br&gt;&lt;br&gt;</v>
      </c>
      <c r="M255" s="12" t="str">
        <f>"{{ ref_intext_"&amp;F255&amp;" }}"</f>
        <v>{{ ref_intext_mackenzie_et_al_2017 }}</v>
      </c>
      <c r="N255" s="12" t="str">
        <f>"{{ ref_bib_"&amp;F255&amp;" }}"</f>
        <v>{{ ref_bib_mackenzie_et_al_2017 }}</v>
      </c>
      <c r="O255" s="12" t="str">
        <f>"    ref_intext_"&amp;F255&amp;": "&amp;""""&amp;"["&amp;G255&amp;"](#"&amp;F255&amp;")"&amp;""""</f>
        <v xml:space="preserve">    ref_intext_mackenzie_et_al_2017: "[MacKenzie et al., 2017](#mackenzie_et_al_2017)"</v>
      </c>
      <c r="P255" s="12" t="str">
        <f>"    ref_intext_"&amp;F255&amp;": "&amp;""""&amp;G255&amp;""""</f>
        <v xml:space="preserve">    ref_intext_mackenzie_et_al_2017: "MacKenzie et al., 2017"</v>
      </c>
      <c r="Q255" s="12" t="str">
        <f>"    ref_bib_"&amp;F255&amp;": "&amp;""""&amp;I255&amp;""""</f>
        <v xml:space="preserve">    ref_bib_mackenzie_et_al_2017: "MacKenzie, D. I., Nichols, J. D., Royle, J. A., Pollock, K. H., Bailey, L. L., &amp; Hines, J. E. (2017). *Occupancy Estimation and Modeling: Inferring Patterns and Dynamics of Species Occurrence*. 2nd ed. Academic Press, San Diego. &lt;https://www.sciencedirect.com/book/9780124071971/occupancy-estimation-and-modeling&gt;."</v>
      </c>
    </row>
    <row r="256" spans="2:17" ht="15">
      <c r="B256" s="12" t="b">
        <v>1</v>
      </c>
      <c r="C256" s="12" t="b">
        <v>1</v>
      </c>
      <c r="D256" s="12" t="b">
        <v>1</v>
      </c>
      <c r="E256" s="12" t="b">
        <v>1</v>
      </c>
      <c r="F256" s="12" t="s">
        <v>1502</v>
      </c>
      <c r="G256" s="12" t="s">
        <v>188</v>
      </c>
      <c r="H256" s="12" t="s">
        <v>188</v>
      </c>
      <c r="I256" s="75" t="s">
        <v>1744</v>
      </c>
      <c r="J256" s="70" t="str">
        <f>"&lt;p style="&amp;""""&amp;"padding-left: 2em; text-indent: -2em;"&amp;""""&amp;"&gt;["&amp;I256&amp;"]&lt;/p&gt;{#"&amp;F256&amp;"}&lt;br&gt;&lt;br&gt;"</f>
        <v>&lt;p style="padding-left: 2em; text-indent: -2em;"&gt;[MacKenzie, D. I., &amp; Kendall, W. L. (2002) How Should Detection Probability Be Incorporated into Estimates of Relative Abundance? *Ecology, 83*(9), 2387–93. &lt;https://doi.org/10.1890/0012-9658(2002)083[2387:HSDPBI]2.0.CO;2&gt;]&lt;/p&gt;{#mackenzie_kendall_2002}&lt;br&gt;&lt;br&gt;</v>
      </c>
      <c r="K256" s="12" t="s">
        <v>621</v>
      </c>
      <c r="L256" s="12" t="str">
        <f>LEFT(I256,141)&amp;" &lt;br&gt; &amp;nbsp;&amp;nbsp;&amp;nbsp;&amp;nbsp;&amp;nbsp;&amp;nbsp;&amp;nbsp;&amp;nbsp;"&amp;MID(I256,2,142)&amp;MID(I256,142,500)&amp;"&lt;br&gt;&lt;br&gt;"</f>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M256" s="12" t="str">
        <f>"{{ ref_intext_"&amp;F256&amp;" }}"</f>
        <v>{{ ref_intext_mackenzie_kendall_2002 }}</v>
      </c>
      <c r="N256" s="12" t="str">
        <f>"{{ ref_bib_"&amp;F256&amp;" }}"</f>
        <v>{{ ref_bib_mackenzie_kendall_2002 }}</v>
      </c>
      <c r="O256" s="12" t="str">
        <f>"    ref_intext_"&amp;F256&amp;": "&amp;""""&amp;"["&amp;G256&amp;"](#"&amp;F256&amp;")"&amp;""""</f>
        <v xml:space="preserve">    ref_intext_mackenzie_kendall_2002: "[MacKenzie &amp; Kendall, 2002](#mackenzie_kendall_2002)"</v>
      </c>
      <c r="P256" s="12" t="str">
        <f>"    ref_intext_"&amp;F256&amp;": "&amp;""""&amp;G256&amp;""""</f>
        <v xml:space="preserve">    ref_intext_mackenzie_kendall_2002: "MacKenzie &amp; Kendall, 2002"</v>
      </c>
      <c r="Q256" s="12" t="str">
        <f>"    ref_bib_"&amp;F256&amp;": "&amp;""""&amp;I256&amp;""""</f>
        <v xml:space="preserve">    ref_bib_mackenzie_kendall_2002: "MacKenzie, D. I., &amp; Kendall, W. L. (2002) How Should Detection Probability Be Incorporated into Estimates of Relative Abundance? *Ecology, 83*(9), 2387–93. &lt;https://doi.org/10.1890/0012-9658(2002)083[2387:HSDPBI]2.0.CO;2&gt;"</v>
      </c>
    </row>
    <row r="257" spans="2:17" ht="15">
      <c r="B257" s="12" t="b">
        <v>1</v>
      </c>
      <c r="C257" s="12" t="b">
        <v>0</v>
      </c>
      <c r="D257" s="12" t="b">
        <v>1</v>
      </c>
      <c r="E257" s="12" t="b">
        <v>1</v>
      </c>
      <c r="F257" s="12" t="s">
        <v>1503</v>
      </c>
      <c r="G257" s="12" t="s">
        <v>187</v>
      </c>
      <c r="H257" s="12" t="s">
        <v>187</v>
      </c>
      <c r="I257" s="75" t="s">
        <v>2662</v>
      </c>
      <c r="J257" s="70" t="str">
        <f>"&lt;p style="&amp;""""&amp;"padding-left: 2em; text-indent: -2em;"&amp;""""&amp;"&gt;["&amp;I257&amp;"]&lt;/p&gt;{#"&amp;F257&amp;"}&lt;br&gt;&lt;br&gt;"</f>
        <v>&lt;p style="padding-left: 2em; text-indent: -2em;"&gt;[Mackenzie, D. I., &amp; Royle, J. A. (2005). Designing occupancy studies: general advice and allocating Survey effort. *Journal of Applied Ecology, 42*, 1105–1114. &lt;https://doi.org/10.1111/j.1365-2664.2005.01098.x&gt;]&lt;/p&gt;{#mackenzie_royle_2005}&lt;br&gt;&lt;br&gt;</v>
      </c>
      <c r="K257" s="12" t="s">
        <v>621</v>
      </c>
      <c r="L257" s="12" t="str">
        <f>LEFT(I257,141)&amp;" &lt;br&gt; &amp;nbsp;&amp;nbsp;&amp;nbsp;&amp;nbsp;&amp;nbsp;&amp;nbsp;&amp;nbsp;&amp;nbsp;"&amp;MID(I257,2,142)&amp;MID(I257,142,500)&amp;"&lt;br&gt;&lt;br&gt;"</f>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M257" s="12" t="str">
        <f>"{{ ref_intext_"&amp;F257&amp;" }}"</f>
        <v>{{ ref_intext_mackenzie_royle_2005 }}</v>
      </c>
      <c r="N257" s="12" t="str">
        <f>"{{ ref_bib_"&amp;F257&amp;" }}"</f>
        <v>{{ ref_bib_mackenzie_royle_2005 }}</v>
      </c>
      <c r="O257" s="12" t="str">
        <f>"    ref_intext_"&amp;F257&amp;": "&amp;""""&amp;"["&amp;G257&amp;"](#"&amp;F257&amp;")"&amp;""""</f>
        <v xml:space="preserve">    ref_intext_mackenzie_royle_2005: "[Mackenzie &amp; Royle, 2005](#mackenzie_royle_2005)"</v>
      </c>
      <c r="P257" s="12" t="str">
        <f>"    ref_intext_"&amp;F257&amp;": "&amp;""""&amp;G257&amp;""""</f>
        <v xml:space="preserve">    ref_intext_mackenzie_royle_2005: "Mackenzie &amp; Royle, 2005"</v>
      </c>
      <c r="Q257" s="12" t="str">
        <f>"    ref_bib_"&amp;F257&amp;": "&amp;""""&amp;I257&amp;""""</f>
        <v xml:space="preserve">    ref_bib_mackenzie_royle_2005: "Mackenzie, D. I., &amp; Royle, J. A. (2005). Designing occupancy studies: general advice and allocating Survey effort. *Journal of Applied Ecology, 42*, 1105–1114. &lt;https://doi.org/10.1111/j.1365-2664.2005.01098.x&gt;"</v>
      </c>
    </row>
    <row r="258" spans="2:17" ht="15">
      <c r="B258" s="12" t="b">
        <v>1</v>
      </c>
      <c r="C258" s="12" t="b">
        <v>0</v>
      </c>
      <c r="D258" s="12" t="b">
        <v>0</v>
      </c>
      <c r="E258" s="12" t="b">
        <v>1</v>
      </c>
      <c r="F258" s="12" t="s">
        <v>1504</v>
      </c>
      <c r="G258" s="12" t="s">
        <v>182</v>
      </c>
      <c r="H258" s="12" t="s">
        <v>182</v>
      </c>
      <c r="I258" s="75" t="s">
        <v>2663</v>
      </c>
      <c r="J258" s="70" t="str">
        <f>"&lt;p style="&amp;""""&amp;"padding-left: 2em; text-indent: -2em;"&amp;""""&amp;"&gt;["&amp;I258&amp;"]&lt;/p&gt;{#"&amp;F258&amp;"}&lt;br&gt;&lt;br&gt;"</f>
        <v>&lt;p style="padding-left: 2em; text-indent: -2em;"&gt;[Maffei, L., &amp; Noss, A. J. (2008). How Small Is Too Small? Camera Trap Survey Areas and Density Estimates for Ocelots in the Bolivian Chaco. *Biotropica, 40*(1), 71-75. &lt;https://doi.org/10.1111/j.1744-7429.2007.00341.x&gt;]&lt;/p&gt;{#maffei_noss_2008}&lt;br&gt;&lt;br&gt;</v>
      </c>
      <c r="K258" s="12" t="s">
        <v>621</v>
      </c>
      <c r="L258" s="12" t="str">
        <f>LEFT(I258,141)&amp;" &lt;br&gt; &amp;nbsp;&amp;nbsp;&amp;nbsp;&amp;nbsp;&amp;nbsp;&amp;nbsp;&amp;nbsp;&amp;nbsp;"&amp;MID(I258,2,142)&amp;MID(I258,142,500)&amp;"&lt;br&gt;&lt;br&gt;"</f>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M258" s="12" t="str">
        <f>"{{ ref_intext_"&amp;F258&amp;" }}"</f>
        <v>{{ ref_intext_maffei_noss_2008 }}</v>
      </c>
      <c r="N258" s="12" t="str">
        <f>"{{ ref_bib_"&amp;F258&amp;" }}"</f>
        <v>{{ ref_bib_maffei_noss_2008 }}</v>
      </c>
      <c r="O258" s="12" t="str">
        <f>"    ref_intext_"&amp;F258&amp;": "&amp;""""&amp;"["&amp;G258&amp;"](#"&amp;F258&amp;")"&amp;""""</f>
        <v xml:space="preserve">    ref_intext_maffei_noss_2008: "[Maffei &amp; Noss, 2008](#maffei_noss_2008)"</v>
      </c>
      <c r="P258" s="12" t="str">
        <f>"    ref_intext_"&amp;F258&amp;": "&amp;""""&amp;G258&amp;""""</f>
        <v xml:space="preserve">    ref_intext_maffei_noss_2008: "Maffei &amp; Noss, 2008"</v>
      </c>
      <c r="Q258" s="12" t="str">
        <f>"    ref_bib_"&amp;F258&amp;": "&amp;""""&amp;I258&amp;""""</f>
        <v xml:space="preserve">    ref_bib_maffei_noss_2008: "Maffei, L., &amp; Noss, A. J. (2008). How Small Is Too Small? Camera Trap Survey Areas and Density Estimates for Ocelots in the Bolivian Chaco. *Biotropica, 40*(1), 71-75. &lt;https://doi.org/10.1111/j.1744-7429.2007.00341.x&gt;"</v>
      </c>
    </row>
    <row r="259" spans="2:17" ht="15">
      <c r="B259" s="12" t="b">
        <v>1</v>
      </c>
      <c r="C259" s="12" t="b">
        <v>0</v>
      </c>
      <c r="D259" s="12" t="b">
        <v>0</v>
      </c>
      <c r="E259" s="12" t="b">
        <v>1</v>
      </c>
      <c r="F259" s="12" t="s">
        <v>1505</v>
      </c>
      <c r="G259" s="12" t="s">
        <v>181</v>
      </c>
      <c r="H259" s="12" t="s">
        <v>800</v>
      </c>
      <c r="I259" s="75" t="s">
        <v>2677</v>
      </c>
      <c r="J259" s="70" t="str">
        <f>"&lt;p style="&amp;""""&amp;"padding-left: 2em; text-indent: -2em;"&amp;""""&amp;"&gt;["&amp;I259&amp;"]&lt;/p&gt;{#"&amp;F259&amp;"}&lt;br&gt;&lt;br&gt;"</f>
        <v>&lt;p style="padding-left: 2em; text-indent: -2em;"&gt;[Manly, B. F. J., McDonald, L. L., &amp; Thomas, D. L. (1993). Resource Selection by Animals: Statistical Design and Analysis for Field Studies. Chapman &amp; Hall, London, p. 177. &lt;https://doi.org/10.1007/0-306-48151-0&gt;]&lt;/p&gt;{#manly_et_al_1993}&lt;br&gt;&lt;br&gt;</v>
      </c>
      <c r="K259" s="12" t="s">
        <v>621</v>
      </c>
      <c r="L259" s="12" t="str">
        <f>LEFT(I259,141)&amp;" &lt;br&gt; &amp;nbsp;&amp;nbsp;&amp;nbsp;&amp;nbsp;&amp;nbsp;&amp;nbsp;&amp;nbsp;&amp;nbsp;"&amp;MID(I259,2,142)&amp;MID(I259,142,500)&amp;"&lt;br&gt;&lt;br&gt;"</f>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M259" s="12" t="str">
        <f>"{{ ref_intext_"&amp;F259&amp;" }}"</f>
        <v>{{ ref_intext_manly_et_al_1993 }}</v>
      </c>
      <c r="N259" s="12" t="str">
        <f>"{{ ref_bib_"&amp;F259&amp;" }}"</f>
        <v>{{ ref_bib_manly_et_al_1993 }}</v>
      </c>
      <c r="O259" s="12" t="str">
        <f>"    ref_intext_"&amp;F259&amp;": "&amp;""""&amp;"["&amp;G259&amp;"](#"&amp;F259&amp;")"&amp;""""</f>
        <v xml:space="preserve">    ref_intext_manly_et_al_1993: "[Manly et al., 1993](#manly_et_al_1993)"</v>
      </c>
      <c r="P259" s="12" t="str">
        <f>"    ref_intext_"&amp;F259&amp;": "&amp;""""&amp;G259&amp;""""</f>
        <v xml:space="preserve">    ref_intext_manly_et_al_1993: "Manly et al., 1993"</v>
      </c>
      <c r="Q259" s="12" t="str">
        <f>"    ref_bib_"&amp;F259&amp;": "&amp;""""&amp;I259&amp;""""</f>
        <v xml:space="preserve">    ref_bib_manly_et_al_1993: "Manly, B. F. J., McDonald, L. L., &amp; Thomas, D. L. (1993). Resource Selection by Animals: Statistical Design and Analysis for Field Studies. Chapman &amp; Hall, London, p. 177. &lt;https://doi.org/10.1007/0-306-48151-0&gt;"</v>
      </c>
    </row>
    <row r="260" spans="2:17" ht="15">
      <c r="E260" s="12" t="b">
        <v>1</v>
      </c>
      <c r="F260" s="17" t="s">
        <v>3465</v>
      </c>
      <c r="G260" s="12" t="s">
        <v>3480</v>
      </c>
      <c r="H260" s="12" t="s">
        <v>3480</v>
      </c>
      <c r="I260" s="75" t="s">
        <v>3466</v>
      </c>
      <c r="J260" s="70" t="str">
        <f>"&lt;p style="&amp;""""&amp;"padding-left: 2em; text-indent: -2em;"&amp;""""&amp;"&gt;["&amp;I260&amp;"]&lt;/p&gt;{#"&amp;F260&amp;"}&lt;br&gt;&lt;br&gt;"</f>
        <v>&lt;p style="padding-left: 2em; text-indent: -2em;"&gt;[MarinStatsLectures-R Programming &amp; Statistics (2020a, Mar 17). *Poisson Regression Review.* [Video]. YouTube. &lt;https://www.youtube.com/watch?v=A8H6gc9Eq0w&gt;]&lt;/p&gt;{#marinstats_2020a}&lt;br&gt;&lt;br&gt;</v>
      </c>
      <c r="K260" s="12" t="s">
        <v>3467</v>
      </c>
      <c r="M260" s="12" t="str">
        <f>"{{ ref_intext_"&amp;F260&amp;" }}"</f>
        <v>{{ ref_intext_marinstats_2020a }}</v>
      </c>
      <c r="N260" s="12" t="str">
        <f>"{{ ref_bib_"&amp;F260&amp;" }}"</f>
        <v>{{ ref_bib_marinstats_2020a }}</v>
      </c>
      <c r="O260" s="12" t="str">
        <f>"    ref_intext_"&amp;F260&amp;": "&amp;""""&amp;"["&amp;G260&amp;"](#"&amp;F260&amp;")"&amp;""""</f>
        <v xml:space="preserve">    ref_intext_marinstats_2020a: "[MarinStatsLectures-R Programming &amp; Statistics, 2020a](#marinstats_2020a)"</v>
      </c>
      <c r="P260" s="12" t="str">
        <f>"    ref_intext_"&amp;F260&amp;": "&amp;""""&amp;G260&amp;""""</f>
        <v xml:space="preserve">    ref_intext_marinstats_2020a: "MarinStatsLectures-R Programming &amp; Statistics, 2020a"</v>
      </c>
      <c r="Q260" s="12" t="str">
        <f>"    ref_bib_"&amp;F260&amp;": "&amp;""""&amp;I260&amp;""""</f>
        <v xml:space="preserve">    ref_bib_marinstats_2020a: "MarinStatsLectures-R Programming &amp; Statistics (2020a, Mar 17). *Poisson Regression Review.* [Video]. YouTube. &lt;https://www.youtube.com/watch?v=A8H6gc9Eq0w&gt;"</v>
      </c>
    </row>
    <row r="261" spans="2:17" ht="15">
      <c r="E261" s="12" t="b">
        <v>1</v>
      </c>
      <c r="F261" s="17" t="s">
        <v>3468</v>
      </c>
      <c r="G261" s="12" t="s">
        <v>3479</v>
      </c>
      <c r="H261" s="12" t="s">
        <v>3479</v>
      </c>
      <c r="I261" s="75" t="s">
        <v>3469</v>
      </c>
      <c r="J261" s="70" t="str">
        <f>"&lt;p style="&amp;""""&amp;"padding-left: 2em; text-indent: -2em;"&amp;""""&amp;"&gt;["&amp;I261&amp;"]&lt;/p&gt;{#"&amp;F261&amp;"}&lt;br&gt;&lt;br&gt;"</f>
        <v>&lt;p style="padding-left: 2em; text-indent: -2em;"&gt;[MarinStatsLectures-R Programming &amp; Statistics (2020b, Mar 17). *Poisson Regression: Zero Inflation (Excessive Zeros).* [Video]. YouTube. &lt;https://www.youtube.com/watch?v=eIY--zc5f24&gt;]&lt;/p&gt;{#marinstats_2020b}&lt;br&gt;&lt;br&gt;</v>
      </c>
      <c r="K261" s="17" t="s">
        <v>3470</v>
      </c>
      <c r="M261" s="12" t="str">
        <f>"{{ ref_intext_"&amp;F261&amp;" }}"</f>
        <v>{{ ref_intext_marinstats_2020b }}</v>
      </c>
      <c r="N261" s="12" t="str">
        <f>"{{ ref_bib_"&amp;F261&amp;" }}"</f>
        <v>{{ ref_bib_marinstats_2020b }}</v>
      </c>
      <c r="O261" s="12" t="str">
        <f>"    ref_intext_"&amp;F261&amp;": "&amp;""""&amp;"["&amp;G261&amp;"](#"&amp;F261&amp;")"&amp;""""</f>
        <v xml:space="preserve">    ref_intext_marinstats_2020b: "[MarinStatsLectures-R Programming &amp; Statistics, 2020b](#marinstats_2020b)"</v>
      </c>
      <c r="P261" s="12" t="str">
        <f>"    ref_intext_"&amp;F261&amp;": "&amp;""""&amp;G261&amp;""""</f>
        <v xml:space="preserve">    ref_intext_marinstats_2020b: "MarinStatsLectures-R Programming &amp; Statistics, 2020b"</v>
      </c>
      <c r="Q261" s="12" t="str">
        <f>"    ref_bib_"&amp;F261&amp;": "&amp;""""&amp;I261&amp;""""</f>
        <v xml:space="preserve">    ref_bib_marinstats_2020b: "MarinStatsLectures-R Programming &amp; Statistics (2020b, Mar 17). *Poisson Regression: Zero Inflation (Excessive Zeros).* [Video]. YouTube. &lt;https://www.youtube.com/watch?v=eIY--zc5f24&gt;"</v>
      </c>
    </row>
    <row r="262" spans="2:17" ht="15">
      <c r="B262" s="12" t="b">
        <v>0</v>
      </c>
      <c r="C262" s="12" t="b">
        <v>0</v>
      </c>
      <c r="D262" s="12" t="b">
        <v>1</v>
      </c>
      <c r="E262" s="12" t="b">
        <v>1</v>
      </c>
      <c r="F262" s="12" t="s">
        <v>1506</v>
      </c>
      <c r="G262" s="12" t="s">
        <v>180</v>
      </c>
      <c r="H262" s="12" t="s">
        <v>180</v>
      </c>
      <c r="I262" s="75" t="s">
        <v>1748</v>
      </c>
      <c r="J262" s="70" t="str">
        <f>"&lt;p style="&amp;""""&amp;"padding-left: 2em; text-indent: -2em;"&amp;""""&amp;"&gt;["&amp;I262&amp;"]&lt;/p&gt;{#"&amp;F262&amp;"}&lt;br&gt;&lt;br&gt;"</f>
        <v>&lt;p style="padding-left: 2em; text-indent: -2em;"&gt;[Markle,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&lt;https://doi.org/10.1016/j.ijpara.2020.02.001&gt;]&lt;/p&gt;{#markle_et_al_2020}&lt;br&gt;&lt;br&gt;</v>
      </c>
      <c r="K262" s="12" t="s">
        <v>621</v>
      </c>
      <c r="L262" s="12" t="str">
        <f>LEFT(I262,141)&amp;" &lt;br&gt; &amp;nbsp;&amp;nbsp;&amp;nbsp;&amp;nbsp;&amp;nbsp;&amp;nbsp;&amp;nbsp;&amp;nbsp;"&amp;MID(I262,2,142)&amp;MID(I262,142,500)&amp;"&lt;br&gt;&lt;br&gt;"</f>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M262" s="12" t="str">
        <f>"{{ ref_intext_"&amp;F262&amp;" }}"</f>
        <v>{{ ref_intext_markle_et_al_2020 }}</v>
      </c>
      <c r="N262" s="12" t="str">
        <f>"{{ ref_bib_"&amp;F262&amp;" }}"</f>
        <v>{{ ref_bib_markle_et_al_2020 }}</v>
      </c>
      <c r="O262" s="12" t="str">
        <f>"    ref_intext_"&amp;F262&amp;": "&amp;""""&amp;"["&amp;G262&amp;"](#"&amp;F262&amp;")"&amp;""""</f>
        <v xml:space="preserve">    ref_intext_markle_et_al_2020: "[Markle et al., 2020](#markle_et_al_2020)"</v>
      </c>
      <c r="P262" s="12" t="str">
        <f>"    ref_intext_"&amp;F262&amp;": "&amp;""""&amp;G262&amp;""""</f>
        <v xml:space="preserve">    ref_intext_markle_et_al_2020: "Markle et al., 2020"</v>
      </c>
      <c r="Q262" s="12" t="str">
        <f>"    ref_bib_"&amp;F262&amp;": "&amp;""""&amp;I262&amp;""""</f>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263" spans="2:17" ht="15">
      <c r="B263" s="12" t="b">
        <v>1</v>
      </c>
      <c r="C263" s="12" t="b">
        <v>0</v>
      </c>
      <c r="D263" s="12" t="b">
        <v>1</v>
      </c>
      <c r="E263" s="12" t="b">
        <v>1</v>
      </c>
      <c r="F263" s="12" t="s">
        <v>1507</v>
      </c>
      <c r="G263" s="12" t="s">
        <v>179</v>
      </c>
      <c r="H263" s="12" t="s">
        <v>179</v>
      </c>
      <c r="I263" s="75" t="s">
        <v>1749</v>
      </c>
      <c r="J263" s="70" t="str">
        <f>"&lt;p style="&amp;""""&amp;"padding-left: 2em; text-indent: -2em;"&amp;""""&amp;"&gt;["&amp;I263&amp;"]&lt;/p&gt;{#"&amp;F263&amp;"}&lt;br&gt;&lt;br&gt;"</f>
        <v>&lt;p style="padding-left: 2em; text-indent: -2em;"&gt;[Martin, T. G., Wintle, B. A., Rhodes, J. R., Kuhnert, P. M., Field, S. A., Low-Choy, S. J., Tyre, A. J., &amp; Possingham, H. P. (2005). Zero Tolerance Ecology: Improving Ecological Inference by Modelling the Source of Zero Observations. *Ecology Letters, 8*(11), 1235-1246. &lt;https://doi.org/10.1111/j.1461-0248.2005.00826.x&gt;]&lt;/p&gt;{#martin_et_al_2005}&lt;br&gt;&lt;br&gt;</v>
      </c>
      <c r="K263" s="12" t="s">
        <v>621</v>
      </c>
      <c r="L263" s="12" t="str">
        <f>LEFT(I263,141)&amp;" &lt;br&gt; &amp;nbsp;&amp;nbsp;&amp;nbsp;&amp;nbsp;&amp;nbsp;&amp;nbsp;&amp;nbsp;&amp;nbsp;"&amp;MID(I263,2,142)&amp;MID(I263,142,500)&amp;"&lt;br&gt;&lt;br&gt;"</f>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M263" s="12" t="str">
        <f>"{{ ref_intext_"&amp;F263&amp;" }}"</f>
        <v>{{ ref_intext_martin_et_al_2005 }}</v>
      </c>
      <c r="N263" s="12" t="str">
        <f>"{{ ref_bib_"&amp;F263&amp;" }}"</f>
        <v>{{ ref_bib_martin_et_al_2005 }}</v>
      </c>
      <c r="O263" s="12" t="str">
        <f>"    ref_intext_"&amp;F263&amp;": "&amp;""""&amp;"["&amp;G263&amp;"](#"&amp;F263&amp;")"&amp;""""</f>
        <v xml:space="preserve">    ref_intext_martin_et_al_2005: "[Martin et al., 2005](#martin_et_al_2005)"</v>
      </c>
      <c r="P263" s="12" t="str">
        <f>"    ref_intext_"&amp;F263&amp;": "&amp;""""&amp;G263&amp;""""</f>
        <v xml:space="preserve">    ref_intext_martin_et_al_2005: "Martin et al., 2005"</v>
      </c>
      <c r="Q263" s="12" t="str">
        <f>"    ref_bib_"&amp;F263&amp;": "&amp;""""&amp;I263&amp;""""</f>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264" spans="2:17" ht="15">
      <c r="B264" s="12" t="b">
        <v>1</v>
      </c>
      <c r="C264" s="12" t="b">
        <v>0</v>
      </c>
      <c r="D264" s="12" t="b">
        <v>0</v>
      </c>
      <c r="E264" s="12" t="b">
        <v>1</v>
      </c>
      <c r="F264" s="12" t="s">
        <v>1508</v>
      </c>
      <c r="G264" s="12" t="s">
        <v>178</v>
      </c>
      <c r="H264" s="12" t="s">
        <v>178</v>
      </c>
      <c r="I264" s="75" t="s">
        <v>1750</v>
      </c>
      <c r="J264" s="70" t="str">
        <f>"&lt;p style="&amp;""""&amp;"padding-left: 2em; text-indent: -2em;"&amp;""""&amp;"&gt;["&amp;I264&amp;"]&lt;/p&gt;{#"&amp;F264&amp;"}&lt;br&gt;&lt;br&gt;"</f>
        <v>&lt;p style="padding-left: 2em; text-indent: -2em;"&gt;[McClintock, B. T., White, G. C., Antolin, M. F., &amp; Tripp, D. W. (2009). Estimating abundance using mark-resight when sampling is with replacement or the number of marked individuals is unknown. *Biometrics, 65*(1), 237–246. &lt;https://doi.org/10.1111/j.1541-0420.2008.01047.x&gt;]&lt;/p&gt;{#mcclintock_et_al_2009}&lt;br&gt;&lt;br&gt;</v>
      </c>
      <c r="K264" s="12" t="s">
        <v>621</v>
      </c>
      <c r="L264" s="12" t="str">
        <f>LEFT(I264,141)&amp;" &lt;br&gt; &amp;nbsp;&amp;nbsp;&amp;nbsp;&amp;nbsp;&amp;nbsp;&amp;nbsp;&amp;nbsp;&amp;nbsp;"&amp;MID(I264,2,142)&amp;MID(I264,142,500)&amp;"&lt;br&gt;&lt;br&gt;"</f>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M264" s="12" t="str">
        <f>"{{ ref_intext_"&amp;F264&amp;" }}"</f>
        <v>{{ ref_intext_mcclintock_et_al_2009 }}</v>
      </c>
      <c r="N264" s="12" t="str">
        <f>"{{ ref_bib_"&amp;F264&amp;" }}"</f>
        <v>{{ ref_bib_mcclintock_et_al_2009 }}</v>
      </c>
      <c r="O264" s="12" t="str">
        <f>"    ref_intext_"&amp;F264&amp;": "&amp;""""&amp;"["&amp;G264&amp;"](#"&amp;F264&amp;")"&amp;""""</f>
        <v xml:space="preserve">    ref_intext_mcclintock_et_al_2009: "[McClintock et al., 2009](#mcclintock_et_al_2009)"</v>
      </c>
      <c r="P264" s="12" t="str">
        <f>"    ref_intext_"&amp;F264&amp;": "&amp;""""&amp;G264&amp;""""</f>
        <v xml:space="preserve">    ref_intext_mcclintock_et_al_2009: "McClintock et al., 2009"</v>
      </c>
      <c r="Q264" s="12" t="str">
        <f>"    ref_bib_"&amp;F264&amp;": "&amp;""""&amp;I264&amp;""""</f>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265" spans="2:17" ht="15">
      <c r="E265" s="12" t="b">
        <v>1</v>
      </c>
      <c r="F265" s="12" t="s">
        <v>3412</v>
      </c>
      <c r="G265" s="12" t="s">
        <v>3413</v>
      </c>
      <c r="H265" s="12" t="s">
        <v>3413</v>
      </c>
      <c r="I265" s="75" t="s">
        <v>3414</v>
      </c>
      <c r="J265" s="70" t="str">
        <f>"&lt;p style="&amp;""""&amp;"padding-left: 2em; text-indent: -2em;"&amp;""""&amp;"&gt;["&amp;I265&amp;"]&lt;/p&gt;{#"&amp;F265&amp;"}&lt;br&gt;&lt;br&gt;"</f>
        <v>&lt;p style="padding-left: 2em; text-indent: -2em;"&gt;[McClintock, B. T. (2015). multimark: An R package for analysis of capture–recapture data consisting of multiple 'noninvasive' marks. *Ecology and Evolution, 5*(21), 4920–4931. &lt;https://doi.org/10.1002/ece3.1676&gt;]&lt;/p&gt;{#mcclintock_et_al_2015}&lt;br&gt;&lt;br&gt;</v>
      </c>
      <c r="K265" s="12" t="s">
        <v>621</v>
      </c>
      <c r="M265" s="12" t="str">
        <f>"{{ ref_intext_"&amp;F265&amp;" }}"</f>
        <v>{{ ref_intext_mcclintock_et_al_2015 }}</v>
      </c>
      <c r="N265" s="12" t="str">
        <f>"{{ ref_bib_"&amp;F265&amp;" }}"</f>
        <v>{{ ref_bib_mcclintock_et_al_2015 }}</v>
      </c>
      <c r="O265" s="12" t="str">
        <f>"    ref_intext_"&amp;F265&amp;": "&amp;""""&amp;"["&amp;G265&amp;"](#"&amp;F265&amp;")"&amp;""""</f>
        <v xml:space="preserve">    ref_intext_mcclintock_et_al_2015: "[McClintock et al., 2015](#mcclintock_et_al_2015)"</v>
      </c>
      <c r="P265" s="12" t="str">
        <f>"    ref_intext_"&amp;F265&amp;": "&amp;""""&amp;G265&amp;""""</f>
        <v xml:space="preserve">    ref_intext_mcclintock_et_al_2015: "McClintock et al., 2015"</v>
      </c>
      <c r="Q265" s="12" t="str">
        <f>"    ref_bib_"&amp;F265&amp;": "&amp;""""&amp;I265&amp;""""</f>
        <v xml:space="preserve">    ref_bib_mcclintock_et_al_2015: "McClintock, B. T. (2015). multimark: An R package for analysis of capture–recapture data consisting of multiple 'noninvasive' marks. *Ecology and Evolution, 5*(21), 4920–4931. &lt;https://doi.org/10.1002/ece3.1676&gt;"</v>
      </c>
    </row>
    <row r="266" spans="2:17" ht="15">
      <c r="B266" s="12" t="b">
        <v>0</v>
      </c>
      <c r="C266" s="12" t="b">
        <v>0</v>
      </c>
      <c r="D266" s="12" t="s">
        <v>786</v>
      </c>
      <c r="E266" s="12" t="b">
        <v>1</v>
      </c>
      <c r="F266" s="12" t="s">
        <v>1509</v>
      </c>
      <c r="G266" s="12" t="s">
        <v>177</v>
      </c>
      <c r="H266" s="12" t="s">
        <v>799</v>
      </c>
      <c r="I266" s="75" t="s">
        <v>1751</v>
      </c>
      <c r="J266" s="70" t="str">
        <f>"&lt;p style="&amp;""""&amp;"padding-left: 2em; text-indent: -2em;"&amp;""""&amp;"&gt;["&amp;I266&amp;"]&lt;/p&gt;{#"&amp;F266&amp;"}&lt;br&gt;&lt;br&gt;"</f>
        <v>&lt;p style="padding-left: 2em; text-indent: -2em;"&gt;[Mccomb,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&lt;https://openlibrary-repo.ecampusontario.ca/xmlui/bitstream/handle/123456789/850/Monitoring-Animal-Populations-and-Their-Habitats-A-Practitioner039s-Guide-1598474504._print.pdf?sequence=4&amp;isAllowed=y&gt;]&lt;/p&gt;{#mccomb_et_al_2010}&lt;br&gt;&lt;br&gt;</v>
      </c>
      <c r="K266" s="12" t="s">
        <v>621</v>
      </c>
      <c r="L266" s="12" t="str">
        <f>LEFT(I266,141)&amp;" &lt;br&gt; &amp;nbsp;&amp;nbsp;&amp;nbsp;&amp;nbsp;&amp;nbsp;&amp;nbsp;&amp;nbsp;&amp;nbsp;"&amp;MID(I266,2,142)&amp;MID(I266,142,500)&amp;"&lt;br&gt;&lt;br&gt;"</f>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M266" s="12" t="str">
        <f>"{{ ref_intext_"&amp;F266&amp;" }}"</f>
        <v>{{ ref_intext_mccomb_et_al_2010 }}</v>
      </c>
      <c r="N266" s="12" t="str">
        <f>"{{ ref_bib_"&amp;F266&amp;" }}"</f>
        <v>{{ ref_bib_mccomb_et_al_2010 }}</v>
      </c>
      <c r="O266" s="12" t="str">
        <f>"    ref_intext_"&amp;F266&amp;": "&amp;""""&amp;"["&amp;G266&amp;"](#"&amp;F266&amp;")"&amp;""""</f>
        <v xml:space="preserve">    ref_intext_mccomb_et_al_2010: "[Mccomb et al., 2010](#mccomb_et_al_2010)"</v>
      </c>
      <c r="P266" s="12" t="str">
        <f>"    ref_intext_"&amp;F266&amp;": "&amp;""""&amp;G266&amp;""""</f>
        <v xml:space="preserve">    ref_intext_mccomb_et_al_2010: "Mccomb et al., 2010"</v>
      </c>
      <c r="Q266" s="12" t="str">
        <f>"    ref_bib_"&amp;F266&amp;": "&amp;""""&amp;I266&amp;""""</f>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267" spans="2:17" ht="15">
      <c r="B267" s="12" t="b">
        <v>1</v>
      </c>
      <c r="C267" s="12" t="b">
        <v>0</v>
      </c>
      <c r="D267" s="12" t="b">
        <v>0</v>
      </c>
      <c r="E267" s="12" t="b">
        <v>1</v>
      </c>
      <c r="F267" s="12" t="s">
        <v>1510</v>
      </c>
      <c r="G267" s="12" t="s">
        <v>176</v>
      </c>
      <c r="H267" s="12" t="s">
        <v>176</v>
      </c>
      <c r="I267" s="75" t="s">
        <v>1752</v>
      </c>
      <c r="J267" s="70" t="str">
        <f>"&lt;p style="&amp;""""&amp;"padding-left: 2em; text-indent: -2em;"&amp;""""&amp;"&gt;["&amp;I267&amp;"]&lt;/p&gt;{#"&amp;F267&amp;"}&lt;br&gt;&lt;br&gt;"</f>
        <v>&lt;p style="padding-left: 2em; text-indent: -2em;"&gt;[McCullagh, P., &amp; Nelder, J. A. (1989). *Generalised Linear Models,* 2nd edn. Chapman and Hall, London. &lt;http://dx.doi.org/10.1007/978-1-4899-3242-6&gt;]&lt;/p&gt;{#mccullagh_nelder_1989}&lt;br&gt;&lt;br&gt;</v>
      </c>
      <c r="K267" s="12" t="s">
        <v>621</v>
      </c>
      <c r="L267" s="12" t="str">
        <f>LEFT(I267,141)&amp;" &lt;br&gt; &amp;nbsp;&amp;nbsp;&amp;nbsp;&amp;nbsp;&amp;nbsp;&amp;nbsp;&amp;nbsp;&amp;nbsp;"&amp;MID(I267,2,142)&amp;MID(I267,142,500)&amp;"&lt;br&gt;&lt;br&gt;"</f>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M267" s="12" t="str">
        <f>"{{ ref_intext_"&amp;F267&amp;" }}"</f>
        <v>{{ ref_intext_mccullagh_nelder_1989 }}</v>
      </c>
      <c r="N267" s="12" t="str">
        <f>"{{ ref_bib_"&amp;F267&amp;" }}"</f>
        <v>{{ ref_bib_mccullagh_nelder_1989 }}</v>
      </c>
      <c r="O267" s="12" t="str">
        <f>"    ref_intext_"&amp;F267&amp;": "&amp;""""&amp;"["&amp;G267&amp;"](#"&amp;F267&amp;")"&amp;""""</f>
        <v xml:space="preserve">    ref_intext_mccullagh_nelder_1989: "[McCullagh &amp; Nelder, 1989](#mccullagh_nelder_1989)"</v>
      </c>
      <c r="P267" s="12" t="str">
        <f>"    ref_intext_"&amp;F267&amp;": "&amp;""""&amp;G267&amp;""""</f>
        <v xml:space="preserve">    ref_intext_mccullagh_nelder_1989: "McCullagh &amp; Nelder, 1989"</v>
      </c>
      <c r="Q267" s="12" t="str">
        <f>"    ref_bib_"&amp;F267&amp;": "&amp;""""&amp;I267&amp;""""</f>
        <v xml:space="preserve">    ref_bib_mccullagh_nelder_1989: "McCullagh, P., &amp; Nelder, J. A. (1989). *Generalised Linear Models,* 2nd edn. Chapman and Hall, London. &lt;http://dx.doi.org/10.1007/978-1-4899-3242-6&gt;"</v>
      </c>
    </row>
    <row r="268" spans="2:17" ht="15">
      <c r="E268" s="12" t="b">
        <v>1</v>
      </c>
      <c r="F268" s="12" t="s">
        <v>3930</v>
      </c>
      <c r="G268" s="12" t="s">
        <v>3944</v>
      </c>
      <c r="H268" s="12" t="s">
        <v>3944</v>
      </c>
      <c r="I268" s="75" t="s">
        <v>3939</v>
      </c>
      <c r="J268" s="70" t="str">
        <f>"&lt;p style="&amp;""""&amp;"padding-left: 2em; text-indent: -2em;"&amp;""""&amp;"&gt;["&amp;I268&amp;"]&lt;/p&gt;{#"&amp;F268&amp;"}&lt;br&gt;&lt;br&gt;"</f>
        <v>&lt;p style="padding-left: 2em; text-indent: -2em;"&gt;[McFarlane, S., Manseau, M., Steenweg, R., Hervieux, D., Hegel, T., Slater, S., &amp; Wilson, P. J. (2020). An assessment of sampling designs using SCR analyses to estimate abundance of boreal caribou. *Ecology and Evolution, 10*(20), 11631–11642. &lt;https://doi.org/10.1002/ece3.6797&gt;]&lt;/p&gt;{#mcfarlane_et_al_2020}&lt;br&gt;&lt;br&gt;</v>
      </c>
      <c r="K268" s="12" t="s">
        <v>621</v>
      </c>
      <c r="M268" s="12" t="str">
        <f>"{{ ref_intext_"&amp;F268&amp;" }}"</f>
        <v>{{ ref_intext_mcfarlane_et_al_2020 }}</v>
      </c>
      <c r="N268" s="12" t="str">
        <f>"{{ ref_bib_"&amp;F268&amp;" }}"</f>
        <v>{{ ref_bib_mcfarlane_et_al_2020 }}</v>
      </c>
      <c r="O268" s="12" t="str">
        <f>"    ref_intext_"&amp;F268&amp;": "&amp;""""&amp;"["&amp;G268&amp;"](#"&amp;F268&amp;")"&amp;""""</f>
        <v xml:space="preserve">    ref_intext_mcfarlane_et_al_2020: "[McFarlane et al., 2020](#mcfarlane_et_al_2020)"</v>
      </c>
      <c r="P268" s="12" t="str">
        <f>"    ref_intext_"&amp;F268&amp;": "&amp;""""&amp;G268&amp;""""</f>
        <v xml:space="preserve">    ref_intext_mcfarlane_et_al_2020: "McFarlane et al., 2020"</v>
      </c>
      <c r="Q268" s="12" t="str">
        <f>"    ref_bib_"&amp;F268&amp;": "&amp;""""&amp;I268&amp;""""</f>
        <v xml:space="preserve">    ref_bib_mcfarlane_et_al_2020: "McFarlane, S., Manseau, M., Steenweg, R., Hervieux, D., Hegel, T., Slater, S., &amp; Wilson, P. J. (2020). An assessment of sampling designs using SCR analyses to estimate abundance of boreal caribou. *Ecology and Evolution, 10*(20), 11631–11642. &lt;https://doi.org/10.1002/ece3.6797&gt;"</v>
      </c>
    </row>
    <row r="269" spans="2:17" ht="15">
      <c r="E269" s="12" t="b">
        <v>1</v>
      </c>
      <c r="F269" s="17" t="s">
        <v>3964</v>
      </c>
      <c r="G269" s="12" t="s">
        <v>3963</v>
      </c>
      <c r="H269" s="12" t="s">
        <v>3963</v>
      </c>
      <c r="I269" s="75" t="s">
        <v>3967</v>
      </c>
      <c r="J269" s="70" t="str">
        <f>"&lt;p style="&amp;""""&amp;"padding-left: 2em; text-indent: -2em;"&amp;""""&amp;"&gt;["&amp;I269&amp;"]&lt;/p&gt;{#"&amp;F269&amp;"}&lt;br&gt;&lt;br&gt;"</f>
        <v>&lt;p style="padding-left: 2em; text-indent: -2em;"&gt;[McMurry, S., Moeller, A. K., Goerz, J., &amp; Robinson, H. S. (2023). Using space to event modeling to estimate density of multiple species in northeastern Washington. *Wildlife Society Bulletin, 47*(1). &lt;https://doi.org/10.1002/wsb.1390&gt;]&lt;/p&gt;{#mcmurray_et_al_2023}&lt;br&gt;&lt;br&gt;</v>
      </c>
      <c r="K269" s="12" t="s">
        <v>621</v>
      </c>
      <c r="M269" s="12" t="str">
        <f>"{{ ref_intext_"&amp;F269&amp;" }}"</f>
        <v>{{ ref_intext_mcmurray_et_al_2023 }}</v>
      </c>
      <c r="N269" s="12" t="str">
        <f>"{{ ref_bib_"&amp;F269&amp;" }}"</f>
        <v>{{ ref_bib_mcmurray_et_al_2023 }}</v>
      </c>
      <c r="O269" s="12" t="str">
        <f>"    ref_intext_"&amp;F269&amp;": "&amp;""""&amp;"["&amp;G269&amp;"](#"&amp;F269&amp;")"&amp;""""</f>
        <v xml:space="preserve">    ref_intext_mcmurray_et_al_2023: "[McMurry et al., 2023](#mcmurray_et_al_2023)"</v>
      </c>
      <c r="P269" s="12" t="str">
        <f>"    ref_intext_"&amp;F269&amp;": "&amp;""""&amp;G269&amp;""""</f>
        <v xml:space="preserve">    ref_intext_mcmurray_et_al_2023: "McMurry et al., 2023"</v>
      </c>
      <c r="Q269" s="12" t="str">
        <f>"    ref_bib_"&amp;F269&amp;": "&amp;""""&amp;I269&amp;""""</f>
        <v xml:space="preserve">    ref_bib_mcmurray_et_al_2023: "McMurry, S., Moeller, A. K., Goerz, J., &amp; Robinson, H. S. (2023). Using space to event modeling to estimate density of multiple species in northeastern Washington. *Wildlife Society Bulletin, 47*(1). &lt;https://doi.org/10.1002/wsb.1390&gt;"</v>
      </c>
    </row>
    <row r="270" spans="2:17" ht="15">
      <c r="E270" s="12" t="b">
        <v>1</v>
      </c>
      <c r="F270" s="12" t="s">
        <v>3496</v>
      </c>
      <c r="G270" s="12" t="s">
        <v>3499</v>
      </c>
      <c r="H270" s="12" t="s">
        <v>3499</v>
      </c>
      <c r="I270" s="75" t="s">
        <v>3500</v>
      </c>
      <c r="J270" s="70" t="str">
        <f>"&lt;p style="&amp;""""&amp;"padding-left: 2em; text-indent: -2em;"&amp;""""&amp;"&gt;["&amp;I270&amp;"]&lt;/p&gt;{#"&amp;F270&amp;"}&lt;br&gt;&lt;br&gt;"</f>
        <v>&lt;p style="padding-left: 2em; text-indent: -2em;"&gt;[McNeil, D. (n.d.). Multi-season Occupancy Models. &lt;https://darinjmcneil.weebly.com/multi-season-occupancy.html&gt;]&lt;/p&gt;{#mcneil_nd}&lt;br&gt;&lt;br&gt;</v>
      </c>
      <c r="K270" s="12" t="s">
        <v>621</v>
      </c>
      <c r="M270" s="12" t="str">
        <f>"{{ ref_intext_"&amp;F270&amp;" }}"</f>
        <v>{{ ref_intext_mcneil_nd }}</v>
      </c>
      <c r="N270" s="12" t="str">
        <f>"{{ ref_bib_"&amp;F270&amp;" }}"</f>
        <v>{{ ref_bib_mcneil_nd }}</v>
      </c>
      <c r="O270" s="12" t="str">
        <f>"    ref_intext_"&amp;F270&amp;": "&amp;""""&amp;"["&amp;G270&amp;"](#"&amp;F270&amp;")"&amp;""""</f>
        <v xml:space="preserve">    ref_intext_mcneil_nd: "[McNeil (n.d.)](#mcneil_nd)"</v>
      </c>
      <c r="P270" s="12" t="str">
        <f>"    ref_intext_"&amp;F270&amp;": "&amp;""""&amp;G270&amp;""""</f>
        <v xml:space="preserve">    ref_intext_mcneil_nd: "McNeil (n.d.)"</v>
      </c>
      <c r="Q270" s="12" t="str">
        <f>"    ref_bib_"&amp;F270&amp;": "&amp;""""&amp;I270&amp;""""</f>
        <v xml:space="preserve">    ref_bib_mcneil_nd: "McNeil, D. (n.d.). Multi-season Occupancy Models. &lt;https://darinjmcneil.weebly.com/multi-season-occupancy.html&gt;"</v>
      </c>
    </row>
    <row r="271" spans="2:17" ht="15">
      <c r="B271" s="12" t="b">
        <v>1</v>
      </c>
      <c r="C271" s="12" t="b">
        <v>1</v>
      </c>
      <c r="D271" s="12" t="b">
        <v>0</v>
      </c>
      <c r="E271" s="12" t="b">
        <v>1</v>
      </c>
      <c r="F271" s="12" t="s">
        <v>1511</v>
      </c>
      <c r="G271" s="12" t="s">
        <v>175</v>
      </c>
      <c r="H271" s="12" t="s">
        <v>175</v>
      </c>
      <c r="I271" s="75" t="s">
        <v>1753</v>
      </c>
      <c r="J271" s="70" t="str">
        <f>"&lt;p style="&amp;""""&amp;"padding-left: 2em; text-indent: -2em;"&amp;""""&amp;"&gt;["&amp;I271&amp;"]&lt;/p&gt;{#"&amp;F271&amp;"}&lt;br&gt;&lt;br&gt;"</f>
        <v>&lt;p style="padding-left: 2em; text-indent: -2em;"&gt;[McShea, W. J., Forrester, T., Costello, R., He, Z., &amp; Kays, R. (2015). Volunteer-Run Cameras as Distributed Sensors for Macrosystem Mammal Research. *Landscape Ecology, 31,* 1–13. &lt;https://doi.org/10.1007/s10980-015-0262-9&gt;]&lt;/p&gt;{#mcshea_et_al_2015}&lt;br&gt;&lt;br&gt;</v>
      </c>
      <c r="K271" s="12" t="s">
        <v>621</v>
      </c>
      <c r="L271" s="12" t="str">
        <f>LEFT(I271,141)&amp;" &lt;br&gt; &amp;nbsp;&amp;nbsp;&amp;nbsp;&amp;nbsp;&amp;nbsp;&amp;nbsp;&amp;nbsp;&amp;nbsp;"&amp;MID(I271,2,142)&amp;MID(I271,142,500)&amp;"&lt;br&gt;&lt;br&gt;"</f>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M271" s="12" t="str">
        <f>"{{ ref_intext_"&amp;F271&amp;" }}"</f>
        <v>{{ ref_intext_mcshea_et_al_2015 }}</v>
      </c>
      <c r="N271" s="12" t="str">
        <f>"{{ ref_bib_"&amp;F271&amp;" }}"</f>
        <v>{{ ref_bib_mcshea_et_al_2015 }}</v>
      </c>
      <c r="O271" s="12" t="str">
        <f>"    ref_intext_"&amp;F271&amp;": "&amp;""""&amp;"["&amp;G271&amp;"](#"&amp;F271&amp;")"&amp;""""</f>
        <v xml:space="preserve">    ref_intext_mcshea_et_al_2015: "[McShea et al., 2015](#mcshea_et_al_2015)"</v>
      </c>
      <c r="P271" s="12" t="str">
        <f>"    ref_intext_"&amp;F271&amp;": "&amp;""""&amp;G271&amp;""""</f>
        <v xml:space="preserve">    ref_intext_mcshea_et_al_2015: "McShea et al., 2015"</v>
      </c>
      <c r="Q271" s="12" t="str">
        <f>"    ref_bib_"&amp;F271&amp;": "&amp;""""&amp;I271&amp;""""</f>
        <v xml:space="preserve">    ref_bib_mcshea_et_al_2015: "McShea, W. J., Forrester, T., Costello, R., He, Z., &amp; Kays, R. (2015). Volunteer-Run Cameras as Distributed Sensors for Macrosystem Mammal Research. *Landscape Ecology, 31,* 1–13. &lt;https://doi.org/10.1007/s10980-015-0262-9&gt;"</v>
      </c>
    </row>
    <row r="272" spans="2:17" ht="15">
      <c r="B272" s="12" t="b">
        <v>0</v>
      </c>
      <c r="C272" s="12" t="b">
        <v>0</v>
      </c>
      <c r="E272" s="12" t="b">
        <v>1</v>
      </c>
      <c r="F272" s="12" t="s">
        <v>1848</v>
      </c>
      <c r="G272" s="12" t="s">
        <v>1850</v>
      </c>
      <c r="H272" s="12" t="s">
        <v>1850</v>
      </c>
      <c r="I272" s="75" t="s">
        <v>1849</v>
      </c>
      <c r="J272" s="70" t="str">
        <f>"&lt;p style="&amp;""""&amp;"padding-left: 2em; text-indent: -2em;"&amp;""""&amp;"&gt;["&amp;I272&amp;"]&lt;/p&gt;{#"&amp;F272&amp;"}&lt;br&gt;&lt;br&gt;"</f>
        <v>&lt;p style="padding-left: 2em; text-indent: -2em;"&gt;[mecks100 (2018, Feb 7). *Species accumulation and rarefaction curves* [Video]. YouTube. &lt;https://www.youtube.com/watch?v=4gcmAUpo9TU&gt;]&lt;/p&gt;{#mecks100_2018}&lt;br&gt;&lt;br&gt;</v>
      </c>
      <c r="K272" s="12" t="s">
        <v>621</v>
      </c>
      <c r="L272" s="12" t="str">
        <f>LEFT(I272,141)&amp;" &lt;br&gt; &amp;nbsp;&amp;nbsp;&amp;nbsp;&amp;nbsp;&amp;nbsp;&amp;nbsp;&amp;nbsp;&amp;nbsp;"&amp;MID(I272,2,142)&amp;MID(I272,142,500)&amp;"&lt;br&gt;&lt;br&gt;"</f>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M272" s="12" t="str">
        <f>"{{ ref_intext_"&amp;F272&amp;" }}"</f>
        <v>{{ ref_intext_mecks100_2018 }}</v>
      </c>
      <c r="N272" s="12" t="str">
        <f>"{{ ref_bib_"&amp;F272&amp;" }}"</f>
        <v>{{ ref_bib_mecks100_2018 }}</v>
      </c>
      <c r="O272" s="12" t="str">
        <f>"    ref_intext_"&amp;F272&amp;": "&amp;""""&amp;"["&amp;G272&amp;"](#"&amp;F272&amp;")"&amp;""""</f>
        <v xml:space="preserve">    ref_intext_mecks100_2018: "[mecks100, 2018](#mecks100_2018)"</v>
      </c>
      <c r="P272" s="12" t="str">
        <f>"    ref_intext_"&amp;F272&amp;": "&amp;""""&amp;G272&amp;""""</f>
        <v xml:space="preserve">    ref_intext_mecks100_2018: "mecks100, 2018"</v>
      </c>
      <c r="Q272" s="12" t="str">
        <f>"    ref_bib_"&amp;F272&amp;": "&amp;""""&amp;I272&amp;""""</f>
        <v xml:space="preserve">    ref_bib_mecks100_2018: "mecks100 (2018, Feb 7). *Species accumulation and rarefaction curves* [Video]. YouTube. &lt;https://www.youtube.com/watch?v=4gcmAUpo9TU&gt;"</v>
      </c>
    </row>
    <row r="273" spans="2:17" ht="15">
      <c r="B273" s="12" t="b">
        <v>1</v>
      </c>
      <c r="C273" s="12" t="b">
        <v>1</v>
      </c>
      <c r="D273" s="12" t="b">
        <v>0</v>
      </c>
      <c r="E273" s="12" t="b">
        <v>1</v>
      </c>
      <c r="F273" s="12" t="s">
        <v>1512</v>
      </c>
      <c r="G273" s="12" t="s">
        <v>172</v>
      </c>
      <c r="H273" s="12" t="s">
        <v>172</v>
      </c>
      <c r="I273" s="75" t="s">
        <v>2697</v>
      </c>
      <c r="J273" s="70" t="str">
        <f>"&lt;p style="&amp;""""&amp;"padding-left: 2em; text-indent: -2em;"&amp;""""&amp;"&gt;["&amp;I273&amp;"]&lt;/p&gt;{#"&amp;F273&amp;"}&lt;br&gt;&lt;br&gt;"</f>
        <v>&lt;p style="padding-left: 2em; text-indent: -2em;"&gt;[Meek, P. D., Ballard, G., Claridge, A., Kays, R., Moseby, K., O'Brien, T., O'Connell, A., Sanderson, J., Swann, D. E., Tobler, M., &amp; Townsend, S. (2014a). Recommended Guiding Principles for Reporting on Camera trap Trapping Research. *Biodiversity and Conservation, 23*(9), 2321–2343. &lt;https://doi.org/10.1007/s10531-014-0712-8&gt;]&lt;/p&gt;{#meek_et_al_2014a}&lt;br&gt;&lt;br&gt;</v>
      </c>
      <c r="K273" s="12" t="s">
        <v>621</v>
      </c>
      <c r="L273" s="12" t="str">
        <f>LEFT(I273,141)&amp;" &lt;br&gt; &amp;nbsp;&amp;nbsp;&amp;nbsp;&amp;nbsp;&amp;nbsp;&amp;nbsp;&amp;nbsp;&amp;nbsp;"&amp;MID(I273,2,142)&amp;MID(I273,142,500)&amp;"&lt;br&gt;&lt;br&gt;"</f>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M273" s="12" t="str">
        <f>"{{ ref_intext_"&amp;F273&amp;" }}"</f>
        <v>{{ ref_intext_meek_et_al_2014a }}</v>
      </c>
      <c r="N273" s="12" t="str">
        <f>"{{ ref_bib_"&amp;F273&amp;" }}"</f>
        <v>{{ ref_bib_meek_et_al_2014a }}</v>
      </c>
      <c r="O273" s="12" t="str">
        <f>"    ref_intext_"&amp;F273&amp;": "&amp;""""&amp;"["&amp;G273&amp;"](#"&amp;F273&amp;")"&amp;""""</f>
        <v xml:space="preserve">    ref_intext_meek_et_al_2014a: "[Meek et al., 2014a](#meek_et_al_2014a)"</v>
      </c>
      <c r="P273" s="12" t="str">
        <f>"    ref_intext_"&amp;F273&amp;": "&amp;""""&amp;G273&amp;""""</f>
        <v xml:space="preserve">    ref_intext_meek_et_al_2014a: "Meek et al., 2014a"</v>
      </c>
      <c r="Q273" s="12" t="str">
        <f>"    ref_bib_"&amp;F273&amp;": "&amp;""""&amp;I273&amp;""""</f>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274" spans="2:17" ht="15">
      <c r="B274" s="12" t="b">
        <v>1</v>
      </c>
      <c r="C274" s="12" t="b">
        <v>0</v>
      </c>
      <c r="D274" s="12" t="b">
        <v>1</v>
      </c>
      <c r="E274" s="12" t="b">
        <v>1</v>
      </c>
      <c r="F274" s="12" t="s">
        <v>1513</v>
      </c>
      <c r="G274" s="12" t="s">
        <v>173</v>
      </c>
      <c r="H274" s="12" t="s">
        <v>173</v>
      </c>
      <c r="I274" s="75" t="s">
        <v>2117</v>
      </c>
      <c r="J274" s="70" t="str">
        <f>"&lt;p style="&amp;""""&amp;"padding-left: 2em; text-indent: -2em;"&amp;""""&amp;"&gt;["&amp;I274&amp;"]&lt;/p&gt;{#"&amp;F274&amp;"}&lt;br&gt;&lt;br&gt;"</f>
        <v>&lt;p style="padding-left: 2em; text-indent: -2em;"&gt;[Meek, P. D., Ballard, G. A., Fleming, P. J. S., Schaefer, M., Williams, W., &amp; Falzon, G. (2014a). Camera Traps Can Be Heard and Seen by Animals. *PLoS One*, *9*(10), e110832. &lt;https://doi.org/10.1371/journal.pone.0110832&gt;]&lt;/p&gt;{#meek_et_al_2014b}&lt;br&gt;&lt;br&gt;</v>
      </c>
      <c r="K274" s="12" t="s">
        <v>621</v>
      </c>
      <c r="L274" s="12" t="str">
        <f>LEFT(I274,141)&amp;" &lt;br&gt; &amp;nbsp;&amp;nbsp;&amp;nbsp;&amp;nbsp;&amp;nbsp;&amp;nbsp;&amp;nbsp;&amp;nbsp;"&amp;MID(I274,2,142)&amp;MID(I274,142,500)&amp;"&lt;br&gt;&lt;br&gt;"</f>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M274" s="12" t="str">
        <f>"{{ ref_intext_"&amp;F274&amp;" }}"</f>
        <v>{{ ref_intext_meek_et_al_2014b }}</v>
      </c>
      <c r="N274" s="12" t="str">
        <f>"{{ ref_bib_"&amp;F274&amp;" }}"</f>
        <v>{{ ref_bib_meek_et_al_2014b }}</v>
      </c>
      <c r="O274" s="12" t="str">
        <f>"    ref_intext_"&amp;F274&amp;": "&amp;""""&amp;"["&amp;G274&amp;"](#"&amp;F274&amp;")"&amp;""""</f>
        <v xml:space="preserve">    ref_intext_meek_et_al_2014b: "[Meek et al., 2014b](#meek_et_al_2014b)"</v>
      </c>
      <c r="P274" s="12" t="str">
        <f>"    ref_intext_"&amp;F274&amp;": "&amp;""""&amp;G274&amp;""""</f>
        <v xml:space="preserve">    ref_intext_meek_et_al_2014b: "Meek et al., 2014b"</v>
      </c>
      <c r="Q274" s="12" t="str">
        <f>"    ref_bib_"&amp;F274&amp;": "&amp;""""&amp;I274&amp;""""</f>
        <v xml:space="preserve">    ref_bib_meek_et_al_2014b: "Meek, P. D., Ballard, G. A., Fleming, P. J. S., Schaefer, M., Williams, W., &amp; Falzon, G. (2014a). Camera Traps Can Be Heard and Seen by Animals. *PLoS One*, *9*(10), e110832. &lt;https://doi.org/10.1371/journal.pone.0110832&gt;"</v>
      </c>
    </row>
    <row r="275" spans="2:17" ht="15">
      <c r="B275" s="12" t="b">
        <v>1</v>
      </c>
      <c r="C275" s="12" t="b">
        <v>0</v>
      </c>
      <c r="D275" s="12" t="b">
        <v>0</v>
      </c>
      <c r="E275" s="12" t="b">
        <v>1</v>
      </c>
      <c r="F275" s="12" t="s">
        <v>1514</v>
      </c>
      <c r="G275" s="12" t="s">
        <v>174</v>
      </c>
      <c r="H275" s="12" t="s">
        <v>798</v>
      </c>
      <c r="I275" s="75" t="s">
        <v>1754</v>
      </c>
      <c r="J275" s="70" t="str">
        <f>"&lt;p style="&amp;""""&amp;"padding-left: 2em; text-indent: -2em;"&amp;""""&amp;"&gt;["&amp;I275&amp;"]&lt;/p&gt;{#"&amp;F275&amp;"}&lt;br&gt;&lt;br&gt;"</f>
        <v>&lt;p style="padding-left: 2em; text-indent: -2em;"&gt;[Meek, P. D., Ballard, G. A., &amp; Falzon, G. (2016). The Higher You Go the Less You Will Know: Placing Camera Traps High to Avoid Theft Will Affect Detection. *Remote Sensing in Ecology and Conservation, 2*(4), 204–211. &lt;https://doi.org/10.1002/rse2.28&gt;]&lt;/p&gt;{#meek_et_al_2016}&lt;br&gt;&lt;br&gt;</v>
      </c>
      <c r="K275" s="12" t="s">
        <v>621</v>
      </c>
      <c r="L275" s="12" t="str">
        <f>LEFT(I275,141)&amp;" &lt;br&gt; &amp;nbsp;&amp;nbsp;&amp;nbsp;&amp;nbsp;&amp;nbsp;&amp;nbsp;&amp;nbsp;&amp;nbsp;"&amp;MID(I275,2,142)&amp;MID(I275,142,500)&amp;"&lt;br&gt;&lt;br&gt;"</f>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M275" s="12" t="str">
        <f>"{{ ref_intext_"&amp;F275&amp;" }}"</f>
        <v>{{ ref_intext_meek_et_al_2016 }}</v>
      </c>
      <c r="N275" s="12" t="str">
        <f>"{{ ref_bib_"&amp;F275&amp;" }}"</f>
        <v>{{ ref_bib_meek_et_al_2016 }}</v>
      </c>
      <c r="O275" s="12" t="str">
        <f>"    ref_intext_"&amp;F275&amp;": "&amp;""""&amp;"["&amp;G275&amp;"](#"&amp;F275&amp;")"&amp;""""</f>
        <v xml:space="preserve">    ref_intext_meek_et_al_2016: "[Meek et al., 2016](#meek_et_al_2016)"</v>
      </c>
      <c r="P275" s="12" t="str">
        <f>"    ref_intext_"&amp;F275&amp;": "&amp;""""&amp;G275&amp;""""</f>
        <v xml:space="preserve">    ref_intext_meek_et_al_2016: "Meek et al., 2016"</v>
      </c>
      <c r="Q275" s="12" t="str">
        <f>"    ref_bib_"&amp;F275&amp;": "&amp;""""&amp;I275&amp;""""</f>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276" spans="2:17" ht="15">
      <c r="B276" s="12" t="b">
        <v>0</v>
      </c>
      <c r="C276" s="12" t="b">
        <v>0</v>
      </c>
      <c r="E276" s="12" t="b">
        <v>1</v>
      </c>
      <c r="F276" s="17" t="s">
        <v>2600</v>
      </c>
      <c r="G276" s="12" t="s">
        <v>2598</v>
      </c>
      <c r="H276" s="12" t="s">
        <v>2598</v>
      </c>
      <c r="I276" s="75" t="s">
        <v>2599</v>
      </c>
      <c r="J276" s="70" t="str">
        <f>"&lt;p style="&amp;""""&amp;"padding-left: 2em; text-indent: -2em;"&amp;""""&amp;"&gt;["&amp;I276&amp;"]&lt;/p&gt;{#"&amp;F276&amp;"}&lt;br&gt;&lt;br&gt;"</f>
        <v>&lt;p style="padding-left: 2em; text-indent: -2em;"&gt;[Mikkelä, A. (2024). *Probabilistic detection calculator (online application).* R shiny version v2. &lt;https://detcal-shiny.2.rahtiapp.fi/&gt;]&lt;/p&gt;{#mikkela_2024}&lt;br&gt;&lt;br&gt;</v>
      </c>
      <c r="K276" s="12" t="s">
        <v>2878</v>
      </c>
      <c r="L276" s="12" t="str">
        <f>LEFT(I276,141)&amp;" &lt;br&gt; &amp;nbsp;&amp;nbsp;&amp;nbsp;&amp;nbsp;&amp;nbsp;&amp;nbsp;&amp;nbsp;&amp;nbsp;"&amp;MID(I276,2,142)&amp;MID(I276,142,500)&amp;"&lt;br&gt;&lt;br&gt;"</f>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M276" s="12" t="str">
        <f>"{{ ref_intext_"&amp;F276&amp;" }}"</f>
        <v>{{ ref_intext_mikkela_2024 }}</v>
      </c>
      <c r="N276" s="12" t="str">
        <f>"{{ ref_bib_"&amp;F276&amp;" }}"</f>
        <v>{{ ref_bib_mikkela_2024 }}</v>
      </c>
      <c r="O276" s="12" t="str">
        <f>"    ref_intext_"&amp;F276&amp;": "&amp;""""&amp;"["&amp;G276&amp;"](#"&amp;F276&amp;")"&amp;""""</f>
        <v xml:space="preserve">    ref_intext_mikkela_2024: "[Mikkelä, 2024](#mikkela_2024)"</v>
      </c>
      <c r="P276" s="12" t="str">
        <f>"    ref_intext_"&amp;F276&amp;": "&amp;""""&amp;G276&amp;""""</f>
        <v xml:space="preserve">    ref_intext_mikkela_2024: "Mikkelä, 2024"</v>
      </c>
      <c r="Q276" s="12" t="str">
        <f>"    ref_bib_"&amp;F276&amp;": "&amp;""""&amp;I276&amp;""""</f>
        <v xml:space="preserve">    ref_bib_mikkela_2024: "Mikkelä, A. (2024). *Probabilistic detection calculator (online application).* R shiny version v2. &lt;https://detcal-shiny.2.rahtiapp.fi/&gt;"</v>
      </c>
    </row>
    <row r="277" spans="2:17" ht="15">
      <c r="B277" s="12" t="b">
        <v>1</v>
      </c>
      <c r="C277" s="12" t="b">
        <v>1</v>
      </c>
      <c r="D277" s="12" t="b">
        <v>0</v>
      </c>
      <c r="E277" s="12" t="b">
        <v>1</v>
      </c>
      <c r="F277" s="12" t="s">
        <v>1515</v>
      </c>
      <c r="G277" s="12" t="s">
        <v>171</v>
      </c>
      <c r="H277" s="12" t="s">
        <v>797</v>
      </c>
      <c r="I277" s="75" t="s">
        <v>2664</v>
      </c>
      <c r="J277" s="70" t="str">
        <f>"&lt;p style="&amp;""""&amp;"padding-left: 2em; text-indent: -2em;"&amp;""""&amp;"&gt;["&amp;I277&amp;"]&lt;/p&gt;{#"&amp;F277&amp;"}&lt;br&gt;&lt;br&gt;"</f>
        <v>&lt;p style="padding-left: 2em; text-indent: -2em;"&gt;[Mills, C. A., Godley, B. J., &amp; Hodgson, D. J. (2016). Take Only Photographs, Leave Only Footprints: Novel Applications of Non-Invasive Survey Methods for Rapid Detection of Small, Arboreal Animals. *PloS One, 11*(1), e0146142. &lt;https://doi.org/10.1371/journal.pone.0146142&gt;]&lt;/p&gt;{#mills_et_al_2016}&lt;br&gt;&lt;br&gt;</v>
      </c>
      <c r="K277" s="12" t="s">
        <v>621</v>
      </c>
      <c r="L277" s="12" t="str">
        <f>LEFT(I277,141)&amp;" &lt;br&gt; &amp;nbsp;&amp;nbsp;&amp;nbsp;&amp;nbsp;&amp;nbsp;&amp;nbsp;&amp;nbsp;&amp;nbsp;"&amp;MID(I277,2,142)&amp;MID(I277,142,500)&amp;"&lt;br&gt;&lt;br&gt;"</f>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M277" s="12" t="str">
        <f>"{{ ref_intext_"&amp;F277&amp;" }}"</f>
        <v>{{ ref_intext_mills_et_al_2016 }}</v>
      </c>
      <c r="N277" s="12" t="str">
        <f>"{{ ref_bib_"&amp;F277&amp;" }}"</f>
        <v>{{ ref_bib_mills_et_al_2016 }}</v>
      </c>
      <c r="O277" s="12" t="str">
        <f>"    ref_intext_"&amp;F277&amp;": "&amp;""""&amp;"["&amp;G277&amp;"](#"&amp;F277&amp;")"&amp;""""</f>
        <v xml:space="preserve">    ref_intext_mills_et_al_2016: "[Mills et al., 2016](#mills_et_al_2016)"</v>
      </c>
      <c r="P277" s="12" t="str">
        <f>"    ref_intext_"&amp;F277&amp;": "&amp;""""&amp;G277&amp;""""</f>
        <v xml:space="preserve">    ref_intext_mills_et_al_2016: "Mills et al., 2016"</v>
      </c>
      <c r="Q277" s="12" t="str">
        <f>"    ref_bib_"&amp;F277&amp;": "&amp;""""&amp;I277&amp;""""</f>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278" spans="2:17" ht="15">
      <c r="B278" s="12" t="b">
        <v>1</v>
      </c>
      <c r="C278" s="12" t="b">
        <v>0</v>
      </c>
      <c r="D278" s="12" t="b">
        <v>0</v>
      </c>
      <c r="E278" s="12" t="b">
        <v>1</v>
      </c>
      <c r="F278" s="12" t="s">
        <v>1516</v>
      </c>
      <c r="G278" s="12" t="s">
        <v>170</v>
      </c>
      <c r="H278" s="12" t="s">
        <v>170</v>
      </c>
      <c r="I278" s="75" t="s">
        <v>2665</v>
      </c>
      <c r="J278" s="70" t="str">
        <f>"&lt;p style="&amp;""""&amp;"padding-left: 2em; text-indent: -2em;"&amp;""""&amp;"&gt;["&amp;I278&amp;"]&lt;/p&gt;{#"&amp;F278&amp;"}&lt;br&gt;&lt;br&gt;"</f>
        <v>&lt;p style="padding-left: 2em; text-indent: -2em;"&gt;[Mills, D., Fattebert, J., Hunter, L., &amp; Slotow, R. (2019). Maximising camera trap data: Using attractants to improve detection of elusive species in multi-species Surveys. *PLoS ONE, 14(5)*, e0216447. &lt;https://doi.org/10.1371/journal.pone.0216447&gt;]&lt;/p&gt;{#mills_et_al_2019}&lt;br&gt;&lt;br&gt;</v>
      </c>
      <c r="K278" s="12" t="s">
        <v>621</v>
      </c>
      <c r="L278" s="12" t="str">
        <f>LEFT(I278,141)&amp;" &lt;br&gt; &amp;nbsp;&amp;nbsp;&amp;nbsp;&amp;nbsp;&amp;nbsp;&amp;nbsp;&amp;nbsp;&amp;nbsp;"&amp;MID(I278,2,142)&amp;MID(I278,142,500)&amp;"&lt;br&gt;&lt;br&gt;"</f>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M278" s="12" t="str">
        <f>"{{ ref_intext_"&amp;F278&amp;" }}"</f>
        <v>{{ ref_intext_mills_et_al_2019 }}</v>
      </c>
      <c r="N278" s="12" t="str">
        <f>"{{ ref_bib_"&amp;F278&amp;" }}"</f>
        <v>{{ ref_bib_mills_et_al_2019 }}</v>
      </c>
      <c r="O278" s="12" t="str">
        <f>"    ref_intext_"&amp;F278&amp;": "&amp;""""&amp;"["&amp;G278&amp;"](#"&amp;F278&amp;")"&amp;""""</f>
        <v xml:space="preserve">    ref_intext_mills_et_al_2019: "[Mills et al., 2019](#mills_et_al_2019)"</v>
      </c>
      <c r="P278" s="12" t="str">
        <f>"    ref_intext_"&amp;F278&amp;": "&amp;""""&amp;G278&amp;""""</f>
        <v xml:space="preserve">    ref_intext_mills_et_al_2019: "Mills et al., 2019"</v>
      </c>
      <c r="Q278" s="12" t="str">
        <f>"    ref_bib_"&amp;F278&amp;": "&amp;""""&amp;I278&amp;""""</f>
        <v xml:space="preserve">    ref_bib_mills_et_al_2019: "Mills, D., Fattebert, J., Hunter, L., &amp; Slotow, R. (2019). Maximising camera trap data: Using attractants to improve detection of elusive species in multi-species Surveys. *PLoS ONE, 14(5)*, e0216447. &lt;https://doi.org/10.1371/journal.pone.0216447&gt;"</v>
      </c>
    </row>
    <row r="279" spans="2:17" ht="15">
      <c r="B279" s="12" t="b">
        <v>1</v>
      </c>
      <c r="C279" s="12" t="b">
        <v>1</v>
      </c>
      <c r="D279" s="12" t="b">
        <v>0</v>
      </c>
      <c r="E279" s="12" t="b">
        <v>1</v>
      </c>
      <c r="F279" s="12" t="s">
        <v>1517</v>
      </c>
      <c r="G279" s="12" t="s">
        <v>169</v>
      </c>
      <c r="H279" s="12" t="s">
        <v>796</v>
      </c>
      <c r="I279" s="75" t="s">
        <v>1756</v>
      </c>
      <c r="J279" s="70" t="str">
        <f>"&lt;p style="&amp;""""&amp;"padding-left: 2em; text-indent: -2em;"&amp;""""&amp;"&gt;["&amp;I279&amp;"]&lt;/p&gt;{#"&amp;F279&amp;"}&lt;br&gt;&lt;br&gt;"</f>
        <v>&lt;p style="padding-left: 2em; text-indent: -2em;"&gt;[Moeller, A. K., Lukacs, P. M., &amp; Horne, J. S. (2018). Three Novel Methods to Estimate Abundance of Unmarked Animals using Remote Cameras. *Ecosphere, 9*(8), Article e02331. &lt;https://doi.org/10.1002/ecs2.2331&gt;]&lt;/p&gt;{#moeller_et_al_2018}&lt;br&gt;&lt;br&gt;</v>
      </c>
      <c r="K279" s="12" t="s">
        <v>621</v>
      </c>
      <c r="L279" s="12" t="str">
        <f>LEFT(I279,141)&amp;" &lt;br&gt; &amp;nbsp;&amp;nbsp;&amp;nbsp;&amp;nbsp;&amp;nbsp;&amp;nbsp;&amp;nbsp;&amp;nbsp;"&amp;MID(I279,2,142)&amp;MID(I279,142,500)&amp;"&lt;br&gt;&lt;br&gt;"</f>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M279" s="12" t="str">
        <f>"{{ ref_intext_"&amp;F279&amp;" }}"</f>
        <v>{{ ref_intext_moeller_et_al_2018 }}</v>
      </c>
      <c r="N279" s="12" t="str">
        <f>"{{ ref_bib_"&amp;F279&amp;" }}"</f>
        <v>{{ ref_bib_moeller_et_al_2018 }}</v>
      </c>
      <c r="O279" s="12" t="str">
        <f>"    ref_intext_"&amp;F279&amp;": "&amp;""""&amp;"["&amp;G279&amp;"](#"&amp;F279&amp;")"&amp;""""</f>
        <v xml:space="preserve">    ref_intext_moeller_et_al_2018: "[Moeller et al., 2018](#moeller_et_al_2018)"</v>
      </c>
      <c r="P279" s="12" t="str">
        <f>"    ref_intext_"&amp;F279&amp;": "&amp;""""&amp;G279&amp;""""</f>
        <v xml:space="preserve">    ref_intext_moeller_et_al_2018: "Moeller et al., 2018"</v>
      </c>
      <c r="Q279" s="12" t="str">
        <f>"    ref_bib_"&amp;F279&amp;": "&amp;""""&amp;I279&amp;""""</f>
        <v xml:space="preserve">    ref_bib_moeller_et_al_2018: "Moeller, A. K., Lukacs, P. M., &amp; Horne, J. S. (2018). Three Novel Methods to Estimate Abundance of Unmarked Animals using Remote Cameras. *Ecosphere, 9*(8), Article e02331. &lt;https://doi.org/10.1002/ecs2.2331&gt;"</v>
      </c>
    </row>
    <row r="280" spans="2:17" ht="15">
      <c r="B280" s="12" t="b">
        <v>1</v>
      </c>
      <c r="C280" s="12" t="b">
        <v>0</v>
      </c>
      <c r="D280" s="12" t="b">
        <v>0</v>
      </c>
      <c r="E280" s="12" t="b">
        <v>1</v>
      </c>
      <c r="F280" s="12" t="s">
        <v>1518</v>
      </c>
      <c r="G280" s="12" t="s">
        <v>168</v>
      </c>
      <c r="H280" s="12" t="s">
        <v>168</v>
      </c>
      <c r="I280" s="75" t="s">
        <v>1755</v>
      </c>
      <c r="J280" s="70" t="str">
        <f>"&lt;p style="&amp;""""&amp;"padding-left: 2em; text-indent: -2em;"&amp;""""&amp;"&gt;["&amp;I280&amp;"]&lt;/p&gt;{#"&amp;F280&amp;"}&lt;br&gt;&lt;br&gt;"</f>
        <v>&lt;p style="padding-left: 2em; text-indent: -2em;"&gt;[Moeller, A. K., Waller, S. J., DeCesare, N. J., Chitwood, M. C., &amp; Lukacs, P. M. (2023). Best practices to account for capture probability and viewable area in camera‐based abundance estimation. *Remote Sensing in Ecology and Conservation.* &lt;https://doi.org/10.1002/rse2.300&gt;]&lt;/p&gt;{#moeller_et_al_2023}&lt;br&gt;&lt;br&gt;</v>
      </c>
      <c r="K280" s="12" t="s">
        <v>621</v>
      </c>
      <c r="L280" s="12" t="str">
        <f>LEFT(I280,141)&amp;" &lt;br&gt; &amp;nbsp;&amp;nbsp;&amp;nbsp;&amp;nbsp;&amp;nbsp;&amp;nbsp;&amp;nbsp;&amp;nbsp;"&amp;MID(I280,2,142)&amp;MID(I280,142,500)&amp;"&lt;br&gt;&lt;br&gt;"</f>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M280" s="12" t="str">
        <f>"{{ ref_intext_"&amp;F280&amp;" }}"</f>
        <v>{{ ref_intext_moeller_et_al_2023 }}</v>
      </c>
      <c r="N280" s="12" t="str">
        <f>"{{ ref_bib_"&amp;F280&amp;" }}"</f>
        <v>{{ ref_bib_moeller_et_al_2023 }}</v>
      </c>
      <c r="O280" s="12" t="str">
        <f>"    ref_intext_"&amp;F280&amp;": "&amp;""""&amp;"["&amp;G280&amp;"](#"&amp;F280&amp;")"&amp;""""</f>
        <v xml:space="preserve">    ref_intext_moeller_et_al_2023: "[Moeller et al., 2023](#moeller_et_al_2023)"</v>
      </c>
      <c r="P280" s="12" t="str">
        <f>"    ref_intext_"&amp;F280&amp;": "&amp;""""&amp;G280&amp;""""</f>
        <v xml:space="preserve">    ref_intext_moeller_et_al_2023: "Moeller et al., 2023"</v>
      </c>
      <c r="Q280" s="12" t="str">
        <f>"    ref_bib_"&amp;F280&amp;": "&amp;""""&amp;I280&amp;""""</f>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281" spans="2:17" ht="15">
      <c r="B281" s="12" t="b">
        <v>0</v>
      </c>
      <c r="C281" s="12" t="b">
        <v>0</v>
      </c>
      <c r="E281" s="12" t="b">
        <v>1</v>
      </c>
      <c r="F281" s="12" t="s">
        <v>4134</v>
      </c>
      <c r="G281" s="12" t="s">
        <v>4133</v>
      </c>
      <c r="H281" s="12" t="s">
        <v>4133</v>
      </c>
      <c r="I281" s="75" t="s">
        <v>4132</v>
      </c>
      <c r="J281" s="70" t="str">
        <f>"&lt;p style="&amp;""""&amp;"padding-left: 2em; text-indent: -2em;"&amp;""""&amp;"&gt;["&amp;I281&amp;"]&lt;/p&gt;{#"&amp;F281&amp;"}&lt;br&gt;&lt;br&gt;"</f>
        <v>&lt;p style="padding-left: 2em; text-indent: -2em;"&gt;[Moeller, A. K.,&amp;  Lukacs, P. M. (2021) spaceNtime: an R package for estimating abundance of unmarked animals using camera-trap photographs. *Mammalian Biology, 102*, 581–590. &lt;https://doi.org/10.1007/s42991-021-00181-8&gt;]&lt;/p&gt;{#moeller_lukacs_2021}&lt;br&gt;&lt;br&gt;</v>
      </c>
      <c r="K281" s="12" t="s">
        <v>621</v>
      </c>
      <c r="L281" s="12" t="str">
        <f>LEFT(I281,141)&amp;" &lt;br&gt; &amp;nbsp;&amp;nbsp;&amp;nbsp;&amp;nbsp;&amp;nbsp;&amp;nbsp;&amp;nbsp;&amp;nbsp;"&amp;MID(I281,2,142)&amp;MID(I281,142,500)&amp;"&lt;br&gt;&lt;br&gt;"</f>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animals using camera-trap photographs. *MaMammalian Biology, 102*, 581–590. &lt;https://doi.org/10.1007/s42991-021-00181-8&gt;&lt;br&gt;&lt;br&gt;</v>
      </c>
      <c r="M281" s="12" t="str">
        <f>"{{ ref_intext_"&amp;F281&amp;" }}"</f>
        <v>{{ ref_intext_moeller_lukacs_2021 }}</v>
      </c>
      <c r="N281" s="12" t="str">
        <f>"{{ ref_bib_"&amp;F281&amp;" }}"</f>
        <v>{{ ref_bib_moeller_lukacs_2021 }}</v>
      </c>
      <c r="O281" s="12" t="str">
        <f>"    ref_intext_"&amp;F281&amp;": "&amp;""""&amp;"["&amp;G281&amp;"](#"&amp;F281&amp;")"&amp;""""</f>
        <v xml:space="preserve">    ref_intext_moeller_lukacs_2021: "[Moeller &amp; Lukacs, 2021](#moeller_lukacs_2021)"</v>
      </c>
      <c r="P281" s="12" t="str">
        <f>"    ref_intext_"&amp;F281&amp;": "&amp;""""&amp;G281&amp;""""</f>
        <v xml:space="preserve">    ref_intext_moeller_lukacs_2021: "Moeller &amp; Lukacs, 2021"</v>
      </c>
      <c r="Q281" s="12" t="str">
        <f>"    ref_bib_"&amp;F281&amp;": "&amp;""""&amp;I281&amp;""""</f>
        <v xml:space="preserve">    ref_bib_moeller_lukacs_2021: "Moeller, A. K.,&amp;  Lukacs, P. M. (2021) spaceNtime: an R package for estimating abundance of unmarked animals using camera-trap photographs. *Mammalian Biology, 102*, 581–590. &lt;https://doi.org/10.1007/s42991-021-00181-8&gt;"</v>
      </c>
    </row>
    <row r="282" spans="2:17" ht="15">
      <c r="B282" s="12" t="b">
        <v>1</v>
      </c>
      <c r="C282" s="12" t="b">
        <v>0</v>
      </c>
      <c r="D282" s="12" t="b">
        <v>0</v>
      </c>
      <c r="E282" s="12" t="b">
        <v>1</v>
      </c>
      <c r="F282" s="12" t="s">
        <v>1519</v>
      </c>
      <c r="G282" s="12" t="s">
        <v>167</v>
      </c>
      <c r="H282" s="12" t="s">
        <v>167</v>
      </c>
      <c r="I282" s="75" t="s">
        <v>1757</v>
      </c>
      <c r="J282" s="70" t="str">
        <f>"&lt;p style="&amp;""""&amp;"padding-left: 2em; text-indent: -2em;"&amp;""""&amp;"&gt;["&amp;I282&amp;"]&lt;/p&gt;{#"&amp;F282&amp;"}&lt;br&gt;&lt;br&gt;"</f>
        <v>&lt;p style="padding-left: 2em; text-indent: -2em;"&gt;[Moll, R. J., Ortiz-Calo, W., Cepek, J. D., Lorch, P. D., Dennis, P. M., Robison, T., &amp; Montgomery, R. A. (2020). The effect of camera-trap viewshed obstruction on wildlife detection: implications for inference. *Wildlife Research, 47*(2). &lt;https://doi.org/10.1071/wr19004&gt;]&lt;/p&gt;{#moll_et_al_2020}&lt;br&gt;&lt;br&gt;</v>
      </c>
      <c r="K282" s="12" t="s">
        <v>621</v>
      </c>
      <c r="L282" s="12" t="str">
        <f>LEFT(I282,141)&amp;" &lt;br&gt; &amp;nbsp;&amp;nbsp;&amp;nbsp;&amp;nbsp;&amp;nbsp;&amp;nbsp;&amp;nbsp;&amp;nbsp;"&amp;MID(I282,2,142)&amp;MID(I282,142,500)&amp;"&lt;br&gt;&lt;br&gt;"</f>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M282" s="12" t="str">
        <f>"{{ ref_intext_"&amp;F282&amp;" }}"</f>
        <v>{{ ref_intext_moll_et_al_2020 }}</v>
      </c>
      <c r="N282" s="12" t="str">
        <f>"{{ ref_bib_"&amp;F282&amp;" }}"</f>
        <v>{{ ref_bib_moll_et_al_2020 }}</v>
      </c>
      <c r="O282" s="12" t="str">
        <f>"    ref_intext_"&amp;F282&amp;": "&amp;""""&amp;"["&amp;G282&amp;"](#"&amp;F282&amp;")"&amp;""""</f>
        <v xml:space="preserve">    ref_intext_moll_et_al_2020: "[Moll et al., 2020](#moll_et_al_2020)"</v>
      </c>
      <c r="P282" s="12" t="str">
        <f>"    ref_intext_"&amp;F282&amp;": "&amp;""""&amp;G282&amp;""""</f>
        <v xml:space="preserve">    ref_intext_moll_et_al_2020: "Moll et al., 2020"</v>
      </c>
      <c r="Q282" s="12" t="str">
        <f>"    ref_bib_"&amp;F282&amp;": "&amp;""""&amp;I282&amp;""""</f>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283" spans="2:17" ht="15">
      <c r="B283" s="12" t="b">
        <v>0</v>
      </c>
      <c r="C283" s="12" t="b">
        <v>0</v>
      </c>
      <c r="D283" s="12" t="s">
        <v>786</v>
      </c>
      <c r="E283" s="12" t="b">
        <v>1</v>
      </c>
      <c r="F283" s="12" t="s">
        <v>16</v>
      </c>
      <c r="G283" s="12" t="s">
        <v>166</v>
      </c>
      <c r="H283" s="12" t="s">
        <v>166</v>
      </c>
      <c r="I283" s="75" t="s">
        <v>1758</v>
      </c>
      <c r="J283" s="70" t="str">
        <f>"&lt;p style="&amp;""""&amp;"padding-left: 2em; text-indent: -2em;"&amp;""""&amp;"&gt;["&amp;I283&amp;"]&lt;/p&gt;{#"&amp;F283&amp;"}&lt;br&gt;&lt;br&gt;"</f>
        <v>&lt;p style="padding-left: 2em; text-indent: -2em;"&gt;[Molloy, S. W. (2018). *A Practical Guide to Using Camera Traps for Wildlife Monitoring in Natural Resource Management Projects*. &lt;https://doi.org/10.13140/RG.2.2.28025.57449&gt;]&lt;/p&gt;{#molloy_2018}&lt;br&gt;&lt;br&gt;</v>
      </c>
      <c r="K283" s="12" t="s">
        <v>621</v>
      </c>
      <c r="L283" s="12" t="str">
        <f>LEFT(I283,141)&amp;" &lt;br&gt; &amp;nbsp;&amp;nbsp;&amp;nbsp;&amp;nbsp;&amp;nbsp;&amp;nbsp;&amp;nbsp;&amp;nbsp;"&amp;MID(I283,2,142)&amp;MID(I283,142,500)&amp;"&lt;br&gt;&lt;br&gt;"</f>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M283" s="12" t="str">
        <f>"{{ ref_intext_"&amp;F283&amp;" }}"</f>
        <v>{{ ref_intext_molloy_2018 }}</v>
      </c>
      <c r="N283" s="12" t="str">
        <f>"{{ ref_bib_"&amp;F283&amp;" }}"</f>
        <v>{{ ref_bib_molloy_2018 }}</v>
      </c>
      <c r="O283" s="12" t="str">
        <f>"    ref_intext_"&amp;F283&amp;": "&amp;""""&amp;"["&amp;G283&amp;"](#"&amp;F283&amp;")"&amp;""""</f>
        <v xml:space="preserve">    ref_intext_molloy_2018: "[Molloy, 2018](#molloy_2018)"</v>
      </c>
      <c r="P283" s="12" t="str">
        <f>"    ref_intext_"&amp;F283&amp;": "&amp;""""&amp;G283&amp;""""</f>
        <v xml:space="preserve">    ref_intext_molloy_2018: "Molloy, 2018"</v>
      </c>
      <c r="Q283" s="12" t="str">
        <f>"    ref_bib_"&amp;F283&amp;": "&amp;""""&amp;I283&amp;""""</f>
        <v xml:space="preserve">    ref_bib_molloy_2018: "Molloy, S. W. (2018). *A Practical Guide to Using Camera Traps for Wildlife Monitoring in Natural Resource Management Projects*. &lt;https://doi.org/10.13140/RG.2.2.28025.57449&gt;"</v>
      </c>
    </row>
    <row r="284" spans="2:17" ht="15">
      <c r="B284" s="12" t="b">
        <v>1</v>
      </c>
      <c r="C284" s="12" t="b">
        <v>0</v>
      </c>
      <c r="D284" s="12" t="b">
        <v>0</v>
      </c>
      <c r="E284" s="12" t="b">
        <v>1</v>
      </c>
      <c r="F284" s="12" t="s">
        <v>1520</v>
      </c>
      <c r="G284" s="12" t="s">
        <v>165</v>
      </c>
      <c r="H284" s="12" t="s">
        <v>165</v>
      </c>
      <c r="I284" s="75" t="s">
        <v>1759</v>
      </c>
      <c r="J284" s="70" t="str">
        <f>"&lt;p style="&amp;""""&amp;"padding-left: 2em; text-indent: -2em;"&amp;""""&amp;"&gt;["&amp;I284&amp;"]&lt;/p&gt;{#"&amp;F284&amp;"}&lt;br&gt;&lt;br&gt;"</f>
        <v>&lt;p style="padding-left: 2em; text-indent: -2em;"&gt;[Moqanaki, E. S., Milleret, C., Tourani, M., Dupont, P., &amp; Bischof, R. (2021). Consequences of ignoring variable and spatially autocorrelated detection probability in spatial capture- recapture. *Landscape Ecology, 36, 2879–2895*. &lt;https://doi.org/10.1007/s10980-021-01283-x&gt;]&lt;/p&gt;{#moqanaki_et_al_2021}&lt;br&gt;&lt;br&gt;</v>
      </c>
      <c r="K284" s="12" t="s">
        <v>621</v>
      </c>
      <c r="L284" s="12" t="str">
        <f>LEFT(I284,141)&amp;" &lt;br&gt; &amp;nbsp;&amp;nbsp;&amp;nbsp;&amp;nbsp;&amp;nbsp;&amp;nbsp;&amp;nbsp;&amp;nbsp;"&amp;MID(I284,2,142)&amp;MID(I284,142,500)&amp;"&lt;br&gt;&lt;br&gt;"</f>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M284" s="12" t="str">
        <f>"{{ ref_intext_"&amp;F284&amp;" }}"</f>
        <v>{{ ref_intext_moqanaki_et_al_2021 }}</v>
      </c>
      <c r="N284" s="12" t="str">
        <f>"{{ ref_bib_"&amp;F284&amp;" }}"</f>
        <v>{{ ref_bib_moqanaki_et_al_2021 }}</v>
      </c>
      <c r="O284" s="12" t="str">
        <f>"    ref_intext_"&amp;F284&amp;": "&amp;""""&amp;"["&amp;G284&amp;"](#"&amp;F284&amp;")"&amp;""""</f>
        <v xml:space="preserve">    ref_intext_moqanaki_et_al_2021: "[Moqanaki et al., 2021](#moqanaki_et_al_2021)"</v>
      </c>
      <c r="P284" s="12" t="str">
        <f>"    ref_intext_"&amp;F284&amp;": "&amp;""""&amp;G284&amp;""""</f>
        <v xml:space="preserve">    ref_intext_moqanaki_et_al_2021: "Moqanaki et al., 2021"</v>
      </c>
      <c r="Q284" s="12" t="str">
        <f>"    ref_bib_"&amp;F284&amp;": "&amp;""""&amp;I284&amp;""""</f>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285" spans="2:17" ht="15">
      <c r="B285" s="12" t="b">
        <v>1</v>
      </c>
      <c r="C285" s="12" t="b">
        <v>0</v>
      </c>
      <c r="D285" s="12" t="b">
        <v>0</v>
      </c>
      <c r="E285" s="12" t="b">
        <v>1</v>
      </c>
      <c r="F285" s="12" t="s">
        <v>1521</v>
      </c>
      <c r="G285" s="12" t="s">
        <v>164</v>
      </c>
      <c r="H285" s="12" t="s">
        <v>164</v>
      </c>
      <c r="I285" s="75" t="s">
        <v>2633</v>
      </c>
      <c r="J285" s="70" t="str">
        <f>"&lt;p style="&amp;""""&amp;"padding-left: 2em; text-indent: -2em;"&amp;""""&amp;"&gt;["&amp;I285&amp;"]&lt;/p&gt;{#"&amp;F285&amp;"}&lt;br&gt;&lt;br&gt;"</f>
        <v>&lt;p style="padding-left: 2em; text-indent: -2em;"&gt;[Morin,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&lt;https://doi.org/10.1016/j.gecco.2022.e02058&gt;]&lt;/p&gt;{#morin_et_al_2022}&lt;br&gt;&lt;br&gt;</v>
      </c>
      <c r="K285" s="12" t="s">
        <v>621</v>
      </c>
      <c r="L285" s="12" t="str">
        <f>LEFT(I285,141)&amp;" &lt;br&gt; &amp;nbsp;&amp;nbsp;&amp;nbsp;&amp;nbsp;&amp;nbsp;&amp;nbsp;&amp;nbsp;&amp;nbsp;"&amp;MID(I285,2,142)&amp;MID(I285,142,500)&amp;"&lt;br&gt;&lt;br&gt;"</f>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M285" s="12" t="str">
        <f>"{{ ref_intext_"&amp;F285&amp;" }}"</f>
        <v>{{ ref_intext_morin_et_al_2022 }}</v>
      </c>
      <c r="N285" s="12" t="str">
        <f>"{{ ref_bib_"&amp;F285&amp;" }}"</f>
        <v>{{ ref_bib_morin_et_al_2022 }}</v>
      </c>
      <c r="O285" s="12" t="str">
        <f>"    ref_intext_"&amp;F285&amp;": "&amp;""""&amp;"["&amp;G285&amp;"](#"&amp;F285&amp;")"&amp;""""</f>
        <v xml:space="preserve">    ref_intext_morin_et_al_2022: "[Morin et al., 2022](#morin_et_al_2022)"</v>
      </c>
      <c r="P285" s="12" t="str">
        <f>"    ref_intext_"&amp;F285&amp;": "&amp;""""&amp;G285&amp;""""</f>
        <v xml:space="preserve">    ref_intext_morin_et_al_2022: "Morin et al., 2022"</v>
      </c>
      <c r="Q285" s="12" t="str">
        <f>"    ref_bib_"&amp;F285&amp;": "&amp;""""&amp;I285&amp;""""</f>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286" spans="2:17" ht="15">
      <c r="B286" s="12" t="b">
        <v>1</v>
      </c>
      <c r="C286" s="12" t="b">
        <v>0</v>
      </c>
      <c r="D286" s="12" t="b">
        <v>0</v>
      </c>
      <c r="E286" s="12" t="b">
        <v>1</v>
      </c>
      <c r="F286" s="12" t="s">
        <v>15</v>
      </c>
      <c r="G286" s="12" t="s">
        <v>163</v>
      </c>
      <c r="H286" s="12" t="s">
        <v>163</v>
      </c>
      <c r="I286" s="75" t="s">
        <v>2666</v>
      </c>
      <c r="J286" s="70" t="str">
        <f>"&lt;p style="&amp;""""&amp;"padding-left: 2em; text-indent: -2em;"&amp;""""&amp;"&gt;["&amp;I286&amp;"]&lt;/p&gt;{#"&amp;F286&amp;"}&lt;br&gt;&lt;br&gt;"</f>
        <v>&lt;p style="padding-left: 2em; text-indent: -2em;"&gt;[Morris, D. (2022). *Everything I know about machine learning and camera traps.* &lt;https://agentmorris.github.io/camera-trap-ml-Survey/&gt;]&lt;/p&gt;{#morris_2022}&lt;br&gt;&lt;br&gt;</v>
      </c>
      <c r="K286" s="12" t="s">
        <v>621</v>
      </c>
      <c r="L286" s="12" t="str">
        <f>LEFT(I286,141)&amp;" &lt;br&gt; &amp;nbsp;&amp;nbsp;&amp;nbsp;&amp;nbsp;&amp;nbsp;&amp;nbsp;&amp;nbsp;&amp;nbsp;"&amp;MID(I286,2,142)&amp;MID(I286,142,500)&amp;"&lt;br&gt;&lt;br&gt;"</f>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M286" s="12" t="str">
        <f>"{{ ref_intext_"&amp;F286&amp;" }}"</f>
        <v>{{ ref_intext_morris_2022 }}</v>
      </c>
      <c r="N286" s="12" t="str">
        <f>"{{ ref_bib_"&amp;F286&amp;" }}"</f>
        <v>{{ ref_bib_morris_2022 }}</v>
      </c>
      <c r="O286" s="12" t="str">
        <f>"    ref_intext_"&amp;F286&amp;": "&amp;""""&amp;"["&amp;G286&amp;"](#"&amp;F286&amp;")"&amp;""""</f>
        <v xml:space="preserve">    ref_intext_morris_2022: "[Morris, 2022](#morris_2022)"</v>
      </c>
      <c r="P286" s="12" t="str">
        <f>"    ref_intext_"&amp;F286&amp;": "&amp;""""&amp;G286&amp;""""</f>
        <v xml:space="preserve">    ref_intext_morris_2022: "Morris, 2022"</v>
      </c>
      <c r="Q286" s="12" t="str">
        <f>"    ref_bib_"&amp;F286&amp;": "&amp;""""&amp;I286&amp;""""</f>
        <v xml:space="preserve">    ref_bib_morris_2022: "Morris, D. (2022). *Everything I know about machine learning and camera traps.* &lt;https://agentmorris.github.io/camera-trap-ml-Survey/&gt;"</v>
      </c>
    </row>
    <row r="287" spans="2:17" ht="15">
      <c r="B287" s="12" t="b">
        <v>0</v>
      </c>
      <c r="C287" s="12" t="b">
        <v>0</v>
      </c>
      <c r="D287" s="12" t="s">
        <v>786</v>
      </c>
      <c r="E287" s="12" t="b">
        <v>1</v>
      </c>
      <c r="F287" s="12" t="s">
        <v>1522</v>
      </c>
      <c r="G287" s="12" t="s">
        <v>162</v>
      </c>
      <c r="H287" s="12" t="s">
        <v>162</v>
      </c>
      <c r="I287" s="75" t="s">
        <v>1760</v>
      </c>
      <c r="J287" s="70" t="str">
        <f>"&lt;p style="&amp;""""&amp;"padding-left: 2em; text-indent: -2em;"&amp;""""&amp;"&gt;["&amp;I287&amp;"]&lt;/p&gt;{#"&amp;F287&amp;"}&lt;br&gt;&lt;br&gt;"</f>
        <v>&lt;p style="padding-left: 2em; text-indent: -2em;"&gt;[Morrison, M. L., Block, W. M., Strickland, M. D., Collier, B. A. &amp; Peterson, M. J. (2008). Wildlife Study Design. Springer, New York. &lt;https://doi.org/10.1007/978-0-387-75528-1&gt;]&lt;/p&gt;{#morrison_et_al_2018}&lt;br&gt;&lt;br&gt;</v>
      </c>
      <c r="K287" s="12" t="s">
        <v>621</v>
      </c>
      <c r="L287" s="12" t="str">
        <f>LEFT(I287,141)&amp;" &lt;br&gt; &amp;nbsp;&amp;nbsp;&amp;nbsp;&amp;nbsp;&amp;nbsp;&amp;nbsp;&amp;nbsp;&amp;nbsp;"&amp;MID(I287,2,142)&amp;MID(I287,142,500)&amp;"&lt;br&gt;&lt;br&gt;"</f>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M287" s="12" t="str">
        <f>"{{ ref_intext_"&amp;F287&amp;" }}"</f>
        <v>{{ ref_intext_morrison_et_al_2018 }}</v>
      </c>
      <c r="N287" s="12" t="str">
        <f>"{{ ref_bib_"&amp;F287&amp;" }}"</f>
        <v>{{ ref_bib_morrison_et_al_2018 }}</v>
      </c>
      <c r="O287" s="12" t="str">
        <f>"    ref_intext_"&amp;F287&amp;": "&amp;""""&amp;"["&amp;G287&amp;"](#"&amp;F287&amp;")"&amp;""""</f>
        <v xml:space="preserve">    ref_intext_morrison_et_al_2018: "[Morrison et al., 2018](#morrison_et_al_2018)"</v>
      </c>
      <c r="P287" s="12" t="str">
        <f>"    ref_intext_"&amp;F287&amp;": "&amp;""""&amp;G287&amp;""""</f>
        <v xml:space="preserve">    ref_intext_morrison_et_al_2018: "Morrison et al., 2018"</v>
      </c>
      <c r="Q287" s="12" t="str">
        <f>"    ref_bib_"&amp;F287&amp;": "&amp;""""&amp;I287&amp;""""</f>
        <v xml:space="preserve">    ref_bib_morrison_et_al_2018: "Morrison, M. L., Block, W. M., Strickland, M. D., Collier, B. A. &amp; Peterson, M. J. (2008). Wildlife Study Design. Springer, New York. &lt;https://doi.org/10.1007/978-0-387-75528-1&gt;"</v>
      </c>
    </row>
    <row r="288" spans="2:17" ht="15">
      <c r="B288" s="12" t="b">
        <v>0</v>
      </c>
      <c r="C288" s="12" t="b">
        <v>1</v>
      </c>
      <c r="D288" s="12" t="b">
        <v>0</v>
      </c>
      <c r="E288" s="12" t="b">
        <v>1</v>
      </c>
      <c r="F288" s="12" t="s">
        <v>1523</v>
      </c>
      <c r="G288" s="12" t="s">
        <v>161</v>
      </c>
      <c r="H288" s="12" t="s">
        <v>161</v>
      </c>
      <c r="I288" s="75" t="s">
        <v>1761</v>
      </c>
      <c r="J288" s="70" t="str">
        <f>"&lt;p style="&amp;""""&amp;"padding-left: 2em; text-indent: -2em;"&amp;""""&amp;"&gt;["&amp;I288&amp;"]&lt;/p&gt;{#"&amp;F288&amp;"}&lt;br&gt;&lt;br&gt;"</f>
        <v>&lt;p style="padding-left: 2em; text-indent: -2em;"&gt;[Muhly, T. B., Semeniuk, C., Massolo, A., Hickman, L., &amp; Musiani, M. (2011). Human activity helps prey win the predator-prey space race. *PloS One, 6*(3), e17050. &lt;https://doi.org/10.1371/journal.pone.0017050&gt;]&lt;/p&gt;{#muhly_et_al_2011}&lt;br&gt;&lt;br&gt;</v>
      </c>
      <c r="K288" s="12" t="s">
        <v>621</v>
      </c>
      <c r="L288" s="12" t="str">
        <f>LEFT(I288,141)&amp;" &lt;br&gt; &amp;nbsp;&amp;nbsp;&amp;nbsp;&amp;nbsp;&amp;nbsp;&amp;nbsp;&amp;nbsp;&amp;nbsp;"&amp;MID(I288,2,142)&amp;MID(I288,142,500)&amp;"&lt;br&gt;&lt;br&gt;"</f>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M288" s="12" t="str">
        <f>"{{ ref_intext_"&amp;F288&amp;" }}"</f>
        <v>{{ ref_intext_muhly_et_al_2011 }}</v>
      </c>
      <c r="N288" s="12" t="str">
        <f>"{{ ref_bib_"&amp;F288&amp;" }}"</f>
        <v>{{ ref_bib_muhly_et_al_2011 }}</v>
      </c>
      <c r="O288" s="12" t="str">
        <f>"    ref_intext_"&amp;F288&amp;": "&amp;""""&amp;"["&amp;G288&amp;"](#"&amp;F288&amp;")"&amp;""""</f>
        <v xml:space="preserve">    ref_intext_muhly_et_al_2011: "[Muhly et al., 2011](#muhly_et_al_2011)"</v>
      </c>
      <c r="P288" s="12" t="str">
        <f>"    ref_intext_"&amp;F288&amp;": "&amp;""""&amp;G288&amp;""""</f>
        <v xml:space="preserve">    ref_intext_muhly_et_al_2011: "Muhly et al., 2011"</v>
      </c>
      <c r="Q288" s="12" t="str">
        <f>"    ref_bib_"&amp;F288&amp;": "&amp;""""&amp;I288&amp;""""</f>
        <v xml:space="preserve">    ref_bib_muhly_et_al_2011: "Muhly, T. B., Semeniuk, C., Massolo, A., Hickman, L., &amp; Musiani, M. (2011). Human activity helps prey win the predator-prey space race. *PloS One, 6*(3), e17050. &lt;https://doi.org/10.1371/journal.pone.0017050&gt;"</v>
      </c>
    </row>
    <row r="289" spans="2:17" ht="15">
      <c r="B289" s="12" t="b">
        <v>0</v>
      </c>
      <c r="C289" s="12" t="b">
        <v>1</v>
      </c>
      <c r="D289" s="12" t="b">
        <v>0</v>
      </c>
      <c r="E289" s="12" t="b">
        <v>1</v>
      </c>
      <c r="F289" s="12" t="s">
        <v>1524</v>
      </c>
      <c r="G289" s="12" t="s">
        <v>160</v>
      </c>
      <c r="H289" s="12" t="s">
        <v>160</v>
      </c>
      <c r="I289" s="75" t="s">
        <v>1762</v>
      </c>
      <c r="J289" s="70" t="str">
        <f>"&lt;p style="&amp;""""&amp;"padding-left: 2em; text-indent: -2em;"&amp;""""&amp;"&gt;["&amp;I289&amp;"]&lt;/p&gt;{#"&amp;F289&amp;"}&lt;br&gt;&lt;br&gt;"</f>
        <v>&lt;p style="padding-left: 2em; text-indent: -2em;"&gt;[Muhly, T., Serrouya, R., Neilson, E., Li, H., &amp; Boutin, S. (2015). Influence of In-Situ Oil Sands Development on Caribou (Rangifer tarandus) Movement. PloS One, 10(9), e0136933. &lt;https://doi.org/10.1371/journal.pone.0136933&gt;]&lt;/p&gt;{#muhly_et_al_2015}&lt;br&gt;&lt;br&gt;</v>
      </c>
      <c r="K289" s="12" t="s">
        <v>621</v>
      </c>
      <c r="L289" s="12" t="str">
        <f>LEFT(I289,141)&amp;" &lt;br&gt; &amp;nbsp;&amp;nbsp;&amp;nbsp;&amp;nbsp;&amp;nbsp;&amp;nbsp;&amp;nbsp;&amp;nbsp;"&amp;MID(I289,2,142)&amp;MID(I289,142,500)&amp;"&lt;br&gt;&lt;br&gt;"</f>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M289" s="12" t="str">
        <f>"{{ ref_intext_"&amp;F289&amp;" }}"</f>
        <v>{{ ref_intext_muhly_et_al_2015 }}</v>
      </c>
      <c r="N289" s="12" t="str">
        <f>"{{ ref_bib_"&amp;F289&amp;" }}"</f>
        <v>{{ ref_bib_muhly_et_al_2015 }}</v>
      </c>
      <c r="O289" s="12" t="str">
        <f>"    ref_intext_"&amp;F289&amp;": "&amp;""""&amp;"["&amp;G289&amp;"](#"&amp;F289&amp;")"&amp;""""</f>
        <v xml:space="preserve">    ref_intext_muhly_et_al_2015: "[Muhly et al., 2015](#muhly_et_al_2015)"</v>
      </c>
      <c r="P289" s="12" t="str">
        <f>"    ref_intext_"&amp;F289&amp;": "&amp;""""&amp;G289&amp;""""</f>
        <v xml:space="preserve">    ref_intext_muhly_et_al_2015: "Muhly et al., 2015"</v>
      </c>
      <c r="Q289" s="12" t="str">
        <f>"    ref_bib_"&amp;F289&amp;": "&amp;""""&amp;I289&amp;""""</f>
        <v xml:space="preserve">    ref_bib_muhly_et_al_2015: "Muhly, T., Serrouya, R., Neilson, E., Li, H., &amp; Boutin, S. (2015). Influence of In-Situ Oil Sands Development on Caribou (Rangifer tarandus) Movement. PloS One, 10(9), e0136933. &lt;https://doi.org/10.1371/journal.pone.0136933&gt;"</v>
      </c>
    </row>
    <row r="290" spans="2:17" ht="15">
      <c r="B290" s="12" t="b">
        <v>1</v>
      </c>
      <c r="C290" s="12" t="b">
        <v>0</v>
      </c>
      <c r="D290" s="12" t="b">
        <v>1</v>
      </c>
      <c r="E290" s="12" t="b">
        <v>1</v>
      </c>
      <c r="F290" s="12" t="s">
        <v>14</v>
      </c>
      <c r="G290" s="12" t="s">
        <v>159</v>
      </c>
      <c r="H290" s="12" t="s">
        <v>159</v>
      </c>
      <c r="I290" s="75" t="s">
        <v>1763</v>
      </c>
      <c r="J290" s="70" t="str">
        <f>"&lt;p style="&amp;""""&amp;"padding-left: 2em; text-indent: -2em;"&amp;""""&amp;"&gt;["&amp;I290&amp;"]&lt;/p&gt;{#"&amp;F290&amp;"}&lt;br&gt;&lt;br&gt;"</f>
        <v>&lt;p style="padding-left: 2em; text-indent: -2em;"&gt;[Mullahy, J. (1986). Specification and Testing of Some Modified Count Data Models. *Journal of Econometrics, 3*3(3), 341–365. &lt;https://doi.org/10.1016/0304-4076(86)90002-3&gt;]&lt;/p&gt;{#mullahy_1986}&lt;br&gt;&lt;br&gt;</v>
      </c>
      <c r="K290" s="12" t="s">
        <v>621</v>
      </c>
      <c r="L290" s="12" t="str">
        <f>LEFT(I290,141)&amp;" &lt;br&gt; &amp;nbsp;&amp;nbsp;&amp;nbsp;&amp;nbsp;&amp;nbsp;&amp;nbsp;&amp;nbsp;&amp;nbsp;"&amp;MID(I290,2,142)&amp;MID(I290,142,500)&amp;"&lt;br&gt;&lt;br&gt;"</f>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M290" s="12" t="str">
        <f>"{{ ref_intext_"&amp;F290&amp;" }}"</f>
        <v>{{ ref_intext_mullahy_1986 }}</v>
      </c>
      <c r="N290" s="12" t="str">
        <f>"{{ ref_bib_"&amp;F290&amp;" }}"</f>
        <v>{{ ref_bib_mullahy_1986 }}</v>
      </c>
      <c r="O290" s="12" t="str">
        <f>"    ref_intext_"&amp;F290&amp;": "&amp;""""&amp;"["&amp;G290&amp;"](#"&amp;F290&amp;")"&amp;""""</f>
        <v xml:space="preserve">    ref_intext_mullahy_1986: "[Mullahy, 1986](#mullahy_1986)"</v>
      </c>
      <c r="P290" s="12" t="str">
        <f>"    ref_intext_"&amp;F290&amp;": "&amp;""""&amp;G290&amp;""""</f>
        <v xml:space="preserve">    ref_intext_mullahy_1986: "Mullahy, 1986"</v>
      </c>
      <c r="Q290" s="12" t="str">
        <f>"    ref_bib_"&amp;F290&amp;": "&amp;""""&amp;I290&amp;""""</f>
        <v xml:space="preserve">    ref_bib_mullahy_1986: "Mullahy, J. (1986). Specification and Testing of Some Modified Count Data Models. *Journal of Econometrics, 3*3(3), 341–365. &lt;https://doi.org/10.1016/0304-4076(86)90002-3&gt;"</v>
      </c>
    </row>
    <row r="291" spans="2:17" ht="15">
      <c r="B291" s="12" t="b">
        <v>1</v>
      </c>
      <c r="C291" s="12" t="b">
        <v>1</v>
      </c>
      <c r="D291" s="12" t="b">
        <v>0</v>
      </c>
      <c r="E291" s="12" t="b">
        <v>1</v>
      </c>
      <c r="F291" s="12" t="s">
        <v>1525</v>
      </c>
      <c r="G291" s="12" t="s">
        <v>157</v>
      </c>
      <c r="H291" s="12" t="s">
        <v>157</v>
      </c>
      <c r="I291" s="75" t="s">
        <v>1764</v>
      </c>
      <c r="J291" s="70" t="str">
        <f>"&lt;p style="&amp;""""&amp;"padding-left: 2em; text-indent: -2em;"&amp;""""&amp;"&gt;["&amp;I291&amp;"]&lt;/p&gt;{#"&amp;F291&amp;"}&lt;br&gt;&lt;br&gt;"</f>
        <v>&lt;p style="padding-left: 2em; text-indent: -2em;"&gt;[Murray, M. H., Hill, J., Whyte, P., &amp; St Clair, C. C. (2016) Urban Compost Attracts Coyotes, Contains Toxins, and may Promote Disease in Urban-Adapted Wildlife. *EcoHealth, 13*(2):285–92. &lt;https://www.ncbi.nlm.nih.gov/pubmed/27106524&gt;]&lt;/p&gt;{#murray_et_al_2016}&lt;br&gt;&lt;br&gt;</v>
      </c>
      <c r="K291" s="12" t="s">
        <v>621</v>
      </c>
      <c r="L291" s="12" t="str">
        <f>LEFT(I291,141)&amp;" &lt;br&gt; &amp;nbsp;&amp;nbsp;&amp;nbsp;&amp;nbsp;&amp;nbsp;&amp;nbsp;&amp;nbsp;&amp;nbsp;"&amp;MID(I291,2,142)&amp;MID(I291,142,500)&amp;"&lt;br&gt;&lt;br&gt;"</f>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M291" s="12" t="str">
        <f>"{{ ref_intext_"&amp;F291&amp;" }}"</f>
        <v>{{ ref_intext_murray_et_al_2016 }}</v>
      </c>
      <c r="N291" s="12" t="str">
        <f>"{{ ref_bib_"&amp;F291&amp;" }}"</f>
        <v>{{ ref_bib_murray_et_al_2016 }}</v>
      </c>
      <c r="O291" s="12" t="str">
        <f>"    ref_intext_"&amp;F291&amp;": "&amp;""""&amp;"["&amp;G291&amp;"](#"&amp;F291&amp;")"&amp;""""</f>
        <v xml:space="preserve">    ref_intext_murray_et_al_2016: "[Murray et al., 2016](#murray_et_al_2016)"</v>
      </c>
      <c r="P291" s="12" t="str">
        <f>"    ref_intext_"&amp;F291&amp;": "&amp;""""&amp;G291&amp;""""</f>
        <v xml:space="preserve">    ref_intext_murray_et_al_2016: "Murray et al., 2016"</v>
      </c>
      <c r="Q291" s="12" t="str">
        <f>"    ref_bib_"&amp;F291&amp;": "&amp;""""&amp;I291&amp;""""</f>
        <v xml:space="preserve">    ref_bib_murray_et_al_2016: "Murray, M. H., Hill, J., Whyte, P., &amp; St Clair, C. C. (2016) Urban Compost Attracts Coyotes, Contains Toxins, and may Promote Disease in Urban-Adapted Wildlife. *EcoHealth, 13*(2):285–92. &lt;https://www.ncbi.nlm.nih.gov/pubmed/27106524&gt;"</v>
      </c>
    </row>
    <row r="292" spans="2:17" ht="15">
      <c r="B292" s="12" t="b">
        <v>0</v>
      </c>
      <c r="C292" s="12" t="b">
        <v>0</v>
      </c>
      <c r="D292" s="12" t="s">
        <v>786</v>
      </c>
      <c r="E292" s="12" t="b">
        <v>1</v>
      </c>
      <c r="F292" s="12" t="s">
        <v>1526</v>
      </c>
      <c r="G292" s="12" t="s">
        <v>158</v>
      </c>
      <c r="H292" s="12" t="s">
        <v>158</v>
      </c>
      <c r="I292" s="75" t="s">
        <v>1765</v>
      </c>
      <c r="J292" s="70" t="str">
        <f>"&lt;p style="&amp;""""&amp;"padding-left: 2em; text-indent: -2em;"&amp;""""&amp;"&gt;["&amp;I292&amp;"]&lt;/p&gt;{#"&amp;F292&amp;"}&lt;br&gt;&lt;br&gt;"</f>
        <v>&lt;p style="padding-left: 2em; text-indent: -2em;"&gt;[Murray, M. H., Fidino, M., Lehrer, E. W., Simonis, J. L., &amp; Magle, S. B. (2021). A multi-state occupancy model to non-invasively monitor visible signs of wildlife health with camera traps that accounts for image quality. *Journal of Animal Ecology, 90*(8), 1973–1984. &lt;https://doi.org/10.1111/1365-2656.13515&gt;]&lt;/p&gt;{#murray_et_al_2021}&lt;br&gt;&lt;br&gt;</v>
      </c>
      <c r="K292" s="12" t="s">
        <v>621</v>
      </c>
      <c r="L292" s="12" t="str">
        <f>LEFT(I292,141)&amp;" &lt;br&gt; &amp;nbsp;&amp;nbsp;&amp;nbsp;&amp;nbsp;&amp;nbsp;&amp;nbsp;&amp;nbsp;&amp;nbsp;"&amp;MID(I292,2,142)&amp;MID(I292,142,500)&amp;"&lt;br&gt;&lt;br&gt;"</f>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M292" s="12" t="str">
        <f>"{{ ref_intext_"&amp;F292&amp;" }}"</f>
        <v>{{ ref_intext_murray_et_al_2021 }}</v>
      </c>
      <c r="N292" s="12" t="str">
        <f>"{{ ref_bib_"&amp;F292&amp;" }}"</f>
        <v>{{ ref_bib_murray_et_al_2021 }}</v>
      </c>
      <c r="O292" s="12" t="str">
        <f>"    ref_intext_"&amp;F292&amp;": "&amp;""""&amp;"["&amp;G292&amp;"](#"&amp;F292&amp;")"&amp;""""</f>
        <v xml:space="preserve">    ref_intext_murray_et_al_2021: "[Murray et al., 2021](#murray_et_al_2021)"</v>
      </c>
      <c r="P292" s="12" t="str">
        <f>"    ref_intext_"&amp;F292&amp;": "&amp;""""&amp;G292&amp;""""</f>
        <v xml:space="preserve">    ref_intext_murray_et_al_2021: "Murray et al., 2021"</v>
      </c>
      <c r="Q292" s="12" t="str">
        <f>"    ref_bib_"&amp;F292&amp;": "&amp;""""&amp;I292&amp;""""</f>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293" spans="2:17" ht="15">
      <c r="E293" s="12" t="b">
        <v>1</v>
      </c>
      <c r="F293" s="17" t="s">
        <v>3989</v>
      </c>
      <c r="G293" s="12" t="s">
        <v>4001</v>
      </c>
      <c r="H293" s="12" t="s">
        <v>4001</v>
      </c>
      <c r="I293" s="75" t="s">
        <v>4002</v>
      </c>
      <c r="J293" s="70" t="str">
        <f>"&lt;p style="&amp;""""&amp;"padding-left: 2em; text-indent: -2em;"&amp;""""&amp;"&gt;["&amp;I293&amp;"]&lt;/p&gt;{#"&amp;F293&amp;"}&lt;br&gt;&lt;br&gt;"</f>
        <v>&lt;p style="padding-left: 2em; text-indent: -2em;"&gt;[中島啓裕. (2021a, Jul 1). *Density Estimation with the REST Model.* [Playlist]. YouTube. &lt;https://www.youtube.com/playlist?list=PLNlLe3RjftYun9Xh2pJOAuisHaTVyEwAB&gt;]&lt;/p&gt;{#nakajima_2021a}&lt;br&gt;&lt;br&gt;</v>
      </c>
      <c r="K293" s="12" t="s">
        <v>621</v>
      </c>
      <c r="M293" s="12" t="str">
        <f>"{{ ref_intext_"&amp;F293&amp;" }}"</f>
        <v>{{ ref_intext_nakajima_2021a }}</v>
      </c>
      <c r="N293" s="12" t="str">
        <f>"{{ ref_bib_"&amp;F293&amp;" }}"</f>
        <v>{{ ref_bib_nakajima_2021a }}</v>
      </c>
      <c r="O293" s="12" t="str">
        <f>"    ref_intext_"&amp;F293&amp;": "&amp;""""&amp;"["&amp;G293&amp;"](#"&amp;F293&amp;")"&amp;""""</f>
        <v xml:space="preserve">    ref_intext_nakajima_2021a: "[中島啓裕, 2021a](#nakajima_2021a)"</v>
      </c>
      <c r="P293" s="12" t="str">
        <f>"    ref_intext_"&amp;F293&amp;": "&amp;""""&amp;G293&amp;""""</f>
        <v xml:space="preserve">    ref_intext_nakajima_2021a: "中島啓裕, 2021a"</v>
      </c>
      <c r="Q293" s="12" t="str">
        <f>"    ref_bib_"&amp;F293&amp;": "&amp;""""&amp;I293&amp;""""</f>
        <v xml:space="preserve">    ref_bib_nakajima_2021a: "中島啓裕. (2021a, Jul 1). *Density Estimation with the REST Model.* [Playlist]. YouTube. &lt;https://www.youtube.com/playlist?list=PLNlLe3RjftYun9Xh2pJOAuisHaTVyEwAB&gt;"</v>
      </c>
    </row>
    <row r="294" spans="2:17" ht="15">
      <c r="E294" s="12" t="b">
        <v>1</v>
      </c>
      <c r="F294" s="17" t="s">
        <v>3990</v>
      </c>
      <c r="G294" s="12" t="s">
        <v>4003</v>
      </c>
      <c r="H294" s="12" t="s">
        <v>4003</v>
      </c>
      <c r="I294" s="75" t="s">
        <v>4004</v>
      </c>
      <c r="J294" s="70" t="str">
        <f>"&lt;p style="&amp;""""&amp;"padding-left: 2em; text-indent: -2em;"&amp;""""&amp;"&gt;["&amp;I294&amp;"]&lt;/p&gt;{#"&amp;F294&amp;"}&lt;br&gt;&lt;br&gt;"</f>
        <v>&lt;p style="padding-left: 2em; text-indent: -2em;"&gt;[中島啓裕. (2021b, Jul 1). *Density Estimation with the REST Model &gt; REST_01_Set_Focal_Area* [Video]. YouTube. &lt;https://www.youtube.com/watch?v=pUa9rgxSGVA&amp;list=PLNlLe3RjftYun9Xh2pJOAuisHaTVyEwAB&amp;index=1&gt;]&lt;/p&gt;{#nakajima_2021b}&lt;br&gt;&lt;br&gt;</v>
      </c>
      <c r="K294" s="12" t="s">
        <v>3983</v>
      </c>
      <c r="M294" s="12" t="str">
        <f>"{{ ref_intext_"&amp;F294&amp;" }}"</f>
        <v>{{ ref_intext_nakajima_2021b }}</v>
      </c>
      <c r="N294" s="12" t="str">
        <f>"{{ ref_bib_"&amp;F294&amp;" }}"</f>
        <v>{{ ref_bib_nakajima_2021b }}</v>
      </c>
      <c r="O294" s="12" t="str">
        <f>"    ref_intext_"&amp;F294&amp;": "&amp;""""&amp;"["&amp;G294&amp;"](#"&amp;F294&amp;")"&amp;""""</f>
        <v xml:space="preserve">    ref_intext_nakajima_2021b: "[中島啓裕, 2021b](#nakajima_2021b)"</v>
      </c>
      <c r="P294" s="12" t="str">
        <f>"    ref_intext_"&amp;F294&amp;": "&amp;""""&amp;G294&amp;""""</f>
        <v xml:space="preserve">    ref_intext_nakajima_2021b: "中島啓裕, 2021b"</v>
      </c>
      <c r="Q294" s="12" t="str">
        <f>"    ref_bib_"&amp;F294&amp;": "&amp;""""&amp;I294&amp;""""</f>
        <v xml:space="preserve">    ref_bib_nakajima_2021b: "中島啓裕. (2021b, Jul 1). *Density Estimation with the REST Model &gt; REST_01_Set_Focal_Area* [Video]. YouTube. &lt;https://www.youtube.com/watch?v=pUa9rgxSGVA&amp;list=PLNlLe3RjftYun9Xh2pJOAuisHaTVyEwAB&amp;index=1&gt;"</v>
      </c>
    </row>
    <row r="295" spans="2:17" ht="15">
      <c r="E295" s="12" t="b">
        <v>1</v>
      </c>
      <c r="F295" s="17" t="s">
        <v>3991</v>
      </c>
      <c r="G295" s="12" t="s">
        <v>4005</v>
      </c>
      <c r="H295" s="12" t="s">
        <v>4005</v>
      </c>
      <c r="I295" s="75" t="s">
        <v>4006</v>
      </c>
      <c r="J295" s="70" t="str">
        <f>"&lt;p style="&amp;""""&amp;"padding-left: 2em; text-indent: -2em;"&amp;""""&amp;"&gt;["&amp;I295&amp;"]&lt;/p&gt;{#"&amp;F295&amp;"}&lt;br&gt;&lt;br&gt;"</f>
        <v>&lt;p style="padding-left: 2em; text-indent: -2em;"&gt;[中島啓裕. (2021c, Jul 1). *Density Estimation with the REST Model &gt; REST_02_Set_Up_Emv.* [Video]. YouTube. &lt;https://www.youtube.com/watch?v=wqEF_up7EGs&amp;list=PLNlLe3RjftYun9Xh2pJOAuisHaTVyEwAB&amp;index=2&gt;]&lt;/p&gt;{#nakajima_2021c}&lt;br&gt;&lt;br&gt;</v>
      </c>
      <c r="K295" s="12" t="s">
        <v>3984</v>
      </c>
      <c r="M295" s="12" t="str">
        <f>"{{ ref_intext_"&amp;F295&amp;" }}"</f>
        <v>{{ ref_intext_nakajima_2021c }}</v>
      </c>
      <c r="N295" s="12" t="str">
        <f>"{{ ref_bib_"&amp;F295&amp;" }}"</f>
        <v>{{ ref_bib_nakajima_2021c }}</v>
      </c>
      <c r="O295" s="12" t="str">
        <f>"    ref_intext_"&amp;F295&amp;": "&amp;""""&amp;"["&amp;G295&amp;"](#"&amp;F295&amp;")"&amp;""""</f>
        <v xml:space="preserve">    ref_intext_nakajima_2021c: "[中島啓裕, 2021c](#nakajima_2021c)"</v>
      </c>
      <c r="P295" s="12" t="str">
        <f>"    ref_intext_"&amp;F295&amp;": "&amp;""""&amp;G295&amp;""""</f>
        <v xml:space="preserve">    ref_intext_nakajima_2021c: "中島啓裕, 2021c"</v>
      </c>
      <c r="Q295" s="12" t="str">
        <f>"    ref_bib_"&amp;F295&amp;": "&amp;""""&amp;I295&amp;""""</f>
        <v xml:space="preserve">    ref_bib_nakajima_2021c: "中島啓裕. (2021c, Jul 1). *Density Estimation with the REST Model &gt; REST_02_Set_Up_Emv.* [Video]. YouTube. &lt;https://www.youtube.com/watch?v=wqEF_up7EGs&amp;list=PLNlLe3RjftYun9Xh2pJOAuisHaTVyEwAB&amp;index=2&gt;"</v>
      </c>
    </row>
    <row r="296" spans="2:17" ht="15">
      <c r="E296" s="12" t="b">
        <v>1</v>
      </c>
      <c r="F296" s="17" t="s">
        <v>3992</v>
      </c>
      <c r="G296" s="12" t="s">
        <v>4007</v>
      </c>
      <c r="H296" s="12" t="s">
        <v>4007</v>
      </c>
      <c r="I296" s="75" t="s">
        <v>4008</v>
      </c>
      <c r="J296" s="70" t="str">
        <f>"&lt;p style="&amp;""""&amp;"padding-left: 2em; text-indent: -2em;"&amp;""""&amp;"&gt;["&amp;I296&amp;"]&lt;/p&gt;{#"&amp;F296&amp;"}&lt;br&gt;&lt;br&gt;"</f>
        <v>&lt;p style="padding-left: 2em; text-indent: -2em;"&gt;[中島啓裕. (2021d, Jul 1). *Density Estimation with the REST Model &gt; REST_03_MeasureStayingTime.* [Video]. YouTube. &lt;https://www.youtube.com/watch?v=s-d81K72yWs&amp;list=PLNlLe3RjftYun9Xh2pJOAuisHaTVyEwAB&amp;index=3&gt;]&lt;/p&gt;{#nakajima_2021d}&lt;br&gt;&lt;br&gt;</v>
      </c>
      <c r="K296" s="17" t="s">
        <v>3985</v>
      </c>
      <c r="M296" s="12" t="str">
        <f>"{{ ref_intext_"&amp;F296&amp;" }}"</f>
        <v>{{ ref_intext_nakajima_2021d }}</v>
      </c>
      <c r="N296" s="12" t="str">
        <f>"{{ ref_bib_"&amp;F296&amp;" }}"</f>
        <v>{{ ref_bib_nakajima_2021d }}</v>
      </c>
      <c r="O296" s="12" t="str">
        <f>"    ref_intext_"&amp;F296&amp;": "&amp;""""&amp;"["&amp;G296&amp;"](#"&amp;F296&amp;")"&amp;""""</f>
        <v xml:space="preserve">    ref_intext_nakajima_2021d: "[中島啓裕, 2021d](#nakajima_2021d)"</v>
      </c>
      <c r="P296" s="12" t="str">
        <f>"    ref_intext_"&amp;F296&amp;": "&amp;""""&amp;G296&amp;""""</f>
        <v xml:space="preserve">    ref_intext_nakajima_2021d: "中島啓裕, 2021d"</v>
      </c>
      <c r="Q296" s="12" t="str">
        <f>"    ref_bib_"&amp;F296&amp;": "&amp;""""&amp;I296&amp;""""</f>
        <v xml:space="preserve">    ref_bib_nakajima_2021d: "中島啓裕. (2021d, Jul 1). *Density Estimation with the REST Model &gt; REST_03_MeasureStayingTime.* [Video]. YouTube. &lt;https://www.youtube.com/watch?v=s-d81K72yWs&amp;list=PLNlLe3RjftYun9Xh2pJOAuisHaTVyEwAB&amp;index=3&gt;"</v>
      </c>
    </row>
    <row r="297" spans="2:17" ht="15">
      <c r="B297" s="12" t="b">
        <v>1</v>
      </c>
      <c r="C297" s="12" t="b">
        <v>0</v>
      </c>
      <c r="D297" s="12" t="b">
        <v>1</v>
      </c>
      <c r="E297" s="12" t="b">
        <v>1</v>
      </c>
      <c r="F297" s="12" t="s">
        <v>3593</v>
      </c>
      <c r="G297" s="12" t="s">
        <v>3982</v>
      </c>
      <c r="H297" s="12" t="s">
        <v>3982</v>
      </c>
      <c r="I297" s="75" t="s">
        <v>3981</v>
      </c>
      <c r="J297" s="70" t="str">
        <f>"&lt;p style="&amp;""""&amp;"padding-left: 2em; text-indent: -2em;"&amp;""""&amp;"&gt;["&amp;I297&amp;"]&lt;/p&gt;{#"&amp;F297&amp;"}&lt;br&gt;&lt;br&gt;"</f>
        <v>&lt;p style="padding-left: 2em; text-indent: -2em;"&gt;[Nakashima, Y., Fukasawa, &amp; K., Samejima, H. (2017). Estimating Animal Density Without Individual Recognition Using Information Derivable Exclusively from Camera Traps. *Journal of Applied Ecology, 55*(2), 735–744. &lt;https://doi.org/10.1111/1365-2664.13059&gt;]&lt;/p&gt;{#nakashima_et_al_2017}&lt;br&gt;&lt;br&gt;</v>
      </c>
      <c r="K297" s="12" t="s">
        <v>621</v>
      </c>
      <c r="L297" s="12" t="str">
        <f>LEFT(I297,141)&amp;" &lt;br&gt; &amp;nbsp;&amp;nbsp;&amp;nbsp;&amp;nbsp;&amp;nbsp;&amp;nbsp;&amp;nbsp;&amp;nbsp;"&amp;MID(I297,2,142)&amp;MID(I297,142,500)&amp;"&lt;br&gt;&lt;br&gt;"</f>
        <v>Nakashima, Y., Fukasawa, &amp; K., Samejima, H. (2017). Estimating Animal Density Without Individual Recognition Using Information Derivable Excl &lt;br&gt; &amp;nbsp;&amp;nbsp;&amp;nbsp;&amp;nbsp;&amp;nbsp;&amp;nbsp;&amp;nbsp;&amp;nbsp;akashima, Y., Fukasawa, &amp; K., Samejima, H. (2017). Estimating Animal Density Without Individual Recognition Using Information Derivable Exclususively from Camera Traps. *Journal of Applied Ecology, 55*(2), 735–744. &lt;https://doi.org/10.1111/1365-2664.13059&gt;&lt;br&gt;&lt;br&gt;</v>
      </c>
      <c r="M297" s="12" t="str">
        <f>"{{ ref_intext_"&amp;F297&amp;" }}"</f>
        <v>{{ ref_intext_nakashima_et_al_2017 }}</v>
      </c>
      <c r="N297" s="12" t="str">
        <f>"{{ ref_bib_"&amp;F297&amp;" }}"</f>
        <v>{{ ref_bib_nakashima_et_al_2017 }}</v>
      </c>
      <c r="O297" s="12" t="str">
        <f>"    ref_intext_"&amp;F297&amp;": "&amp;""""&amp;"["&amp;G297&amp;"](#"&amp;F297&amp;")"&amp;""""</f>
        <v xml:space="preserve">    ref_intext_nakashima_et_al_2017: "[Nakashima et al., 2017](#nakashima_et_al_2017)"</v>
      </c>
      <c r="P297" s="12" t="str">
        <f>"    ref_intext_"&amp;F297&amp;": "&amp;""""&amp;G297&amp;""""</f>
        <v xml:space="preserve">    ref_intext_nakashima_et_al_2017: "Nakashima et al., 2017"</v>
      </c>
      <c r="Q297" s="12" t="str">
        <f>"    ref_bib_"&amp;F297&amp;": "&amp;""""&amp;I297&amp;""""</f>
        <v xml:space="preserve">    ref_bib_nakashima_et_al_2017: "Nakashima, Y., Fukasawa, &amp; K., Samejima, H. (2017). Estimating Animal Density Without Individual Recognition Using Information Derivable Exclusively from Camera Traps. *Journal of Applied Ecology, 55*(2), 735–744. &lt;https://doi.org/10.1111/1365-2664.13059&gt;"</v>
      </c>
    </row>
    <row r="298" spans="2:17" ht="15">
      <c r="B298" s="12" t="b">
        <v>1</v>
      </c>
      <c r="C298" s="12" t="b">
        <v>0</v>
      </c>
      <c r="D298" s="12" t="b">
        <v>1</v>
      </c>
      <c r="E298" s="12" t="b">
        <v>0</v>
      </c>
      <c r="F298" s="12" t="s">
        <v>4055</v>
      </c>
      <c r="G298" s="12" t="s">
        <v>3982</v>
      </c>
      <c r="H298" s="12" t="s">
        <v>3982</v>
      </c>
      <c r="I298" s="75" t="s">
        <v>3981</v>
      </c>
      <c r="J298" s="70" t="str">
        <f>"["&amp;I298&amp;"]{#"&amp;F298&amp;"}"</f>
        <v>[Nakashima, Y., Fukasawa, &amp; K., Samejima, H. (2017). Estimating Animal Density Without Individual Recognition Using Information Derivable Exclusively from Camera Traps. *Journal of Applied Ecology, 55*(2), 735–744. &lt;https://doi.org/10.1111/1365-2664.13059&gt;]{#nakashima_et_al_2018}</v>
      </c>
      <c r="K298" s="12" t="s">
        <v>621</v>
      </c>
      <c r="L298" s="12" t="str">
        <f>LEFT(I298,141)&amp;" &lt;br&gt; &amp;nbsp;&amp;nbsp;&amp;nbsp;&amp;nbsp;&amp;nbsp;&amp;nbsp;&amp;nbsp;&amp;nbsp;"&amp;MID(I298,2,142)&amp;MID(I298,142,500)&amp;"&lt;br&gt;&lt;br&gt;"</f>
        <v>Nakashima, Y., Fukasawa, &amp; K., Samejima, H. (2017). Estimating Animal Density Without Individual Recognition Using Information Derivable Excl &lt;br&gt; &amp;nbsp;&amp;nbsp;&amp;nbsp;&amp;nbsp;&amp;nbsp;&amp;nbsp;&amp;nbsp;&amp;nbsp;akashima, Y., Fukasawa, &amp; K., Samejima, H. (2017). Estimating Animal Density Without Individual Recognition Using Information Derivable Exclususively from Camera Traps. *Journal of Applied Ecology, 55*(2), 735–744. &lt;https://doi.org/10.1111/1365-2664.13059&gt;&lt;br&gt;&lt;br&gt;</v>
      </c>
      <c r="M298" s="12" t="str">
        <f>"{{ ref_intext_"&amp;F298&amp;" }}"</f>
        <v>{{ ref_intext_nakashima_et_al_2018 }}</v>
      </c>
      <c r="N298" s="12" t="str">
        <f>"{{ ref_bib_"&amp;F298&amp;" }}"</f>
        <v>{{ ref_bib_nakashima_et_al_2018 }}</v>
      </c>
      <c r="P298" s="12" t="str">
        <f>"    ref_intext_"&amp;F298&amp;": "&amp;""""&amp;G298&amp;""""</f>
        <v xml:space="preserve">    ref_intext_nakashima_et_al_2018: "Nakashima et al., 2017"</v>
      </c>
      <c r="Q298" s="12" t="str">
        <f>"    ref_bib_"&amp;F298&amp;": "&amp;""""&amp;I298&amp;""""</f>
        <v xml:space="preserve">    ref_bib_nakashima_et_al_2018: "Nakashima, Y., Fukasawa, &amp; K., Samejima, H. (2017). Estimating Animal Density Without Individual Recognition Using Information Derivable Exclusively from Camera Traps. *Journal of Applied Ecology, 55*(2), 735–744. &lt;https://doi.org/10.1111/1365-2664.13059&gt;"</v>
      </c>
    </row>
    <row r="299" spans="2:17" ht="15">
      <c r="E299" s="12" t="b">
        <v>1</v>
      </c>
      <c r="F299" s="12" t="s">
        <v>3548</v>
      </c>
      <c r="G299" s="17" t="s">
        <v>3579</v>
      </c>
      <c r="H299" s="17" t="s">
        <v>3580</v>
      </c>
      <c r="I299" s="75" t="s">
        <v>3559</v>
      </c>
      <c r="J299" s="70" t="str">
        <f>"&lt;p style="&amp;""""&amp;"padding-left: 2em; text-indent: -2em;"&amp;""""&amp;"&gt;["&amp;I299&amp;"]&lt;/p&gt;{#"&amp;F299&amp;"}&lt;br&gt;&lt;br&gt;"</f>
        <v>&lt;p style="padding-left: 2em; text-indent: -2em;"&gt;[Nakashima, Y., Hongo, S., &amp; Akomo-Okoue, E. F. (2020). Landscape-scale estimation of forest ungulate density and biomass using camera traps: Applying the REST model. *Biological Conservation, 241*, 108381. &lt;https://doi.org/10.1016/j.biocon.2019.108381&gt;]&lt;/p&gt;{#nakashima_et_al_2020}&lt;br&gt;&lt;br&gt;</v>
      </c>
      <c r="K299" s="12" t="s">
        <v>621</v>
      </c>
      <c r="M299" s="12" t="str">
        <f>"{{ ref_intext_"&amp;F299&amp;" }}"</f>
        <v>{{ ref_intext_nakashima_et_al_2020 }}</v>
      </c>
      <c r="N299" s="12" t="str">
        <f>"{{ ref_bib_"&amp;F299&amp;" }}"</f>
        <v>{{ ref_bib_nakashima_et_al_2020 }}</v>
      </c>
      <c r="O299" s="12" t="str">
        <f>"    ref_intext_"&amp;F299&amp;": "&amp;""""&amp;"["&amp;G299&amp;"](#"&amp;F299&amp;")"&amp;""""</f>
        <v xml:space="preserve">    ref_intext_nakashima_et_al_2020: "[Nakashima et al., 2020](#nakashima_et_al_2020)"</v>
      </c>
      <c r="P299" s="12" t="str">
        <f>"    ref_intext_"&amp;F299&amp;": "&amp;""""&amp;G299&amp;""""</f>
        <v xml:space="preserve">    ref_intext_nakashima_et_al_2020: "Nakashima et al., 2020"</v>
      </c>
      <c r="Q299" s="12" t="str">
        <f>"    ref_bib_"&amp;F299&amp;": "&amp;""""&amp;I299&amp;""""</f>
        <v xml:space="preserve">    ref_bib_nakashima_et_al_2020: "Nakashima, Y., Hongo, S., &amp; Akomo-Okoue, E. F. (2020). Landscape-scale estimation of forest ungulate density and biomass using camera traps: Applying the REST model. *Biological Conservation, 241*, 108381. &lt;https://doi.org/10.1016/j.biocon.2019.108381&gt;"</v>
      </c>
    </row>
    <row r="300" spans="2:17" ht="15">
      <c r="B300" s="12" t="b">
        <v>0</v>
      </c>
      <c r="C300" s="12" t="b">
        <v>1</v>
      </c>
      <c r="D300" s="12" t="b">
        <v>0</v>
      </c>
      <c r="E300" s="12" t="b">
        <v>1</v>
      </c>
      <c r="F300" s="12" t="s">
        <v>1527</v>
      </c>
      <c r="G300" s="12" t="s">
        <v>156</v>
      </c>
      <c r="H300" s="12" t="s">
        <v>156</v>
      </c>
      <c r="I300" s="75" t="s">
        <v>1766</v>
      </c>
      <c r="J300" s="70" t="str">
        <f>"&lt;p style="&amp;""""&amp;"padding-left: 2em; text-indent: -2em;"&amp;""""&amp;"&gt;["&amp;I300&amp;"]&lt;/p&gt;{#"&amp;F300&amp;"}&lt;br&gt;&lt;br&gt;"</f>
        <v>&lt;p style="padding-left: 2em; text-indent: -2em;"&gt;[Natural Regions Committee. (2006). Natural regions and subregions of Alberta (T/852; p. 264). Government of Alberta. &lt;https://open.alberta.ca/publications/0778545725&gt;]&lt;/p&gt;{#natural_regions_committee._2006}&lt;br&gt;&lt;br&gt;</v>
      </c>
      <c r="K300" s="12" t="s">
        <v>621</v>
      </c>
      <c r="L300" s="12" t="str">
        <f>LEFT(I300,141)&amp;" &lt;br&gt; &amp;nbsp;&amp;nbsp;&amp;nbsp;&amp;nbsp;&amp;nbsp;&amp;nbsp;&amp;nbsp;&amp;nbsp;"&amp;MID(I300,2,142)&amp;MID(I300,142,500)&amp;"&lt;br&gt;&lt;br&gt;"</f>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M300" s="12" t="str">
        <f>"{{ ref_intext_"&amp;F300&amp;" }}"</f>
        <v>{{ ref_intext_natural_regions_committee._2006 }}</v>
      </c>
      <c r="N300" s="12" t="str">
        <f>"{{ ref_bib_"&amp;F300&amp;" }}"</f>
        <v>{{ ref_bib_natural_regions_committee._2006 }}</v>
      </c>
      <c r="O300" s="12" t="str">
        <f>"    ref_intext_"&amp;F300&amp;": "&amp;""""&amp;"["&amp;G300&amp;"](#"&amp;F300&amp;")"&amp;""""</f>
        <v xml:space="preserve">    ref_intext_natural_regions_committee._2006: "[Natural Regions Committee., 2006](#natural_regions_committee._2006)"</v>
      </c>
      <c r="P300" s="12" t="str">
        <f>"    ref_intext_"&amp;F300&amp;": "&amp;""""&amp;G300&amp;""""</f>
        <v xml:space="preserve">    ref_intext_natural_regions_committee._2006: "Natural Regions Committee., 2006"</v>
      </c>
      <c r="Q300" s="12" t="str">
        <f>"    ref_bib_"&amp;F300&amp;": "&amp;""""&amp;I300&amp;""""</f>
        <v xml:space="preserve">    ref_bib_natural_regions_committee._2006: "Natural Regions Committee. (2006). Natural regions and subregions of Alberta (T/852; p. 264). Government of Alberta. &lt;https://open.alberta.ca/publications/0778545725&gt;"</v>
      </c>
    </row>
    <row r="301" spans="2:17" ht="15">
      <c r="E301" s="12" t="b">
        <v>1</v>
      </c>
      <c r="F301" s="12" t="s">
        <v>3713</v>
      </c>
      <c r="G301" s="17" t="s">
        <v>3718</v>
      </c>
      <c r="H301" s="17" t="s">
        <v>3718</v>
      </c>
      <c r="I301" s="75" t="s">
        <v>3712</v>
      </c>
      <c r="J301" s="70" t="str">
        <f>"&lt;p style="&amp;""""&amp;"padding-left: 2em; text-indent: -2em;"&amp;""""&amp;"&gt;["&amp;I301&amp;"]&lt;/p&gt;{#"&amp;F301&amp;"}&lt;br&gt;&lt;br&gt;"</f>
        <v>&lt;p style="padding-left: 2em; text-indent: -2em;"&gt;[Nawaz, M. A., Khan, B. U., Mahmood, A., Younas, M., Din, J. U., &amp; Sutherland, C. (2021). An empirical demonstration of the effect of study design on density estimations. *Scientific Reports, 11*(1), 13104. PubMed-not-MEDLINE. &lt;https://doi.org/10.1038/s41598-021-92361-2&gt;]&lt;/p&gt;{#nawaz_et_al_2021}&lt;br&gt;&lt;br&gt;</v>
      </c>
      <c r="K301" s="12" t="s">
        <v>621</v>
      </c>
      <c r="M301" s="12" t="str">
        <f>"{{ ref_intext_"&amp;F301&amp;" }}"</f>
        <v>{{ ref_intext_nawaz_et_al_2021 }}</v>
      </c>
      <c r="N301" s="12" t="str">
        <f>"{{ ref_bib_"&amp;F301&amp;" }}"</f>
        <v>{{ ref_bib_nawaz_et_al_2021 }}</v>
      </c>
      <c r="O301" s="12" t="str">
        <f>"    ref_intext_"&amp;F301&amp;": "&amp;""""&amp;"["&amp;G301&amp;"](#"&amp;F301&amp;")"&amp;""""</f>
        <v xml:space="preserve">    ref_intext_nawaz_et_al_2021: "[Nawaz et al., 2021](#nawaz_et_al_2021)"</v>
      </c>
      <c r="P301" s="12" t="str">
        <f>"    ref_intext_"&amp;F301&amp;": "&amp;""""&amp;G301&amp;""""</f>
        <v xml:space="preserve">    ref_intext_nawaz_et_al_2021: "Nawaz et al., 2021"</v>
      </c>
      <c r="Q301" s="12" t="str">
        <f>"    ref_bib_"&amp;F301&amp;": "&amp;""""&amp;I301&amp;""""</f>
        <v xml:space="preserve">    ref_bib_nawaz_et_al_2021: "Nawaz, M. A., Khan, B. U., Mahmood, A., Younas, M., Din, J. U., &amp; Sutherland, C. (2021). An empirical demonstration of the effect of study design on density estimations. *Scientific Reports, 11*(1), 13104. PubMed-not-MEDLINE. &lt;https://doi.org/10.1038/s41598-021-92361-2&gt;"</v>
      </c>
    </row>
    <row r="302" spans="2:17" ht="15">
      <c r="B302" s="12" t="b">
        <v>1</v>
      </c>
      <c r="C302" s="12" t="b">
        <v>0</v>
      </c>
      <c r="D302" s="12" t="b">
        <v>0</v>
      </c>
      <c r="E302" s="12" t="b">
        <v>1</v>
      </c>
      <c r="F302" s="12" t="s">
        <v>1528</v>
      </c>
      <c r="G302" s="12" t="s">
        <v>155</v>
      </c>
      <c r="H302" s="12" t="s">
        <v>155</v>
      </c>
      <c r="I302" s="75" t="s">
        <v>2667</v>
      </c>
      <c r="J302" s="70" t="str">
        <f>"&lt;p style="&amp;""""&amp;"padding-left: 2em; text-indent: -2em;"&amp;""""&amp;"&gt;["&amp;I302&amp;"]&lt;/p&gt;{#"&amp;F302&amp;"}&lt;br&gt;&lt;br&gt;"</f>
        <v>&lt;p style="padding-left: 2em; text-indent: -2em;"&gt;[Neilson, E. W., Avgar, T., Burton, A. C., Broadley, K., &amp; Boutin, S. (2018). Animal movement affects interpretation of occupancy models from camera‐trap Surveys of unmarked animals. *Ecosphere, 9*(1). &lt;https://doi.org/10.1002/ecs2.2092&gt;]&lt;/p&gt;{#neilson_et_al_2018}&lt;br&gt;&lt;br&gt;</v>
      </c>
      <c r="K302" s="12" t="s">
        <v>621</v>
      </c>
      <c r="L302" s="12" t="str">
        <f>LEFT(I302,141)&amp;" &lt;br&gt; &amp;nbsp;&amp;nbsp;&amp;nbsp;&amp;nbsp;&amp;nbsp;&amp;nbsp;&amp;nbsp;&amp;nbsp;"&amp;MID(I302,2,142)&amp;MID(I302,142,500)&amp;"&lt;br&gt;&lt;br&gt;"</f>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M302" s="12" t="str">
        <f>"{{ ref_intext_"&amp;F302&amp;" }}"</f>
        <v>{{ ref_intext_neilson_et_al_2018 }}</v>
      </c>
      <c r="N302" s="12" t="str">
        <f>"{{ ref_bib_"&amp;F302&amp;" }}"</f>
        <v>{{ ref_bib_neilson_et_al_2018 }}</v>
      </c>
      <c r="O302" s="12" t="str">
        <f>"    ref_intext_"&amp;F302&amp;": "&amp;""""&amp;"["&amp;G302&amp;"](#"&amp;F302&amp;")"&amp;""""</f>
        <v xml:space="preserve">    ref_intext_neilson_et_al_2018: "[Neilson et al., 2018](#neilson_et_al_2018)"</v>
      </c>
      <c r="P302" s="12" t="str">
        <f>"    ref_intext_"&amp;F302&amp;": "&amp;""""&amp;G302&amp;""""</f>
        <v xml:space="preserve">    ref_intext_neilson_et_al_2018: "Neilson et al., 2018"</v>
      </c>
      <c r="Q302" s="12" t="str">
        <f>"    ref_bib_"&amp;F302&amp;": "&amp;""""&amp;I302&amp;""""</f>
        <v xml:space="preserve">    ref_bib_neilson_et_al_2018: "Neilson, E. W., Avgar, T., Burton, A. C., Broadley, K., &amp; Boutin, S. (2018). Animal movement affects interpretation of occupancy models from camera‐trap Surveys of unmarked animals. *Ecosphere, 9*(1). &lt;https://doi.org/10.1002/ecs2.2092&gt;"</v>
      </c>
    </row>
    <row r="303" spans="2:17" ht="15">
      <c r="B303" s="12" t="b">
        <v>1</v>
      </c>
      <c r="C303" s="12" t="b">
        <v>0</v>
      </c>
      <c r="D303" s="12" t="b">
        <v>0</v>
      </c>
      <c r="E303" s="12" t="b">
        <v>1</v>
      </c>
      <c r="F303" s="12" t="s">
        <v>1529</v>
      </c>
      <c r="G303" s="12" t="s">
        <v>154</v>
      </c>
      <c r="H303" s="12" t="s">
        <v>154</v>
      </c>
      <c r="I303" s="75" t="s">
        <v>1767</v>
      </c>
      <c r="J303" s="70" t="str">
        <f>"&lt;p style="&amp;""""&amp;"padding-left: 2em; text-indent: -2em;"&amp;""""&amp;"&gt;["&amp;I303&amp;"]&lt;/p&gt;{#"&amp;F303&amp;"}&lt;br&gt;&lt;br&gt;"</f>
        <v>&lt;p style="padding-left: 2em; text-indent: -2em;"&gt;[Newbold, H. G., &amp; King, C. M. (2009). Can a predator see invisible light? Infrared vision in ferrets (*Mustelo furo*). *Wildlife Research, 36*(4), 309–318. &lt;https://doi.org/10.1071/WR08083&gt;]&lt;/p&gt;{#newbold_king_2009}&lt;br&gt;&lt;br&gt;</v>
      </c>
      <c r="K303" s="12" t="s">
        <v>621</v>
      </c>
      <c r="L303" s="12" t="str">
        <f>LEFT(I303,141)&amp;" &lt;br&gt; &amp;nbsp;&amp;nbsp;&amp;nbsp;&amp;nbsp;&amp;nbsp;&amp;nbsp;&amp;nbsp;&amp;nbsp;"&amp;MID(I303,2,142)&amp;MID(I303,142,500)&amp;"&lt;br&gt;&lt;br&gt;"</f>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M303" s="12" t="str">
        <f>"{{ ref_intext_"&amp;F303&amp;" }}"</f>
        <v>{{ ref_intext_newbold_king_2009 }}</v>
      </c>
      <c r="N303" s="12" t="str">
        <f>"{{ ref_bib_"&amp;F303&amp;" }}"</f>
        <v>{{ ref_bib_newbold_king_2009 }}</v>
      </c>
      <c r="O303" s="12" t="str">
        <f>"    ref_intext_"&amp;F303&amp;": "&amp;""""&amp;"["&amp;G303&amp;"](#"&amp;F303&amp;")"&amp;""""</f>
        <v xml:space="preserve">    ref_intext_newbold_king_2009: "[Newbold &amp; King, 2009](#newbold_king_2009)"</v>
      </c>
      <c r="P303" s="12" t="str">
        <f>"    ref_intext_"&amp;F303&amp;": "&amp;""""&amp;G303&amp;""""</f>
        <v xml:space="preserve">    ref_intext_newbold_king_2009: "Newbold &amp; King, 2009"</v>
      </c>
      <c r="Q303" s="12" t="str">
        <f>"    ref_bib_"&amp;F303&amp;": "&amp;""""&amp;I303&amp;""""</f>
        <v xml:space="preserve">    ref_bib_newbold_king_2009: "Newbold, H. G., &amp; King, C. M. (2009). Can a predator see invisible light? Infrared vision in ferrets (*Mustelo furo*). *Wildlife Research, 36*(4), 309–318. &lt;https://doi.org/10.1071/WR08083&gt;"</v>
      </c>
    </row>
    <row r="304" spans="2:17" ht="15">
      <c r="E304" s="12" t="b">
        <v>1</v>
      </c>
      <c r="F304" s="12" t="s">
        <v>2895</v>
      </c>
      <c r="G304" s="17" t="s">
        <v>2899</v>
      </c>
      <c r="H304" s="17" t="s">
        <v>2899</v>
      </c>
      <c r="I304" s="75" t="s">
        <v>2897</v>
      </c>
      <c r="J304" s="70" t="str">
        <f>"&lt;p style="&amp;""""&amp;"padding-left: 2em; text-indent: -2em;"&amp;""""&amp;"&gt;["&amp;I304&amp;"]&lt;/p&gt;{#"&amp;F304&amp;"}&lt;br&gt;&lt;br&gt;"</f>
        <v>&lt;p style="padding-left: 2em; text-indent: -2em;"&gt;[Noon, B. R., Bailey, L. L., Sisk, T. D., &amp; McKelvey, K. S. (2012). Efficient Species-Level Monitoring at the Landscape Scale. *Conservation Biology, 26*(3), 432–41. &lt;https://doi.org/10.1111/j.1523-1739.2012.01855.x.&gt;]&lt;/p&gt;{#noon_et_al_2012}&lt;br&gt;&lt;br&gt;</v>
      </c>
      <c r="K304" s="12" t="s">
        <v>621</v>
      </c>
      <c r="M304" s="12" t="str">
        <f>"{{ ref_intext_"&amp;F304&amp;" }}"</f>
        <v>{{ ref_intext_noon_et_al_2012 }}</v>
      </c>
      <c r="N304" s="12" t="str">
        <f>"{{ ref_bib_"&amp;F304&amp;" }}"</f>
        <v>{{ ref_bib_noon_et_al_2012 }}</v>
      </c>
      <c r="O304" s="12" t="str">
        <f>"    ref_intext_"&amp;F304&amp;": "&amp;""""&amp;"["&amp;G304&amp;"](#"&amp;F304&amp;")"&amp;""""</f>
        <v xml:space="preserve">    ref_intext_noon_et_al_2012: "[Noon et al., 2012](#noon_et_al_2012)"</v>
      </c>
      <c r="P304" s="12" t="str">
        <f>"    ref_intext_"&amp;F304&amp;": "&amp;""""&amp;G304&amp;""""</f>
        <v xml:space="preserve">    ref_intext_noon_et_al_2012: "Noon et al., 2012"</v>
      </c>
      <c r="Q304" s="12" t="str">
        <f>"    ref_bib_"&amp;F304&amp;": "&amp;""""&amp;I304&amp;""""</f>
        <v xml:space="preserve">    ref_bib_noon_et_al_2012: "Noon, B. R., Bailey, L. L., Sisk, T. D., &amp; McKelvey, K. S. (2012). Efficient Species-Level Monitoring at the Landscape Scale. *Conservation Biology, 26*(3), 432–41. &lt;https://doi.org/10.1111/j.1523-1739.2012.01855.x.&gt;"</v>
      </c>
    </row>
    <row r="305" spans="2:17" ht="15">
      <c r="B305" s="12" t="b">
        <v>1</v>
      </c>
      <c r="C305" s="12" t="b">
        <v>0</v>
      </c>
      <c r="D305" s="12" t="b">
        <v>0</v>
      </c>
      <c r="E305" s="12" t="b">
        <v>1</v>
      </c>
      <c r="F305" s="12" t="s">
        <v>1530</v>
      </c>
      <c r="G305" s="12" t="s">
        <v>153</v>
      </c>
      <c r="H305" s="12" t="s">
        <v>153</v>
      </c>
      <c r="I305" s="75" t="s">
        <v>1768</v>
      </c>
      <c r="J305" s="70" t="str">
        <f>"&lt;p style="&amp;""""&amp;"padding-left: 2em; text-indent: -2em;"&amp;""""&amp;"&gt;["&amp;I305&amp;"]&lt;/p&gt;{#"&amp;F305&amp;"}&lt;br&gt;&lt;br&gt;"</f>
        <v>&lt;p style="padding-left: 2em; text-indent: -2em;"&gt;[Norouzzadeh, M. S., Morris, D., Beery, S., Joshi, N., Jojic, N., Clune, J., &amp; Schofield, M. (2020). A deep active learning system for species identification and counting in camera trap images. *Methods in Ecology and Evolution, 12*(1), 150–161. &lt;https://doi.org/10.1111/2041-210x.1350&gt;]&lt;/p&gt;{#norouzzadeh_et_al_2020}&lt;br&gt;&lt;br&gt;</v>
      </c>
      <c r="K305" s="12" t="s">
        <v>621</v>
      </c>
      <c r="L305" s="12" t="str">
        <f>LEFT(I305,141)&amp;" &lt;br&gt; &amp;nbsp;&amp;nbsp;&amp;nbsp;&amp;nbsp;&amp;nbsp;&amp;nbsp;&amp;nbsp;&amp;nbsp;"&amp;MID(I305,2,142)&amp;MID(I305,142,500)&amp;"&lt;br&gt;&lt;br&gt;"</f>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M305" s="12" t="str">
        <f>"{{ ref_intext_"&amp;F305&amp;" }}"</f>
        <v>{{ ref_intext_norouzzadeh_et_al_2020 }}</v>
      </c>
      <c r="N305" s="12" t="str">
        <f>"{{ ref_bib_"&amp;F305&amp;" }}"</f>
        <v>{{ ref_bib_norouzzadeh_et_al_2020 }}</v>
      </c>
      <c r="O305" s="12" t="str">
        <f>"    ref_intext_"&amp;F305&amp;": "&amp;""""&amp;"["&amp;G305&amp;"](#"&amp;F305&amp;")"&amp;""""</f>
        <v xml:space="preserve">    ref_intext_norouzzadeh_et_al_2020: "[Norouzzadeh et al., 2020](#norouzzadeh_et_al_2020)"</v>
      </c>
      <c r="P305" s="12" t="str">
        <f>"    ref_intext_"&amp;F305&amp;": "&amp;""""&amp;G305&amp;""""</f>
        <v xml:space="preserve">    ref_intext_norouzzadeh_et_al_2020: "Norouzzadeh et al., 2020"</v>
      </c>
      <c r="Q305" s="12" t="str">
        <f>"    ref_bib_"&amp;F305&amp;": "&amp;""""&amp;I305&amp;""""</f>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306" spans="2:17" ht="15">
      <c r="B306" s="12" t="b">
        <v>1</v>
      </c>
      <c r="C306" s="12" t="b">
        <v>0</v>
      </c>
      <c r="D306" s="12" t="b">
        <v>0</v>
      </c>
      <c r="E306" s="12" t="b">
        <v>1</v>
      </c>
      <c r="F306" s="12" t="s">
        <v>1531</v>
      </c>
      <c r="G306" s="12" t="s">
        <v>151</v>
      </c>
      <c r="H306" s="12" t="s">
        <v>151</v>
      </c>
      <c r="I306" s="75" t="s">
        <v>1769</v>
      </c>
      <c r="J306" s="70" t="str">
        <f>"&lt;p style="&amp;""""&amp;"padding-left: 2em; text-indent: -2em;"&amp;""""&amp;"&gt;["&amp;I306&amp;"]&lt;/p&gt;{#"&amp;F306&amp;"}&lt;br&gt;&lt;br&gt;"</f>
        <v>&lt;p style="padding-left: 2em; text-indent: -2em;"&gt;[Noss,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&lt;https://www.researchgate.net/publication/228541823_A_Camera_trapping_and_radio_telemetry_study_of_lowland_tapir_Tapirus_terrestris_in_Bolivian_dry_forests&gt;]&lt;/p&gt;{#noss_et_al_2003}&lt;br&gt;&lt;br&gt;</v>
      </c>
      <c r="K306" s="12" t="s">
        <v>621</v>
      </c>
      <c r="L306" s="12" t="str">
        <f>LEFT(I306,141)&amp;" &lt;br&gt; &amp;nbsp;&amp;nbsp;&amp;nbsp;&amp;nbsp;&amp;nbsp;&amp;nbsp;&amp;nbsp;&amp;nbsp;"&amp;MID(I306,2,142)&amp;MID(I306,142,500)&amp;"&lt;br&gt;&lt;br&gt;"</f>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M306" s="12" t="str">
        <f>"{{ ref_intext_"&amp;F306&amp;" }}"</f>
        <v>{{ ref_intext_noss_et_al_2003 }}</v>
      </c>
      <c r="N306" s="12" t="str">
        <f>"{{ ref_bib_"&amp;F306&amp;" }}"</f>
        <v>{{ ref_bib_noss_et_al_2003 }}</v>
      </c>
      <c r="O306" s="12" t="str">
        <f>"    ref_intext_"&amp;F306&amp;": "&amp;""""&amp;"["&amp;G306&amp;"](#"&amp;F306&amp;")"&amp;""""</f>
        <v xml:space="preserve">    ref_intext_noss_et_al_2003: "[Noss et al., 2003](#noss_et_al_2003)"</v>
      </c>
      <c r="P306" s="12" t="str">
        <f>"    ref_intext_"&amp;F306&amp;": "&amp;""""&amp;G306&amp;""""</f>
        <v xml:space="preserve">    ref_intext_noss_et_al_2003: "Noss et al., 2003"</v>
      </c>
      <c r="Q306" s="12" t="str">
        <f>"    ref_bib_"&amp;F306&amp;": "&amp;""""&amp;I306&amp;""""</f>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307" spans="2:17" ht="15">
      <c r="B307" s="12" t="b">
        <v>1</v>
      </c>
      <c r="C307" s="12" t="b">
        <v>0</v>
      </c>
      <c r="D307" s="12" t="b">
        <v>0</v>
      </c>
      <c r="E307" s="12" t="b">
        <v>1</v>
      </c>
      <c r="F307" s="12" t="s">
        <v>1532</v>
      </c>
      <c r="G307" s="12" t="s">
        <v>152</v>
      </c>
      <c r="H307" s="12" t="s">
        <v>152</v>
      </c>
      <c r="I307" s="75" t="s">
        <v>2634</v>
      </c>
      <c r="J307" s="70" t="str">
        <f>"&lt;p style="&amp;""""&amp;"padding-left: 2em; text-indent: -2em;"&amp;""""&amp;"&gt;["&amp;I307&amp;"]&lt;/p&gt;{#"&amp;F307&amp;"}&lt;br&gt;&lt;br&gt;"</f>
        <v>&lt;p style="padding-left: 2em; text-indent: -2em;"&gt;[Noss,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&lt;https://doi.org/10.1111/j.1469-1795.2012.00545.x&gt;]&lt;/p&gt;{#noss_et_al_2012}&lt;br&gt;&lt;br&gt;</v>
      </c>
      <c r="K307" s="12" t="s">
        <v>621</v>
      </c>
      <c r="L307" s="12" t="str">
        <f>LEFT(I307,141)&amp;" &lt;br&gt; &amp;nbsp;&amp;nbsp;&amp;nbsp;&amp;nbsp;&amp;nbsp;&amp;nbsp;&amp;nbsp;&amp;nbsp;"&amp;MID(I307,2,142)&amp;MID(I307,142,500)&amp;"&lt;br&gt;&lt;br&gt;"</f>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M307" s="12" t="str">
        <f>"{{ ref_intext_"&amp;F307&amp;" }}"</f>
        <v>{{ ref_intext_noss_et_al_2012 }}</v>
      </c>
      <c r="N307" s="12" t="str">
        <f>"{{ ref_bib_"&amp;F307&amp;" }}"</f>
        <v>{{ ref_bib_noss_et_al_2012 }}</v>
      </c>
      <c r="O307" s="12" t="str">
        <f>"    ref_intext_"&amp;F307&amp;": "&amp;""""&amp;"["&amp;G307&amp;"](#"&amp;F307&amp;")"&amp;""""</f>
        <v xml:space="preserve">    ref_intext_noss_et_al_2012: "[Noss et al., 2012](#noss_et_al_2012)"</v>
      </c>
      <c r="P307" s="12" t="str">
        <f>"    ref_intext_"&amp;F307&amp;": "&amp;""""&amp;G307&amp;""""</f>
        <v xml:space="preserve">    ref_intext_noss_et_al_2012: "Noss et al., 2012"</v>
      </c>
      <c r="Q307" s="12" t="str">
        <f>"    ref_bib_"&amp;F307&amp;": "&amp;""""&amp;I307&amp;""""</f>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308" spans="2:17" ht="15">
      <c r="B308" s="12" t="b">
        <v>1</v>
      </c>
      <c r="C308" s="12" t="b">
        <v>0</v>
      </c>
      <c r="D308" s="12" t="b">
        <v>0</v>
      </c>
      <c r="E308" s="12" t="b">
        <v>1</v>
      </c>
      <c r="F308" s="12" t="s">
        <v>1533</v>
      </c>
      <c r="G308" s="12" t="s">
        <v>148</v>
      </c>
      <c r="H308" s="12" t="s">
        <v>150</v>
      </c>
      <c r="I308" s="75" t="s">
        <v>2635</v>
      </c>
      <c r="J308" s="70" t="str">
        <f>"&lt;p style="&amp;""""&amp;"padding-left: 2em; text-indent: -2em;"&amp;""""&amp;"&gt;["&amp;I308&amp;"]&lt;/p&gt;{#"&amp;F308&amp;"}&lt;br&gt;&lt;br&gt;"</f>
        <v>&lt;p style="padding-left: 2em; text-indent: -2em;"&gt;[Obbard, M. E., Howe, E. J., &amp; Kyle, C. J. (2010). Empirical Comparison of Density Estimators for Large Carnivores. *Journal of Applied Ecology*, 47(1), 76–84. &lt;https://doi.org/10.1111/j.1365-2664.2009.01758.x&gt;]&lt;/p&gt;{#obbard_et_al_2010}&lt;br&gt;&lt;br&gt;</v>
      </c>
      <c r="K308" s="12" t="s">
        <v>621</v>
      </c>
      <c r="L308" s="12" t="str">
        <f>LEFT(I308,141)&amp;" &lt;br&gt; &amp;nbsp;&amp;nbsp;&amp;nbsp;&amp;nbsp;&amp;nbsp;&amp;nbsp;&amp;nbsp;&amp;nbsp;"&amp;MID(I308,2,142)&amp;MID(I308,142,500)&amp;"&lt;br&gt;&lt;br&gt;"</f>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M308" s="12" t="str">
        <f>"{{ ref_intext_"&amp;F308&amp;" }}"</f>
        <v>{{ ref_intext_obbard_et_al_2010 }}</v>
      </c>
      <c r="N308" s="12" t="str">
        <f>"{{ ref_bib_"&amp;F308&amp;" }}"</f>
        <v>{{ ref_bib_obbard_et_al_2010 }}</v>
      </c>
      <c r="O308" s="12" t="str">
        <f>"    ref_intext_"&amp;F308&amp;": "&amp;""""&amp;"["&amp;G308&amp;"](#"&amp;F308&amp;")"&amp;""""</f>
        <v xml:space="preserve">    ref_intext_obbard_et_al_2010: "[Obbard et al., 2010](#obbard_et_al_2010)"</v>
      </c>
      <c r="P308" s="12" t="str">
        <f>"    ref_intext_"&amp;F308&amp;": "&amp;""""&amp;G308&amp;""""</f>
        <v xml:space="preserve">    ref_intext_obbard_et_al_2010: "Obbard et al., 2010"</v>
      </c>
      <c r="Q308" s="12" t="str">
        <f>"    ref_bib_"&amp;F308&amp;": "&amp;""""&amp;I308&amp;""""</f>
        <v xml:space="preserve">    ref_bib_obbard_et_al_2010: "Obbard, M. E., Howe, E. J., &amp; Kyle, C. J. (2010). Empirical Comparison of Density Estimators for Large Carnivores. *Journal of Applied Ecology*, 47(1), 76–84. &lt;https://doi.org/10.1111/j.1365-2664.2009.01758.x&gt;"</v>
      </c>
    </row>
    <row r="309" spans="2:17" ht="15">
      <c r="B309" s="12" t="b">
        <v>1</v>
      </c>
      <c r="C309" s="12" t="b">
        <v>0</v>
      </c>
      <c r="D309" s="12" t="b">
        <v>0</v>
      </c>
      <c r="E309" s="12" t="b">
        <v>1</v>
      </c>
      <c r="F309" s="12" t="s">
        <v>13</v>
      </c>
      <c r="G309" s="12" t="s">
        <v>149</v>
      </c>
      <c r="H309" s="12" t="s">
        <v>146</v>
      </c>
      <c r="I309" s="75" t="s">
        <v>2689</v>
      </c>
      <c r="J309" s="70" t="str">
        <f>"&lt;p style="&amp;""""&amp;"padding-left: 2em; text-indent: -2em;"&amp;""""&amp;"&gt;["&amp;I309&amp;"]&lt;/p&gt;{#"&amp;F309&amp;"}&lt;br&gt;&lt;br&gt;"</f>
        <v>&lt;p style="padding-left: 2em; text-indent: -2em;"&gt;[O'Brien, K. M. (2010). *Wildlife Picture Index: Implementation Manual Version 1. 0.* WCS Working Paper No. 39. &lt;https://library.wcs.org/doi/ctl/view/mid/33065/pubid/DMX534800000.aspx&gt;]&lt;/p&gt;{#obrien_2010}&lt;br&gt;&lt;br&gt;</v>
      </c>
      <c r="K309" s="12" t="s">
        <v>621</v>
      </c>
      <c r="L309" s="12" t="str">
        <f>LEFT(I309,141)&amp;" &lt;br&gt; &amp;nbsp;&amp;nbsp;&amp;nbsp;&amp;nbsp;&amp;nbsp;&amp;nbsp;&amp;nbsp;&amp;nbsp;"&amp;MID(I309,2,142)&amp;MID(I309,142,500)&amp;"&lt;br&gt;&lt;br&gt;"</f>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M309" s="12" t="str">
        <f>"{{ ref_intext_"&amp;F309&amp;" }}"</f>
        <v>{{ ref_intext_obrien_2010 }}</v>
      </c>
      <c r="N309" s="12" t="str">
        <f>"{{ ref_bib_"&amp;F309&amp;" }}"</f>
        <v>{{ ref_bib_obrien_2010 }}</v>
      </c>
      <c r="O309" s="12" t="str">
        <f>"    ref_intext_"&amp;F309&amp;": "&amp;""""&amp;"["&amp;G309&amp;"](#"&amp;F309&amp;")"&amp;""""</f>
        <v xml:space="preserve">    ref_intext_obrien_2010: "[O'Brien, 2010](#obrien_2010)"</v>
      </c>
      <c r="P309" s="12" t="str">
        <f>"    ref_intext_"&amp;F309&amp;": "&amp;""""&amp;G309&amp;""""</f>
        <v xml:space="preserve">    ref_intext_obrien_2010: "O'Brien, 2010"</v>
      </c>
      <c r="Q309" s="12" t="str">
        <f>"    ref_bib_"&amp;F309&amp;": "&amp;""""&amp;I309&amp;""""</f>
        <v xml:space="preserve">    ref_bib_obrien_2010: "O'Brien, K. M. (2010). *Wildlife Picture Index: Implementation Manual Version 1. 0.* WCS Working Paper No. 39. &lt;https://library.wcs.org/doi/ctl/view/mid/33065/pubid/DMX534800000.aspx&gt;"</v>
      </c>
    </row>
    <row r="310" spans="2:17" ht="15">
      <c r="B310" s="12" t="b">
        <v>1</v>
      </c>
      <c r="C310" s="12" t="b">
        <v>0</v>
      </c>
      <c r="D310" s="12" t="b">
        <v>0</v>
      </c>
      <c r="E310" s="12" t="b">
        <v>1</v>
      </c>
      <c r="F310" s="12" t="s">
        <v>12</v>
      </c>
      <c r="G310" s="12" t="s">
        <v>146</v>
      </c>
      <c r="H310" s="12" t="s">
        <v>2693</v>
      </c>
      <c r="I310" s="75" t="s">
        <v>2692</v>
      </c>
      <c r="J310" s="70" t="str">
        <f>"&lt;p style="&amp;""""&amp;"padding-left: 2em; text-indent: -2em;"&amp;""""&amp;"&gt;["&amp;I310&amp;"]&lt;/p&gt;{#"&amp;F310&amp;"}&lt;br&gt;&lt;br&gt;"</f>
        <v>&lt;p style="padding-left: 2em; text-indent: -2em;"&gt;[O'Brien, T. G., Kinnaird, M. F., &amp; Wibisono, H. T. (2003). Crouching tigers, hidden prey: Sumatran tiger and prey populations in a tropical forest landscape. *Animal Conservation, 6*(2), 131-139. &lt;https://doi.org/10.1017/s1367943003003172&gt;]&lt;/p&gt;{#obrien_2011}&lt;br&gt;&lt;br&gt;</v>
      </c>
      <c r="K310" s="12" t="s">
        <v>621</v>
      </c>
      <c r="L310" s="12" t="str">
        <f>LEFT(I310,141)&amp;" &lt;br&gt; &amp;nbsp;&amp;nbsp;&amp;nbsp;&amp;nbsp;&amp;nbsp;&amp;nbsp;&amp;nbsp;&amp;nbsp;"&amp;MID(I310,2,142)&amp;MID(I310,142,500)&amp;"&lt;br&gt;&lt;br&gt;"</f>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M310" s="12" t="str">
        <f>"{{ ref_intext_"&amp;F310&amp;" }}"</f>
        <v>{{ ref_intext_obrien_2011 }}</v>
      </c>
      <c r="N310" s="12" t="str">
        <f>"{{ ref_bib_"&amp;F310&amp;" }}"</f>
        <v>{{ ref_bib_obrien_2011 }}</v>
      </c>
      <c r="O310" s="12" t="str">
        <f>"    ref_intext_"&amp;F310&amp;": "&amp;""""&amp;"["&amp;G310&amp;"](#"&amp;F310&amp;")"&amp;""""</f>
        <v xml:space="preserve">    ref_intext_obrien_2011: "[O'Brien, 2011](#obrien_2011)"</v>
      </c>
      <c r="P310" s="12" t="str">
        <f>"    ref_intext_"&amp;F310&amp;": "&amp;""""&amp;G310&amp;""""</f>
        <v xml:space="preserve">    ref_intext_obrien_2011: "O'Brien, 2011"</v>
      </c>
      <c r="Q310" s="12" t="str">
        <f>"    ref_bib_"&amp;F310&amp;": "&amp;""""&amp;I310&amp;""""</f>
        <v xml:space="preserve">    ref_bib_obrien_2011: "O'Brien, T. G., Kinnaird, M. F., &amp; Wibisono, H. T. (2003). Crouching tigers, hidden prey: Sumatran tiger and prey populations in a tropical forest landscape. *Animal Conservation, 6*(2), 131-139. &lt;https://doi.org/10.1017/s1367943003003172&gt;"</v>
      </c>
    </row>
    <row r="311" spans="2:17" ht="15">
      <c r="B311" s="12" t="b">
        <v>1</v>
      </c>
      <c r="C311" s="12" t="b">
        <v>1</v>
      </c>
      <c r="D311" s="12" t="b">
        <v>0</v>
      </c>
      <c r="E311" s="12" t="b">
        <v>1</v>
      </c>
      <c r="F311" s="12" t="s">
        <v>1534</v>
      </c>
      <c r="G311" s="12" t="s">
        <v>147</v>
      </c>
      <c r="H311" s="12" t="s">
        <v>2691</v>
      </c>
      <c r="I311" s="75" t="s">
        <v>2690</v>
      </c>
      <c r="J311" s="70" t="str">
        <f>"&lt;p style="&amp;""""&amp;"padding-left: 2em; text-indent: -2em;"&amp;""""&amp;"&gt;["&amp;I311&amp;"]&lt;/p&gt;{#"&amp;F311&amp;"}&lt;br&gt;&lt;br&gt;"</f>
        <v>&lt;p style="padding-left: 2em; text-indent: -2em;"&gt;[O'Brien, T. G., &amp; Kinnaird, M. F. (2011). Density estimation of sympatric carnivores using spatially explicit capture–recapture methods and standard trapping grid. *Ecological Applications, 21*(8), 2908–2916. &lt;https://www.jstor.org/stable/41417102&gt;]&lt;/p&gt;{#obrien_et_al_2011}&lt;br&gt;&lt;br&gt;</v>
      </c>
      <c r="K311" s="12" t="s">
        <v>621</v>
      </c>
      <c r="L311" s="12" t="str">
        <f>LEFT(I311,141)&amp;" &lt;br&gt; &amp;nbsp;&amp;nbsp;&amp;nbsp;&amp;nbsp;&amp;nbsp;&amp;nbsp;&amp;nbsp;&amp;nbsp;"&amp;MID(I311,2,142)&amp;MID(I311,142,500)&amp;"&lt;br&gt;&lt;br&gt;"</f>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M311" s="12" t="str">
        <f>"{{ ref_intext_"&amp;F311&amp;" }}"</f>
        <v>{{ ref_intext_obrien_et_al_2011 }}</v>
      </c>
      <c r="N311" s="12" t="str">
        <f>"{{ ref_bib_"&amp;F311&amp;" }}"</f>
        <v>{{ ref_bib_obrien_et_al_2011 }}</v>
      </c>
      <c r="O311" s="12" t="str">
        <f>"    ref_intext_"&amp;F311&amp;": "&amp;""""&amp;"["&amp;G311&amp;"](#"&amp;F311&amp;")"&amp;""""</f>
        <v xml:space="preserve">    ref_intext_obrien_et_al_2011: "[O'Brien et al., 2011](#obrien_et_al_2011)"</v>
      </c>
      <c r="P311" s="12" t="str">
        <f>"    ref_intext_"&amp;F311&amp;": "&amp;""""&amp;G311&amp;""""</f>
        <v xml:space="preserve">    ref_intext_obrien_et_al_2011: "O'Brien et al., 2011"</v>
      </c>
      <c r="Q311" s="12" t="str">
        <f>"    ref_bib_"&amp;F311&amp;": "&amp;""""&amp;I311&amp;""""</f>
        <v xml:space="preserve">    ref_bib_obrien_et_al_2011: "O'Brien, T. G., &amp; Kinnaird, M. F. (2011). Density estimation of sympatric carnivores using spatially explicit capture–recapture methods and standard trapping grid. *Ecological Applications, 21*(8), 2908–2916. &lt;https://www.jstor.org/stable/41417102&gt;"</v>
      </c>
    </row>
    <row r="312" spans="2:17" ht="15">
      <c r="B312" s="12" t="b">
        <v>1</v>
      </c>
      <c r="C312" s="12" t="b">
        <v>0</v>
      </c>
      <c r="D312" s="12" t="b">
        <v>0</v>
      </c>
      <c r="E312" s="12" t="b">
        <v>1</v>
      </c>
      <c r="F312" s="12" t="s">
        <v>1535</v>
      </c>
      <c r="G312" s="12" t="s">
        <v>145</v>
      </c>
      <c r="H312" s="12" t="s">
        <v>143</v>
      </c>
      <c r="I312" s="75" t="s">
        <v>2699</v>
      </c>
      <c r="J312" s="70" t="str">
        <f>"&lt;p style="&amp;""""&amp;"padding-left: 2em; text-indent: -2em;"&amp;""""&amp;"&gt;["&amp;I312&amp;"]&lt;/p&gt;{#"&amp;F312&amp;"}&lt;br&gt;&lt;br&gt;"</f>
        <v>&lt;p style="padding-left: 2em; text-indent: -2em;"&gt;[O'Brien,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&lt;https://doi.org/10.1007/978-4-431-99495-4_6&gt;]&lt;/p&gt;{#obrien_et_al_2013}&lt;br&gt;&lt;br&gt;</v>
      </c>
      <c r="K312" s="12" t="s">
        <v>621</v>
      </c>
      <c r="L312" s="12" t="str">
        <f>LEFT(I312,141)&amp;" &lt;br&gt; &amp;nbsp;&amp;nbsp;&amp;nbsp;&amp;nbsp;&amp;nbsp;&amp;nbsp;&amp;nbsp;&amp;nbsp;"&amp;MID(I312,2,142)&amp;MID(I312,142,500)&amp;"&lt;br&gt;&lt;br&gt;"</f>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M312" s="12" t="str">
        <f>"{{ ref_intext_"&amp;F312&amp;" }}"</f>
        <v>{{ ref_intext_obrien_et_al_2013 }}</v>
      </c>
      <c r="N312" s="12" t="str">
        <f>"{{ ref_bib_"&amp;F312&amp;" }}"</f>
        <v>{{ ref_bib_obrien_et_al_2013 }}</v>
      </c>
      <c r="O312" s="12" t="str">
        <f>"    ref_intext_"&amp;F312&amp;": "&amp;""""&amp;"["&amp;G312&amp;"](#"&amp;F312&amp;")"&amp;""""</f>
        <v xml:space="preserve">    ref_intext_obrien_et_al_2013: "[O'Brien et al., 2013](#obrien_et_al_2013)"</v>
      </c>
      <c r="P312" s="12" t="str">
        <f>"    ref_intext_"&amp;F312&amp;": "&amp;""""&amp;G312&amp;""""</f>
        <v xml:space="preserve">    ref_intext_obrien_et_al_2013: "O'Brien et al., 2013"</v>
      </c>
      <c r="Q312" s="12" t="str">
        <f>"    ref_bib_"&amp;F312&amp;": "&amp;""""&amp;I312&amp;""""</f>
        <v xml:space="preserve">    ref_bib_obrien_et_al_2013: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313" spans="2:17" ht="15">
      <c r="B313" s="12" t="b">
        <v>1</v>
      </c>
      <c r="C313" s="12" t="b">
        <v>0</v>
      </c>
      <c r="D313" s="12" t="b">
        <v>1</v>
      </c>
      <c r="E313" s="12" t="b">
        <v>1</v>
      </c>
      <c r="F313" s="12" t="s">
        <v>1536</v>
      </c>
      <c r="G313" s="12" t="s">
        <v>150</v>
      </c>
      <c r="H313" s="12" t="s">
        <v>149</v>
      </c>
      <c r="I313" s="75" t="s">
        <v>2698</v>
      </c>
      <c r="J313" s="70" t="str">
        <f>"&lt;p style="&amp;""""&amp;"padding-left: 2em; text-indent: -2em;"&amp;""""&amp;"&gt;["&amp;I313&amp;"]&lt;/p&gt;{#"&amp;F313&amp;"}&lt;br&gt;&lt;br&gt;"</f>
        <v>&lt;p style="padding-left: 2em; text-indent: -2em;"&gt;[O'Brien, T. G. (2011). Abundance, Density and Relative Abundance: A Conceptual Framework. In A. F. O'Connell, J. D. Nichols, &amp; K. U. Karanth (Eds.), *Camera Traps In Animal Ecology: Methods and Analyses* (pp. 71–96). Springer. &lt;https://doi.org/10.1007/978-4-431-99495-4_6&gt;]&lt;/p&gt;{#obrien_kinnaird_2011}&lt;br&gt;&lt;br&gt;</v>
      </c>
      <c r="K313" s="12" t="s">
        <v>621</v>
      </c>
      <c r="L313" s="12" t="str">
        <f>LEFT(I313,141)&amp;" &lt;br&gt; &amp;nbsp;&amp;nbsp;&amp;nbsp;&amp;nbsp;&amp;nbsp;&amp;nbsp;&amp;nbsp;&amp;nbsp;"&amp;MID(I313,2,142)&amp;MID(I313,142,500)&amp;"&lt;br&gt;&lt;br&gt;"</f>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M313" s="12" t="str">
        <f>"{{ ref_intext_"&amp;F313&amp;" }}"</f>
        <v>{{ ref_intext_obrien_kinnaird_2011 }}</v>
      </c>
      <c r="N313" s="12" t="str">
        <f>"{{ ref_bib_"&amp;F313&amp;" }}"</f>
        <v>{{ ref_bib_obrien_kinnaird_2011 }}</v>
      </c>
      <c r="O313" s="12" t="str">
        <f>"    ref_intext_"&amp;F313&amp;": "&amp;""""&amp;"["&amp;G313&amp;"](#"&amp;F313&amp;")"&amp;""""</f>
        <v xml:space="preserve">    ref_intext_obrien_kinnaird_2011: "[O'Brien &amp; Kinnaird, 2011](#obrien_kinnaird_2011)"</v>
      </c>
      <c r="P313" s="12" t="str">
        <f>"    ref_intext_"&amp;F313&amp;": "&amp;""""&amp;G313&amp;""""</f>
        <v xml:space="preserve">    ref_intext_obrien_kinnaird_2011: "O'Brien &amp; Kinnaird, 2011"</v>
      </c>
      <c r="Q313" s="12" t="str">
        <f>"    ref_bib_"&amp;F313&amp;": "&amp;""""&amp;I313&amp;""""</f>
        <v xml:space="preserve">    ref_bib_obrien_kinnaird_2011: "O'Brien, T. G. (2011). Abundance, Density and Relative Abundance: A Conceptual Framework. In A. F. O'Connell, J. D. Nichols, &amp; K. U. Karanth (Eds.), *Camera Traps In Animal Ecology: Methods and Analyses* (pp. 71–96). Springer. &lt;https://doi.org/10.1007/978-4-431-99495-4_6&gt;"</v>
      </c>
    </row>
    <row r="314" spans="2:17" ht="15">
      <c r="B314" s="12" t="b">
        <v>0</v>
      </c>
      <c r="C314" s="12" t="b">
        <v>1</v>
      </c>
      <c r="D314" s="12" t="b">
        <v>0</v>
      </c>
      <c r="E314" s="12" t="b">
        <v>1</v>
      </c>
      <c r="F314" s="12" t="s">
        <v>1537</v>
      </c>
      <c r="G314" s="12" t="s">
        <v>143</v>
      </c>
      <c r="H314" s="12" t="s">
        <v>144</v>
      </c>
      <c r="I314" s="75" t="s">
        <v>2701</v>
      </c>
      <c r="J314" s="70" t="str">
        <f>"&lt;p style="&amp;""""&amp;"padding-left: 2em; text-indent: -2em;"&amp;""""&amp;"&gt;["&amp;I314&amp;"]&lt;/p&gt;{#"&amp;F314&amp;"}&lt;br&gt;&lt;br&gt;"</f>
        <v>&lt;p style="padding-left: 2em; text-indent: -2em;"&gt;[O'Connell, A. F., Nichols, J. D., &amp; Karanth, K. U. (Eds. ). (2010). Camera traps in Animal Ecology: Methods and Analyses. Springer. &lt;https://doi.org/10.1007/978-4-431-99495-4&gt;]&lt;/p&gt;{#oconnell_bailey_2011a}&lt;br&gt;&lt;br&gt;</v>
      </c>
      <c r="K314" s="12" t="s">
        <v>621</v>
      </c>
      <c r="L314" s="12" t="str">
        <f>LEFT(I314,141)&amp;" &lt;br&gt; &amp;nbsp;&amp;nbsp;&amp;nbsp;&amp;nbsp;&amp;nbsp;&amp;nbsp;&amp;nbsp;&amp;nbsp;"&amp;MID(I314,2,142)&amp;MID(I314,142,500)&amp;"&lt;br&gt;&lt;br&gt;"</f>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M314" s="12" t="str">
        <f>"{{ ref_intext_"&amp;F314&amp;" }}"</f>
        <v>{{ ref_intext_oconnell_bailey_2011a }}</v>
      </c>
      <c r="N314" s="12" t="str">
        <f>"{{ ref_bib_"&amp;F314&amp;" }}"</f>
        <v>{{ ref_bib_oconnell_bailey_2011a }}</v>
      </c>
      <c r="O314" s="12" t="str">
        <f>"    ref_intext_"&amp;F314&amp;": "&amp;""""&amp;"["&amp;G314&amp;"](#"&amp;F314&amp;")"&amp;""""</f>
        <v xml:space="preserve">    ref_intext_oconnell_bailey_2011a: "[O'Connell &amp; Bailey, 2011a](#oconnell_bailey_2011a)"</v>
      </c>
      <c r="P314" s="12" t="str">
        <f>"    ref_intext_"&amp;F314&amp;": "&amp;""""&amp;G314&amp;""""</f>
        <v xml:space="preserve">    ref_intext_oconnell_bailey_2011a: "O'Connell &amp; Bailey, 2011a"</v>
      </c>
      <c r="Q314" s="12" t="str">
        <f>"    ref_bib_"&amp;F314&amp;": "&amp;""""&amp;I314&amp;""""</f>
        <v xml:space="preserve">    ref_bib_oconnell_bailey_2011a: "O'Connell, A. F., Nichols, J. D., &amp; Karanth, K. U. (Eds. ). (2010). Camera traps in Animal Ecology: Methods and Analyses. Springer. &lt;https://doi.org/10.1007/978-4-431-99495-4&gt;"</v>
      </c>
    </row>
    <row r="315" spans="2:17" ht="15">
      <c r="B315" s="12" t="b">
        <v>0</v>
      </c>
      <c r="C315" s="12" t="b">
        <v>1</v>
      </c>
      <c r="D315" s="12" t="b">
        <v>1</v>
      </c>
      <c r="E315" s="12" t="b">
        <v>1</v>
      </c>
      <c r="F315" s="12" t="s">
        <v>1538</v>
      </c>
      <c r="G315" s="12" t="s">
        <v>144</v>
      </c>
      <c r="H315" s="12" t="s">
        <v>142</v>
      </c>
      <c r="I315" s="75" t="s">
        <v>2700</v>
      </c>
      <c r="J315" s="70" t="str">
        <f>"&lt;p style="&amp;""""&amp;"padding-left: 2em; text-indent: -2em;"&amp;""""&amp;"&gt;["&amp;I315&amp;"]&lt;/p&gt;{#"&amp;F315&amp;"}&lt;br&gt;&lt;br&gt;"</f>
        <v>&lt;p style="padding-left: 2em; text-indent: -2em;"&gt;[O'Connell, A. F., &amp; Bailey, L. L. (2011a). Inference for Occupancy and Occupancy Dynamics. In O'Connell, A. F. Nichols, J. D. &amp; Karanth, K. U. (Eds.), *Camera Traps In Animal Ecology: Methods and Analyses* (pp. 191–206). Springer. &lt;https://doi.org/10.1007/978-4-431-99495-4_6&gt;]&lt;/p&gt;{#oconnell_et_al_2006}&lt;br&gt;&lt;br&gt;</v>
      </c>
      <c r="K315" s="12" t="s">
        <v>621</v>
      </c>
      <c r="L315" s="12" t="str">
        <f>LEFT(I315,141)&amp;" &lt;br&gt; &amp;nbsp;&amp;nbsp;&amp;nbsp;&amp;nbsp;&amp;nbsp;&amp;nbsp;&amp;nbsp;&amp;nbsp;"&amp;MID(I315,2,142)&amp;MID(I315,142,500)&amp;"&lt;br&gt;&lt;br&gt;"</f>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M315" s="12" t="str">
        <f>"{{ ref_intext_"&amp;F315&amp;" }}"</f>
        <v>{{ ref_intext_oconnell_et_al_2006 }}</v>
      </c>
      <c r="N315" s="12" t="str">
        <f>"{{ ref_bib_"&amp;F315&amp;" }}"</f>
        <v>{{ ref_bib_oconnell_et_al_2006 }}</v>
      </c>
      <c r="O315" s="12" t="str">
        <f>"    ref_intext_"&amp;F315&amp;": "&amp;""""&amp;"["&amp;G315&amp;"](#"&amp;F315&amp;")"&amp;""""</f>
        <v xml:space="preserve">    ref_intext_oconnell_et_al_2006: "[O'Connell et al., 2006](#oconnell_et_al_2006)"</v>
      </c>
      <c r="P315" s="12" t="str">
        <f>"    ref_intext_"&amp;F315&amp;": "&amp;""""&amp;G315&amp;""""</f>
        <v xml:space="preserve">    ref_intext_oconnell_et_al_2006: "O'Connell et al., 2006"</v>
      </c>
      <c r="Q315" s="12" t="str">
        <f>"    ref_bib_"&amp;F315&amp;": "&amp;""""&amp;I315&amp;""""</f>
        <v xml:space="preserve">    ref_bib_oconnell_et_al_2006: "O'Connell, A. F., &amp; Bailey, L. L. (2011a). Inference for Occupancy and Occupancy Dynamics. In O'Connell, A. F. Nichols, J. D. &amp; Karanth, K. U. (Eds.), *Camera Traps In Animal Ecology: Methods and Analyses* (pp. 191–206). Springer. &lt;https://doi.org/10.1007/978-4-431-99495-4_6&gt;"</v>
      </c>
    </row>
    <row r="316" spans="2:17" ht="15">
      <c r="B316" s="12" t="b">
        <v>1</v>
      </c>
      <c r="C316" s="12" t="b">
        <v>0</v>
      </c>
      <c r="D316" s="12" t="b">
        <v>1</v>
      </c>
      <c r="E316" s="12" t="b">
        <v>1</v>
      </c>
      <c r="F316" s="12" t="s">
        <v>1539</v>
      </c>
      <c r="G316" s="12" t="s">
        <v>142</v>
      </c>
      <c r="H316" s="12" t="s">
        <v>141</v>
      </c>
      <c r="I316" s="75" t="s">
        <v>2702</v>
      </c>
      <c r="J316" s="70" t="str">
        <f>"&lt;p style="&amp;""""&amp;"padding-left: 2em; text-indent: -2em;"&amp;""""&amp;"&gt;["&amp;I316&amp;"]&lt;/p&gt;{#"&amp;F316&amp;"}&lt;br&gt;&lt;br&gt;"</f>
        <v>&lt;p style="padding-left: 2em; text-indent: -2em;"&gt;[O'Connell,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&lt;https://doi.org/10.2193/0022-541X(2006)70[1625:ESOADP]2.0.CO;2&gt;]&lt;/p&gt;{#oconnell_et_al_2011}&lt;br&gt;&lt;br&gt;</v>
      </c>
      <c r="K316" s="12" t="s">
        <v>621</v>
      </c>
      <c r="L316" s="12" t="str">
        <f>LEFT(I316,141)&amp;" &lt;br&gt; &amp;nbsp;&amp;nbsp;&amp;nbsp;&amp;nbsp;&amp;nbsp;&amp;nbsp;&amp;nbsp;&amp;nbsp;"&amp;MID(I316,2,142)&amp;MID(I316,142,500)&amp;"&lt;br&gt;&lt;br&gt;"</f>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M316" s="12" t="str">
        <f>"{{ ref_intext_"&amp;F316&amp;" }}"</f>
        <v>{{ ref_intext_oconnell_et_al_2011 }}</v>
      </c>
      <c r="N316" s="12" t="str">
        <f>"{{ ref_bib_"&amp;F316&amp;" }}"</f>
        <v>{{ ref_bib_oconnell_et_al_2011 }}</v>
      </c>
      <c r="O316" s="12" t="str">
        <f>"    ref_intext_"&amp;F316&amp;": "&amp;""""&amp;"["&amp;G316&amp;"](#"&amp;F316&amp;")"&amp;""""</f>
        <v xml:space="preserve">    ref_intext_oconnell_et_al_2011: "[O'Connell et al., 2011](#oconnell_et_al_2011)"</v>
      </c>
      <c r="P316" s="12" t="str">
        <f>"    ref_intext_"&amp;F316&amp;": "&amp;""""&amp;G316&amp;""""</f>
        <v xml:space="preserve">    ref_intext_oconnell_et_al_2011: "O'Connell et al., 2011"</v>
      </c>
      <c r="Q316" s="12" t="str">
        <f>"    ref_bib_"&amp;F316&amp;": "&amp;""""&amp;I316&amp;""""</f>
        <v xml:space="preserve">    ref_bib_oconnell_et_al_2011: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317" spans="2:17" ht="15">
      <c r="B317" s="12" t="b">
        <v>1</v>
      </c>
      <c r="C317" s="12" t="b">
        <v>0</v>
      </c>
      <c r="D317" s="12" t="b">
        <v>0</v>
      </c>
      <c r="E317" s="12" t="b">
        <v>1</v>
      </c>
      <c r="F317" s="12" t="s">
        <v>1540</v>
      </c>
      <c r="G317" s="12" t="s">
        <v>141</v>
      </c>
      <c r="H317" s="12" t="s">
        <v>795</v>
      </c>
      <c r="I317" s="75" t="s">
        <v>2703</v>
      </c>
      <c r="J317" s="70" t="str">
        <f>"&lt;p style="&amp;""""&amp;"padding-left: 2em; text-indent: -2em;"&amp;""""&amp;"&gt;["&amp;I317&amp;"]&lt;/p&gt;{#"&amp;F317&amp;"}&lt;br&gt;&lt;br&gt;"</f>
        <v>&lt;p style="padding-left: 2em; text-indent: -2em;"&gt;[O'Connor, K. M., Nathan, L. R., Liberati, M. R., Tingley, M. W., Vokoun, J. C., &amp; Rittenhouse, T. A. G. (2017). Camera trap arrays improve detection probability of wildlife: Investigating study design considerations using an empirical dataset. PloS One, 12(4), e0175684. &lt;https://doi.org/10.1371/journal.pone.0175684&gt;]&lt;/p&gt;{#oconnor_et_al_2017}&lt;br&gt;&lt;br&gt;</v>
      </c>
      <c r="K317" s="12" t="s">
        <v>621</v>
      </c>
      <c r="L317" s="12" t="str">
        <f>LEFT(I317,141)&amp;" &lt;br&gt; &amp;nbsp;&amp;nbsp;&amp;nbsp;&amp;nbsp;&amp;nbsp;&amp;nbsp;&amp;nbsp;&amp;nbsp;"&amp;MID(I317,2,142)&amp;MID(I317,142,500)&amp;"&lt;br&gt;&lt;br&gt;"</f>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M317" s="12" t="str">
        <f>"{{ ref_intext_"&amp;F317&amp;" }}"</f>
        <v>{{ ref_intext_oconnor_et_al_2017 }}</v>
      </c>
      <c r="N317" s="12" t="str">
        <f>"{{ ref_bib_"&amp;F317&amp;" }}"</f>
        <v>{{ ref_bib_oconnor_et_al_2017 }}</v>
      </c>
      <c r="O317" s="12" t="str">
        <f>"    ref_intext_"&amp;F317&amp;": "&amp;""""&amp;"["&amp;G317&amp;"](#"&amp;F317&amp;")"&amp;""""</f>
        <v xml:space="preserve">    ref_intext_oconnor_et_al_2017: "[O'Connor et al., 2017](#oconnor_et_al_2017)"</v>
      </c>
      <c r="P317" s="12" t="str">
        <f>"    ref_intext_"&amp;F317&amp;": "&amp;""""&amp;G317&amp;""""</f>
        <v xml:space="preserve">    ref_intext_oconnor_et_al_2017: "O'Connor et al., 2017"</v>
      </c>
      <c r="Q317" s="12" t="str">
        <f>"    ref_bib_"&amp;F317&amp;": "&amp;""""&amp;I317&amp;""""</f>
        <v xml:space="preserve">    ref_bib_oconnor_et_al_2017: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318" spans="2:17" ht="15">
      <c r="E318" s="12" t="b">
        <v>1</v>
      </c>
      <c r="F318" s="12" t="s">
        <v>3511</v>
      </c>
      <c r="G318" s="12" t="s">
        <v>3510</v>
      </c>
      <c r="I318" s="75" t="s">
        <v>3509</v>
      </c>
      <c r="J318" s="70" t="str">
        <f>"&lt;p style="&amp;""""&amp;"padding-left: 2em; text-indent: -2em;"&amp;""""&amp;"&gt;["&amp;I318&amp;"]&lt;/p&gt;{#"&amp;F318&amp;"}&lt;br&gt;&lt;br&gt;"</f>
        <v>&lt;p style="padding-left: 2em; text-indent: -2em;"&gt;[Ofstad, E. G., Herfindal, I., Solberg, E. J., &amp; Saether, B. E. (2016). Home ranges, habitat and body mass: Simple correlates of home range size in ungulates. *Proceedings of the Royal Society B: Biological Sciences, 283* (1845), 20161234. &lt;https://doi.org/10.1098/rspb.2016.1234&gt;]&lt;/p&gt;{#ofstad_2016}&lt;br&gt;&lt;br&gt;</v>
      </c>
      <c r="K318" s="12" t="s">
        <v>621</v>
      </c>
      <c r="M318" s="12" t="str">
        <f>"{{ ref_intext_"&amp;F318&amp;" }}"</f>
        <v>{{ ref_intext_ofstad_2016 }}</v>
      </c>
      <c r="N318" s="12" t="str">
        <f>"{{ ref_bib_"&amp;F318&amp;" }}"</f>
        <v>{{ ref_bib_ofstad_2016 }}</v>
      </c>
      <c r="O318" s="12" t="str">
        <f>"    ref_intext_"&amp;F318&amp;": "&amp;""""&amp;"["&amp;G318&amp;"](#"&amp;F318&amp;")"&amp;""""</f>
        <v xml:space="preserve">    ref_intext_ofstad_2016: "[Ofstad, 2016](#ofstad_2016)"</v>
      </c>
      <c r="P318" s="12" t="str">
        <f>"    ref_intext_"&amp;F318&amp;": "&amp;""""&amp;G318&amp;""""</f>
        <v xml:space="preserve">    ref_intext_ofstad_2016: "Ofstad, 2016"</v>
      </c>
      <c r="Q318" s="12" t="str">
        <f>"    ref_bib_"&amp;F318&amp;": "&amp;""""&amp;I318&amp;""""</f>
        <v xml:space="preserve">    ref_bib_ofstad_2016: "Ofstad, E. G., Herfindal, I., Solberg, E. J., &amp; Saether, B. E. (2016). Home ranges, habitat and body mass: Simple correlates of home range size in ungulates. *Proceedings of the Royal Society B: Biological Sciences, 283* (1845), 20161234. &lt;https://doi.org/10.1098/rspb.2016.1234&gt;"</v>
      </c>
    </row>
    <row r="319" spans="2:17" ht="15">
      <c r="B319" s="12" t="b">
        <v>0</v>
      </c>
      <c r="C319" s="12" t="b">
        <v>0</v>
      </c>
      <c r="E319" s="12" t="b">
        <v>1</v>
      </c>
      <c r="F319" s="12" t="s">
        <v>1843</v>
      </c>
      <c r="G319" s="12" t="s">
        <v>1635</v>
      </c>
      <c r="H319" s="12" t="s">
        <v>1635</v>
      </c>
      <c r="I319" s="75" t="s">
        <v>2704</v>
      </c>
      <c r="J319" s="70" t="str">
        <f>"&lt;p style="&amp;""""&amp;"padding-left: 2em; text-indent: -2em;"&amp;""""&amp;"&gt;["&amp;I319&amp;"]&lt;/p&gt;{#"&amp;F319&amp;"}&lt;br&gt;&lt;br&gt;"</f>
        <v>&lt;p style="padding-left: 2em; text-indent: -2em;"&gt;[Oksanen,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&lt;https://doi.org/10.32614/CRAN.package.vegan]&lt;/p&gt;{#oksanen_et_al_2024}&lt;br&gt;&lt;br&gt;</v>
      </c>
      <c r="K319" s="12" t="s">
        <v>621</v>
      </c>
      <c r="L319" s="12" t="str">
        <f>LEFT(I319,141)&amp;" &lt;br&gt; &amp;nbsp;&amp;nbsp;&amp;nbsp;&amp;nbsp;&amp;nbsp;&amp;nbsp;&amp;nbsp;&amp;nbsp;"&amp;MID(I319,2,142)&amp;MID(I319,142,500)&amp;"&lt;br&gt;&lt;br&gt;"</f>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M319" s="12" t="str">
        <f>"{{ ref_intext_"&amp;F319&amp;" }}"</f>
        <v>{{ ref_intext_oksanen_et_al_2024 }}</v>
      </c>
      <c r="N319" s="12" t="str">
        <f>"{{ ref_bib_"&amp;F319&amp;" }}"</f>
        <v>{{ ref_bib_oksanen_et_al_2024 }}</v>
      </c>
      <c r="O319" s="12" t="str">
        <f>"    ref_intext_"&amp;F319&amp;": "&amp;""""&amp;"["&amp;G319&amp;"](#"&amp;F319&amp;")"&amp;""""</f>
        <v xml:space="preserve">    ref_intext_oksanen_et_al_2024: "[Oksanen et al., 2024](#oksanen_et_al_2024)"</v>
      </c>
      <c r="P319" s="12" t="str">
        <f>"    ref_intext_"&amp;F319&amp;": "&amp;""""&amp;G319&amp;""""</f>
        <v xml:space="preserve">    ref_intext_oksanen_et_al_2024: "Oksanen et al., 2024"</v>
      </c>
      <c r="Q319" s="12" t="str">
        <f>"    ref_bib_"&amp;F319&amp;": "&amp;""""&amp;I319&amp;""""</f>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320" spans="2:17" ht="15">
      <c r="E320" s="12" t="b">
        <v>1</v>
      </c>
      <c r="F320" s="12" t="s">
        <v>3424</v>
      </c>
      <c r="G320" s="12" t="s">
        <v>3426</v>
      </c>
      <c r="I320" s="75" t="s">
        <v>3425</v>
      </c>
      <c r="J320" s="70" t="str">
        <f>"&lt;p style="&amp;""""&amp;"padding-left: 2em; text-indent: -2em;"&amp;""""&amp;"&gt;["&amp;I320&amp;"]&lt;/p&gt;{#"&amp;F320&amp;"}&lt;br&gt;&lt;br&gt;"</f>
        <v>&lt;p style="padding-left: 2em; text-indent: -2em;"&gt;[Otis, D. L., Burnham, K. P., White, G. C.. &amp; Anderson, D. R. (1978). Statistical Inference from Capture Data on Closed Animal Populations. *Wildlife Monographs, 62*, 3–135. &lt;https://pubs.usgs.gov/publication/70119899&gt;]&lt;/p&gt;{#otis_et_al_1978}&lt;br&gt;&lt;br&gt;</v>
      </c>
      <c r="K320" s="12" t="s">
        <v>621</v>
      </c>
      <c r="M320" s="12" t="str">
        <f>"{{ ref_intext_"&amp;F320&amp;" }}"</f>
        <v>{{ ref_intext_otis_et_al_1978 }}</v>
      </c>
      <c r="N320" s="12" t="str">
        <f>"{{ ref_bib_"&amp;F320&amp;" }}"</f>
        <v>{{ ref_bib_otis_et_al_1978 }}</v>
      </c>
      <c r="O320" s="12" t="str">
        <f>"    ref_intext_"&amp;F320&amp;": "&amp;""""&amp;"["&amp;G320&amp;"](#"&amp;F320&amp;")"&amp;""""</f>
        <v xml:space="preserve">    ref_intext_otis_et_al_1978: "[Otis et al., 1978](#otis_et_al_1978)"</v>
      </c>
      <c r="P320" s="12" t="str">
        <f>"    ref_intext_"&amp;F320&amp;": "&amp;""""&amp;G320&amp;""""</f>
        <v xml:space="preserve">    ref_intext_otis_et_al_1978: "Otis et al., 1978"</v>
      </c>
      <c r="Q320" s="12" t="str">
        <f>"    ref_bib_"&amp;F320&amp;": "&amp;""""&amp;I320&amp;""""</f>
        <v xml:space="preserve">    ref_bib_otis_et_al_1978: "Otis, D. L., Burnham, K. P., White, G. C.. &amp; Anderson, D. R. (1978). Statistical Inference from Capture Data on Closed Animal Populations. *Wildlife Monographs, 62*, 3–135. &lt;https://pubs.usgs.gov/publication/70119899&gt;"</v>
      </c>
    </row>
    <row r="321" spans="2:17" ht="15">
      <c r="B321" s="12" t="b">
        <v>1</v>
      </c>
      <c r="C321" s="12" t="b">
        <v>0</v>
      </c>
      <c r="D321" s="12" t="b">
        <v>0</v>
      </c>
      <c r="E321" s="12" t="b">
        <v>1</v>
      </c>
      <c r="F321" s="12" t="s">
        <v>1541</v>
      </c>
      <c r="G321" s="12" t="s">
        <v>139</v>
      </c>
      <c r="H321" s="12" t="s">
        <v>139</v>
      </c>
      <c r="I321" s="75" t="s">
        <v>1770</v>
      </c>
      <c r="J321" s="70" t="str">
        <f>"&lt;p style="&amp;""""&amp;"padding-left: 2em; text-indent: -2em;"&amp;""""&amp;"&gt;["&amp;I321&amp;"]&lt;/p&gt;{#"&amp;F321&amp;"}&lt;br&gt;&lt;br&gt;"</f>
        <v>&lt;p style="padding-left: 2em; text-indent: -2em;"&gt;[Pacifici, K., Reich, B. J., Dorazio, R. M., Conroy, M. J., &amp; McPherson, J. (2016). Occupancy estimation for rare species using a spatially‐adaptive sampling design. *Methods in Ecology and Evolution, 7*(3), 285–293. &lt;https://doi.org/10.1111/2041-210x.12499&gt;]&lt;/p&gt;{#pacifici_et_al_2016}&lt;br&gt;&lt;br&gt;</v>
      </c>
      <c r="K321" s="12" t="s">
        <v>621</v>
      </c>
      <c r="L321" s="12" t="str">
        <f>LEFT(I321,141)&amp;" &lt;br&gt; &amp;nbsp;&amp;nbsp;&amp;nbsp;&amp;nbsp;&amp;nbsp;&amp;nbsp;&amp;nbsp;&amp;nbsp;"&amp;MID(I321,2,142)&amp;MID(I321,142,500)&amp;"&lt;br&gt;&lt;br&gt;"</f>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M321" s="12" t="str">
        <f>"{{ ref_intext_"&amp;F321&amp;" }}"</f>
        <v>{{ ref_intext_pacifici_et_al_2016 }}</v>
      </c>
      <c r="N321" s="12" t="str">
        <f>"{{ ref_bib_"&amp;F321&amp;" }}"</f>
        <v>{{ ref_bib_pacifici_et_al_2016 }}</v>
      </c>
      <c r="O321" s="12" t="str">
        <f>"    ref_intext_"&amp;F321&amp;": "&amp;""""&amp;"["&amp;G321&amp;"](#"&amp;F321&amp;")"&amp;""""</f>
        <v xml:space="preserve">    ref_intext_pacifici_et_al_2016: "[Pacifici et al., 2016](#pacifici_et_al_2016)"</v>
      </c>
      <c r="P321" s="12" t="str">
        <f>"    ref_intext_"&amp;F321&amp;": "&amp;""""&amp;G321&amp;""""</f>
        <v xml:space="preserve">    ref_intext_pacifici_et_al_2016: "Pacifici et al., 2016"</v>
      </c>
      <c r="Q321" s="12" t="str">
        <f>"    ref_bib_"&amp;F321&amp;": "&amp;""""&amp;I321&amp;""""</f>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322" spans="2:17" ht="15">
      <c r="E322" s="12" t="b">
        <v>1</v>
      </c>
      <c r="F322" s="12" t="s">
        <v>3528</v>
      </c>
      <c r="G322" s="12" t="s">
        <v>3529</v>
      </c>
      <c r="I322" s="75" t="s">
        <v>3527</v>
      </c>
      <c r="J322" s="70" t="str">
        <f>"&lt;p style="&amp;""""&amp;"padding-left: 2em; text-indent: -2em;"&amp;""""&amp;"&gt;["&amp;I322&amp;"]&lt;/p&gt;{#"&amp;F322&amp;"}&lt;br&gt;&lt;br&gt;"</f>
        <v>&lt;p style="padding-left: 2em; text-indent: -2em;"&gt;[Palencia, P. &amp; Project ENETWILD (2022, May 19). *Camera Trap Methods for Density Estimation.*  [Video]. YouTube. &lt;https://www.youtube.com/watch?v=NUW4oLGeQwk&gt;]&lt;/p&gt;{#palencia_enetwild_2022}&lt;br&gt;&lt;br&gt;</v>
      </c>
      <c r="K322" s="12" t="s">
        <v>3526</v>
      </c>
      <c r="M322" s="12" t="str">
        <f>"{{ ref_intext_"&amp;F322&amp;" }}"</f>
        <v>{{ ref_intext_palencia_enetwild_2022 }}</v>
      </c>
      <c r="N322" s="12" t="str">
        <f>"{{ ref_bib_"&amp;F322&amp;" }}"</f>
        <v>{{ ref_bib_palencia_enetwild_2022 }}</v>
      </c>
      <c r="O322" s="12" t="str">
        <f>"    ref_intext_"&amp;F322&amp;": "&amp;""""&amp;"["&amp;G322&amp;"](#"&amp;F322&amp;")"&amp;""""</f>
        <v xml:space="preserve">    ref_intext_palencia_enetwild_2022: "[Palencia &amp; Project ENETWILD, 2022](#palencia_enetwild_2022)"</v>
      </c>
      <c r="P322" s="12" t="str">
        <f>"    ref_intext_"&amp;F322&amp;": "&amp;""""&amp;G322&amp;""""</f>
        <v xml:space="preserve">    ref_intext_palencia_enetwild_2022: "Palencia &amp; Project ENETWILD, 2022"</v>
      </c>
      <c r="Q322" s="12" t="str">
        <f>"    ref_bib_"&amp;F322&amp;": "&amp;""""&amp;I322&amp;""""</f>
        <v xml:space="preserve">    ref_bib_palencia_enetwild_2022: "Palencia, P. &amp; Project ENETWILD (2022, May 19). *Camera Trap Methods for Density Estimation.*  [Video]. YouTube. &lt;https://www.youtube.com/watch?v=NUW4oLGeQwk&gt;"</v>
      </c>
    </row>
    <row r="323" spans="2:17" ht="15">
      <c r="B323" s="12" t="b">
        <v>1</v>
      </c>
      <c r="C323" s="12" t="b">
        <v>0</v>
      </c>
      <c r="D323" s="12" t="b">
        <v>1</v>
      </c>
      <c r="E323" s="12" t="b">
        <v>1</v>
      </c>
      <c r="F323" s="12" t="s">
        <v>1542</v>
      </c>
      <c r="G323" s="12" t="s">
        <v>138</v>
      </c>
      <c r="H323" s="12" t="s">
        <v>138</v>
      </c>
      <c r="I323" s="75" t="s">
        <v>2636</v>
      </c>
      <c r="J323" s="70" t="str">
        <f>"&lt;p style="&amp;""""&amp;"padding-left: 2em; text-indent: -2em;"&amp;""""&amp;"&gt;["&amp;I323&amp;"]&lt;/p&gt;{#"&amp;F323&amp;"}&lt;br&gt;&lt;br&gt;"</f>
        <v>&lt;p style="padding-left: 2em; text-indent: -2em;"&gt;[Palencia, P., Rowcliffe, J. M., Vicente, J., &amp; Acevedo, P. (2021). Assessing the camera trap methodologies used to estimate Density of unmarked populations. *Journal of Applied Ecology, 58*(8), 1583–1592. &lt;https://doi.org/10.1111/1365-2664.13913&gt;]&lt;/p&gt;{#palencia_et_al_2021}&lt;br&gt;&lt;br&gt;</v>
      </c>
      <c r="K323" s="12" t="s">
        <v>621</v>
      </c>
      <c r="L323" s="12" t="str">
        <f>LEFT(I323,141)&amp;" &lt;br&gt; &amp;nbsp;&amp;nbsp;&amp;nbsp;&amp;nbsp;&amp;nbsp;&amp;nbsp;&amp;nbsp;&amp;nbsp;"&amp;MID(I323,2,142)&amp;MID(I323,142,500)&amp;"&lt;br&gt;&lt;br&gt;"</f>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M323" s="12" t="str">
        <f>"{{ ref_intext_"&amp;F323&amp;" }}"</f>
        <v>{{ ref_intext_palencia_et_al_2021 }}</v>
      </c>
      <c r="N323" s="12" t="str">
        <f>"{{ ref_bib_"&amp;F323&amp;" }}"</f>
        <v>{{ ref_bib_palencia_et_al_2021 }}</v>
      </c>
      <c r="O323" s="12" t="str">
        <f>"    ref_intext_"&amp;F323&amp;": "&amp;""""&amp;"["&amp;G323&amp;"](#"&amp;F323&amp;")"&amp;""""</f>
        <v xml:space="preserve">    ref_intext_palencia_et_al_2021: "[Palencia et al., 2021](#palencia_et_al_2021)"</v>
      </c>
      <c r="P323" s="12" t="str">
        <f>"    ref_intext_"&amp;F323&amp;": "&amp;""""&amp;G323&amp;""""</f>
        <v xml:space="preserve">    ref_intext_palencia_et_al_2021: "Palencia et al., 2021"</v>
      </c>
      <c r="Q323" s="12" t="str">
        <f>"    ref_bib_"&amp;F323&amp;": "&amp;""""&amp;I323&amp;""""</f>
        <v xml:space="preserve">    ref_bib_palencia_et_al_2021: "Palencia, P., Rowcliffe, J. M., Vicente, J., &amp; Acevedo, P. (2021). Assessing the camera trap methodologies used to estimate Density of unmarked populations. *Journal of Applied Ecology, 58*(8), 1583–1592. &lt;https://doi.org/10.1111/1365-2664.13913&gt;"</v>
      </c>
    </row>
    <row r="324" spans="2:17" ht="15">
      <c r="B324" s="12" t="b">
        <v>1</v>
      </c>
      <c r="C324" s="12" t="b">
        <v>0</v>
      </c>
      <c r="D324" s="12" t="b">
        <v>0</v>
      </c>
      <c r="E324" s="12" t="b">
        <v>1</v>
      </c>
      <c r="F324" s="12" t="s">
        <v>1543</v>
      </c>
      <c r="G324" s="12" t="s">
        <v>137</v>
      </c>
      <c r="H324" s="12" t="s">
        <v>137</v>
      </c>
      <c r="I324" s="75" t="s">
        <v>1771</v>
      </c>
      <c r="J324" s="70" t="str">
        <f>"&lt;p style="&amp;""""&amp;"padding-left: 2em; text-indent: -2em;"&amp;""""&amp;"&gt;["&amp;I324&amp;"]&lt;/p&gt;{#"&amp;F324&amp;"}&lt;br&gt;&lt;br&gt;"</f>
        <v>&lt;p style="padding-left: 2em; text-indent: -2em;"&gt;[Palencia, P., Vicente, J., Soriguer, R. C., &amp; Acevedo, P. (2022). Towards a best‐practices guide for camera trapping: assessing differences among camera trap models and settings under field conditions. *Journal of Zoology, 316*(3), 197–208. &lt;https://doi.org/10.1111/jzo.12945&gt;]&lt;/p&gt;{#palencia_et_al_2022}&lt;br&gt;&lt;br&gt;</v>
      </c>
      <c r="K324" s="12" t="s">
        <v>621</v>
      </c>
      <c r="L324" s="12" t="str">
        <f>LEFT(I324,141)&amp;" &lt;br&gt; &amp;nbsp;&amp;nbsp;&amp;nbsp;&amp;nbsp;&amp;nbsp;&amp;nbsp;&amp;nbsp;&amp;nbsp;"&amp;MID(I324,2,142)&amp;MID(I324,142,500)&amp;"&lt;br&gt;&lt;br&gt;"</f>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M324" s="12" t="str">
        <f>"{{ ref_intext_"&amp;F324&amp;" }}"</f>
        <v>{{ ref_intext_palencia_et_al_2022 }}</v>
      </c>
      <c r="N324" s="12" t="str">
        <f>"{{ ref_bib_"&amp;F324&amp;" }}"</f>
        <v>{{ ref_bib_palencia_et_al_2022 }}</v>
      </c>
      <c r="O324" s="12" t="str">
        <f>"    ref_intext_"&amp;F324&amp;": "&amp;""""&amp;"["&amp;G324&amp;"](#"&amp;F324&amp;")"&amp;""""</f>
        <v xml:space="preserve">    ref_intext_palencia_et_al_2022: "[Palencia et al., 2022](#palencia_et_al_2022)"</v>
      </c>
      <c r="P324" s="12" t="str">
        <f>"    ref_intext_"&amp;F324&amp;": "&amp;""""&amp;G324&amp;""""</f>
        <v xml:space="preserve">    ref_intext_palencia_et_al_2022: "Palencia et al., 2022"</v>
      </c>
      <c r="Q324" s="12" t="str">
        <f>"    ref_bib_"&amp;F324&amp;": "&amp;""""&amp;I324&amp;""""</f>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325" spans="2:17" ht="15">
      <c r="B325" s="12" t="b">
        <v>1</v>
      </c>
      <c r="C325" s="12" t="b">
        <v>0</v>
      </c>
      <c r="D325" s="12" t="b">
        <v>0</v>
      </c>
      <c r="E325" s="12" t="b">
        <v>1</v>
      </c>
      <c r="F325" s="12" t="s">
        <v>3561</v>
      </c>
      <c r="G325" s="12" t="s">
        <v>3562</v>
      </c>
      <c r="I325" s="75" t="s">
        <v>3563</v>
      </c>
      <c r="J325" s="70" t="str">
        <f>"&lt;p style="&amp;""""&amp;"padding-left: 2em; text-indent: -2em;"&amp;""""&amp;"&gt;["&amp;I325&amp;"]&lt;/p&gt;{#"&amp;F325&amp;"}&lt;br&gt;&lt;br&gt;"</f>
        <v>&lt;p style="padding-left: 2em; text-indent: -2em;"&gt;[Palencia, P., Barroso, P., Vicente, J., Hofmeester, T. R., Ferreres, J., &amp; Acevedo, P. (2022b). Random encounter model is a reliable method for estimating population density of multiple species using camera traps. *Remote Sensing in Ecology and Conservation, 8*(5), 670–682. &lt;https://doi.org/10.1002/rse2.269&gt;]&lt;/p&gt;{#palencia_et_al_2022b}&lt;br&gt;&lt;br&gt;</v>
      </c>
      <c r="K325" s="12" t="s">
        <v>621</v>
      </c>
      <c r="M325" s="12" t="str">
        <f>"{{ ref_intext_"&amp;F325&amp;" }}"</f>
        <v>{{ ref_intext_palencia_et_al_2022b }}</v>
      </c>
      <c r="N325" s="12" t="str">
        <f>"{{ ref_bib_"&amp;F325&amp;" }}"</f>
        <v>{{ ref_bib_palencia_et_al_2022b }}</v>
      </c>
      <c r="O325" s="12" t="str">
        <f>"    ref_intext_"&amp;F325&amp;": "&amp;""""&amp;"["&amp;G325&amp;"](#"&amp;F325&amp;")"&amp;""""</f>
        <v xml:space="preserve">    ref_intext_palencia_et_al_2022b: "[Palencia et al., 2022b](#palencia_et_al_2022b)"</v>
      </c>
      <c r="P325" s="12" t="str">
        <f>"    ref_intext_"&amp;F325&amp;": "&amp;""""&amp;G325&amp;""""</f>
        <v xml:space="preserve">    ref_intext_palencia_et_al_2022b: "Palencia et al., 2022b"</v>
      </c>
      <c r="Q325" s="12" t="str">
        <f>"    ref_bib_"&amp;F325&amp;": "&amp;""""&amp;I325&amp;""""</f>
        <v xml:space="preserve">    ref_bib_palencia_et_al_2022b: "Palencia, P., Barroso, P., Vicente, J., Hofmeester, T. R., Ferreres, J., &amp; Acevedo, P. (2022b). Random encounter model is a reliable method for estimating population density of multiple species using camera traps. *Remote Sensing in Ecology and Conservation, 8*(5), 670–682. &lt;https://doi.org/10.1002/rse2.269&gt;"</v>
      </c>
    </row>
    <row r="326" spans="2:17" ht="15">
      <c r="B326" s="12" t="b">
        <v>1</v>
      </c>
      <c r="C326" s="12" t="b">
        <v>1</v>
      </c>
      <c r="D326" s="12" t="b">
        <v>0</v>
      </c>
      <c r="E326" s="12" t="b">
        <v>1</v>
      </c>
      <c r="F326" s="12" t="s">
        <v>1544</v>
      </c>
      <c r="G326" s="12" t="s">
        <v>136</v>
      </c>
      <c r="H326" s="12" t="s">
        <v>136</v>
      </c>
      <c r="I326" s="75" t="s">
        <v>2668</v>
      </c>
      <c r="J326" s="70" t="str">
        <f>"&lt;p style="&amp;""""&amp;"padding-left: 2em; text-indent: -2em;"&amp;""""&amp;"&gt;["&amp;I326&amp;"]&lt;/p&gt;{#"&amp;F326&amp;"}&lt;br&gt;&lt;br&gt;"</f>
        <v>&lt;p style="padding-left: 2em; text-indent: -2em;"&gt;[Palmer, M. S., Swanson, A., Kosmala, M., Arnold, T., &amp; Packer, C. (2018). Evaluating relative abundance indices for terrestrial herbivores from large‐scale camera trap Surveys. *African Journal of Ecology*, 56, 791-803. &lt;https://onlinelibrary.wiley.com/doi/abs/10.1111/aje.12566&gt;]&lt;/p&gt;{#palmer_et_al_2018}&lt;br&gt;&lt;br&gt;</v>
      </c>
      <c r="K326" s="12" t="s">
        <v>621</v>
      </c>
      <c r="L326" s="12" t="str">
        <f>LEFT(I326,141)&amp;" &lt;br&gt; &amp;nbsp;&amp;nbsp;&amp;nbsp;&amp;nbsp;&amp;nbsp;&amp;nbsp;&amp;nbsp;&amp;nbsp;"&amp;MID(I326,2,142)&amp;MID(I326,142,500)&amp;"&lt;br&gt;&lt;br&gt;"</f>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M326" s="12" t="str">
        <f>"{{ ref_intext_"&amp;F326&amp;" }}"</f>
        <v>{{ ref_intext_palmer_et_al_2018 }}</v>
      </c>
      <c r="N326" s="12" t="str">
        <f>"{{ ref_bib_"&amp;F326&amp;" }}"</f>
        <v>{{ ref_bib_palmer_et_al_2018 }}</v>
      </c>
      <c r="O326" s="12" t="str">
        <f>"    ref_intext_"&amp;F326&amp;": "&amp;""""&amp;"["&amp;G326&amp;"](#"&amp;F326&amp;")"&amp;""""</f>
        <v xml:space="preserve">    ref_intext_palmer_et_al_2018: "[Palmer et al., 2018](#palmer_et_al_2018)"</v>
      </c>
      <c r="P326" s="12" t="str">
        <f>"    ref_intext_"&amp;F326&amp;": "&amp;""""&amp;G326&amp;""""</f>
        <v xml:space="preserve">    ref_intext_palmer_et_al_2018: "Palmer et al., 2018"</v>
      </c>
      <c r="Q326" s="12" t="str">
        <f>"    ref_bib_"&amp;F326&amp;": "&amp;""""&amp;I326&amp;""""</f>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327" spans="2:17" ht="15">
      <c r="B327" s="12" t="b">
        <v>1</v>
      </c>
      <c r="C327" s="12" t="b">
        <v>0</v>
      </c>
      <c r="D327" s="12" t="b">
        <v>0</v>
      </c>
      <c r="E327" s="12" t="b">
        <v>1</v>
      </c>
      <c r="F327" s="12" t="s">
        <v>1545</v>
      </c>
      <c r="G327" s="12" t="s">
        <v>135</v>
      </c>
      <c r="H327" s="12" t="s">
        <v>135</v>
      </c>
      <c r="I327" s="75" t="s">
        <v>2637</v>
      </c>
      <c r="J327" s="70" t="str">
        <f>"&lt;p style="&amp;""""&amp;"padding-left: 2em; text-indent: -2em;"&amp;""""&amp;"&gt;["&amp;I327&amp;"]&lt;/p&gt;{#"&amp;F327&amp;"}&lt;br&gt;&lt;br&gt;"</f>
        <v>&lt;p style="padding-left: 2em; text-indent: -2em;"&gt;[Parmenter,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&lt;https://doi.org/10.1890/0012-9615(2003)073[0001:Smdeaf]2.0.Co;2&gt;]&lt;/p&gt;{#parmenter_et_al_2003}&lt;br&gt;&lt;br&gt;</v>
      </c>
      <c r="K327" s="12" t="s">
        <v>621</v>
      </c>
      <c r="L327" s="12" t="str">
        <f>LEFT(I327,141)&amp;" &lt;br&gt; &amp;nbsp;&amp;nbsp;&amp;nbsp;&amp;nbsp;&amp;nbsp;&amp;nbsp;&amp;nbsp;&amp;nbsp;"&amp;MID(I327,2,142)&amp;MID(I327,142,500)&amp;"&lt;br&gt;&lt;br&gt;"</f>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M327" s="12" t="str">
        <f>"{{ ref_intext_"&amp;F327&amp;" }}"</f>
        <v>{{ ref_intext_parmenter_et_al_2003 }}</v>
      </c>
      <c r="N327" s="12" t="str">
        <f>"{{ ref_bib_"&amp;F327&amp;" }}"</f>
        <v>{{ ref_bib_parmenter_et_al_2003 }}</v>
      </c>
      <c r="O327" s="12" t="str">
        <f>"    ref_intext_"&amp;F327&amp;": "&amp;""""&amp;"["&amp;G327&amp;"](#"&amp;F327&amp;")"&amp;""""</f>
        <v xml:space="preserve">    ref_intext_parmenter_et_al_2003: "[Parmenter et al., 2003](#parmenter_et_al_2003)"</v>
      </c>
      <c r="P327" s="12" t="str">
        <f>"    ref_intext_"&amp;F327&amp;": "&amp;""""&amp;G327&amp;""""</f>
        <v xml:space="preserve">    ref_intext_parmenter_et_al_2003: "Parmenter et al., 2003"</v>
      </c>
      <c r="Q327" s="12" t="str">
        <f>"    ref_bib_"&amp;F327&amp;": "&amp;""""&amp;I327&amp;""""</f>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328" spans="2:17" ht="15">
      <c r="E328" s="12" t="b">
        <v>1</v>
      </c>
      <c r="F328" s="12" t="s">
        <v>3553</v>
      </c>
      <c r="G328" s="12" t="s">
        <v>3571</v>
      </c>
      <c r="H328" s="12" t="s">
        <v>3571</v>
      </c>
      <c r="I328" s="75" t="s">
        <v>3569</v>
      </c>
      <c r="J328" s="70" t="str">
        <f>"&lt;p style="&amp;""""&amp;"padding-left: 2em; text-indent: -2em;"&amp;""""&amp;"&gt;["&amp;I328&amp;"]&lt;/p&gt;{#"&amp;F328&amp;"}&lt;br&gt;&lt;br&gt;"</f>
        <v>&lt;p style="padding-left: 2em; text-indent: -2em;"&gt;[Parsons, A. W., Forrester, T., McShea, W. J., Baker-Whatton, M. C., Millspaugh, J. J., &amp; Kays, R. (2017). Do occupancy or detection rates from camera traps reflect deer density? *Journal of Mammalogy, 98*(6), 1547–1557. &lt;https://doi.org/10.1093/jmammal/gyx128&gt;]&lt;/p&gt;{#parsons_et_al_2017}&lt;br&gt;&lt;br&gt;</v>
      </c>
      <c r="K328" s="12" t="s">
        <v>621</v>
      </c>
      <c r="M328" s="12" t="str">
        <f>"{{ ref_intext_"&amp;F328&amp;" }}"</f>
        <v>{{ ref_intext_parsons_et_al_2017 }}</v>
      </c>
      <c r="N328" s="12" t="str">
        <f>"{{ ref_bib_"&amp;F328&amp;" }}"</f>
        <v>{{ ref_bib_parsons_et_al_2017 }}</v>
      </c>
      <c r="O328" s="12" t="str">
        <f>"    ref_intext_"&amp;F328&amp;": "&amp;""""&amp;"["&amp;G328&amp;"](#"&amp;F328&amp;")"&amp;""""</f>
        <v xml:space="preserve">    ref_intext_parsons_et_al_2017: "[Parsons et al., 2017](#parsons_et_al_2017)"</v>
      </c>
      <c r="P328" s="12" t="str">
        <f>"    ref_intext_"&amp;F328&amp;": "&amp;""""&amp;G328&amp;""""</f>
        <v xml:space="preserve">    ref_intext_parsons_et_al_2017: "Parsons et al., 2017"</v>
      </c>
      <c r="Q328" s="12" t="str">
        <f>"    ref_bib_"&amp;F328&amp;": "&amp;""""&amp;I328&amp;""""</f>
        <v xml:space="preserve">    ref_bib_parsons_et_al_2017: "Parsons, A. W., Forrester, T., McShea, W. J., Baker-Whatton, M. C., Millspaugh, J. J., &amp; Kays, R. (2017). Do occupancy or detection rates from camera traps reflect deer density? *Journal of Mammalogy, 98*(6), 1547–1557. &lt;https://doi.org/10.1093/jmammal/gyx128&gt;"</v>
      </c>
    </row>
    <row r="329" spans="2:17" ht="15">
      <c r="B329" s="12" t="b">
        <v>0</v>
      </c>
      <c r="C329" s="12" t="b">
        <v>0</v>
      </c>
      <c r="D329" s="12" t="b">
        <v>1</v>
      </c>
      <c r="E329" s="12" t="b">
        <v>1</v>
      </c>
      <c r="F329" s="12" t="s">
        <v>1546</v>
      </c>
      <c r="G329" s="12" t="s">
        <v>134</v>
      </c>
      <c r="H329" s="12" t="s">
        <v>134</v>
      </c>
      <c r="I329" s="75" t="s">
        <v>1772</v>
      </c>
      <c r="J329" s="70" t="str">
        <f>"&lt;p style="&amp;""""&amp;"padding-left: 2em; text-indent: -2em;"&amp;""""&amp;"&gt;["&amp;I329&amp;"]&lt;/p&gt;{#"&amp;F329&amp;"}&lt;br&gt;&lt;br&gt;"</f>
        <v>&lt;p style="padding-left: 2em; text-indent: -2em;"&gt;[Parsons,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&lt;https://doi.org/10.1111/brv.12334&gt;]&lt;/p&gt;{#parsons_et_al_2018}&lt;br&gt;&lt;br&gt;</v>
      </c>
      <c r="K329" s="12" t="s">
        <v>621</v>
      </c>
      <c r="L329" s="12" t="str">
        <f>LEFT(I329,141)&amp;" &lt;br&gt; &amp;nbsp;&amp;nbsp;&amp;nbsp;&amp;nbsp;&amp;nbsp;&amp;nbsp;&amp;nbsp;&amp;nbsp;"&amp;MID(I329,2,142)&amp;MID(I329,142,500)&amp;"&lt;br&gt;&lt;br&gt;"</f>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M329" s="12" t="str">
        <f>"{{ ref_intext_"&amp;F329&amp;" }}"</f>
        <v>{{ ref_intext_parsons_et_al_2018 }}</v>
      </c>
      <c r="N329" s="12" t="str">
        <f>"{{ ref_bib_"&amp;F329&amp;" }}"</f>
        <v>{{ ref_bib_parsons_et_al_2018 }}</v>
      </c>
      <c r="O329" s="12" t="str">
        <f>"    ref_intext_"&amp;F329&amp;": "&amp;""""&amp;"["&amp;G329&amp;"](#"&amp;F329&amp;")"&amp;""""</f>
        <v xml:space="preserve">    ref_intext_parsons_et_al_2018: "[Parsons et al., 2018](#parsons_et_al_2018)"</v>
      </c>
      <c r="P329" s="12" t="str">
        <f>"    ref_intext_"&amp;F329&amp;": "&amp;""""&amp;G329&amp;""""</f>
        <v xml:space="preserve">    ref_intext_parsons_et_al_2018: "Parsons et al., 2018"</v>
      </c>
      <c r="Q329" s="12" t="str">
        <f>"    ref_bib_"&amp;F329&amp;": "&amp;""""&amp;I329&amp;""""</f>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330" spans="2:17" ht="15">
      <c r="E330" s="12" t="b">
        <v>1</v>
      </c>
      <c r="F330" s="12" t="s">
        <v>3002</v>
      </c>
      <c r="G330" s="12" t="s">
        <v>2875</v>
      </c>
      <c r="H330" s="12" t="s">
        <v>2875</v>
      </c>
      <c r="I330" s="75" t="s">
        <v>2876</v>
      </c>
      <c r="J330" s="70" t="str">
        <f>"&lt;p style="&amp;""""&amp;"padding-left: 2em; text-indent: -2em;"&amp;""""&amp;"&gt;["&amp;I330&amp;"]&lt;/p&gt;{#"&amp;F330&amp;"}&lt;br&gt;&lt;br&gt;"</f>
        <v>&lt;p style="padding-left: 2em; text-indent: -2em;"&gt;[Pascal, L., Memarzadeh, M., Boettiger, C., Lloyd, H., &amp; Chadès, I. (2020). A Shiny R app to solve the problem of when to stop managing or surveying species under imperfect detection. Methods in *Ecology and Evolution, 11*(12), 1707–1715. &lt;https://doi.org/10.1111/2041-210X.13501&gt;.]&lt;/p&gt;{#pascal_et_al_2020}&lt;br&gt;&lt;br&gt;</v>
      </c>
      <c r="K330" s="12" t="s">
        <v>2877</v>
      </c>
      <c r="L330" s="12" t="str">
        <f>LEFT(I330,141)&amp;" &lt;br&gt; &amp;nbsp;&amp;nbsp;&amp;nbsp;&amp;nbsp;&amp;nbsp;&amp;nbsp;&amp;nbsp;&amp;nbsp;"&amp;MID(I330,2,142)&amp;MID(I330,142,500)&amp;"&lt;br&gt;&lt;br&gt;"</f>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M330" s="12" t="str">
        <f>"{{ ref_intext_"&amp;F330&amp;" }}"</f>
        <v>{{ ref_intext_pascal_et_al_2020 }}</v>
      </c>
      <c r="N330" s="12" t="str">
        <f>"{{ ref_bib_"&amp;F330&amp;" }}"</f>
        <v>{{ ref_bib_pascal_et_al_2020 }}</v>
      </c>
      <c r="O330" s="12" t="str">
        <f>"    ref_intext_"&amp;F330&amp;": "&amp;""""&amp;"["&amp;G330&amp;"](#"&amp;F330&amp;")"&amp;""""</f>
        <v xml:space="preserve">    ref_intext_pascal_et_al_2020: "[Pascal et al., 2020](#pascal_et_al_2020)"</v>
      </c>
      <c r="P330" s="12" t="str">
        <f>"    ref_intext_"&amp;F330&amp;": "&amp;""""&amp;G330&amp;""""</f>
        <v xml:space="preserve">    ref_intext_pascal_et_al_2020: "Pascal et al., 2020"</v>
      </c>
      <c r="Q330" s="12" t="str">
        <f>"    ref_bib_"&amp;F330&amp;": "&amp;""""&amp;I330&amp;""""</f>
        <v xml:space="preserve">    ref_bib_pascal_et_al_2020: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331" spans="2:17" ht="15">
      <c r="E331" s="12" t="b">
        <v>1</v>
      </c>
      <c r="F331" s="12" t="s">
        <v>3402</v>
      </c>
      <c r="G331" s="12" t="s">
        <v>3401</v>
      </c>
      <c r="H331" s="12" t="s">
        <v>3401</v>
      </c>
      <c r="I331" s="75" t="s">
        <v>3400</v>
      </c>
      <c r="J331" s="70" t="str">
        <f>"&lt;p style="&amp;""""&amp;"padding-left: 2em; text-indent: -2em;"&amp;""""&amp;"&gt;["&amp;I331&amp;"]&lt;/p&gt;{#"&amp;F331&amp;"}&lt;br&gt;&lt;br&gt;"</f>
        <v>&lt;p style="padding-left: 2em; text-indent: -2em;"&gt;[Paterson, J. (2024). *Implicit dynamics occupancy models in R.* &lt;https://jamesepaterson.github.io/jamespatersonblog/2024-06-02_implicitdynamicsoccupancy.html&gt;]&lt;/p&gt;{#paterson_2024}&lt;br&gt;&lt;br&gt;</v>
      </c>
      <c r="K331" s="12" t="s">
        <v>621</v>
      </c>
      <c r="M331" s="12" t="str">
        <f>"{{ ref_intext_"&amp;F331&amp;" }}"</f>
        <v>{{ ref_intext_paterson_2024 }}</v>
      </c>
      <c r="N331" s="12" t="str">
        <f>"{{ ref_bib_"&amp;F331&amp;" }}"</f>
        <v>{{ ref_bib_paterson_2024 }}</v>
      </c>
      <c r="O331" s="12" t="str">
        <f>"    ref_intext_"&amp;F331&amp;": "&amp;""""&amp;"["&amp;G331&amp;"](#"&amp;F331&amp;")"&amp;""""</f>
        <v xml:space="preserve">    ref_intext_paterson_2024: "[Paterson, 2024](#paterson_2024)"</v>
      </c>
      <c r="P331" s="12" t="str">
        <f>"    ref_intext_"&amp;F331&amp;": "&amp;""""&amp;G331&amp;""""</f>
        <v xml:space="preserve">    ref_intext_paterson_2024: "Paterson, 2024"</v>
      </c>
      <c r="Q331" s="12" t="str">
        <f>"    ref_bib_"&amp;F331&amp;": "&amp;""""&amp;I331&amp;""""</f>
        <v xml:space="preserve">    ref_bib_paterson_2024: "Paterson, J. (2024). *Implicit dynamics occupancy models in R.* &lt;https://jamesepaterson.github.io/jamespatersonblog/2024-06-02_implicitdynamicsoccupancy.html&gt;"</v>
      </c>
    </row>
    <row r="332" spans="2:17" ht="15">
      <c r="B332" s="12" t="b">
        <v>1</v>
      </c>
      <c r="C332" s="12" t="b">
        <v>0</v>
      </c>
      <c r="D332" s="12" t="b">
        <v>0</v>
      </c>
      <c r="E332" s="12" t="b">
        <v>1</v>
      </c>
      <c r="F332" s="12" t="s">
        <v>1547</v>
      </c>
      <c r="G332" s="12" t="s">
        <v>133</v>
      </c>
      <c r="H332" s="12" t="s">
        <v>794</v>
      </c>
      <c r="I332" s="75" t="s">
        <v>2669</v>
      </c>
      <c r="J332" s="70" t="str">
        <f>"&lt;p style="&amp;""""&amp;"padding-left: 2em; text-indent: -2em;"&amp;""""&amp;"&gt;["&amp;I332&amp;"]&lt;/p&gt;{#"&amp;F332&amp;"}&lt;br&gt;&lt;br&gt;"</f>
        <v>&lt;p style="padding-left: 2em; text-indent: -2em;"&gt;[Pease, B. S., Nielsen, C. K., &amp; Holzmueller, E. J. (2016). Single-Camera Trap Survey Designs Miss Detections: Impacts on Estimates of Occupancy and Community Metrics. *PloS One, 11*(11), e0166689. &lt;https://doi.org/10.1371/journal.pone.0166689&gt;]&lt;/p&gt;{#pease_et_al_2016}&lt;br&gt;&lt;br&gt;</v>
      </c>
      <c r="K332" s="12" t="s">
        <v>621</v>
      </c>
      <c r="L332" s="12" t="str">
        <f>LEFT(I332,141)&amp;" &lt;br&gt; &amp;nbsp;&amp;nbsp;&amp;nbsp;&amp;nbsp;&amp;nbsp;&amp;nbsp;&amp;nbsp;&amp;nbsp;"&amp;MID(I332,2,142)&amp;MID(I332,142,500)&amp;"&lt;br&gt;&lt;br&gt;"</f>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M332" s="12" t="str">
        <f>"{{ ref_intext_"&amp;F332&amp;" }}"</f>
        <v>{{ ref_intext_pease_et_al_2016 }}</v>
      </c>
      <c r="N332" s="12" t="str">
        <f>"{{ ref_bib_"&amp;F332&amp;" }}"</f>
        <v>{{ ref_bib_pease_et_al_2016 }}</v>
      </c>
      <c r="O332" s="12" t="str">
        <f>"    ref_intext_"&amp;F332&amp;": "&amp;""""&amp;"["&amp;G332&amp;"](#"&amp;F332&amp;")"&amp;""""</f>
        <v xml:space="preserve">    ref_intext_pease_et_al_2016: "[Pease et al., 2016](#pease_et_al_2016)"</v>
      </c>
      <c r="P332" s="12" t="str">
        <f>"    ref_intext_"&amp;F332&amp;": "&amp;""""&amp;G332&amp;""""</f>
        <v xml:space="preserve">    ref_intext_pease_et_al_2016: "Pease et al., 2016"</v>
      </c>
      <c r="Q332" s="12" t="str">
        <f>"    ref_bib_"&amp;F332&amp;": "&amp;""""&amp;I332&amp;""""</f>
        <v xml:space="preserve">    ref_bib_pease_et_al_2016: "Pease, B. S., Nielsen, C. K., &amp; Holzmueller, E. J. (2016). Single-Camera Trap Survey Designs Miss Detections: Impacts on Estimates of Occupancy and Community Metrics. *PloS One, 11*(11), e0166689. &lt;https://doi.org/10.1371/journal.pone.0166689&gt;"</v>
      </c>
    </row>
    <row r="333" spans="2:17" ht="15">
      <c r="E333" s="12" t="b">
        <v>1</v>
      </c>
      <c r="F333" s="12" t="s">
        <v>3545</v>
      </c>
      <c r="G333" s="17" t="s">
        <v>3586</v>
      </c>
      <c r="H333" s="12" t="s">
        <v>3587</v>
      </c>
      <c r="I333" s="75" t="s">
        <v>3568</v>
      </c>
      <c r="J333" s="70" t="str">
        <f>"&lt;p style="&amp;""""&amp;"padding-left: 2em; text-indent: -2em;"&amp;""""&amp;"&gt;["&amp;I333&amp;"]&lt;/p&gt;{#"&amp;F333&amp;"}&lt;br&gt;&lt;br&gt;"</f>
        <v>&lt;p style="padding-left: 2em; text-indent: -2em;"&gt;[Pettigrew, P., Sigouin, D., &amp; St‐Laurent, M. (2021). Testing the precision and sensitivity of density estimates obtained with a camera‐trap method revealed limitations and opportunities. *Ecology and Evolution, 11*(12), 7879–7889. &lt;https://doi.org/10.1002/ece3.7619&gt;]&lt;/p&gt;{#pettigrew_et_al_2021}&lt;br&gt;&lt;br&gt;</v>
      </c>
      <c r="K333" s="12" t="s">
        <v>621</v>
      </c>
      <c r="M333" s="12" t="str">
        <f>"{{ ref_intext_"&amp;F333&amp;" }}"</f>
        <v>{{ ref_intext_pettigrew_et_al_2021 }}</v>
      </c>
      <c r="N333" s="12" t="str">
        <f>"{{ ref_bib_"&amp;F333&amp;" }}"</f>
        <v>{{ ref_bib_pettigrew_et_al_2021 }}</v>
      </c>
      <c r="O333" s="12" t="str">
        <f>"    ref_intext_"&amp;F333&amp;": "&amp;""""&amp;"["&amp;G333&amp;"](#"&amp;F333&amp;")"&amp;""""</f>
        <v xml:space="preserve">    ref_intext_pettigrew_et_al_2021: "[Pettigrew et al., 2021](#pettigrew_et_al_2021)"</v>
      </c>
      <c r="P333" s="12" t="str">
        <f>"    ref_intext_"&amp;F333&amp;": "&amp;""""&amp;G333&amp;""""</f>
        <v xml:space="preserve">    ref_intext_pettigrew_et_al_2021: "Pettigrew et al., 2021"</v>
      </c>
      <c r="Q333" s="12" t="str">
        <f>"    ref_bib_"&amp;F333&amp;": "&amp;""""&amp;I333&amp;""""</f>
        <v xml:space="preserve">    ref_bib_pettigrew_et_al_2021: "Pettigrew, P., Sigouin, D., &amp; St‐Laurent, M. (2021). Testing the precision and sensitivity of density estimates obtained with a camera‐trap method revealed limitations and opportunities. *Ecology and Evolution, 11*(12), 7879–7889. &lt;https://doi.org/10.1002/ece3.7619&gt;"</v>
      </c>
    </row>
    <row r="334" spans="2:17" ht="15">
      <c r="B334" s="12" t="b">
        <v>0</v>
      </c>
      <c r="C334" s="12" t="b">
        <v>0</v>
      </c>
      <c r="D334" s="12" t="b">
        <v>1</v>
      </c>
      <c r="E334" s="12" t="b">
        <v>1</v>
      </c>
      <c r="F334" s="12" t="s">
        <v>1548</v>
      </c>
      <c r="G334" s="12" t="s">
        <v>140</v>
      </c>
      <c r="H334" s="12" t="s">
        <v>140</v>
      </c>
      <c r="I334" s="75" t="s">
        <v>2317</v>
      </c>
      <c r="J334" s="70" t="str">
        <f>"&lt;p style="&amp;""""&amp;"padding-left: 2em; text-indent: -2em;"&amp;""""&amp;"&gt;["&amp;I334&amp;"]&lt;/p&gt;{#"&amp;F334&amp;"}&lt;br&gt;&lt;br&gt;"</f>
        <v>&lt;p style="padding-left: 2em; text-indent: -2em;"&gt;[Pettorelli, N., Lobora, A. L., Msuha, M. J., Foley, C., &amp; Durant, S. M. (2010). Carnivore biodiversity in Tanzania: Revealing the distribution patterns of secretive mammals using camera traps. *Animal Conservation, 13*(2), 131–139. &lt;https://doi.org/10.1111/j.1469-1795.2009.00309.x&gt;]&lt;/p&gt;{#pettorelli_et_al_2010}&lt;br&gt;&lt;br&gt;</v>
      </c>
      <c r="K334" s="12" t="s">
        <v>621</v>
      </c>
      <c r="L334" s="12" t="str">
        <f>LEFT(I334,141)&amp;" &lt;br&gt; &amp;nbsp;&amp;nbsp;&amp;nbsp;&amp;nbsp;&amp;nbsp;&amp;nbsp;&amp;nbsp;&amp;nbsp;"&amp;MID(I334,2,142)&amp;MID(I334,142,500)&amp;"&lt;br&gt;&lt;br&gt;"</f>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M334" s="12" t="str">
        <f>"{{ ref_intext_"&amp;F334&amp;" }}"</f>
        <v>{{ ref_intext_pettorelli_et_al_2010 }}</v>
      </c>
      <c r="N334" s="12" t="str">
        <f>"{{ ref_bib_"&amp;F334&amp;" }}"</f>
        <v>{{ ref_bib_pettorelli_et_al_2010 }}</v>
      </c>
      <c r="O334" s="12" t="str">
        <f>"    ref_intext_"&amp;F334&amp;": "&amp;""""&amp;"["&amp;G334&amp;"](#"&amp;F334&amp;")"&amp;""""</f>
        <v xml:space="preserve">    ref_intext_pettorelli_et_al_2010: "[Pettorelli et al., 2010](#pettorelli_et_al_2010)"</v>
      </c>
      <c r="P334" s="12" t="str">
        <f>"    ref_intext_"&amp;F334&amp;": "&amp;""""&amp;G334&amp;""""</f>
        <v xml:space="preserve">    ref_intext_pettorelli_et_al_2010: "Pettorelli et al., 2010"</v>
      </c>
      <c r="Q334" s="12" t="str">
        <f>"    ref_bib_"&amp;F334&amp;": "&amp;""""&amp;I334&amp;""""</f>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335" spans="2:17" ht="15">
      <c r="E335" s="12" t="b">
        <v>1</v>
      </c>
      <c r="F335" s="12" t="s">
        <v>3546</v>
      </c>
      <c r="G335" s="17" t="s">
        <v>3588</v>
      </c>
      <c r="H335" s="17" t="s">
        <v>3588</v>
      </c>
      <c r="I335" s="75" t="s">
        <v>3567</v>
      </c>
      <c r="J335" s="70" t="str">
        <f>"&lt;p style="&amp;""""&amp;"padding-left: 2em; text-indent: -2em;"&amp;""""&amp;"&gt;["&amp;I335&amp;"]&lt;/p&gt;{#"&amp;F335&amp;"}&lt;br&gt;&lt;br&gt;"</f>
        <v>&lt;p style="padding-left: 2em; text-indent: -2em;"&gt;[Pfeffer,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&lt;https://doi.org/10.1002/rse2.67&gt;]&lt;/p&gt;{#pfeffer_et_al_2018}&lt;br&gt;&lt;br&gt;</v>
      </c>
      <c r="K335" s="12" t="s">
        <v>621</v>
      </c>
      <c r="M335" s="12" t="str">
        <f>"{{ ref_intext_"&amp;F335&amp;" }}"</f>
        <v>{{ ref_intext_pfeffer_et_al_2018 }}</v>
      </c>
      <c r="N335" s="12" t="str">
        <f>"{{ ref_bib_"&amp;F335&amp;" }}"</f>
        <v>{{ ref_bib_pfeffer_et_al_2018 }}</v>
      </c>
      <c r="O335" s="12" t="str">
        <f>"    ref_intext_"&amp;F335&amp;": "&amp;""""&amp;"["&amp;G335&amp;"](#"&amp;F335&amp;")"&amp;""""</f>
        <v xml:space="preserve">    ref_intext_pfeffer_et_al_2018: "[Pfeffer et al., 2018](#pfeffer_et_al_2018)"</v>
      </c>
      <c r="P335" s="12" t="str">
        <f>"    ref_intext_"&amp;F335&amp;": "&amp;""""&amp;G335&amp;""""</f>
        <v xml:space="preserve">    ref_intext_pfeffer_et_al_2018: "Pfeffer et al., 2018"</v>
      </c>
      <c r="Q335" s="12" t="str">
        <f>"    ref_bib_"&amp;F335&amp;": "&amp;""""&amp;I335&amp;""""</f>
        <v xml:space="preserve">    ref_bib_pfeffer_et_al_2018: "Pfeffer,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v>
      </c>
    </row>
    <row r="336" spans="2:17" ht="15">
      <c r="B336" s="12" t="b">
        <v>1</v>
      </c>
      <c r="C336" s="12" t="b">
        <v>0</v>
      </c>
      <c r="D336" s="12" t="b">
        <v>0</v>
      </c>
      <c r="E336" s="12" t="b">
        <v>1</v>
      </c>
      <c r="F336" s="12" t="s">
        <v>1549</v>
      </c>
      <c r="G336" s="12" t="s">
        <v>132</v>
      </c>
      <c r="H336" s="12" t="s">
        <v>132</v>
      </c>
      <c r="I336" s="75" t="s">
        <v>1773</v>
      </c>
      <c r="J336" s="70" t="str">
        <f>"&lt;p style="&amp;""""&amp;"padding-left: 2em; text-indent: -2em;"&amp;""""&amp;"&gt;["&amp;I336&amp;"]&lt;/p&gt;{#"&amp;F336&amp;"}&lt;br&gt;&lt;br&gt;"</f>
        <v>&lt;p style="padding-left: 2em; text-indent: -2em;"&gt;[Powell, R. A., &amp; Mitchell, M. S. (2012). What is a home range? *Journal of Mammalogy, 93*(4), 948-958. &lt;https://doi.org/10.1644/11-mamm-s-177.1&gt;]&lt;/p&gt;{#powell_mitchell_2012}&lt;br&gt;&lt;br&gt;</v>
      </c>
      <c r="K336" s="12" t="s">
        <v>621</v>
      </c>
      <c r="L336" s="12" t="str">
        <f>LEFT(I336,141)&amp;" &lt;br&gt; &amp;nbsp;&amp;nbsp;&amp;nbsp;&amp;nbsp;&amp;nbsp;&amp;nbsp;&amp;nbsp;&amp;nbsp;"&amp;MID(I336,2,142)&amp;MID(I336,142,500)&amp;"&lt;br&gt;&lt;br&gt;"</f>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M336" s="12" t="str">
        <f>"{{ ref_intext_"&amp;F336&amp;" }}"</f>
        <v>{{ ref_intext_powell_mitchell_2012 }}</v>
      </c>
      <c r="N336" s="12" t="str">
        <f>"{{ ref_bib_"&amp;F336&amp;" }}"</f>
        <v>{{ ref_bib_powell_mitchell_2012 }}</v>
      </c>
      <c r="O336" s="12" t="str">
        <f>"    ref_intext_"&amp;F336&amp;": "&amp;""""&amp;"["&amp;G336&amp;"](#"&amp;F336&amp;")"&amp;""""</f>
        <v xml:space="preserve">    ref_intext_powell_mitchell_2012: "[Powell &amp; Mitchell, 2012](#powell_mitchell_2012)"</v>
      </c>
      <c r="P336" s="12" t="str">
        <f>"    ref_intext_"&amp;F336&amp;": "&amp;""""&amp;G336&amp;""""</f>
        <v xml:space="preserve">    ref_intext_powell_mitchell_2012: "Powell &amp; Mitchell, 2012"</v>
      </c>
      <c r="Q336" s="12" t="str">
        <f>"    ref_bib_"&amp;F336&amp;": "&amp;""""&amp;I336&amp;""""</f>
        <v xml:space="preserve">    ref_bib_powell_mitchell_2012: "Powell, R. A., &amp; Mitchell, M. S. (2012). What is a home range? *Journal of Mammalogy, 93*(4), 948-958. &lt;https://doi.org/10.1644/11-mamm-s-177.1&gt;"</v>
      </c>
    </row>
    <row r="337" spans="2:17" ht="15">
      <c r="E337" s="12" t="b">
        <v>1</v>
      </c>
      <c r="F337" s="12" t="s">
        <v>3678</v>
      </c>
      <c r="G337" s="12" t="s">
        <v>3715</v>
      </c>
      <c r="H337" s="12" t="s">
        <v>3715</v>
      </c>
      <c r="I337" s="75" t="s">
        <v>3714</v>
      </c>
      <c r="J337" s="70" t="str">
        <f>"&lt;p style="&amp;""""&amp;"padding-left: 2em; text-indent: -2em;"&amp;""""&amp;"&gt;["&amp;I337&amp;"]&lt;/p&gt;{#"&amp;F337&amp;"}&lt;br&gt;&lt;br&gt;"</f>
        <v>&lt;p style="padding-left: 2em; text-indent: -2em;"&gt;[Proctor,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&lt;https://doi.org/10.1016/j.gecco.2022.e02080&gt;]&lt;/p&gt;{#proctor_et_al_2022}&lt;br&gt;&lt;br&gt;</v>
      </c>
      <c r="K337" s="12" t="s">
        <v>621</v>
      </c>
      <c r="M337" s="12" t="str">
        <f>"{{ ref_intext_"&amp;F337&amp;" }}"</f>
        <v>{{ ref_intext_proctor_et_al_2022 }}</v>
      </c>
      <c r="N337" s="12" t="str">
        <f>"{{ ref_bib_"&amp;F337&amp;" }}"</f>
        <v>{{ ref_bib_proctor_et_al_2022 }}</v>
      </c>
      <c r="O337" s="12" t="str">
        <f>"    ref_intext_"&amp;F337&amp;": "&amp;""""&amp;"["&amp;G337&amp;"](#"&amp;F337&amp;")"&amp;""""</f>
        <v xml:space="preserve">    ref_intext_proctor_et_al_2022: "[Proctor et al., 2022](#proctor_et_al_2022)"</v>
      </c>
      <c r="P337" s="12" t="str">
        <f>"    ref_intext_"&amp;F337&amp;": "&amp;""""&amp;G337&amp;""""</f>
        <v xml:space="preserve">    ref_intext_proctor_et_al_2022: "Proctor et al., 2022"</v>
      </c>
      <c r="Q337" s="12" t="str">
        <f>"    ref_bib_"&amp;F337&amp;": "&amp;""""&amp;I337&amp;""""</f>
        <v xml:space="preserve">    ref_bib_proctor_et_al_2022: "Proctor,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v>
      </c>
    </row>
    <row r="338" spans="2:17" ht="15">
      <c r="B338" s="12" t="b">
        <v>0</v>
      </c>
      <c r="C338" s="12" t="b">
        <v>0</v>
      </c>
      <c r="E338" s="12" t="b">
        <v>1</v>
      </c>
      <c r="F338" s="12" t="s">
        <v>1846</v>
      </c>
      <c r="G338" s="12" t="s">
        <v>1847</v>
      </c>
      <c r="H338" s="12" t="s">
        <v>1847</v>
      </c>
      <c r="I338" s="75" t="s">
        <v>1845</v>
      </c>
      <c r="J338" s="70" t="str">
        <f>"&lt;p style="&amp;""""&amp;"padding-left: 2em; text-indent: -2em;"&amp;""""&amp;"&gt;["&amp;I338&amp;"]&lt;/p&gt;{#"&amp;F338&amp;"}&lt;br&gt;&lt;br&gt;"</f>
        <v>&lt;p style="padding-left: 2em; text-indent: -2em;"&gt;[Project Dragonfly. (2019, Jan 24). *Abundance, species richness, and diversity* [Video]. YouTube. &lt;https://www.youtube.com/watch?v=ghhZClDRK_g&amp;source_ve_path=OTY3MTQbqI&gt;]&lt;/p&gt;{#project_dragonfly_2019}&lt;br&gt;&lt;br&gt;</v>
      </c>
      <c r="K338" s="12" t="s">
        <v>621</v>
      </c>
      <c r="L338" s="12" t="str">
        <f>LEFT(I338,141)&amp;" &lt;br&gt; &amp;nbsp;&amp;nbsp;&amp;nbsp;&amp;nbsp;&amp;nbsp;&amp;nbsp;&amp;nbsp;&amp;nbsp;"&amp;MID(I338,2,142)&amp;MID(I338,142,500)&amp;"&lt;br&gt;&lt;br&gt;"</f>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M338" s="12" t="str">
        <f>"{{ ref_intext_"&amp;F338&amp;" }}"</f>
        <v>{{ ref_intext_project_dragonfly_2019 }}</v>
      </c>
      <c r="N338" s="12" t="str">
        <f>"{{ ref_bib_"&amp;F338&amp;" }}"</f>
        <v>{{ ref_bib_project_dragonfly_2019 }}</v>
      </c>
      <c r="O338" s="12" t="str">
        <f>"    ref_intext_"&amp;F338&amp;": "&amp;""""&amp;"["&amp;G338&amp;"](#"&amp;F338&amp;")"&amp;""""</f>
        <v xml:space="preserve">    ref_intext_project_dragonfly_2019: "[Project Dragonfly, 2019](#project_dragonfly_2019)"</v>
      </c>
      <c r="P338" s="12" t="str">
        <f>"    ref_intext_"&amp;F338&amp;": "&amp;""""&amp;G338&amp;""""</f>
        <v xml:space="preserve">    ref_intext_project_dragonfly_2019: "Project Dragonfly, 2019"</v>
      </c>
      <c r="Q338" s="12" t="str">
        <f>"    ref_bib_"&amp;F338&amp;": "&amp;""""&amp;I338&amp;""""</f>
        <v xml:space="preserve">    ref_bib_project_dragonfly_2019: "Project Dragonfly. (2019, Jan 24). *Abundance, species richness, and diversity* [Video]. YouTube. &lt;https://www.youtube.com/watch?v=ghhZClDRK_g&amp;source_ve_path=OTY3MTQbqI&gt;"</v>
      </c>
    </row>
    <row r="339" spans="2:17" ht="15">
      <c r="E339" s="12" t="b">
        <v>1</v>
      </c>
      <c r="F339" s="12" t="s">
        <v>3334</v>
      </c>
      <c r="G339" s="12" t="s">
        <v>3332</v>
      </c>
      <c r="H339" s="12" t="s">
        <v>3332</v>
      </c>
      <c r="I339" s="75" t="s">
        <v>3333</v>
      </c>
      <c r="J339" s="70" t="str">
        <f>"&lt;p style="&amp;""""&amp;"padding-left: 2em; text-indent: -2em;"&amp;""""&amp;"&gt;["&amp;I339&amp;"]&lt;/p&gt;{#"&amp;F339&amp;"}&lt;br&gt;&lt;br&gt;"</f>
        <v>&lt;p style="padding-left: 2em; text-indent: -2em;"&gt;[Proteus (2018, Mar 19). *Occupancy modelling - more than species presence/absence!* [Video]. YouTube. &lt;https://www.youtube.com/watch?v=Sp4kb4_TiBA&amp;t=2s&gt;]&lt;/p&gt;{#proteus_2018}&lt;br&gt;&lt;br&gt;</v>
      </c>
      <c r="K339" s="12" t="s">
        <v>3315</v>
      </c>
      <c r="L339" s="12" t="str">
        <f>LEFT(I339,141)&amp;" &lt;br&gt; &amp;nbsp;&amp;nbsp;&amp;nbsp;&amp;nbsp;&amp;nbsp;&amp;nbsp;&amp;nbsp;&amp;nbsp;"&amp;MID(I339,2,142)&amp;MID(I339,142,500)&amp;"&lt;br&gt;&lt;br&gt;"</f>
        <v>Proteus (2018, Mar 19). *Occupancy modelling - more than species presence/absence!* [Video]. YouTube. &lt;https://www.youtube.com/watch?v=Sp4kb4 &lt;br&gt; &amp;nbsp;&amp;nbsp;&amp;nbsp;&amp;nbsp;&amp;nbsp;&amp;nbsp;&amp;nbsp;&amp;nbsp;roteus (2018, Mar 19). *Occupancy modelling - more than species presence/absence!* [Video]. YouTube. &lt;https://www.youtube.com/watch?v=Sp4kb4_T_TiBA&amp;t=2s&gt;&lt;br&gt;&lt;br&gt;</v>
      </c>
      <c r="M339" s="12" t="str">
        <f>"{{ ref_intext_"&amp;F339&amp;" }}"</f>
        <v>{{ ref_intext_proteus_2018 }}</v>
      </c>
      <c r="N339" s="12" t="str">
        <f>"{{ ref_bib_"&amp;F339&amp;" }}"</f>
        <v>{{ ref_bib_proteus_2018 }}</v>
      </c>
      <c r="O339" s="12" t="str">
        <f>"    ref_intext_"&amp;F339&amp;": "&amp;""""&amp;"["&amp;G339&amp;"](#"&amp;F339&amp;")"&amp;""""</f>
        <v xml:space="preserve">    ref_intext_proteus_2018: "[Proteus, 2018](#proteus_2018)"</v>
      </c>
      <c r="P339" s="12" t="str">
        <f>"    ref_intext_"&amp;F339&amp;": "&amp;""""&amp;G339&amp;""""</f>
        <v xml:space="preserve">    ref_intext_proteus_2018: "Proteus, 2018"</v>
      </c>
      <c r="Q339" s="12" t="str">
        <f>"    ref_bib_"&amp;F339&amp;": "&amp;""""&amp;I339&amp;""""</f>
        <v xml:space="preserve">    ref_bib_proteus_2018: "Proteus (2018, Mar 19). *Occupancy modelling - more than species presence/absence!* [Video]. YouTube. &lt;https://www.youtube.com/watch?v=Sp4kb4_TiBA&amp;t=2s&gt;"</v>
      </c>
    </row>
    <row r="340" spans="2:17" ht="15">
      <c r="B340" s="12" t="b">
        <v>0</v>
      </c>
      <c r="C340" s="12" t="b">
        <v>0</v>
      </c>
      <c r="E340" s="12" t="b">
        <v>1</v>
      </c>
      <c r="F340" s="12" t="s">
        <v>1918</v>
      </c>
      <c r="G340" s="12" t="s">
        <v>1919</v>
      </c>
      <c r="H340" s="12" t="s">
        <v>1919</v>
      </c>
      <c r="I340" s="75" t="s">
        <v>1922</v>
      </c>
      <c r="J340" s="70" t="str">
        <f>"&lt;p style="&amp;""""&amp;"padding-left: 2em; text-indent: -2em;"&amp;""""&amp;"&gt;["&amp;I340&amp;"]&lt;/p&gt;{#"&amp;F340&amp;"}&lt;br&gt;&lt;br&gt;"</f>
        <v>&lt;p style="padding-left: 2em; text-indent: -2em;"&gt;[Proteus. (2019a, May 30). *Occupancy modelling - the difference between probability and proportion of units occupied* [Video]. YouTube. &lt;https://www.youtube.com/watch?v=zKQFY8W4ceU&gt;]&lt;/p&gt;{#proteus_2019a}&lt;br&gt;&lt;br&gt;</v>
      </c>
      <c r="K340" s="12" t="s">
        <v>621</v>
      </c>
      <c r="L340" s="12" t="str">
        <f>LEFT(I340,141)&amp;" &lt;br&gt; &amp;nbsp;&amp;nbsp;&amp;nbsp;&amp;nbsp;&amp;nbsp;&amp;nbsp;&amp;nbsp;&amp;nbsp;"&amp;MID(I340,2,142)&amp;MID(I340,142,500)&amp;"&lt;br&gt;&lt;br&gt;"</f>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M340" s="12" t="str">
        <f>"{{ ref_intext_"&amp;F340&amp;" }}"</f>
        <v>{{ ref_intext_proteus_2019a }}</v>
      </c>
      <c r="N340" s="12" t="str">
        <f>"{{ ref_bib_"&amp;F340&amp;" }}"</f>
        <v>{{ ref_bib_proteus_2019a }}</v>
      </c>
      <c r="O340" s="12" t="str">
        <f>"    ref_intext_"&amp;F340&amp;": "&amp;""""&amp;"["&amp;G340&amp;"](#"&amp;F340&amp;")"&amp;""""</f>
        <v xml:space="preserve">    ref_intext_proteus_2019a: "[Proteus, 2019a](#proteus_2019a)"</v>
      </c>
      <c r="P340" s="12" t="str">
        <f>"    ref_intext_"&amp;F340&amp;": "&amp;""""&amp;G340&amp;""""</f>
        <v xml:space="preserve">    ref_intext_proteus_2019a: "Proteus, 2019a"</v>
      </c>
      <c r="Q340" s="12" t="str">
        <f>"    ref_bib_"&amp;F340&amp;": "&amp;""""&amp;I340&amp;""""</f>
        <v xml:space="preserve">    ref_bib_proteus_2019a: "Proteus. (2019a, May 30). *Occupancy modelling - the difference between probability and proportion of units occupied* [Video]. YouTube. &lt;https://www.youtube.com/watch?v=zKQFY8W4ceU&gt;"</v>
      </c>
    </row>
    <row r="341" spans="2:17" ht="15">
      <c r="B341" s="12" t="b">
        <v>0</v>
      </c>
      <c r="C341" s="12" t="b">
        <v>0</v>
      </c>
      <c r="E341" s="12" t="b">
        <v>1</v>
      </c>
      <c r="F341" s="12" t="s">
        <v>1921</v>
      </c>
      <c r="G341" s="12" t="s">
        <v>1920</v>
      </c>
      <c r="H341" s="12" t="s">
        <v>1920</v>
      </c>
      <c r="I341" s="75" t="s">
        <v>1923</v>
      </c>
      <c r="J341" s="70" t="str">
        <f>"&lt;p style="&amp;""""&amp;"padding-left: 2em; text-indent: -2em;"&amp;""""&amp;"&gt;["&amp;I341&amp;"]&lt;/p&gt;{#"&amp;F341&amp;"}&lt;br&gt;&lt;br&gt;"</f>
        <v>&lt;p style="padding-left: 2em; text-indent: -2em;"&gt;[Proteus. (2019b, Aug 22). *Occupancy models - how many covariates can I include?* [Video]. YouTube. &lt;https://www.youtube.com/watch?v=tCh7rTu6fvQ&gt;]&lt;/p&gt;{#proteus_2019b}&lt;br&gt;&lt;br&gt;</v>
      </c>
      <c r="K341" s="12" t="s">
        <v>621</v>
      </c>
      <c r="L341" s="12" t="str">
        <f>LEFT(I341,141)&amp;" &lt;br&gt; &amp;nbsp;&amp;nbsp;&amp;nbsp;&amp;nbsp;&amp;nbsp;&amp;nbsp;&amp;nbsp;&amp;nbsp;"&amp;MID(I341,2,142)&amp;MID(I341,142,500)&amp;"&lt;br&gt;&lt;br&gt;"</f>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M341" s="12" t="str">
        <f>"{{ ref_intext_"&amp;F341&amp;" }}"</f>
        <v>{{ ref_intext_proteus_2019b }}</v>
      </c>
      <c r="N341" s="12" t="str">
        <f>"{{ ref_bib_"&amp;F341&amp;" }}"</f>
        <v>{{ ref_bib_proteus_2019b }}</v>
      </c>
      <c r="O341" s="12" t="str">
        <f>"    ref_intext_"&amp;F341&amp;": "&amp;""""&amp;"["&amp;G341&amp;"](#"&amp;F341&amp;")"&amp;""""</f>
        <v xml:space="preserve">    ref_intext_proteus_2019b: "[Proteus, 2019b](#proteus_2019b)"</v>
      </c>
      <c r="P341" s="12" t="str">
        <f>"    ref_intext_"&amp;F341&amp;": "&amp;""""&amp;G341&amp;""""</f>
        <v xml:space="preserve">    ref_intext_proteus_2019b: "Proteus, 2019b"</v>
      </c>
      <c r="Q341" s="12" t="str">
        <f>"    ref_bib_"&amp;F341&amp;": "&amp;""""&amp;I341&amp;""""</f>
        <v xml:space="preserve">    ref_bib_proteus_2019b: "Proteus. (2019b, Aug 22). *Occupancy models - how many covariates can I include?* [Video]. YouTube. &lt;https://www.youtube.com/watch?v=tCh7rTu6fvQ&gt;"</v>
      </c>
    </row>
    <row r="342" spans="2:17" ht="15">
      <c r="B342" s="12" t="b">
        <v>0</v>
      </c>
      <c r="C342" s="12" t="b">
        <v>0</v>
      </c>
      <c r="D342" s="12" t="b">
        <v>1</v>
      </c>
      <c r="E342" s="12" t="b">
        <v>1</v>
      </c>
      <c r="F342" s="12" t="s">
        <v>11</v>
      </c>
      <c r="G342" s="12" t="s">
        <v>131</v>
      </c>
      <c r="H342" s="12" t="s">
        <v>131</v>
      </c>
      <c r="I342" s="75" t="s">
        <v>1774</v>
      </c>
      <c r="J342" s="70" t="str">
        <f>"&lt;p style="&amp;""""&amp;"padding-left: 2em; text-indent: -2em;"&amp;""""&amp;"&gt;["&amp;I342&amp;"]&lt;/p&gt;{#"&amp;F342&amp;"}&lt;br&gt;&lt;br&gt;"</f>
        <v>&lt;p style="padding-left: 2em; text-indent: -2em;"&gt;[Pyron, M. (2010) Characterizing Communities. *Nature Education Knowledge, 3*(10):39. &lt;https://www.nature.com/scitable/knowledge/library/characterizing-communities-13241173/&gt;]&lt;/p&gt;{#pyron_2010}&lt;br&gt;&lt;br&gt;</v>
      </c>
      <c r="K342" s="12" t="s">
        <v>621</v>
      </c>
      <c r="L342" s="12" t="str">
        <f>LEFT(I342,141)&amp;" &lt;br&gt; &amp;nbsp;&amp;nbsp;&amp;nbsp;&amp;nbsp;&amp;nbsp;&amp;nbsp;&amp;nbsp;&amp;nbsp;"&amp;MID(I342,2,142)&amp;MID(I342,142,500)&amp;"&lt;br&gt;&lt;br&gt;"</f>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M342" s="12" t="str">
        <f>"{{ ref_intext_"&amp;F342&amp;" }}"</f>
        <v>{{ ref_intext_pyron_2010 }}</v>
      </c>
      <c r="N342" s="12" t="str">
        <f>"{{ ref_bib_"&amp;F342&amp;" }}"</f>
        <v>{{ ref_bib_pyron_2010 }}</v>
      </c>
      <c r="O342" s="12" t="str">
        <f>"    ref_intext_"&amp;F342&amp;": "&amp;""""&amp;"["&amp;G342&amp;"](#"&amp;F342&amp;")"&amp;""""</f>
        <v xml:space="preserve">    ref_intext_pyron_2010: "[Pyron, 2010](#pyron_2010)"</v>
      </c>
      <c r="P342" s="12" t="str">
        <f>"    ref_intext_"&amp;F342&amp;": "&amp;""""&amp;G342&amp;""""</f>
        <v xml:space="preserve">    ref_intext_pyron_2010: "Pyron, 2010"</v>
      </c>
      <c r="Q342" s="12" t="str">
        <f>"    ref_bib_"&amp;F342&amp;": "&amp;""""&amp;I342&amp;""""</f>
        <v xml:space="preserve">    ref_bib_pyron_2010: "Pyron, M. (2010) Characterizing Communities. *Nature Education Knowledge, 3*(10):39. &lt;https://www.nature.com/scitable/knowledge/library/characterizing-communities-13241173/&gt;"</v>
      </c>
    </row>
    <row r="343" spans="2:17" ht="15">
      <c r="B343" s="12" t="b">
        <v>1</v>
      </c>
      <c r="C343" s="12" t="b">
        <v>0</v>
      </c>
      <c r="D343" s="12" t="b">
        <v>1</v>
      </c>
      <c r="E343" s="12" t="b">
        <v>1</v>
      </c>
      <c r="F343" s="12" t="s">
        <v>1550</v>
      </c>
      <c r="G343" s="12" t="s">
        <v>128</v>
      </c>
      <c r="H343" s="12" t="s">
        <v>128</v>
      </c>
      <c r="I343" s="75" t="s">
        <v>1775</v>
      </c>
      <c r="J343" s="70" t="str">
        <f>"&lt;p style="&amp;""""&amp;"padding-left: 2em; text-indent: -2em;"&amp;""""&amp;"&gt;["&amp;I343&amp;"]&lt;/p&gt;{#"&amp;F343&amp;"}&lt;br&gt;&lt;br&gt;"</f>
        <v>&lt;p style="padding-left: 2em; text-indent: -2em;"&gt;[Ramage,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&lt;https://www.jstor.org/stable/23525262&gt;]&lt;/p&gt;{#ramage_et_al_2013}&lt;br&gt;&lt;br&gt;</v>
      </c>
      <c r="K343" s="12" t="s">
        <v>621</v>
      </c>
      <c r="L343" s="12" t="str">
        <f>LEFT(I343,141)&amp;" &lt;br&gt; &amp;nbsp;&amp;nbsp;&amp;nbsp;&amp;nbsp;&amp;nbsp;&amp;nbsp;&amp;nbsp;&amp;nbsp;"&amp;MID(I343,2,142)&amp;MID(I343,142,500)&amp;"&lt;br&gt;&lt;br&gt;"</f>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M343" s="12" t="str">
        <f>"{{ ref_intext_"&amp;F343&amp;" }}"</f>
        <v>{{ ref_intext_ramage_et_al_2013 }}</v>
      </c>
      <c r="N343" s="12" t="str">
        <f>"{{ ref_bib_"&amp;F343&amp;" }}"</f>
        <v>{{ ref_bib_ramage_et_al_2013 }}</v>
      </c>
      <c r="O343" s="12" t="str">
        <f>"    ref_intext_"&amp;F343&amp;": "&amp;""""&amp;"["&amp;G343&amp;"](#"&amp;F343&amp;")"&amp;""""</f>
        <v xml:space="preserve">    ref_intext_ramage_et_al_2013: "[Ramage et al., 2013](#ramage_et_al_2013)"</v>
      </c>
      <c r="P343" s="12" t="str">
        <f>"    ref_intext_"&amp;F343&amp;": "&amp;""""&amp;G343&amp;""""</f>
        <v xml:space="preserve">    ref_intext_ramage_et_al_2013: "Ramage et al., 2013"</v>
      </c>
      <c r="Q343" s="12" t="str">
        <f>"    ref_bib_"&amp;F343&amp;": "&amp;""""&amp;I343&amp;""""</f>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344" spans="2:17" ht="15">
      <c r="B344" s="12" t="b">
        <v>1</v>
      </c>
      <c r="C344" s="12" t="b">
        <v>0</v>
      </c>
      <c r="D344" s="12" t="b">
        <v>0</v>
      </c>
      <c r="E344" s="12" t="b">
        <v>1</v>
      </c>
      <c r="F344" s="12" t="s">
        <v>1551</v>
      </c>
      <c r="G344" s="12" t="s">
        <v>127</v>
      </c>
      <c r="H344" s="12" t="s">
        <v>127</v>
      </c>
      <c r="I344" s="75" t="s">
        <v>1776</v>
      </c>
      <c r="J344" s="70" t="str">
        <f>"&lt;p style="&amp;""""&amp;"padding-left: 2em; text-indent: -2em;"&amp;""""&amp;"&gt;["&amp;I344&amp;"]&lt;/p&gt;{#"&amp;F344&amp;"}&lt;br&gt;&lt;br&gt;"</f>
        <v>&lt;p style="padding-left: 2em; text-indent: -2em;"&gt;[Randler, C., &amp; Kalb, N. (2018). Distance and size matters: A comparison of six wildlife camera traps and their usefulness for wild birds. *Ecology and Evolution*, 1-13. &lt;https://onlinelibrary.wiley.com/doi/pdf/10.1002/ece3.4240&gt;]&lt;/p&gt;{#randler_kalb_2018}&lt;br&gt;&lt;br&gt;</v>
      </c>
      <c r="K344" s="12" t="s">
        <v>621</v>
      </c>
      <c r="L344" s="12" t="str">
        <f>LEFT(I344,141)&amp;" &lt;br&gt; &amp;nbsp;&amp;nbsp;&amp;nbsp;&amp;nbsp;&amp;nbsp;&amp;nbsp;&amp;nbsp;&amp;nbsp;"&amp;MID(I344,2,142)&amp;MID(I344,142,500)&amp;"&lt;br&gt;&lt;br&gt;"</f>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M344" s="12" t="str">
        <f>"{{ ref_intext_"&amp;F344&amp;" }}"</f>
        <v>{{ ref_intext_randler_kalb_2018 }}</v>
      </c>
      <c r="N344" s="12" t="str">
        <f>"{{ ref_bib_"&amp;F344&amp;" }}"</f>
        <v>{{ ref_bib_randler_kalb_2018 }}</v>
      </c>
      <c r="O344" s="12" t="str">
        <f>"    ref_intext_"&amp;F344&amp;": "&amp;""""&amp;"["&amp;G344&amp;"](#"&amp;F344&amp;")"&amp;""""</f>
        <v xml:space="preserve">    ref_intext_randler_kalb_2018: "[Randler &amp; Kalb, 2018](#randler_kalb_2018)"</v>
      </c>
      <c r="P344" s="12" t="str">
        <f>"    ref_intext_"&amp;F344&amp;": "&amp;""""&amp;G344&amp;""""</f>
        <v xml:space="preserve">    ref_intext_randler_kalb_2018: "Randler &amp; Kalb, 2018"</v>
      </c>
      <c r="Q344" s="12" t="str">
        <f>"    ref_bib_"&amp;F344&amp;": "&amp;""""&amp;I344&amp;""""</f>
        <v xml:space="preserve">    ref_bib_randler_kalb_2018: "Randler, C., &amp; Kalb, N. (2018). Distance and size matters: A comparison of six wildlife camera traps and their usefulness for wild birds. *Ecology and Evolution*, 1-13. &lt;https://onlinelibrary.wiley.com/doi/pdf/10.1002/ece3.4240&gt;"</v>
      </c>
    </row>
    <row r="345" spans="2:17" ht="15">
      <c r="B345" s="12" t="b">
        <v>1</v>
      </c>
      <c r="C345" s="12" t="b">
        <v>0</v>
      </c>
      <c r="D345" s="12" t="b">
        <v>1</v>
      </c>
      <c r="E345" s="12" t="b">
        <v>1</v>
      </c>
      <c r="F345" s="12" t="s">
        <v>10</v>
      </c>
      <c r="G345" s="12" t="s">
        <v>129</v>
      </c>
      <c r="H345" s="12" t="s">
        <v>129</v>
      </c>
      <c r="I345" s="75" t="s">
        <v>2650</v>
      </c>
      <c r="J345" s="70" t="str">
        <f>"&lt;p style="&amp;""""&amp;"padding-left: 2em; text-indent: -2em;"&amp;""""&amp;"&gt;["&amp;I345&amp;"]&lt;/p&gt;{#"&amp;F345&amp;"}&lt;br&gt;&lt;br&gt;"</f>
        <v>&lt;p style="padding-left: 2em; text-indent: -2em;"&gt;[Alberta Remote Camera Steering Committee [RCSC]. (2024). Remote Camera Metadata Standards: Standards for Alberta. Version 2.0. Edmonton, Alberta. &lt;https://ab-rcsc.github.io/RCSC-WildCAM_Remote-Camera-Survey-Guidelines-and-Metadata-Standards/2_metadata-standards/2_0.1_Citation-and-Info.html&gt;]&lt;/p&gt;{#rcsc_2024}&lt;br&gt;&lt;br&gt;</v>
      </c>
      <c r="K345" s="12" t="s">
        <v>621</v>
      </c>
      <c r="L345" s="12" t="str">
        <f>LEFT(I345,141)&amp;" &lt;br&gt; &amp;nbsp;&amp;nbsp;&amp;nbsp;&amp;nbsp;&amp;nbsp;&amp;nbsp;&amp;nbsp;&amp;nbsp;"&amp;MID(I345,2,142)&amp;MID(I345,142,500)&amp;"&lt;br&gt;&lt;br&gt;"</f>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M345" s="12" t="str">
        <f>"{{ ref_intext_"&amp;F345&amp;" }}"</f>
        <v>{{ ref_intext_rcsc_2024 }}</v>
      </c>
      <c r="N345" s="12" t="str">
        <f>"{{ ref_bib_"&amp;F345&amp;" }}"</f>
        <v>{{ ref_bib_rcsc_2024 }}</v>
      </c>
      <c r="O345" s="12" t="str">
        <f>"    ref_intext_"&amp;F345&amp;": "&amp;""""&amp;"["&amp;G345&amp;"](#"&amp;F345&amp;")"&amp;""""</f>
        <v xml:space="preserve">    ref_intext_rcsc_2024: "[Alberta Remote Camera Steering Committee [RCSC], 2024](#rcsc_2024)"</v>
      </c>
      <c r="P345" s="12" t="str">
        <f>"    ref_intext_"&amp;F345&amp;": "&amp;""""&amp;G345&amp;""""</f>
        <v xml:space="preserve">    ref_intext_rcsc_2024: "Alberta Remote Camera Steering Committee [RCSC], 2024"</v>
      </c>
      <c r="Q345" s="12" t="str">
        <f>"    ref_bib_"&amp;F345&amp;": "&amp;""""&amp;I345&amp;""""</f>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346" spans="2:17" ht="15">
      <c r="E346" s="12" t="b">
        <v>0</v>
      </c>
      <c r="F346" s="12" t="s">
        <v>4065</v>
      </c>
      <c r="G346" s="12" t="s">
        <v>3039</v>
      </c>
      <c r="H346" s="12" t="s">
        <v>3039</v>
      </c>
      <c r="J346" s="70" t="str">
        <f>"["&amp;I346&amp;"]{#"&amp;F346&amp;"}"</f>
        <v>[]{#rcsc_2024b}</v>
      </c>
      <c r="K346" s="12" t="s">
        <v>621</v>
      </c>
      <c r="M346" s="12" t="str">
        <f>"{{ ref_intext_"&amp;F346&amp;" }}"</f>
        <v>{{ ref_intext_rcsc_2024b }}</v>
      </c>
      <c r="N346" s="12" t="str">
        <f>"{{ ref_bib_"&amp;F346&amp;" }}"</f>
        <v>{{ ref_bib_rcsc_2024b }}</v>
      </c>
      <c r="P346" s="12" t="str">
        <f>"    ref_intext_"&amp;F346&amp;": "&amp;""""&amp;G346&amp;""""</f>
        <v xml:space="preserve">    ref_intext_rcsc_2024b: "RCSC, 2024, personal communications"</v>
      </c>
      <c r="Q346" s="12" t="str">
        <f>"    ref_bib_"&amp;F346&amp;": "&amp;""""&amp;I346&amp;""""</f>
        <v xml:space="preserve">    ref_bib_rcsc_2024b: ""</v>
      </c>
    </row>
    <row r="347" spans="2:17" ht="15">
      <c r="B347" s="12" t="b">
        <v>0</v>
      </c>
      <c r="C347" s="12" t="b">
        <v>1</v>
      </c>
      <c r="D347" s="12" t="b">
        <v>1</v>
      </c>
      <c r="E347" s="12" t="b">
        <v>1</v>
      </c>
      <c r="F347" s="12" t="s">
        <v>1552</v>
      </c>
      <c r="G347" s="12" t="s">
        <v>130</v>
      </c>
      <c r="H347" s="12" t="s">
        <v>130</v>
      </c>
      <c r="I347" s="75" t="s">
        <v>2649</v>
      </c>
      <c r="J347" s="70" t="str">
        <f>"&lt;p style="&amp;""""&amp;"padding-left: 2em; text-indent: -2em;"&amp;""""&amp;"&gt;["&amp;I347&amp;"]&lt;/p&gt;{#"&amp;F347&amp;"}&lt;br&gt;&lt;br&gt;"</f>
        <v>&lt;p style="padding-left: 2em; text-indent: -2em;"&gt;[Alberta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&lt;https://ab-rcsc.github.io/RCSC-WildCAM_Remote-Camera-Survey-Guidelines-and-Metadata-Standards/1_Survey-guidelines/1_0.1_Citation-and-Info.html&gt;]&lt;/p&gt;{#rcsc_et_al_2024}&lt;br&gt;&lt;br&gt;</v>
      </c>
      <c r="K347" s="12" t="s">
        <v>621</v>
      </c>
      <c r="L347" s="12" t="str">
        <f>LEFT(I347,141)&amp;" &lt;br&gt; &amp;nbsp;&amp;nbsp;&amp;nbsp;&amp;nbsp;&amp;nbsp;&amp;nbsp;&amp;nbsp;&amp;nbsp;"&amp;MID(I347,2,142)&amp;MID(I347,142,500)&amp;"&lt;br&gt;&lt;br&gt;"</f>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M347" s="12" t="str">
        <f>"{{ ref_intext_"&amp;F347&amp;" }}"</f>
        <v>{{ ref_intext_rcsc_et_al_2024 }}</v>
      </c>
      <c r="N347" s="12" t="str">
        <f>"{{ ref_bib_"&amp;F347&amp;" }}"</f>
        <v>{{ ref_bib_rcsc_et_al_2024 }}</v>
      </c>
      <c r="O347" s="12" t="str">
        <f>"    ref_intext_"&amp;F347&amp;": "&amp;""""&amp;"["&amp;G347&amp;"](#"&amp;F347&amp;")"&amp;""""</f>
        <v xml:space="preserve">    ref_intext_rcsc_et_al_2024: "[Alberta Remote Camera Steering Committee [RCSC] et al., 2024](#rcsc_et_al_2024)"</v>
      </c>
      <c r="P347" s="12" t="str">
        <f>"    ref_intext_"&amp;F347&amp;": "&amp;""""&amp;G347&amp;""""</f>
        <v xml:space="preserve">    ref_intext_rcsc_et_al_2024: "Alberta Remote Camera Steering Committee [RCSC] et al., 2024"</v>
      </c>
      <c r="Q347" s="12" t="str">
        <f>"    ref_bib_"&amp;F347&amp;": "&amp;""""&amp;I347&amp;""""</f>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348" spans="2:17" ht="15">
      <c r="B348" s="12" t="b">
        <v>1</v>
      </c>
      <c r="C348" s="12" t="b">
        <v>0</v>
      </c>
      <c r="D348" s="12" t="b">
        <v>0</v>
      </c>
      <c r="E348" s="12" t="b">
        <v>1</v>
      </c>
      <c r="F348" s="12" t="s">
        <v>1553</v>
      </c>
      <c r="G348" s="12" t="s">
        <v>126</v>
      </c>
      <c r="H348" s="12" t="s">
        <v>126</v>
      </c>
      <c r="I348" s="75" t="s">
        <v>1777</v>
      </c>
      <c r="J348" s="70" t="str">
        <f>"&lt;p style="&amp;""""&amp;"padding-left: 2em; text-indent: -2em;"&amp;""""&amp;"&gt;["&amp;I348&amp;"]&lt;/p&gt;{#"&amp;F348&amp;"}&lt;br&gt;&lt;br&gt;"</f>
        <v>&lt;p style="padding-left: 2em; text-indent: -2em;"&gt;[Reconyx Inc. (2018). Hyperfire Professional/Outdoor Instruction Manual. Holmen, WI, USA. &lt;https://www.reconyx.com/img/file/HyperFire_2_User_Guide_2018_07_05_v5.pdf&gt;]&lt;/p&gt;{#reconyx_inc._2018}&lt;br&gt;&lt;br&gt;</v>
      </c>
      <c r="K348" s="12" t="s">
        <v>621</v>
      </c>
      <c r="L348" s="12" t="str">
        <f>LEFT(I348,141)&amp;" &lt;br&gt; &amp;nbsp;&amp;nbsp;&amp;nbsp;&amp;nbsp;&amp;nbsp;&amp;nbsp;&amp;nbsp;&amp;nbsp;"&amp;MID(I348,2,142)&amp;MID(I348,142,500)&amp;"&lt;br&gt;&lt;br&gt;"</f>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M348" s="12" t="str">
        <f>"{{ ref_intext_"&amp;F348&amp;" }}"</f>
        <v>{{ ref_intext_reconyx_inc._2018 }}</v>
      </c>
      <c r="N348" s="12" t="str">
        <f>"{{ ref_bib_"&amp;F348&amp;" }}"</f>
        <v>{{ ref_bib_reconyx_inc._2018 }}</v>
      </c>
      <c r="O348" s="12" t="str">
        <f>"    ref_intext_"&amp;F348&amp;": "&amp;""""&amp;"["&amp;G348&amp;"](#"&amp;F348&amp;")"&amp;""""</f>
        <v xml:space="preserve">    ref_intext_reconyx_inc._2018: "[Reconyx Inc., 2018](#reconyx_inc._2018)"</v>
      </c>
      <c r="P348" s="12" t="str">
        <f>"    ref_intext_"&amp;F348&amp;": "&amp;""""&amp;G348&amp;""""</f>
        <v xml:space="preserve">    ref_intext_reconyx_inc._2018: "Reconyx Inc., 2018"</v>
      </c>
      <c r="Q348" s="12" t="str">
        <f>"    ref_bib_"&amp;F348&amp;": "&amp;""""&amp;I348&amp;""""</f>
        <v xml:space="preserve">    ref_bib_reconyx_inc._2018: "Reconyx Inc. (2018). Hyperfire Professional/Outdoor Instruction Manual. Holmen, WI, USA. &lt;https://www.reconyx.com/img/file/HyperFire_2_User_Guide_2018_07_05_v5.pdf&gt;"</v>
      </c>
    </row>
    <row r="349" spans="2:17" ht="15">
      <c r="B349" s="12" t="b">
        <v>0</v>
      </c>
      <c r="C349" s="12" t="b">
        <v>0</v>
      </c>
      <c r="D349" s="12" t="b">
        <v>1</v>
      </c>
      <c r="E349" s="12" t="b">
        <v>1</v>
      </c>
      <c r="F349" s="12" t="s">
        <v>1554</v>
      </c>
      <c r="G349" s="12" t="s">
        <v>125</v>
      </c>
      <c r="H349" s="12" t="s">
        <v>125</v>
      </c>
      <c r="I349" s="75" t="s">
        <v>1778</v>
      </c>
      <c r="J349" s="70" t="str">
        <f>"&lt;p style="&amp;""""&amp;"padding-left: 2em; text-indent: -2em;"&amp;""""&amp;"&gt;["&amp;I349&amp;"]&lt;/p&gt;{#"&amp;F349&amp;"}&lt;br&gt;&lt;br&gt;"</f>
        <v>&lt;p style="padding-left: 2em; text-indent: -2em;"&gt;[Rendall,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&lt;https://doi.org/10.1111/emr.12444&gt;]&lt;/p&gt;{#rendall_et_al_2021}&lt;br&gt;&lt;br&gt;</v>
      </c>
      <c r="K349" s="12" t="s">
        <v>621</v>
      </c>
      <c r="L349" s="12" t="str">
        <f>LEFT(I349,141)&amp;" &lt;br&gt; &amp;nbsp;&amp;nbsp;&amp;nbsp;&amp;nbsp;&amp;nbsp;&amp;nbsp;&amp;nbsp;&amp;nbsp;"&amp;MID(I349,2,142)&amp;MID(I349,142,500)&amp;"&lt;br&gt;&lt;br&gt;"</f>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M349" s="12" t="str">
        <f>"{{ ref_intext_"&amp;F349&amp;" }}"</f>
        <v>{{ ref_intext_rendall_et_al_2021 }}</v>
      </c>
      <c r="N349" s="12" t="str">
        <f>"{{ ref_bib_"&amp;F349&amp;" }}"</f>
        <v>{{ ref_bib_rendall_et_al_2021 }}</v>
      </c>
      <c r="O349" s="12" t="str">
        <f>"    ref_intext_"&amp;F349&amp;": "&amp;""""&amp;"["&amp;G349&amp;"](#"&amp;F349&amp;")"&amp;""""</f>
        <v xml:space="preserve">    ref_intext_rendall_et_al_2021: "[Rendall et al., 2021](#rendall_et_al_2021)"</v>
      </c>
      <c r="P349" s="12" t="str">
        <f>"    ref_intext_"&amp;F349&amp;": "&amp;""""&amp;G349&amp;""""</f>
        <v xml:space="preserve">    ref_intext_rendall_et_al_2021: "Rendall et al., 2021"</v>
      </c>
      <c r="Q349" s="12" t="str">
        <f>"    ref_bib_"&amp;F349&amp;": "&amp;""""&amp;I349&amp;""""</f>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350" spans="2:17" ht="15">
      <c r="B350" s="12" t="b">
        <v>1</v>
      </c>
      <c r="C350" s="12" t="b">
        <v>0</v>
      </c>
      <c r="D350" s="12" t="b">
        <v>0</v>
      </c>
      <c r="E350" s="12" t="b">
        <v>1</v>
      </c>
      <c r="F350" s="12" t="s">
        <v>1555</v>
      </c>
      <c r="G350" s="12" t="s">
        <v>123</v>
      </c>
      <c r="H350" s="12" t="s">
        <v>123</v>
      </c>
      <c r="I350" s="75" t="s">
        <v>1780</v>
      </c>
      <c r="J350" s="70" t="str">
        <f>"&lt;p style="&amp;""""&amp;"padding-left: 2em; text-indent: -2em;"&amp;""""&amp;"&gt;["&amp;I350&amp;"]&lt;/p&gt;{#"&amp;F350&amp;"}&lt;br&gt;&lt;br&gt;"</f>
        <v>&lt;p style="padding-left: 2em; text-indent: -2em;"&gt;[Rich,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&lt;https://doi.org/10.1644/13-mamm-a-126&gt;]&lt;/p&gt;{#rich_et_al_2014}&lt;br&gt;&lt;br&gt;</v>
      </c>
      <c r="K350" s="12" t="s">
        <v>621</v>
      </c>
      <c r="L350" s="12" t="str">
        <f>LEFT(I350,141)&amp;" &lt;br&gt; &amp;nbsp;&amp;nbsp;&amp;nbsp;&amp;nbsp;&amp;nbsp;&amp;nbsp;&amp;nbsp;&amp;nbsp;"&amp;MID(I350,2,142)&amp;MID(I350,142,500)&amp;"&lt;br&gt;&lt;br&gt;"</f>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M350" s="12" t="str">
        <f>"{{ ref_intext_"&amp;F350&amp;" }}"</f>
        <v>{{ ref_intext_rich_et_al_2014 }}</v>
      </c>
      <c r="N350" s="12" t="str">
        <f>"{{ ref_bib_"&amp;F350&amp;" }}"</f>
        <v>{{ ref_bib_rich_et_al_2014 }}</v>
      </c>
      <c r="O350" s="12" t="str">
        <f>"    ref_intext_"&amp;F350&amp;": "&amp;""""&amp;"["&amp;G350&amp;"](#"&amp;F350&amp;")"&amp;""""</f>
        <v xml:space="preserve">    ref_intext_rich_et_al_2014: "[Rich et al., 2014](#rich_et_al_2014)"</v>
      </c>
      <c r="P350" s="12" t="str">
        <f>"    ref_intext_"&amp;F350&amp;": "&amp;""""&amp;G350&amp;""""</f>
        <v xml:space="preserve">    ref_intext_rich_et_al_2014: "Rich et al., 2014"</v>
      </c>
      <c r="Q350" s="12" t="str">
        <f>"    ref_bib_"&amp;F350&amp;": "&amp;""""&amp;I350&amp;""""</f>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351" spans="2:17" ht="15">
      <c r="B351" s="12" t="b">
        <v>1</v>
      </c>
      <c r="C351" s="12" t="b">
        <v>0</v>
      </c>
      <c r="D351" s="12" t="b">
        <v>0</v>
      </c>
      <c r="E351" s="12" t="b">
        <v>1</v>
      </c>
      <c r="F351" s="12" t="s">
        <v>1556</v>
      </c>
      <c r="G351" s="12" t="s">
        <v>122</v>
      </c>
      <c r="H351" s="12" t="s">
        <v>122</v>
      </c>
      <c r="I351" s="75" t="s">
        <v>1781</v>
      </c>
      <c r="J351" s="70" t="str">
        <f>"&lt;p style="&amp;""""&amp;"padding-left: 2em; text-indent: -2em;"&amp;""""&amp;"&gt;["&amp;I351&amp;"]&lt;/p&gt;{#"&amp;F351&amp;"}&lt;br&gt;&lt;br&gt;"</f>
        <v>&lt;p style="padding-left: 2em; text-indent: -2em;"&gt;[Ridout, M. S., &amp; Linkie, M. (2009). Estimating overlap of daily activity patterns from camera trap data. *Journal of Agricultural, Biological, and Environmental Statistics, 14*(3), 322–337. &lt;https://doi.org/10.1198/jabes.2009.08038&gt;]&lt;/p&gt;{#ridout_linkie_2009}&lt;br&gt;&lt;br&gt;</v>
      </c>
      <c r="K351" s="12" t="s">
        <v>621</v>
      </c>
      <c r="L351" s="12" t="str">
        <f>LEFT(I351,141)&amp;" &lt;br&gt; &amp;nbsp;&amp;nbsp;&amp;nbsp;&amp;nbsp;&amp;nbsp;&amp;nbsp;&amp;nbsp;&amp;nbsp;"&amp;MID(I351,2,142)&amp;MID(I351,142,500)&amp;"&lt;br&gt;&lt;br&gt;"</f>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M351" s="12" t="str">
        <f>"{{ ref_intext_"&amp;F351&amp;" }}"</f>
        <v>{{ ref_intext_ridout_linkie_2009 }}</v>
      </c>
      <c r="N351" s="12" t="str">
        <f>"{{ ref_bib_"&amp;F351&amp;" }}"</f>
        <v>{{ ref_bib_ridout_linkie_2009 }}</v>
      </c>
      <c r="O351" s="12" t="str">
        <f>"    ref_intext_"&amp;F351&amp;": "&amp;""""&amp;"["&amp;G351&amp;"](#"&amp;F351&amp;")"&amp;""""</f>
        <v xml:space="preserve">    ref_intext_ridout_linkie_2009: "[Ridout &amp; Linkie, 2009](#ridout_linkie_2009)"</v>
      </c>
      <c r="P351" s="12" t="str">
        <f>"    ref_intext_"&amp;F351&amp;": "&amp;""""&amp;G351&amp;""""</f>
        <v xml:space="preserve">    ref_intext_ridout_linkie_2009: "Ridout &amp; Linkie, 2009"</v>
      </c>
      <c r="Q351" s="12" t="str">
        <f>"    ref_bib_"&amp;F351&amp;": "&amp;""""&amp;I351&amp;""""</f>
        <v xml:space="preserve">    ref_bib_ridout_linkie_2009: "Ridout, M. S., &amp; Linkie, M. (2009). Estimating overlap of daily activity patterns from camera trap data. *Journal of Agricultural, Biological, and Environmental Statistics, 14*(3), 322–337. &lt;https://doi.org/10.1198/jabes.2009.08038&gt;"</v>
      </c>
    </row>
    <row r="352" spans="2:17" ht="15">
      <c r="B352" s="12" t="b">
        <v>0</v>
      </c>
      <c r="C352" s="12" t="b">
        <v>0</v>
      </c>
      <c r="E352" s="12" t="b">
        <v>1</v>
      </c>
      <c r="F352" s="12" t="s">
        <v>2112</v>
      </c>
      <c r="G352" s="12" t="s">
        <v>2111</v>
      </c>
      <c r="H352" s="12" t="s">
        <v>1854</v>
      </c>
      <c r="I352" s="75" t="s">
        <v>2113</v>
      </c>
      <c r="J352" s="70" t="str">
        <f>"&lt;p style="&amp;""""&amp;"padding-left: 2em; text-indent: -2em;"&amp;""""&amp;"&gt;["&amp;I352&amp;"]&lt;/p&gt;{#"&amp;F352&amp;"}&lt;br&gt;&lt;br&gt;"</f>
        <v>&lt;p style="padding-left: 2em; text-indent: -2em;"&gt;[Riffomonas Project (2022a, Mar 17). *Using vegan to calculate alpha diversity metrics within the tidyverse in R (CC196)* [Video]. YouTube. &lt;https://www.youtube.com/watch?v=wq1SXGQYgCs&gt;]&lt;/p&gt;{#riffomonas_project_2022a}&lt;br&gt;&lt;br&gt;</v>
      </c>
      <c r="K352" s="12" t="s">
        <v>621</v>
      </c>
      <c r="L352" s="12" t="str">
        <f>LEFT(I352,141)&amp;" &lt;br&gt; &amp;nbsp;&amp;nbsp;&amp;nbsp;&amp;nbsp;&amp;nbsp;&amp;nbsp;&amp;nbsp;&amp;nbsp;"&amp;MID(I352,2,142)&amp;MID(I352,142,500)&amp;"&lt;br&gt;&lt;br&gt;"</f>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M352" s="12" t="str">
        <f>"{{ ref_intext_"&amp;F352&amp;" }}"</f>
        <v>{{ ref_intext_riffomonas_project_2022a }}</v>
      </c>
      <c r="N352" s="12" t="str">
        <f>"{{ ref_bib_"&amp;F352&amp;" }}"</f>
        <v>{{ ref_bib_riffomonas_project_2022a }}</v>
      </c>
      <c r="O352" s="12" t="str">
        <f>"    ref_intext_"&amp;F352&amp;": "&amp;""""&amp;"["&amp;G352&amp;"](#"&amp;F352&amp;")"&amp;""""</f>
        <v xml:space="preserve">    ref_intext_riffomonas_project_2022a: "[Riffomonas Project, 2022a](#riffomonas_project_2022a)"</v>
      </c>
      <c r="P352" s="12" t="str">
        <f>"    ref_intext_"&amp;F352&amp;": "&amp;""""&amp;G352&amp;""""</f>
        <v xml:space="preserve">    ref_intext_riffomonas_project_2022a: "Riffomonas Project, 2022a"</v>
      </c>
      <c r="Q352" s="12" t="str">
        <f>"    ref_bib_"&amp;F352&amp;": "&amp;""""&amp;I352&amp;""""</f>
        <v xml:space="preserve">    ref_bib_riffomonas_project_2022a: "Riffomonas Project (2022a, Mar 17). *Using vegan to calculate alpha diversity metrics within the tidyverse in R (CC196)* [Video]. YouTube. &lt;https://www.youtube.com/watch?v=wq1SXGQYgCs&gt;"</v>
      </c>
    </row>
    <row r="353" spans="2:17" ht="15">
      <c r="B353" s="12" t="b">
        <v>0</v>
      </c>
      <c r="C353" s="12" t="b">
        <v>0</v>
      </c>
      <c r="E353" s="12" t="b">
        <v>1</v>
      </c>
      <c r="F353" s="12" t="s">
        <v>3037</v>
      </c>
      <c r="G353" s="12" t="s">
        <v>2114</v>
      </c>
      <c r="H353" s="12" t="s">
        <v>1854</v>
      </c>
      <c r="I353" s="75" t="s">
        <v>2115</v>
      </c>
      <c r="J353" s="70" t="str">
        <f>"&lt;p style="&amp;""""&amp;"padding-left: 2em; text-indent: -2em;"&amp;""""&amp;"&gt;["&amp;I353&amp;"]&lt;/p&gt;{#"&amp;F353&amp;"}&lt;br&gt;&lt;br&gt;"</f>
        <v>&lt;p style="padding-left: 2em; text-indent: -2em;"&gt;[Riffomonas Project (2022b, Mar 24). *Generating a rarefaction curve from collector's curves in R within the tidyverse (CC198)* [Video]. YouTube. &lt;https://www.youtube.com/watch?v=ywHVb0Q-qsM&gt;]&lt;/p&gt;{#riffomonas_project_2022b}&lt;br&gt;&lt;br&gt;</v>
      </c>
      <c r="K353" s="12" t="s">
        <v>621</v>
      </c>
      <c r="L353" s="12" t="str">
        <f>LEFT(I353,141)&amp;" &lt;br&gt; &amp;nbsp;&amp;nbsp;&amp;nbsp;&amp;nbsp;&amp;nbsp;&amp;nbsp;&amp;nbsp;&amp;nbsp;"&amp;MID(I353,2,142)&amp;MID(I353,142,500)&amp;"&lt;br&gt;&lt;br&gt;"</f>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M353" s="12" t="str">
        <f>"{{ ref_intext_"&amp;F353&amp;" }}"</f>
        <v>{{ ref_intext_riffomonas_project_2022b }}</v>
      </c>
      <c r="N353" s="12" t="str">
        <f>"{{ ref_bib_"&amp;F353&amp;" }}"</f>
        <v>{{ ref_bib_riffomonas_project_2022b }}</v>
      </c>
      <c r="O353" s="12" t="str">
        <f>"    ref_intext_"&amp;F353&amp;": "&amp;""""&amp;"["&amp;G353&amp;"](#"&amp;F353&amp;")"&amp;""""</f>
        <v xml:space="preserve">    ref_intext_riffomonas_project_2022b: "[Riffomonas Project, 2022b](#riffomonas_project_2022b)"</v>
      </c>
      <c r="P353" s="12" t="str">
        <f>"    ref_intext_"&amp;F353&amp;": "&amp;""""&amp;G353&amp;""""</f>
        <v xml:space="preserve">    ref_intext_riffomonas_project_2022b: "Riffomonas Project, 2022b"</v>
      </c>
      <c r="Q353" s="12" t="str">
        <f>"    ref_bib_"&amp;F353&amp;": "&amp;""""&amp;I353&amp;""""</f>
        <v xml:space="preserve">    ref_bib_riffomonas_project_2022b: "Riffomonas Project (2022b, Mar 24). *Generating a rarefaction curve from collector's curves in R within the tidyverse (CC198)* [Video]. YouTube. &lt;https://www.youtube.com/watch?v=ywHVb0Q-qsM&gt;"</v>
      </c>
    </row>
    <row r="354" spans="2:17" ht="15">
      <c r="B354" s="12" t="b">
        <v>1</v>
      </c>
      <c r="C354" s="12" t="b">
        <v>1</v>
      </c>
      <c r="D354" s="12" t="b">
        <v>0</v>
      </c>
      <c r="E354" s="12" t="b">
        <v>1</v>
      </c>
      <c r="F354" s="12" t="s">
        <v>9</v>
      </c>
      <c r="G354" s="12" t="s">
        <v>124</v>
      </c>
      <c r="H354" s="12" t="s">
        <v>124</v>
      </c>
      <c r="I354" s="75" t="s">
        <v>1779</v>
      </c>
      <c r="J354" s="70" t="str">
        <f>"&lt;p style="&amp;""""&amp;"padding-left: 2em; text-indent: -2em;"&amp;""""&amp;"&gt;["&amp;I354&amp;"]&lt;/p&gt;{#"&amp;F354&amp;"}&lt;br&gt;&lt;br&gt;"</f>
        <v>&lt;p style="padding-left: 2em; text-indent: -2em;"&gt;[Resources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&lt;https://www2.gov.bc.ca/assets/download/DABCE3A5C7934410A8307285070C24EA&gt;]&lt;/p&gt;{#risc_2019}&lt;br&gt;&lt;br&gt;</v>
      </c>
      <c r="K354" s="12" t="s">
        <v>621</v>
      </c>
      <c r="L354" s="12" t="str">
        <f>LEFT(I354,141)&amp;" &lt;br&gt; &amp;nbsp;&amp;nbsp;&amp;nbsp;&amp;nbsp;&amp;nbsp;&amp;nbsp;&amp;nbsp;&amp;nbsp;"&amp;MID(I354,2,142)&amp;MID(I354,142,500)&amp;"&lt;br&gt;&lt;br&gt;"</f>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M354" s="12" t="str">
        <f>"{{ ref_intext_"&amp;F354&amp;" }}"</f>
        <v>{{ ref_intext_risc_2019 }}</v>
      </c>
      <c r="N354" s="12" t="str">
        <f>"{{ ref_bib_"&amp;F354&amp;" }}"</f>
        <v>{{ ref_bib_risc_2019 }}</v>
      </c>
      <c r="O354" s="12" t="str">
        <f>"    ref_intext_"&amp;F354&amp;": "&amp;""""&amp;"["&amp;G354&amp;"](#"&amp;F354&amp;")"&amp;""""</f>
        <v xml:space="preserve">    ref_intext_risc_2019: "[Resources Information Standards Committee [RISC], 2019](#risc_2019)"</v>
      </c>
      <c r="P354" s="12" t="str">
        <f>"    ref_intext_"&amp;F354&amp;": "&amp;""""&amp;G354&amp;""""</f>
        <v xml:space="preserve">    ref_intext_risc_2019: "Resources Information Standards Committee [RISC], 2019"</v>
      </c>
      <c r="Q354" s="12" t="str">
        <f>"    ref_bib_"&amp;F354&amp;": "&amp;""""&amp;I354&amp;""""</f>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355" spans="2:17" ht="15">
      <c r="B355" s="12" t="b">
        <v>0</v>
      </c>
      <c r="C355" s="12" t="b">
        <v>0</v>
      </c>
      <c r="E355" s="12" t="b">
        <v>1</v>
      </c>
      <c r="F355" s="12" t="s">
        <v>2109</v>
      </c>
      <c r="G355" s="12" t="s">
        <v>2116</v>
      </c>
      <c r="H355" s="12" t="s">
        <v>2116</v>
      </c>
      <c r="I355" s="75" t="s">
        <v>2110</v>
      </c>
      <c r="J355" s="70" t="str">
        <f>"&lt;p style="&amp;""""&amp;"padding-left: 2em; text-indent: -2em;"&amp;""""&amp;"&gt;["&amp;I355&amp;"]&lt;/p&gt;{#"&amp;F355&amp;"}&lt;br&gt;&lt;br&gt;"</f>
        <v>&lt;p style="padding-left: 2em; text-indent: -2em;"&gt;[Rob K Statistics (2018, Oct 16). *Species Accumulation Curves* [Video]. YouTube. &lt;https://www.youtube.com/watch?v=Jj7LYrU_6RA&amp;t=3s&gt;]&lt;/p&gt;{#rk_stats_2018}&lt;br&gt;&lt;br&gt;</v>
      </c>
      <c r="K355" s="12" t="s">
        <v>621</v>
      </c>
      <c r="L355" s="12" t="str">
        <f>LEFT(I355,141)&amp;" &lt;br&gt; &amp;nbsp;&amp;nbsp;&amp;nbsp;&amp;nbsp;&amp;nbsp;&amp;nbsp;&amp;nbsp;&amp;nbsp;"&amp;MID(I355,2,142)&amp;MID(I355,142,500)&amp;"&lt;br&gt;&lt;br&gt;"</f>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M355" s="12" t="str">
        <f>"{{ ref_intext_"&amp;F355&amp;" }}"</f>
        <v>{{ ref_intext_rk_stats_2018 }}</v>
      </c>
      <c r="N355" s="12" t="str">
        <f>"{{ ref_bib_"&amp;F355&amp;" }}"</f>
        <v>{{ ref_bib_rk_stats_2018 }}</v>
      </c>
      <c r="O355" s="12" t="str">
        <f>"    ref_intext_"&amp;F355&amp;": "&amp;""""&amp;"["&amp;G355&amp;"](#"&amp;F355&amp;")"&amp;""""</f>
        <v xml:space="preserve">    ref_intext_rk_stats_2018: "[Rob K Statistics, 2018](#rk_stats_2018)"</v>
      </c>
      <c r="P355" s="12" t="str">
        <f>"    ref_intext_"&amp;F355&amp;": "&amp;""""&amp;G355&amp;""""</f>
        <v xml:space="preserve">    ref_intext_rk_stats_2018: "Rob K Statistics, 2018"</v>
      </c>
      <c r="Q355" s="12" t="str">
        <f>"    ref_bib_"&amp;F355&amp;": "&amp;""""&amp;I355&amp;""""</f>
        <v xml:space="preserve">    ref_bib_rk_stats_2018: "Rob K Statistics (2018, Oct 16). *Species Accumulation Curves* [Video]. YouTube. &lt;https://www.youtube.com/watch?v=Jj7LYrU_6RA&amp;t=3s&gt;"</v>
      </c>
    </row>
    <row r="356" spans="2:17" ht="15">
      <c r="B356" s="12" t="b">
        <v>1</v>
      </c>
      <c r="C356" s="12" t="b">
        <v>0</v>
      </c>
      <c r="D356" s="12" t="b">
        <v>0</v>
      </c>
      <c r="E356" s="12" t="b">
        <v>1</v>
      </c>
      <c r="F356" s="12" t="s">
        <v>1557</v>
      </c>
      <c r="G356" s="12" t="s">
        <v>121</v>
      </c>
      <c r="H356" s="12" t="s">
        <v>121</v>
      </c>
      <c r="I356" s="75" t="s">
        <v>1782</v>
      </c>
      <c r="J356" s="70" t="str">
        <f>"&lt;p style="&amp;""""&amp;"padding-left: 2em; text-indent: -2em;"&amp;""""&amp;"&gt;["&amp;I356&amp;"]&lt;/p&gt;{#"&amp;F356&amp;"}&lt;br&gt;&lt;br&gt;"</f>
        <v>&lt;p style="padding-left: 2em; text-indent: -2em;"&gt;[Robinson, S. G., Weithman, C. E., Bellman, H. A., Prisley, S. P., Fraser, J. D., Catlin, D. H., &amp; Karpanty, S. M. (2020). Assessing Error in Locations of Conspicuous Wildlife Using Handheld GPS Units and Location Offset Methods. *Wildlife Society Bulletin, 44*(1), 163-172. &lt;https://doi.org/10.1002/wsb.1055&gt;]&lt;/p&gt;{#robinson_et_al_2020}&lt;br&gt;&lt;br&gt;</v>
      </c>
      <c r="K356" s="12" t="s">
        <v>621</v>
      </c>
      <c r="L356" s="12" t="str">
        <f>LEFT(I356,141)&amp;" &lt;br&gt; &amp;nbsp;&amp;nbsp;&amp;nbsp;&amp;nbsp;&amp;nbsp;&amp;nbsp;&amp;nbsp;&amp;nbsp;"&amp;MID(I356,2,142)&amp;MID(I356,142,500)&amp;"&lt;br&gt;&lt;br&gt;"</f>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M356" s="12" t="str">
        <f>"{{ ref_intext_"&amp;F356&amp;" }}"</f>
        <v>{{ ref_intext_robinson_et_al_2020 }}</v>
      </c>
      <c r="N356" s="12" t="str">
        <f>"{{ ref_bib_"&amp;F356&amp;" }}"</f>
        <v>{{ ref_bib_robinson_et_al_2020 }}</v>
      </c>
      <c r="O356" s="12" t="str">
        <f>"    ref_intext_"&amp;F356&amp;": "&amp;""""&amp;"["&amp;G356&amp;"](#"&amp;F356&amp;")"&amp;""""</f>
        <v xml:space="preserve">    ref_intext_robinson_et_al_2020: "[Robinson et al., 2020](#robinson_et_al_2020)"</v>
      </c>
      <c r="P356" s="12" t="str">
        <f>"    ref_intext_"&amp;F356&amp;": "&amp;""""&amp;G356&amp;""""</f>
        <v xml:space="preserve">    ref_intext_robinson_et_al_2020: "Robinson et al., 2020"</v>
      </c>
      <c r="Q356" s="12" t="str">
        <f>"    ref_bib_"&amp;F356&amp;": "&amp;""""&amp;I356&amp;""""</f>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357" spans="2:17" ht="15">
      <c r="B357" s="12" t="b">
        <v>0</v>
      </c>
      <c r="C357" s="12" t="b">
        <v>0</v>
      </c>
      <c r="E357" s="12" t="b">
        <v>1</v>
      </c>
      <c r="F357" s="12" t="s">
        <v>1936</v>
      </c>
      <c r="G357" s="12" t="s">
        <v>1935</v>
      </c>
      <c r="H357" s="12" t="s">
        <v>1935</v>
      </c>
      <c r="I357" s="75" t="s">
        <v>1934</v>
      </c>
      <c r="J357" s="70" t="str">
        <f>"&lt;p style="&amp;""""&amp;"padding-left: 2em; text-indent: -2em;"&amp;""""&amp;"&gt;["&amp;I357&amp;"]&lt;/p&gt;{#"&amp;F357&amp;"}&lt;br&gt;&lt;br&gt;"</f>
        <v>&lt;p style="padding-left: 2em; text-indent: -2em;"&gt;[Roeland Kindt, R. (2020). *Species Accumulation Curves with vegan, BiodiversityR and ggplot2.* &lt;https://rpubs.com/Roeland-KINDT/694021&gt;]&lt;/p&gt;{#roeland_2020}&lt;br&gt;&lt;br&gt;</v>
      </c>
      <c r="K357" s="12" t="s">
        <v>621</v>
      </c>
      <c r="L357" s="12" t="str">
        <f>LEFT(I357,141)&amp;" &lt;br&gt; &amp;nbsp;&amp;nbsp;&amp;nbsp;&amp;nbsp;&amp;nbsp;&amp;nbsp;&amp;nbsp;&amp;nbsp;"&amp;MID(I357,2,142)&amp;MID(I357,142,500)&amp;"&lt;br&gt;&lt;br&gt;"</f>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M357" s="12" t="str">
        <f>"{{ ref_intext_"&amp;F357&amp;" }}"</f>
        <v>{{ ref_intext_roeland_2020 }}</v>
      </c>
      <c r="N357" s="12" t="str">
        <f>"{{ ref_bib_"&amp;F357&amp;" }}"</f>
        <v>{{ ref_bib_roeland_2020 }}</v>
      </c>
      <c r="O357" s="12" t="str">
        <f>"    ref_intext_"&amp;F357&amp;": "&amp;""""&amp;"["&amp;G357&amp;"](#"&amp;F357&amp;")"&amp;""""</f>
        <v xml:space="preserve">    ref_intext_roeland_2020: "[Roeland, 2020](#roeland_2020)"</v>
      </c>
      <c r="P357" s="12" t="str">
        <f>"    ref_intext_"&amp;F357&amp;": "&amp;""""&amp;G357&amp;""""</f>
        <v xml:space="preserve">    ref_intext_roeland_2020: "Roeland, 2020"</v>
      </c>
      <c r="Q357" s="12" t="str">
        <f>"    ref_bib_"&amp;F357&amp;": "&amp;""""&amp;I357&amp;""""</f>
        <v xml:space="preserve">    ref_bib_roeland_2020: "Roeland Kindt, R. (2020). *Species Accumulation Curves with vegan, BiodiversityR and ggplot2.* &lt;https://rpubs.com/Roeland-KINDT/694021&gt;"</v>
      </c>
    </row>
    <row r="358" spans="2:17" ht="15">
      <c r="B358" s="12" t="b">
        <v>0</v>
      </c>
      <c r="C358" s="12" t="b">
        <v>0</v>
      </c>
      <c r="D358" s="12" t="b">
        <v>1</v>
      </c>
      <c r="E358" s="12" t="b">
        <v>1</v>
      </c>
      <c r="F358" s="12" t="s">
        <v>1558</v>
      </c>
      <c r="G358" s="12" t="s">
        <v>120</v>
      </c>
      <c r="H358" s="12" t="s">
        <v>120</v>
      </c>
      <c r="I358" s="75" t="s">
        <v>1783</v>
      </c>
      <c r="J358" s="70" t="str">
        <f>"&lt;p style="&amp;""""&amp;"padding-left: 2em; text-indent: -2em;"&amp;""""&amp;"&gt;["&amp;I358&amp;"]&lt;/p&gt;{#"&amp;F358&amp;"}&lt;br&gt;&lt;br&gt;"</f>
        <v>&lt;p style="padding-left: 2em; text-indent: -2em;"&gt;[Roemer, G. W., Gompper, M. E., &amp; Van Valkenburgh, B. (2009). The Ecological Role of the Mammalian Mesocarnivore. *BioScience*, *59*(2), 165–173. &lt;https://doi.org/10.1525/bio.2009.59.2.9&gt;]&lt;/p&gt;{#roemer_et_al_2009}&lt;br&gt;&lt;br&gt;</v>
      </c>
      <c r="K358" s="12" t="s">
        <v>621</v>
      </c>
      <c r="L358" s="12" t="str">
        <f>LEFT(I358,141)&amp;" &lt;br&gt; &amp;nbsp;&amp;nbsp;&amp;nbsp;&amp;nbsp;&amp;nbsp;&amp;nbsp;&amp;nbsp;&amp;nbsp;"&amp;MID(I358,2,142)&amp;MID(I358,142,500)&amp;"&lt;br&gt;&lt;br&gt;"</f>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M358" s="12" t="str">
        <f>"{{ ref_intext_"&amp;F358&amp;" }}"</f>
        <v>{{ ref_intext_roemer_et_al_2009 }}</v>
      </c>
      <c r="N358" s="12" t="str">
        <f>"{{ ref_bib_"&amp;F358&amp;" }}"</f>
        <v>{{ ref_bib_roemer_et_al_2009 }}</v>
      </c>
      <c r="O358" s="12" t="str">
        <f>"    ref_intext_"&amp;F358&amp;": "&amp;""""&amp;"["&amp;G358&amp;"](#"&amp;F358&amp;")"&amp;""""</f>
        <v xml:space="preserve">    ref_intext_roemer_et_al_2009: "[Roemer et al., 2009](#roemer_et_al_2009)"</v>
      </c>
      <c r="P358" s="12" t="str">
        <f>"    ref_intext_"&amp;F358&amp;": "&amp;""""&amp;G358&amp;""""</f>
        <v xml:space="preserve">    ref_intext_roemer_et_al_2009: "Roemer et al., 2009"</v>
      </c>
      <c r="Q358" s="12" t="str">
        <f>"    ref_bib_"&amp;F358&amp;": "&amp;""""&amp;I358&amp;""""</f>
        <v xml:space="preserve">    ref_bib_roemer_et_al_2009: "Roemer, G. W., Gompper, M. E., &amp; Van Valkenburgh, B. (2009). The Ecological Role of the Mammalian Mesocarnivore. *BioScience*, *59*(2), 165–173. &lt;https://doi.org/10.1525/bio.2009.59.2.9&gt;"</v>
      </c>
    </row>
    <row r="359" spans="2:17" ht="15">
      <c r="E359" s="12" t="b">
        <v>1</v>
      </c>
      <c r="F359" s="12" t="s">
        <v>3931</v>
      </c>
      <c r="G359" s="12" t="s">
        <v>3948</v>
      </c>
      <c r="H359" s="12" t="s">
        <v>3948</v>
      </c>
      <c r="I359" s="75" t="s">
        <v>3938</v>
      </c>
      <c r="J359" s="70" t="str">
        <f>"&lt;p style="&amp;""""&amp;"padding-left: 2em; text-indent: -2em;"&amp;""""&amp;"&gt;["&amp;I359&amp;"]&lt;/p&gt;{#"&amp;F359&amp;"}&lt;br&gt;&lt;br&gt;"</f>
        <v>&lt;p style="padding-left: 2em; text-indent: -2em;"&gt;[Romairone, J., Jiménez, J., Luque-Larena, J. J., &amp; Mougeot, F. (2018). Spatial capture-recapture design and modelling for the study of small mammals. *PLOS ONE, 13*(6), e0198766. &lt;https://doi.org/10.1371/journal.pone.0198766&gt;]&lt;/p&gt;{#romairone_et_al_2018}&lt;br&gt;&lt;br&gt;</v>
      </c>
      <c r="K359" s="12" t="s">
        <v>621</v>
      </c>
      <c r="M359" s="12" t="str">
        <f>"{{ ref_intext_"&amp;F359&amp;" }}"</f>
        <v>{{ ref_intext_romairone_et_al_2018 }}</v>
      </c>
      <c r="N359" s="12" t="str">
        <f>"{{ ref_bib_"&amp;F359&amp;" }}"</f>
        <v>{{ ref_bib_romairone_et_al_2018 }}</v>
      </c>
      <c r="O359" s="12" t="str">
        <f>"    ref_intext_"&amp;F359&amp;": "&amp;""""&amp;"["&amp;G359&amp;"](#"&amp;F359&amp;")"&amp;""""</f>
        <v xml:space="preserve">    ref_intext_romairone_et_al_2018: "[Romairone et al., 2018](#romairone_et_al_2018)"</v>
      </c>
      <c r="P359" s="12" t="str">
        <f>"    ref_intext_"&amp;F359&amp;": "&amp;""""&amp;G359&amp;""""</f>
        <v xml:space="preserve">    ref_intext_romairone_et_al_2018: "Romairone et al., 2018"</v>
      </c>
      <c r="Q359" s="12" t="str">
        <f>"    ref_bib_"&amp;F359&amp;": "&amp;""""&amp;I359&amp;""""</f>
        <v xml:space="preserve">    ref_bib_romairone_et_al_2018: "Romairone, J., Jiménez, J., Luque-Larena, J. J., &amp; Mougeot, F. (2018). Spatial capture-recapture design and modelling for the study of small mammals. *PLOS ONE, 13*(6), e0198766. &lt;https://doi.org/10.1371/journal.pone.0198766&gt;"</v>
      </c>
    </row>
    <row r="360" spans="2:17" ht="15">
      <c r="E360" s="12" t="b">
        <v>1</v>
      </c>
      <c r="F360" s="12" t="s">
        <v>3688</v>
      </c>
      <c r="G360" s="17" t="s">
        <v>3685</v>
      </c>
      <c r="H360" s="17" t="s">
        <v>3685</v>
      </c>
      <c r="I360" s="75" t="s">
        <v>3684</v>
      </c>
      <c r="J360" s="70" t="str">
        <f>"&lt;p style="&amp;""""&amp;"padding-left: 2em; text-indent: -2em;"&amp;""""&amp;"&gt;["&amp;I360&amp;"]&lt;/p&gt;{#"&amp;F360&amp;"}&lt;br&gt;&lt;br&gt;"</f>
        <v>&lt;p style="padding-left: 2em; text-indent: -2em;"&gt;[Rönnegård, L., Sand, H., Andrén, H., Månsson, J., &amp; Pehrson, Å. (2008). Evaluation of four methods used to estimate population density of moose Alces alces. *Wildlife Biology, 14*(3), 358–371. &lt;https://doi.org/10.2981/0909-6396(2008)14[358:EOFMUT]2.0.CO;2&gt;]&lt;/p&gt;{#ronnegard_et_al_2008}&lt;br&gt;&lt;br&gt;</v>
      </c>
      <c r="K360" s="12" t="s">
        <v>621</v>
      </c>
      <c r="M360" s="12" t="str">
        <f>"{{ ref_intext_"&amp;F360&amp;" }}"</f>
        <v>{{ ref_intext_ronnegard_et_al_2008 }}</v>
      </c>
      <c r="N360" s="12" t="str">
        <f>"{{ ref_bib_"&amp;F360&amp;" }}"</f>
        <v>{{ ref_bib_ronnegard_et_al_2008 }}</v>
      </c>
      <c r="O360" s="12" t="str">
        <f>"    ref_intext_"&amp;F360&amp;": "&amp;""""&amp;"["&amp;G360&amp;"](#"&amp;F360&amp;")"&amp;""""</f>
        <v xml:space="preserve">    ref_intext_ronnegard_et_al_2008: "[Rönnegård et al., 2008](#ronnegard_et_al_2008)"</v>
      </c>
      <c r="P360" s="12" t="str">
        <f>"    ref_intext_"&amp;F360&amp;": "&amp;""""&amp;G360&amp;""""</f>
        <v xml:space="preserve">    ref_intext_ronnegard_et_al_2008: "Rönnegård et al., 2008"</v>
      </c>
      <c r="Q360" s="12" t="str">
        <f>"    ref_bib_"&amp;F360&amp;": "&amp;""""&amp;I360&amp;""""</f>
        <v xml:space="preserve">    ref_bib_ronnegard_et_al_2008: "Rönnegård, L., Sand, H., Andrén, H., Månsson, J., &amp; Pehrson, Å. (2008). Evaluation of four methods used to estimate population density of moose Alces alces. *Wildlife Biology, 14*(3), 358–371. &lt;https://doi.org/10.2981/0909-6396(2008)14[358:EOFMUT]2.0.CO;2&gt;"</v>
      </c>
    </row>
    <row r="361" spans="2:17" ht="15">
      <c r="B361" s="12" t="b">
        <v>1</v>
      </c>
      <c r="C361" s="12" t="b">
        <v>1</v>
      </c>
      <c r="D361" s="12" t="b">
        <v>0</v>
      </c>
      <c r="E361" s="12" t="b">
        <v>1</v>
      </c>
      <c r="F361" s="12" t="s">
        <v>1559</v>
      </c>
      <c r="G361" s="12" t="s">
        <v>117</v>
      </c>
      <c r="H361" s="12" t="s">
        <v>117</v>
      </c>
      <c r="I361" s="75" t="s">
        <v>1784</v>
      </c>
      <c r="J361" s="70" t="str">
        <f>"&lt;p style="&amp;""""&amp;"padding-left: 2em; text-indent: -2em;"&amp;""""&amp;"&gt;["&amp;I361&amp;"]&lt;/p&gt;{#"&amp;F361&amp;"}&lt;br&gt;&lt;br&gt;"</f>
        <v>&lt;p style="padding-left: 2em; text-indent: -2em;"&gt;[Rovero, F., Zimmermann, F., Berzi, D., &amp; Meek, P. (2013). “Which camera trap type and how many do I need?” A review of camera features and study designs for a range of wildlife research applications. *Hystrix, the Italian Journal of Mammalogy*, *24*(2), 148–156. &lt;https://doi.org/10.4404/hystrix-24.2-6316&gt;]&lt;/p&gt;{#rovero_et_al_2013}&lt;br&gt;&lt;br&gt;</v>
      </c>
      <c r="K361" s="12" t="s">
        <v>621</v>
      </c>
      <c r="L361" s="12" t="str">
        <f>LEFT(I361,141)&amp;" &lt;br&gt; &amp;nbsp;&amp;nbsp;&amp;nbsp;&amp;nbsp;&amp;nbsp;&amp;nbsp;&amp;nbsp;&amp;nbsp;"&amp;MID(I361,2,142)&amp;MID(I361,142,500)&amp;"&lt;br&gt;&lt;br&gt;"</f>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M361" s="12" t="str">
        <f>"{{ ref_intext_"&amp;F361&amp;" }}"</f>
        <v>{{ ref_intext_rovero_et_al_2013 }}</v>
      </c>
      <c r="N361" s="12" t="str">
        <f>"{{ ref_bib_"&amp;F361&amp;" }}"</f>
        <v>{{ ref_bib_rovero_et_al_2013 }}</v>
      </c>
      <c r="O361" s="12" t="str">
        <f>"    ref_intext_"&amp;F361&amp;": "&amp;""""&amp;"["&amp;G361&amp;"](#"&amp;F361&amp;")"&amp;""""</f>
        <v xml:space="preserve">    ref_intext_rovero_et_al_2013: "[Rovero et al., 2013](#rovero_et_al_2013)"</v>
      </c>
      <c r="P361" s="12" t="str">
        <f>"    ref_intext_"&amp;F361&amp;": "&amp;""""&amp;G361&amp;""""</f>
        <v xml:space="preserve">    ref_intext_rovero_et_al_2013: "Rovero et al., 2013"</v>
      </c>
      <c r="Q361" s="12" t="str">
        <f>"    ref_bib_"&amp;F361&amp;": "&amp;""""&amp;I361&amp;""""</f>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362" spans="2:17" ht="15">
      <c r="B362" s="12" t="b">
        <v>1</v>
      </c>
      <c r="C362" s="12" t="b">
        <v>1</v>
      </c>
      <c r="D362" s="12" t="b">
        <v>0</v>
      </c>
      <c r="E362" s="12" t="b">
        <v>1</v>
      </c>
      <c r="F362" s="12" t="s">
        <v>1560</v>
      </c>
      <c r="G362" s="12" t="s">
        <v>119</v>
      </c>
      <c r="H362" s="12" t="s">
        <v>119</v>
      </c>
      <c r="I362" s="75" t="s">
        <v>2638</v>
      </c>
      <c r="J362" s="70" t="str">
        <f>"&lt;p style="&amp;""""&amp;"padding-left: 2em; text-indent: -2em;"&amp;""""&amp;"&gt;["&amp;I362&amp;"]&lt;/p&gt;{#"&amp;F362&amp;"}&lt;br&gt;&lt;br&gt;"</f>
        <v>&lt;p style="padding-left: 2em; text-indent: -2em;"&gt;[Rovero, F., &amp; Marshall, A. R. (2009). Camera Trapping Photographic Rate as an Index of Density in Forest Ungulates. *Journal of Applied Ecology*, *46*(5), 1011–1017. &lt;https://www.jstor.org/stable/25623081&gt;]&lt;/p&gt;{#rovero_marshall_2009}&lt;br&gt;&lt;br&gt;</v>
      </c>
      <c r="K362" s="12" t="s">
        <v>621</v>
      </c>
      <c r="L362" s="12" t="str">
        <f>LEFT(I362,141)&amp;" &lt;br&gt; &amp;nbsp;&amp;nbsp;&amp;nbsp;&amp;nbsp;&amp;nbsp;&amp;nbsp;&amp;nbsp;&amp;nbsp;"&amp;MID(I362,2,142)&amp;MID(I362,142,500)&amp;"&lt;br&gt;&lt;br&gt;"</f>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M362" s="12" t="str">
        <f>"{{ ref_intext_"&amp;F362&amp;" }}"</f>
        <v>{{ ref_intext_rovero_marshall_2009 }}</v>
      </c>
      <c r="N362" s="12" t="str">
        <f>"{{ ref_bib_"&amp;F362&amp;" }}"</f>
        <v>{{ ref_bib_rovero_marshall_2009 }}</v>
      </c>
      <c r="O362" s="12" t="str">
        <f>"    ref_intext_"&amp;F362&amp;": "&amp;""""&amp;"["&amp;G362&amp;"](#"&amp;F362&amp;")"&amp;""""</f>
        <v xml:space="preserve">    ref_intext_rovero_marshall_2009: "[Rovero &amp; Marshall, 2009](#rovero_marshall_2009)"</v>
      </c>
      <c r="P362" s="12" t="str">
        <f>"    ref_intext_"&amp;F362&amp;": "&amp;""""&amp;G362&amp;""""</f>
        <v xml:space="preserve">    ref_intext_rovero_marshall_2009: "Rovero &amp; Marshall, 2009"</v>
      </c>
      <c r="Q362" s="12" t="str">
        <f>"    ref_bib_"&amp;F362&amp;": "&amp;""""&amp;I362&amp;""""</f>
        <v xml:space="preserve">    ref_bib_rovero_marshall_2009: "Rovero, F., &amp; Marshall, A. R. (2009). Camera Trapping Photographic Rate as an Index of Density in Forest Ungulates. *Journal of Applied Ecology*, *46*(5), 1011–1017. &lt;https://www.jstor.org/stable/25623081&gt;"</v>
      </c>
    </row>
    <row r="363" spans="2:17" ht="15">
      <c r="B363" s="12" t="b">
        <v>0</v>
      </c>
      <c r="C363" s="12" t="b">
        <v>0</v>
      </c>
      <c r="D363" s="12" t="b">
        <v>1</v>
      </c>
      <c r="E363" s="12" t="b">
        <v>1</v>
      </c>
      <c r="F363" s="12" t="s">
        <v>3390</v>
      </c>
      <c r="G363" s="12" t="s">
        <v>3389</v>
      </c>
      <c r="H363" s="12" t="s">
        <v>3389</v>
      </c>
      <c r="I363" s="75" t="s">
        <v>3388</v>
      </c>
      <c r="J363" s="70" t="str">
        <f>"&lt;p style="&amp;""""&amp;"padding-left: 2em; text-indent: -2em;"&amp;""""&amp;"&gt;["&amp;I363&amp;"]&lt;/p&gt;{#"&amp;F363&amp;"}&lt;br&gt;&lt;br&gt;"</f>
        <v>&lt;p style="padding-left: 2em; text-indent: -2em;"&gt;[Rovero,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&lt;https://www.researchgate.net/publication/229057405_Camera_trapping_for_inventorying_terrestrial_vertebrates&gt;]&lt;/p&gt;{#rovero_tobler_2010}&lt;br&gt;&lt;br&gt;</v>
      </c>
      <c r="K363" s="12" t="s">
        <v>621</v>
      </c>
      <c r="L363" s="12" t="str">
        <f>LEFT(I363,141)&amp;" &lt;br&gt; &amp;nbsp;&amp;nbsp;&amp;nbsp;&amp;nbsp;&amp;nbsp;&amp;nbsp;&amp;nbsp;&amp;nbsp;"&amp;MID(I363,2,142)&amp;MID(I363,142,500)&amp;"&lt;br&gt;&lt;br&gt;"</f>
        <v>Rovero, F., &amp; Tobler, M., (2010). Camera trapping for inventorying terrestrial vertebrates. *Manual on Field Recording Techniques and Protoco &lt;br&gt; &amp;nbsp;&amp;nbsp;&amp;nbsp;&amp;nbsp;&amp;nbsp;&amp;nbsp;&amp;nbsp;&amp;nbsp;overo, F., &amp; Tobler, M., (2010). Camera trapping for inventorying terrestrial vertebrates. *Manual on Field Recording Techniques and Protocolsls for All Taxa Biodiversity Inventories and Monitoring*. &lt;https://www.researchgate.net/publication/229057405_Camera_trapping_for_inventorying_terrestrial_vertebrates&gt;&lt;br&gt;&lt;br&gt;</v>
      </c>
      <c r="M363" s="12" t="str">
        <f>"{{ ref_intext_"&amp;F363&amp;" }}"</f>
        <v>{{ ref_intext_rovero_tobler_2010 }}</v>
      </c>
      <c r="N363" s="12" t="str">
        <f>"{{ ref_bib_"&amp;F363&amp;" }}"</f>
        <v>{{ ref_bib_rovero_tobler_2010 }}</v>
      </c>
      <c r="O363" s="12" t="str">
        <f>"    ref_intext_"&amp;F363&amp;": "&amp;""""&amp;"["&amp;G363&amp;"](#"&amp;F363&amp;")"&amp;""""</f>
        <v xml:space="preserve">    ref_intext_rovero_tobler_2010: "[Rovero &amp; Tobler, 2010](#rovero_tobler_2010)"</v>
      </c>
      <c r="P363" s="12" t="str">
        <f>"    ref_intext_"&amp;F363&amp;": "&amp;""""&amp;G363&amp;""""</f>
        <v xml:space="preserve">    ref_intext_rovero_tobler_2010: "Rovero &amp; Tobler, 2010"</v>
      </c>
      <c r="Q363" s="12" t="str">
        <f>"    ref_bib_"&amp;F363&amp;": "&amp;""""&amp;I363&amp;""""</f>
        <v xml:space="preserve">    ref_bib_rovero_tobler_2010: "Rovero,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364" spans="2:17" ht="15">
      <c r="B364" s="12" t="b">
        <v>1</v>
      </c>
      <c r="C364" s="12" t="b">
        <v>1</v>
      </c>
      <c r="D364" s="12" t="b">
        <v>0</v>
      </c>
      <c r="E364" s="12" t="b">
        <v>1</v>
      </c>
      <c r="F364" s="12" t="s">
        <v>1561</v>
      </c>
      <c r="G364" s="12" t="s">
        <v>118</v>
      </c>
      <c r="H364" s="12" t="s">
        <v>118</v>
      </c>
      <c r="I364" s="75" t="s">
        <v>2680</v>
      </c>
      <c r="J364" s="70" t="str">
        <f>"&lt;p style="&amp;""""&amp;"padding-left: 2em; text-indent: -2em;"&amp;""""&amp;"&gt;["&amp;I364&amp;"]&lt;/p&gt;{#"&amp;F364&amp;"}&lt;br&gt;&lt;br&gt;"</f>
        <v>&lt;p style="padding-left: 2em; text-indent: -2em;"&gt;[Rovero, F., &amp; Zimmermann, F. (2016). *Camera Trapping for Wildlife Research*. Exeter: Pelagic Publishing, UK. &lt;https://pelagicpublishing.com/products/camera-trapping-for-wildlife-research?srsltid=AfmBOormKSlIbYKZ6LlpHlQzLw42FEe5mrOp7fnjFBfe1ncktqb9B10H&gt;]&lt;/p&gt;{#rovero_zimmermann_2016}&lt;br&gt;&lt;br&gt;</v>
      </c>
      <c r="K364" s="12" t="s">
        <v>621</v>
      </c>
      <c r="L364" s="12" t="str">
        <f>LEFT(I364,141)&amp;" &lt;br&gt; &amp;nbsp;&amp;nbsp;&amp;nbsp;&amp;nbsp;&amp;nbsp;&amp;nbsp;&amp;nbsp;&amp;nbsp;"&amp;MID(I364,2,142)&amp;MID(I364,142,500)&amp;"&lt;br&gt;&lt;br&gt;"</f>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M364" s="12" t="str">
        <f>"{{ ref_intext_"&amp;F364&amp;" }}"</f>
        <v>{{ ref_intext_rovero_zimmermann_2016 }}</v>
      </c>
      <c r="N364" s="12" t="str">
        <f>"{{ ref_bib_"&amp;F364&amp;" }}"</f>
        <v>{{ ref_bib_rovero_zimmermann_2016 }}</v>
      </c>
      <c r="O364" s="12" t="str">
        <f>"    ref_intext_"&amp;F364&amp;": "&amp;""""&amp;"["&amp;G364&amp;"](#"&amp;F364&amp;")"&amp;""""</f>
        <v xml:space="preserve">    ref_intext_rovero_zimmermann_2016: "[Rovero &amp; Zimmermann, 2016](#rovero_zimmermann_2016)"</v>
      </c>
      <c r="P364" s="12" t="str">
        <f>"    ref_intext_"&amp;F364&amp;": "&amp;""""&amp;G364&amp;""""</f>
        <v xml:space="preserve">    ref_intext_rovero_zimmermann_2016: "Rovero &amp; Zimmermann, 2016"</v>
      </c>
      <c r="Q364" s="12" t="str">
        <f>"    ref_bib_"&amp;F364&amp;": "&amp;""""&amp;I364&amp;""""</f>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365" spans="2:17" ht="15">
      <c r="E365" s="12" t="b">
        <v>1</v>
      </c>
      <c r="F365" s="12" t="s">
        <v>3373</v>
      </c>
      <c r="G365" s="12" t="s">
        <v>3371</v>
      </c>
      <c r="H365" s="12" t="s">
        <v>3371</v>
      </c>
      <c r="I365" s="75" t="s">
        <v>3415</v>
      </c>
      <c r="J365" s="70" t="str">
        <f>"&lt;p style="&amp;""""&amp;"padding-left: 2em; text-indent: -2em;"&amp;""""&amp;"&gt;["&amp;I365&amp;"]&lt;/p&gt;{#"&amp;F365&amp;"}&lt;br&gt;&lt;br&gt;"</f>
        <v>&lt;p style="padding-left: 2em; text-indent: -2em;"&gt;[Rowcliffe, M. (2014). *Package 'activity': Animal Activity Statistics.* R package version 1.3.4. &lt;https://doi.org/10.32614/CRAN.package.activity&gt;]&lt;/p&gt;{#rowcliffe_2014}&lt;br&gt;&lt;br&gt;</v>
      </c>
      <c r="K365" s="12" t="s">
        <v>621</v>
      </c>
      <c r="L365" s="12" t="str">
        <f>LEFT(I365,141)&amp;" &lt;br&gt; &amp;nbsp;&amp;nbsp;&amp;nbsp;&amp;nbsp;&amp;nbsp;&amp;nbsp;&amp;nbsp;&amp;nbsp;"&amp;MID(I365,2,142)&amp;MID(I365,142,500)&amp;"&lt;br&gt;&lt;br&gt;"</f>
        <v>Rowcliffe, M. (2014). *Package 'activity': Animal Activity Statistics.* R package version 1.3.4. &lt;https://doi.org/10.32614/CRAN.package.activ &lt;br&gt; &amp;nbsp;&amp;nbsp;&amp;nbsp;&amp;nbsp;&amp;nbsp;&amp;nbsp;&amp;nbsp;&amp;nbsp;owcliffe, M. (2014). *Package 'activity': Animal Activity Statistics.* R package version 1.3.4. &lt;https://doi.org/10.32614/CRAN.package.activitity&gt;&lt;br&gt;&lt;br&gt;</v>
      </c>
      <c r="M365" s="12" t="str">
        <f>"{{ ref_intext_"&amp;F365&amp;" }}"</f>
        <v>{{ ref_intext_rowcliffe_2014 }}</v>
      </c>
      <c r="N365" s="12" t="str">
        <f>"{{ ref_bib_"&amp;F365&amp;" }}"</f>
        <v>{{ ref_bib_rowcliffe_2014 }}</v>
      </c>
      <c r="O365" s="12" t="str">
        <f>"    ref_intext_"&amp;F365&amp;": "&amp;""""&amp;"["&amp;G365&amp;"](#"&amp;F365&amp;")"&amp;""""</f>
        <v xml:space="preserve">    ref_intext_rowcliffe_2014: "[Rowcliffe, 2014](#rowcliffe_2014)"</v>
      </c>
      <c r="P365" s="12" t="str">
        <f>"    ref_intext_"&amp;F365&amp;": "&amp;""""&amp;G365&amp;""""</f>
        <v xml:space="preserve">    ref_intext_rowcliffe_2014: "Rowcliffe, 2014"</v>
      </c>
      <c r="Q365" s="12" t="str">
        <f>"    ref_bib_"&amp;F365&amp;": "&amp;""""&amp;I365&amp;""""</f>
        <v xml:space="preserve">    ref_bib_rowcliffe_2014: "Rowcliffe, M. (2014). *Package 'activity': Animal Activity Statistics.* R package version 1.3.4. &lt;https://doi.org/10.32614/CRAN.package.activity&gt;"</v>
      </c>
    </row>
    <row r="366" spans="2:17" ht="15">
      <c r="E366" s="12" t="b">
        <v>1</v>
      </c>
      <c r="F366" s="17" t="s">
        <v>3954</v>
      </c>
      <c r="G366" s="12" t="s">
        <v>3966</v>
      </c>
      <c r="H366" s="12" t="s">
        <v>3966</v>
      </c>
      <c r="I366" s="75" t="s">
        <v>3956</v>
      </c>
      <c r="J366" s="70" t="str">
        <f>"&lt;p style="&amp;""""&amp;"padding-left: 2em; text-indent: -2em;"&amp;""""&amp;"&gt;["&amp;I366&amp;"]&lt;/p&gt;{#"&amp;F366&amp;"}&lt;br&gt;&lt;br&gt;"</f>
        <v>&lt;p style="padding-left: 2em; text-indent: -2em;"&gt;[Rowcliffe, M. (2023). *Package ‘activity. * R package version 1.3.4. &lt;https://cran.r-project.org/web/packages/activity/index.html&gt;]&lt;/p&gt;{#rowcliffe_2023}&lt;br&gt;&lt;br&gt;</v>
      </c>
      <c r="K366" s="12" t="s">
        <v>621</v>
      </c>
      <c r="M366" s="12" t="str">
        <f>"{{ ref_intext_"&amp;F366&amp;" }}"</f>
        <v>{{ ref_intext_rowcliffe_2023 }}</v>
      </c>
      <c r="N366" s="12" t="str">
        <f>"{{ ref_bib_"&amp;F366&amp;" }}"</f>
        <v>{{ ref_bib_rowcliffe_2023 }}</v>
      </c>
      <c r="O366" s="12" t="str">
        <f>"    ref_intext_"&amp;F366&amp;": "&amp;""""&amp;"["&amp;G366&amp;"](#"&amp;F366&amp;")"&amp;""""</f>
        <v xml:space="preserve">    ref_intext_rowcliffe_2023: "[Rowcliffe, 2023](#rowcliffe_2023)"</v>
      </c>
      <c r="P366" s="12" t="str">
        <f>"    ref_intext_"&amp;F366&amp;": "&amp;""""&amp;G366&amp;""""</f>
        <v xml:space="preserve">    ref_intext_rowcliffe_2023: "Rowcliffe, 2023"</v>
      </c>
      <c r="Q366" s="12" t="str">
        <f>"    ref_bib_"&amp;F366&amp;": "&amp;""""&amp;I366&amp;""""</f>
        <v xml:space="preserve">    ref_bib_rowcliffe_2023: "Rowcliffe, M. (2023). *Package ‘activity. * R package version 1.3.4. &lt;https://cran.r-project.org/web/packages/activity/index.html&gt;"</v>
      </c>
    </row>
    <row r="367" spans="2:17" ht="15">
      <c r="B367" s="12" t="b">
        <v>1</v>
      </c>
      <c r="C367" s="12" t="b">
        <v>0</v>
      </c>
      <c r="D367" s="12" t="b">
        <v>0</v>
      </c>
      <c r="E367" s="12" t="b">
        <v>1</v>
      </c>
      <c r="F367" s="12" t="s">
        <v>1562</v>
      </c>
      <c r="G367" s="12" t="s">
        <v>116</v>
      </c>
      <c r="H367" s="12" t="s">
        <v>116</v>
      </c>
      <c r="I367" s="75" t="s">
        <v>2670</v>
      </c>
      <c r="J367" s="70" t="str">
        <f>"&lt;p style="&amp;""""&amp;"padding-left: 2em; text-indent: -2em;"&amp;""""&amp;"&gt;["&amp;I367&amp;"]&lt;/p&gt;{#"&amp;F367&amp;"}&lt;br&gt;&lt;br&gt;"</f>
        <v>&lt;p style="padding-left: 2em; text-indent: -2em;"&gt;[Rowcliffe, J. M., &amp; Carbone, C. (2008). Surveys Using Camera Traps: Are We Looking to a Brighter Future? *Animal Conservation, 11*(3), 185–86. &lt;https://doi.org/10.1111/j.1469-1795.2008.00180.x&gt;]&lt;/p&gt;{#rowcliffe_carbone_2008}&lt;br&gt;&lt;br&gt;</v>
      </c>
      <c r="K367" s="12" t="s">
        <v>621</v>
      </c>
      <c r="L367" s="12" t="str">
        <f>LEFT(I367,141)&amp;" &lt;br&gt; &amp;nbsp;&amp;nbsp;&amp;nbsp;&amp;nbsp;&amp;nbsp;&amp;nbsp;&amp;nbsp;&amp;nbsp;"&amp;MID(I367,2,142)&amp;MID(I367,142,500)&amp;"&lt;br&gt;&lt;br&gt;"</f>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M367" s="12" t="str">
        <f>"{{ ref_intext_"&amp;F367&amp;" }}"</f>
        <v>{{ ref_intext_rowcliffe_carbone_2008 }}</v>
      </c>
      <c r="N367" s="12" t="str">
        <f>"{{ ref_bib_"&amp;F367&amp;" }}"</f>
        <v>{{ ref_bib_rowcliffe_carbone_2008 }}</v>
      </c>
      <c r="O367" s="12" t="str">
        <f>"    ref_intext_"&amp;F367&amp;": "&amp;""""&amp;"["&amp;G367&amp;"](#"&amp;F367&amp;")"&amp;""""</f>
        <v xml:space="preserve">    ref_intext_rowcliffe_carbone_2008: "[Rowcliffe &amp; Carbone, 2008](#rowcliffe_carbone_2008)"</v>
      </c>
      <c r="P367" s="12" t="str">
        <f>"    ref_intext_"&amp;F367&amp;": "&amp;""""&amp;G367&amp;""""</f>
        <v xml:space="preserve">    ref_intext_rowcliffe_carbone_2008: "Rowcliffe &amp; Carbone, 2008"</v>
      </c>
      <c r="Q367" s="12" t="str">
        <f>"    ref_bib_"&amp;F367&amp;": "&amp;""""&amp;I367&amp;""""</f>
        <v xml:space="preserve">    ref_bib_rowcliffe_carbone_2008: "Rowcliffe, J. M., &amp; Carbone, C. (2008). Surveys Using Camera Traps: Are We Looking to a Brighter Future? *Animal Conservation, 11*(3), 185–86. &lt;https://doi.org/10.1111/j.1469-1795.2008.00180.x&gt;"</v>
      </c>
    </row>
    <row r="368" spans="2:17" ht="15">
      <c r="B368" s="12" t="b">
        <v>1</v>
      </c>
      <c r="C368" s="12" t="b">
        <v>0</v>
      </c>
      <c r="D368" s="12" t="b">
        <v>1</v>
      </c>
      <c r="E368" s="12" t="b">
        <v>1</v>
      </c>
      <c r="F368" s="12" t="s">
        <v>1563</v>
      </c>
      <c r="G368" s="12" t="s">
        <v>115</v>
      </c>
      <c r="H368" s="12" t="s">
        <v>115</v>
      </c>
      <c r="I368" s="75" t="s">
        <v>2639</v>
      </c>
      <c r="J368" s="70" t="str">
        <f>"&lt;p style="&amp;""""&amp;"padding-left: 2em; text-indent: -2em;"&amp;""""&amp;"&gt;["&amp;I368&amp;"]&lt;/p&gt;{#"&amp;F368&amp;"}&lt;br&gt;&lt;br&gt;"</f>
        <v>&lt;p style="padding-left: 2em; text-indent: -2em;"&gt;[Rowcliffe, J. M., Field, J., Turvey, S. T., &amp; Carbone, C. (2008). Estimating animal Density using camera traps without the need for individual recognition. *Journal of Applied Ecology*, *45*(4), 1228–1236. &lt;https://doi.org/10.1111/j.1365-2664.2008.01473.x&gt;]&lt;/p&gt;{#rowcliffe_et_al_2008}&lt;br&gt;&lt;br&gt;</v>
      </c>
      <c r="K368" s="12" t="s">
        <v>621</v>
      </c>
      <c r="L368" s="12" t="str">
        <f>LEFT(I368,141)&amp;" &lt;br&gt; &amp;nbsp;&amp;nbsp;&amp;nbsp;&amp;nbsp;&amp;nbsp;&amp;nbsp;&amp;nbsp;&amp;nbsp;"&amp;MID(I368,2,142)&amp;MID(I368,142,500)&amp;"&lt;br&gt;&lt;br&gt;"</f>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M368" s="12" t="str">
        <f>"{{ ref_intext_"&amp;F368&amp;" }}"</f>
        <v>{{ ref_intext_rowcliffe_et_al_2008 }}</v>
      </c>
      <c r="N368" s="12" t="str">
        <f>"{{ ref_bib_"&amp;F368&amp;" }}"</f>
        <v>{{ ref_bib_rowcliffe_et_al_2008 }}</v>
      </c>
      <c r="O368" s="12" t="str">
        <f>"    ref_intext_"&amp;F368&amp;": "&amp;""""&amp;"["&amp;G368&amp;"](#"&amp;F368&amp;")"&amp;""""</f>
        <v xml:space="preserve">    ref_intext_rowcliffe_et_al_2008: "[Rowcliffe et al., 2008](#rowcliffe_et_al_2008)"</v>
      </c>
      <c r="P368" s="12" t="str">
        <f>"    ref_intext_"&amp;F368&amp;": "&amp;""""&amp;G368&amp;""""</f>
        <v xml:space="preserve">    ref_intext_rowcliffe_et_al_2008: "Rowcliffe et al., 2008"</v>
      </c>
      <c r="Q368" s="12" t="str">
        <f>"    ref_bib_"&amp;F368&amp;": "&amp;""""&amp;I368&amp;""""</f>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369" spans="2:17" ht="15">
      <c r="B369" s="12" t="b">
        <v>1</v>
      </c>
      <c r="C369" s="12" t="b">
        <v>0</v>
      </c>
      <c r="D369" s="12" t="b">
        <v>0</v>
      </c>
      <c r="E369" s="12" t="b">
        <v>1</v>
      </c>
      <c r="F369" s="12" t="s">
        <v>1564</v>
      </c>
      <c r="G369" s="12" t="s">
        <v>111</v>
      </c>
      <c r="H369" s="12" t="s">
        <v>111</v>
      </c>
      <c r="I369" s="75" t="s">
        <v>1785</v>
      </c>
      <c r="J369" s="70" t="str">
        <f>"&lt;p style="&amp;""""&amp;"padding-left: 2em; text-indent: -2em;"&amp;""""&amp;"&gt;["&amp;I369&amp;"]&lt;/p&gt;{#"&amp;F369&amp;"}&lt;br&gt;&lt;br&gt;"</f>
        <v>&lt;p style="padding-left: 2em; text-indent: -2em;"&gt;[Rowcliffe, M. J., Carbone, C., Jansen, P. A., Kays, R., &amp; Kranstauber, B. (2011). Quantifying the sensitivity of camera traps: an adapted distance sampling approach. *Methods in Ecology and Evolution, 2*(5), 464–476. &lt;https://doi.org/10.1111/j.2041-210X.2011.00094.x&gt;]&lt;/p&gt;{#rowcliffe_et_al_2011}&lt;br&gt;&lt;br&gt;</v>
      </c>
      <c r="K369" s="12" t="s">
        <v>621</v>
      </c>
      <c r="L369" s="12" t="str">
        <f>LEFT(I369,141)&amp;" &lt;br&gt; &amp;nbsp;&amp;nbsp;&amp;nbsp;&amp;nbsp;&amp;nbsp;&amp;nbsp;&amp;nbsp;&amp;nbsp;"&amp;MID(I369,2,142)&amp;MID(I369,142,500)&amp;"&lt;br&gt;&lt;br&gt;"</f>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M369" s="12" t="str">
        <f>"{{ ref_intext_"&amp;F369&amp;" }}"</f>
        <v>{{ ref_intext_rowcliffe_et_al_2011 }}</v>
      </c>
      <c r="N369" s="12" t="str">
        <f>"{{ ref_bib_"&amp;F369&amp;" }}"</f>
        <v>{{ ref_bib_rowcliffe_et_al_2011 }}</v>
      </c>
      <c r="O369" s="12" t="str">
        <f>"    ref_intext_"&amp;F369&amp;": "&amp;""""&amp;"["&amp;G369&amp;"](#"&amp;F369&amp;")"&amp;""""</f>
        <v xml:space="preserve">    ref_intext_rowcliffe_et_al_2011: "[Rowcliffe et al., 2011](#rowcliffe_et_al_2011)"</v>
      </c>
      <c r="P369" s="12" t="str">
        <f>"    ref_intext_"&amp;F369&amp;": "&amp;""""&amp;G369&amp;""""</f>
        <v xml:space="preserve">    ref_intext_rowcliffe_et_al_2011: "Rowcliffe et al., 2011"</v>
      </c>
      <c r="Q369" s="12" t="str">
        <f>"    ref_bib_"&amp;F369&amp;": "&amp;""""&amp;I369&amp;""""</f>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370" spans="2:17" ht="15">
      <c r="B370" s="12" t="b">
        <v>1</v>
      </c>
      <c r="C370" s="12" t="b">
        <v>0</v>
      </c>
      <c r="D370" s="12" t="b">
        <v>0</v>
      </c>
      <c r="E370" s="12" t="b">
        <v>1</v>
      </c>
      <c r="F370" s="12" t="s">
        <v>1565</v>
      </c>
      <c r="G370" s="12" t="s">
        <v>113</v>
      </c>
      <c r="H370" s="12" t="s">
        <v>113</v>
      </c>
      <c r="I370" s="75" t="s">
        <v>2640</v>
      </c>
      <c r="J370" s="70" t="str">
        <f>"&lt;p style="&amp;""""&amp;"padding-left: 2em; text-indent: -2em;"&amp;""""&amp;"&gt;["&amp;I370&amp;"]&lt;/p&gt;{#"&amp;F370&amp;"}&lt;br&gt;&lt;br&gt;"</f>
        <v>&lt;p style="padding-left: 2em; text-indent: -2em;"&gt;[Rowcliffe, J. M., Kays, R., Carbone, C., &amp; Jansen, P. A. (2013). Clarifying assumptions behind the estimation of animal Density from camera trap rates. *The Journal of Wildlife Management, 77*(5), 876–876. &lt;https://doi.org/10.1002/jwmg.533&gt;]&lt;/p&gt;{#rowcliffe_et_al_2013}&lt;br&gt;&lt;br&gt;</v>
      </c>
      <c r="K370" s="12" t="s">
        <v>621</v>
      </c>
      <c r="L370" s="12" t="str">
        <f>LEFT(I370,141)&amp;" &lt;br&gt; &amp;nbsp;&amp;nbsp;&amp;nbsp;&amp;nbsp;&amp;nbsp;&amp;nbsp;&amp;nbsp;&amp;nbsp;"&amp;MID(I370,2,142)&amp;MID(I370,142,500)&amp;"&lt;br&gt;&lt;br&gt;"</f>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M370" s="12" t="str">
        <f>"{{ ref_intext_"&amp;F370&amp;" }}"</f>
        <v>{{ ref_intext_rowcliffe_et_al_2013 }}</v>
      </c>
      <c r="N370" s="12" t="str">
        <f>"{{ ref_bib_"&amp;F370&amp;" }}"</f>
        <v>{{ ref_bib_rowcliffe_et_al_2013 }}</v>
      </c>
      <c r="O370" s="12" t="str">
        <f>"    ref_intext_"&amp;F370&amp;": "&amp;""""&amp;"["&amp;G370&amp;"](#"&amp;F370&amp;")"&amp;""""</f>
        <v xml:space="preserve">    ref_intext_rowcliffe_et_al_2013: "[Rowcliffe et al., 2013](#rowcliffe_et_al_2013)"</v>
      </c>
      <c r="P370" s="12" t="str">
        <f>"    ref_intext_"&amp;F370&amp;": "&amp;""""&amp;G370&amp;""""</f>
        <v xml:space="preserve">    ref_intext_rowcliffe_et_al_2013: "Rowcliffe et al., 2013"</v>
      </c>
      <c r="Q370" s="12" t="str">
        <f>"    ref_bib_"&amp;F370&amp;": "&amp;""""&amp;I370&amp;""""</f>
        <v xml:space="preserve">    ref_bib_rowcliffe_et_al_2013: "Rowcliffe, J. M., Kays, R., Carbone, C., &amp; Jansen, P. A. (2013). Clarifying assumptions behind the estimation of animal Density from camera trap rates. *The Journal of Wildlife Management, 77*(5), 876–876. &lt;https://doi.org/10.1002/jwmg.533&gt;"</v>
      </c>
    </row>
    <row r="371" spans="2:17" ht="15">
      <c r="B371" s="12" t="b">
        <v>1</v>
      </c>
      <c r="C371" s="12" t="b">
        <v>0</v>
      </c>
      <c r="D371" s="12" t="b">
        <v>0</v>
      </c>
      <c r="E371" s="12" t="b">
        <v>1</v>
      </c>
      <c r="F371" s="12" t="s">
        <v>1566</v>
      </c>
      <c r="G371" s="12" t="s">
        <v>112</v>
      </c>
      <c r="H371" s="12" t="s">
        <v>112</v>
      </c>
      <c r="I371" s="75" t="s">
        <v>1786</v>
      </c>
      <c r="J371" s="70" t="str">
        <f>"&lt;p style="&amp;""""&amp;"padding-left: 2em; text-indent: -2em;"&amp;""""&amp;"&gt;["&amp;I371&amp;"]&lt;/p&gt;{#"&amp;F371&amp;"}&lt;br&gt;&lt;br&gt;"</f>
        <v>&lt;p style="padding-left: 2em; text-indent: -2em;"&gt;[Rowcliffe, J. M., Kays, R., Kranstauber, B., Carbone, C., Jansen, P. A., &amp; Fisher, D. (2014). Quantifying levels of animal activity using camera trap data. *Methods in Ecology and Evolution*, *5*(11), 1170–1179. &lt;https://doi.org/10.1111/2041-210x.12278&gt;]&lt;/p&gt;{#rowcliffe_et_al_2014}&lt;br&gt;&lt;br&gt;</v>
      </c>
      <c r="K371" s="12" t="s">
        <v>621</v>
      </c>
      <c r="L371" s="12" t="str">
        <f>LEFT(I371,141)&amp;" &lt;br&gt; &amp;nbsp;&amp;nbsp;&amp;nbsp;&amp;nbsp;&amp;nbsp;&amp;nbsp;&amp;nbsp;&amp;nbsp;"&amp;MID(I371,2,142)&amp;MID(I371,142,500)&amp;"&lt;br&gt;&lt;br&gt;"</f>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M371" s="12" t="str">
        <f>"{{ ref_intext_"&amp;F371&amp;" }}"</f>
        <v>{{ ref_intext_rowcliffe_et_al_2014 }}</v>
      </c>
      <c r="N371" s="12" t="str">
        <f>"{{ ref_bib_"&amp;F371&amp;" }}"</f>
        <v>{{ ref_bib_rowcliffe_et_al_2014 }}</v>
      </c>
      <c r="O371" s="12" t="str">
        <f>"    ref_intext_"&amp;F371&amp;": "&amp;""""&amp;"["&amp;G371&amp;"](#"&amp;F371&amp;")"&amp;""""</f>
        <v xml:space="preserve">    ref_intext_rowcliffe_et_al_2014: "[Rowcliffe et al., 2014](#rowcliffe_et_al_2014)"</v>
      </c>
      <c r="P371" s="12" t="str">
        <f>"    ref_intext_"&amp;F371&amp;": "&amp;""""&amp;G371&amp;""""</f>
        <v xml:space="preserve">    ref_intext_rowcliffe_et_al_2014: "Rowcliffe et al., 2014"</v>
      </c>
      <c r="Q371" s="12" t="str">
        <f>"    ref_bib_"&amp;F371&amp;": "&amp;""""&amp;I371&amp;""""</f>
        <v xml:space="preserve">    ref_bib_rowcliffe_et_al_2014: "Rowcliffe, J. M., Kays, R., Kranstauber, B., Carbone, C., Jansen, P. A., &amp; Fisher, D. (2014). Quantifying levels of animal activity using camera trap data. *Methods in Ecology and Evolution*, *5*(11), 1170–1179. &lt;https://doi.org/10.1111/2041-210x.12278&gt;"</v>
      </c>
    </row>
    <row r="372" spans="2:17" ht="15">
      <c r="B372" s="12" t="b">
        <v>1</v>
      </c>
      <c r="C372" s="12" t="b">
        <v>0</v>
      </c>
      <c r="D372" s="12" t="b">
        <v>0</v>
      </c>
      <c r="E372" s="12" t="b">
        <v>1</v>
      </c>
      <c r="F372" s="12" t="s">
        <v>1567</v>
      </c>
      <c r="G372" s="12" t="s">
        <v>114</v>
      </c>
      <c r="H372" s="12" t="s">
        <v>114</v>
      </c>
      <c r="I372" s="75" t="s">
        <v>1787</v>
      </c>
      <c r="J372" s="70" t="str">
        <f>"&lt;p style="&amp;""""&amp;"padding-left: 2em; text-indent: -2em;"&amp;""""&amp;"&gt;["&amp;I372&amp;"]&lt;/p&gt;{#"&amp;F372&amp;"}&lt;br&gt;&lt;br&gt;"</f>
        <v>&lt;p style="padding-left: 2em; text-indent: -2em;"&gt;[Rowcliffe, J. M., Jansen, P. A., Kays, R., Kranstauber, B., &amp; Carbone, C. (2016). Wildlife speed cameras: measuring animal travel speed and day range using camera traps. *Remote Sensing in Ecology and Conservation, 2*, 84–94. &lt;https://doi.org/10.1002/rse2.17&gt;]&lt;/p&gt;{#rowcliffe_et_al_2016}&lt;br&gt;&lt;br&gt;</v>
      </c>
      <c r="K372" s="12" t="s">
        <v>621</v>
      </c>
      <c r="L372" s="12" t="str">
        <f>LEFT(I372,141)&amp;" &lt;br&gt; &amp;nbsp;&amp;nbsp;&amp;nbsp;&amp;nbsp;&amp;nbsp;&amp;nbsp;&amp;nbsp;&amp;nbsp;"&amp;MID(I372,2,142)&amp;MID(I372,142,500)&amp;"&lt;br&gt;&lt;br&gt;"</f>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M372" s="12" t="str">
        <f>"{{ ref_intext_"&amp;F372&amp;" }}"</f>
        <v>{{ ref_intext_rowcliffe_et_al_2016 }}</v>
      </c>
      <c r="N372" s="12" t="str">
        <f>"{{ ref_bib_"&amp;F372&amp;" }}"</f>
        <v>{{ ref_bib_rowcliffe_et_al_2016 }}</v>
      </c>
      <c r="O372" s="12" t="str">
        <f>"    ref_intext_"&amp;F372&amp;": "&amp;""""&amp;"["&amp;G372&amp;"](#"&amp;F372&amp;")"&amp;""""</f>
        <v xml:space="preserve">    ref_intext_rowcliffe_et_al_2016: "[Rowcliffe et al., 2016](#rowcliffe_et_al_2016)"</v>
      </c>
      <c r="P372" s="12" t="str">
        <f>"    ref_intext_"&amp;F372&amp;": "&amp;""""&amp;G372&amp;""""</f>
        <v xml:space="preserve">    ref_intext_rowcliffe_et_al_2016: "Rowcliffe et al., 2016"</v>
      </c>
      <c r="Q372" s="12" t="str">
        <f>"    ref_bib_"&amp;F372&amp;": "&amp;""""&amp;I372&amp;""""</f>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373" spans="2:17" ht="15">
      <c r="B373" s="12" t="b">
        <v>1</v>
      </c>
      <c r="C373" s="12" t="b">
        <v>0</v>
      </c>
      <c r="D373" s="12" t="b">
        <v>0</v>
      </c>
      <c r="E373" s="12" t="b">
        <v>1</v>
      </c>
      <c r="F373" s="12" t="s">
        <v>8</v>
      </c>
      <c r="G373" s="12" t="s">
        <v>110</v>
      </c>
      <c r="H373" s="12" t="s">
        <v>110</v>
      </c>
      <c r="I373" s="75" t="s">
        <v>1790</v>
      </c>
      <c r="J373" s="70" t="str">
        <f>"&lt;p style="&amp;""""&amp;"padding-left: 2em; text-indent: -2em;"&amp;""""&amp;"&gt;["&amp;I373&amp;"]&lt;/p&gt;{#"&amp;F373&amp;"}&lt;br&gt;&lt;br&gt;"</f>
        <v>&lt;p style="padding-left: 2em; text-indent: -2em;"&gt;[Royle, J. A. (2004). N-mixture Models for estimating population size from spatially Repeated Counts. *International Biometric Society, 60*(1), 108–115. &lt;https://www.jstor.org/stable/3695558&gt;]&lt;/p&gt;{#royle_2004}&lt;br&gt;&lt;br&gt;</v>
      </c>
      <c r="K373" s="12" t="s">
        <v>621</v>
      </c>
      <c r="L373" s="12" t="str">
        <f>LEFT(I373,141)&amp;" &lt;br&gt; &amp;nbsp;&amp;nbsp;&amp;nbsp;&amp;nbsp;&amp;nbsp;&amp;nbsp;&amp;nbsp;&amp;nbsp;"&amp;MID(I373,2,142)&amp;MID(I373,142,500)&amp;"&lt;br&gt;&lt;br&gt;"</f>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M373" s="12" t="str">
        <f>"{{ ref_intext_"&amp;F373&amp;" }}"</f>
        <v>{{ ref_intext_royle_2004 }}</v>
      </c>
      <c r="N373" s="12" t="str">
        <f>"{{ ref_bib_"&amp;F373&amp;" }}"</f>
        <v>{{ ref_bib_royle_2004 }}</v>
      </c>
      <c r="O373" s="12" t="str">
        <f>"    ref_intext_"&amp;F373&amp;": "&amp;""""&amp;"["&amp;G373&amp;"](#"&amp;F373&amp;")"&amp;""""</f>
        <v xml:space="preserve">    ref_intext_royle_2004: "[Royle, 2004](#royle_2004)"</v>
      </c>
      <c r="P373" s="12" t="str">
        <f>"    ref_intext_"&amp;F373&amp;": "&amp;""""&amp;G373&amp;""""</f>
        <v xml:space="preserve">    ref_intext_royle_2004: "Royle, 2004"</v>
      </c>
      <c r="Q373" s="12" t="str">
        <f>"    ref_bib_"&amp;F373&amp;": "&amp;""""&amp;I373&amp;""""</f>
        <v xml:space="preserve">    ref_bib_royle_2004: "Royle, J. A. (2004). N-mixture Models for estimating population size from spatially Repeated Counts. *International Biometric Society, 60*(1), 108–115. &lt;https://www.jstor.org/stable/3695558&gt;"</v>
      </c>
    </row>
    <row r="374" spans="2:17" ht="15">
      <c r="E374" s="12" t="b">
        <v>1</v>
      </c>
      <c r="F374" s="17" t="s">
        <v>3601</v>
      </c>
      <c r="G374" s="12" t="s">
        <v>3666</v>
      </c>
      <c r="H374" s="12" t="s">
        <v>3659</v>
      </c>
      <c r="I374" s="75" t="s">
        <v>3996</v>
      </c>
      <c r="J374" s="70" t="str">
        <f>"&lt;p style="&amp;""""&amp;"padding-left: 2em; text-indent: -2em;"&amp;""""&amp;"&gt;["&amp;I374&amp;"]&lt;/p&gt;{#"&amp;F374&amp;"}&lt;br&gt;&lt;br&gt;"</f>
        <v>&lt;p style="padding-left: 2em; text-indent: -2em;"&gt;[Royle, A. J. (2016, Oct 17). *'Spatial Capture-Recapture Modelling.’ CompSustNet* [Video]. YouTube. &lt;https://www.youtube.com/watch?v=4HKFimATq9E&gt;]&lt;/p&gt;{#royle_2016}&lt;br&gt;&lt;br&gt;</v>
      </c>
      <c r="K374" s="12" t="s">
        <v>3660</v>
      </c>
      <c r="M374" s="12" t="str">
        <f>"{{ ref_intext_"&amp;F374&amp;" }}"</f>
        <v>{{ ref_intext_royle_2016 }}</v>
      </c>
      <c r="N374" s="12" t="str">
        <f>"{{ ref_bib_"&amp;F374&amp;" }}"</f>
        <v>{{ ref_bib_royle_2016 }}</v>
      </c>
      <c r="O374" s="12" t="str">
        <f>"    ref_intext_"&amp;F374&amp;": "&amp;""""&amp;"["&amp;G374&amp;"](#"&amp;F374&amp;")"&amp;""""</f>
        <v xml:space="preserve">    ref_intext_royle_2016: "[Royle, 2016](#royle_2016)"</v>
      </c>
      <c r="P374" s="12" t="str">
        <f>"    ref_intext_"&amp;F374&amp;": "&amp;""""&amp;G374&amp;""""</f>
        <v xml:space="preserve">    ref_intext_royle_2016: "Royle, 2016"</v>
      </c>
      <c r="Q374" s="12" t="str">
        <f>"    ref_bib_"&amp;F374&amp;": "&amp;""""&amp;I374&amp;""""</f>
        <v xml:space="preserve">    ref_bib_royle_2016: "Royle, A. J. (2016, Oct 17). *'Spatial Capture-Recapture Modelling.’ CompSustNet* [Video]. YouTube. &lt;https://www.youtube.com/watch?v=4HKFimATq9E&gt;"</v>
      </c>
    </row>
    <row r="375" spans="2:17" ht="15">
      <c r="E375" s="12" t="b">
        <v>1</v>
      </c>
      <c r="F375" s="12" t="s">
        <v>3420</v>
      </c>
      <c r="G375" s="12" t="s">
        <v>3419</v>
      </c>
      <c r="I375" s="75" t="s">
        <v>3997</v>
      </c>
      <c r="J375" s="70" t="str">
        <f>"&lt;p style="&amp;""""&amp;"padding-left: 2em; text-indent: -2em;"&amp;""""&amp;"&gt;["&amp;I375&amp;"]&lt;/p&gt;{#"&amp;F375&amp;"}&lt;br&gt;&lt;br&gt;"</f>
        <v>&lt;p style="padding-left: 2em; text-indent: -2em;"&gt;[Royle, A. J. (2020, Oct 26) *Introduction to Spatial Capture-Recapture. oSCR Package*, [Video]. YouTube. &lt;https://www.youtube.com/watch?v=yRRDi07FtPg&gt;]&lt;/p&gt;{#royle_2020}&lt;br&gt;&lt;br&gt;</v>
      </c>
      <c r="K375" s="17" t="s">
        <v>3418</v>
      </c>
      <c r="M375" s="12" t="str">
        <f>"{{ ref_intext_"&amp;F375&amp;" }}"</f>
        <v>{{ ref_intext_royle_2020 }}</v>
      </c>
      <c r="N375" s="12" t="str">
        <f>"{{ ref_bib_"&amp;F375&amp;" }}"</f>
        <v>{{ ref_bib_royle_2020 }}</v>
      </c>
      <c r="O375" s="12" t="str">
        <f>"    ref_intext_"&amp;F375&amp;": "&amp;""""&amp;"["&amp;G375&amp;"](#"&amp;F375&amp;")"&amp;""""</f>
        <v xml:space="preserve">    ref_intext_royle_2020: "[Royle, 2020](#royle_2020)"</v>
      </c>
      <c r="P375" s="12" t="str">
        <f>"    ref_intext_"&amp;F375&amp;": "&amp;""""&amp;G375&amp;""""</f>
        <v xml:space="preserve">    ref_intext_royle_2020: "Royle, 2020"</v>
      </c>
      <c r="Q375" s="12" t="str">
        <f>"    ref_bib_"&amp;F375&amp;": "&amp;""""&amp;I375&amp;""""</f>
        <v xml:space="preserve">    ref_bib_royle_2020: "Royle, A. J. (2020, Oct 26) *Introduction to Spatial Capture-Recapture. oSCR Package*, [Video]. YouTube. &lt;https://www.youtube.com/watch?v=yRRDi07FtPg&gt;"</v>
      </c>
    </row>
    <row r="376" spans="2:17" ht="15">
      <c r="E376" s="12" t="b">
        <v>1</v>
      </c>
      <c r="F376" s="12" t="s">
        <v>3016</v>
      </c>
      <c r="G376" s="12" t="s">
        <v>3015</v>
      </c>
      <c r="H376" s="12" t="s">
        <v>3015</v>
      </c>
      <c r="I376" s="75" t="s">
        <v>3014</v>
      </c>
      <c r="J376" s="70" t="str">
        <f>"&lt;p style="&amp;""""&amp;"padding-left: 2em; text-indent: -2em;"&amp;""""&amp;"&gt;["&amp;I376&amp;"]&lt;/p&gt;{#"&amp;F376&amp;"}&lt;br&gt;&lt;br&gt;"</f>
        <v>&lt;p style="padding-left: 2em; text-indent: -2em;"&gt;[Royle, J. A., &amp; Dorazio, R. M. (2008). *Hierarchical Modeling and Inference in Ecology: The Analysis of Data from Populations, Metapopulations and Communities.* 1st ed. Academic Press, Amsterdam; Boston. &lt;https://doi.org/10.1016/B978-0-12-374097-7.50001-5&gt;]&lt;/p&gt;{#royle_dorazio_2008}&lt;br&gt;&lt;br&gt;</v>
      </c>
      <c r="K376" s="12" t="s">
        <v>621</v>
      </c>
      <c r="L376" s="12" t="str">
        <f>LEFT(I376,141)&amp;" &lt;br&gt; &amp;nbsp;&amp;nbsp;&amp;nbsp;&amp;nbsp;&amp;nbsp;&amp;nbsp;&amp;nbsp;&amp;nbsp;"&amp;MID(I376,2,142)&amp;MID(I376,142,500)&amp;"&lt;br&gt;&lt;br&gt;"</f>
        <v>Royle, J. A., &amp; Dorazio, R. M. (2008). *Hierarchical Modeling and Inference in Ecology: The Analysis of Data from Populations, Metapopulation &lt;br&gt; &amp;nbsp;&amp;nbsp;&amp;nbsp;&amp;nbsp;&amp;nbsp;&amp;nbsp;&amp;nbsp;&amp;nbsp;oyle, J. A., &amp; Dorazio, R. M. (2008). *Hierarchical Modeling and Inference in Ecology: The Analysis of Data from Populations, Metapopulations s and Communities.* 1st ed. Academic Press, Amsterdam; Boston. &lt;https://doi.org/10.1016/B978-0-12-374097-7.50001-5&gt;&lt;br&gt;&lt;br&gt;</v>
      </c>
      <c r="M376" s="12" t="str">
        <f>"{{ ref_intext_"&amp;F376&amp;" }}"</f>
        <v>{{ ref_intext_royle_dorazio_2008 }}</v>
      </c>
      <c r="N376" s="12" t="str">
        <f>"{{ ref_bib_"&amp;F376&amp;" }}"</f>
        <v>{{ ref_bib_royle_dorazio_2008 }}</v>
      </c>
      <c r="O376" s="12" t="str">
        <f>"    ref_intext_"&amp;F376&amp;": "&amp;""""&amp;"["&amp;G376&amp;"](#"&amp;F376&amp;")"&amp;""""</f>
        <v xml:space="preserve">    ref_intext_royle_dorazio_2008: "[Royle &amp; Dorazio, 2008](#royle_dorazio_2008)"</v>
      </c>
      <c r="P376" s="12" t="str">
        <f>"    ref_intext_"&amp;F376&amp;": "&amp;""""&amp;G376&amp;""""</f>
        <v xml:space="preserve">    ref_intext_royle_dorazio_2008: "Royle &amp; Dorazio, 2008"</v>
      </c>
      <c r="Q376" s="12" t="str">
        <f>"    ref_bib_"&amp;F376&amp;": "&amp;""""&amp;I376&amp;""""</f>
        <v xml:space="preserve">    ref_bib_royle_dorazio_2008: "Royle, J. A., &amp; Dorazio, R. M. (2008). *Hierarchical Modeling and Inference in Ecology: The Analysis of Data from Populations, Metapopulations and Communities.* 1st ed. Academic Press, Amsterdam; Boston. &lt;https://doi.org/10.1016/B978-0-12-374097-7.50001-5&gt;"</v>
      </c>
    </row>
    <row r="377" spans="2:17" ht="15">
      <c r="E377" s="12" t="b">
        <v>1</v>
      </c>
      <c r="F377" s="12" t="s">
        <v>2900</v>
      </c>
      <c r="G377" s="12" t="s">
        <v>2898</v>
      </c>
      <c r="H377" s="12" t="s">
        <v>2898</v>
      </c>
      <c r="I377" s="75" t="s">
        <v>2901</v>
      </c>
      <c r="J377" s="70" t="str">
        <f>"&lt;p style="&amp;""""&amp;"padding-left: 2em; text-indent: -2em;"&amp;""""&amp;"&gt;["&amp;I377&amp;"]&lt;/p&gt;{#"&amp;F377&amp;"}&lt;br&gt;&lt;br&gt;"</f>
        <v>&lt;p style="padding-left: 2em; text-indent: -2em;"&gt;[Royle, J. A., &amp; Dorazio, R. M. (2012). Parameter-expanded data augmentation for Bayesian analysis of capture–recapture models. *Journal of Ornithology, 152*(S2), 521–537. &lt;https://doi.org/10.1007/s10336-010-0619-4&gt;]&lt;/p&gt;{#royle_dorazio_2012}&lt;br&gt;&lt;br&gt;</v>
      </c>
      <c r="K377" s="12" t="s">
        <v>621</v>
      </c>
      <c r="L377" s="12" t="str">
        <f>LEFT(I377,141)&amp;" &lt;br&gt; &amp;nbsp;&amp;nbsp;&amp;nbsp;&amp;nbsp;&amp;nbsp;&amp;nbsp;&amp;nbsp;&amp;nbsp;"&amp;MID(I377,2,142)&amp;MID(I377,142,500)&amp;"&lt;br&gt;&lt;br&gt;"</f>
        <v>Royle, J. A., &amp; Dorazio, R. M. (2012). Parameter-expanded data augmentation for Bayesian analysis of capture–recapture models. *Journal of Or &lt;br&gt; &amp;nbsp;&amp;nbsp;&amp;nbsp;&amp;nbsp;&amp;nbsp;&amp;nbsp;&amp;nbsp;&amp;nbsp;oyle, J. A., &amp; Dorazio, R. M. (2012). Parameter-expanded data augmentation for Bayesian analysis of capture–recapture models. *Journal of Orninithology, 152*(S2), 521–537. &lt;https://doi.org/10.1007/s10336-010-0619-4&gt;&lt;br&gt;&lt;br&gt;</v>
      </c>
      <c r="M377" s="12" t="str">
        <f>"{{ ref_intext_"&amp;F377&amp;" }}"</f>
        <v>{{ ref_intext_royle_dorazio_2012 }}</v>
      </c>
      <c r="N377" s="12" t="str">
        <f>"{{ ref_bib_"&amp;F377&amp;" }}"</f>
        <v>{{ ref_bib_royle_dorazio_2012 }}</v>
      </c>
      <c r="O377" s="12" t="str">
        <f>"    ref_intext_"&amp;F377&amp;": "&amp;""""&amp;"["&amp;G377&amp;"](#"&amp;F377&amp;")"&amp;""""</f>
        <v xml:space="preserve">    ref_intext_royle_dorazio_2012: "[Royle &amp; Dorazio, 2012](#royle_dorazio_2012)"</v>
      </c>
      <c r="P377" s="12" t="str">
        <f>"    ref_intext_"&amp;F377&amp;": "&amp;""""&amp;G377&amp;""""</f>
        <v xml:space="preserve">    ref_intext_royle_dorazio_2012: "Royle &amp; Dorazio, 2012"</v>
      </c>
      <c r="Q377" s="12" t="str">
        <f>"    ref_bib_"&amp;F377&amp;": "&amp;""""&amp;I377&amp;""""</f>
        <v xml:space="preserve">    ref_bib_royle_dorazio_2012: "Royle, J. A., &amp; Dorazio, R. M. (2012). Parameter-expanded data augmentation for Bayesian analysis of capture–recapture models. *Journal of Ornithology, 152*(S2), 521–537. &lt;https://doi.org/10.1007/s10336-010-0619-4&gt;"</v>
      </c>
    </row>
    <row r="378" spans="2:17" ht="15">
      <c r="B378" s="12" t="b">
        <v>1</v>
      </c>
      <c r="C378" s="12" t="b">
        <v>0</v>
      </c>
      <c r="D378" s="12" t="b">
        <v>0</v>
      </c>
      <c r="E378" s="12" t="b">
        <v>1</v>
      </c>
      <c r="F378" s="12" t="s">
        <v>1568</v>
      </c>
      <c r="G378" s="12" t="s">
        <v>106</v>
      </c>
      <c r="H378" s="12" t="s">
        <v>106</v>
      </c>
      <c r="I378" s="75" t="s">
        <v>2642</v>
      </c>
      <c r="J378" s="70" t="str">
        <f>"&lt;p style="&amp;""""&amp;"padding-left: 2em; text-indent: -2em;"&amp;""""&amp;"&gt;["&amp;I378&amp;"]&lt;/p&gt;{#"&amp;F378&amp;"}&lt;br&gt;&lt;br&gt;"</f>
        <v>&lt;p style="padding-left: 2em; text-indent: -2em;"&gt;[Royle, J. A., Nichols, J. D., Karanth, K. U., &amp; Gopalaswamy, A. M. (2009). A hierarchical model for estimating Density in camera-trap studies. *Journal of Applied Ecology, 46*(1), 118–127. &lt;https://doi.org/10.1111/j.1365-2664.2008.01578.x&gt;]&lt;/p&gt;{#royle_et_al_2009}&lt;br&gt;&lt;br&gt;</v>
      </c>
      <c r="K378" s="12" t="s">
        <v>621</v>
      </c>
      <c r="L378" s="12" t="str">
        <f>LEFT(I378,141)&amp;" &lt;br&gt; &amp;nbsp;&amp;nbsp;&amp;nbsp;&amp;nbsp;&amp;nbsp;&amp;nbsp;&amp;nbsp;&amp;nbsp;"&amp;MID(I378,2,142)&amp;MID(I378,142,500)&amp;"&lt;br&gt;&lt;br&gt;"</f>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M378" s="12" t="str">
        <f>"{{ ref_intext_"&amp;F378&amp;" }}"</f>
        <v>{{ ref_intext_royle_et_al_2009 }}</v>
      </c>
      <c r="N378" s="12" t="str">
        <f>"{{ ref_bib_"&amp;F378&amp;" }}"</f>
        <v>{{ ref_bib_royle_et_al_2009 }}</v>
      </c>
      <c r="O378" s="12" t="str">
        <f>"    ref_intext_"&amp;F378&amp;": "&amp;""""&amp;"["&amp;G378&amp;"](#"&amp;F378&amp;")"&amp;""""</f>
        <v xml:space="preserve">    ref_intext_royle_et_al_2009: "[Royle et al., 2009](#royle_et_al_2009)"</v>
      </c>
      <c r="P378" s="12" t="str">
        <f>"    ref_intext_"&amp;F378&amp;": "&amp;""""&amp;G378&amp;""""</f>
        <v xml:space="preserve">    ref_intext_royle_et_al_2009: "Royle et al., 2009"</v>
      </c>
      <c r="Q378" s="12" t="str">
        <f>"    ref_bib_"&amp;F378&amp;": "&amp;""""&amp;I378&amp;""""</f>
        <v xml:space="preserve">    ref_bib_royle_et_al_2009: "Royle, J. A., Nichols, J. D., Karanth, K. U., &amp; Gopalaswamy, A. M. (2009). A hierarchical model for estimating Density in camera-trap studies. *Journal of Applied Ecology, 46*(1), 118–127. &lt;https://doi.org/10.1111/j.1365-2664.2008.01578.x&gt;"</v>
      </c>
    </row>
    <row r="379" spans="2:17" ht="15">
      <c r="B379" s="12" t="b">
        <v>1</v>
      </c>
      <c r="C379" s="12" t="b">
        <v>0</v>
      </c>
      <c r="D379" s="12" t="b">
        <v>0</v>
      </c>
      <c r="E379" s="12" t="b">
        <v>1</v>
      </c>
      <c r="F379" s="12" t="s">
        <v>1569</v>
      </c>
      <c r="G379" s="12" t="s">
        <v>107</v>
      </c>
      <c r="H379" s="12" t="s">
        <v>793</v>
      </c>
      <c r="I379" s="75" t="s">
        <v>2641</v>
      </c>
      <c r="J379" s="70" t="str">
        <f>"&lt;p style="&amp;""""&amp;"padding-left: 2em; text-indent: -2em;"&amp;""""&amp;"&gt;["&amp;I379&amp;"]&lt;/p&gt;{#"&amp;F379&amp;"}&lt;br&gt;&lt;br&gt;"</f>
        <v>&lt;p style="padding-left: 2em; text-indent: -2em;"&gt;[Royle, J. A., Converse, S. J., &amp; Freckleton, R. (2014). Hierarchical spatial capture-recapture models: modelling population Density in stratified populations. *Methods in Ecology and Evolution, 5*(1), 37-43. &lt;https://doi.org/10.1111/2041-210x.12135&gt;]&lt;/p&gt;{#royle_et_al_2014}&lt;br&gt;&lt;br&gt;</v>
      </c>
      <c r="K379" s="12" t="s">
        <v>621</v>
      </c>
      <c r="L379" s="12" t="str">
        <f>LEFT(I379,141)&amp;" &lt;br&gt; &amp;nbsp;&amp;nbsp;&amp;nbsp;&amp;nbsp;&amp;nbsp;&amp;nbsp;&amp;nbsp;&amp;nbsp;"&amp;MID(I379,2,142)&amp;MID(I379,142,500)&amp;"&lt;br&gt;&lt;br&gt;"</f>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M379" s="12" t="str">
        <f>"{{ ref_intext_"&amp;F379&amp;" }}"</f>
        <v>{{ ref_intext_royle_et_al_2014 }}</v>
      </c>
      <c r="N379" s="12" t="str">
        <f>"{{ ref_bib_"&amp;F379&amp;" }}"</f>
        <v>{{ ref_bib_royle_et_al_2014 }}</v>
      </c>
      <c r="O379" s="12" t="str">
        <f>"    ref_intext_"&amp;F379&amp;": "&amp;""""&amp;"["&amp;G379&amp;"](#"&amp;F379&amp;")"&amp;""""</f>
        <v xml:space="preserve">    ref_intext_royle_et_al_2014: "[Royle et al., 2014](#royle_et_al_2014)"</v>
      </c>
      <c r="P379" s="12" t="str">
        <f>"    ref_intext_"&amp;F379&amp;": "&amp;""""&amp;G379&amp;""""</f>
        <v xml:space="preserve">    ref_intext_royle_et_al_2014: "Royle et al., 2014"</v>
      </c>
      <c r="Q379" s="12" t="str">
        <f>"    ref_bib_"&amp;F379&amp;": "&amp;""""&amp;I379&amp;""""</f>
        <v xml:space="preserve">    ref_bib_royle_et_al_2014: "Royle, J. A., Converse, S. J., &amp; Freckleton, R. (2014). Hierarchical spatial capture-recapture models: modelling population Density in stratified populations. *Methods in Ecology and Evolution, 5*(1), 37-43. &lt;https://doi.org/10.1111/2041-210x.12135&gt;"</v>
      </c>
    </row>
    <row r="380" spans="2:17" ht="15">
      <c r="B380" s="12" t="b">
        <v>1</v>
      </c>
      <c r="C380" s="12" t="b">
        <v>0</v>
      </c>
      <c r="D380" s="12" t="b">
        <v>0</v>
      </c>
      <c r="E380" s="12" t="b">
        <v>1</v>
      </c>
      <c r="F380" s="12" t="s">
        <v>1570</v>
      </c>
      <c r="G380" s="12" t="s">
        <v>109</v>
      </c>
      <c r="H380" s="12" t="s">
        <v>109</v>
      </c>
      <c r="I380" s="75" t="s">
        <v>1788</v>
      </c>
      <c r="J380" s="70" t="str">
        <f>"&lt;p style="&amp;""""&amp;"padding-left: 2em; text-indent: -2em;"&amp;""""&amp;"&gt;["&amp;I380&amp;"]&lt;/p&gt;{#"&amp;F380&amp;"}&lt;br&gt;&lt;br&gt;"</f>
        <v>&lt;p style="padding-left: 2em; text-indent: -2em;"&gt;[Royle, J. A., &amp; Nichols, J. D. (2003). Estimating abundance from repeated presence–absence data or point counts. *Ecology, 84*, 777–790. &lt;https://doi.org/10.1890/0012-9658(2003)084[0777:EAFRPA]2.0.CO;2&gt;]&lt;/p&gt;{#royle_nichols_2003}&lt;br&gt;&lt;br&gt;</v>
      </c>
      <c r="K380" s="12" t="s">
        <v>621</v>
      </c>
      <c r="L380" s="12" t="str">
        <f>LEFT(I380,141)&amp;" &lt;br&gt; &amp;nbsp;&amp;nbsp;&amp;nbsp;&amp;nbsp;&amp;nbsp;&amp;nbsp;&amp;nbsp;&amp;nbsp;"&amp;MID(I380,2,142)&amp;MID(I380,142,500)&amp;"&lt;br&gt;&lt;br&gt;"</f>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M380" s="12" t="str">
        <f>"{{ ref_intext_"&amp;F380&amp;" }}"</f>
        <v>{{ ref_intext_royle_nichols_2003 }}</v>
      </c>
      <c r="N380" s="12" t="str">
        <f>"{{ ref_bib_"&amp;F380&amp;" }}"</f>
        <v>{{ ref_bib_royle_nichols_2003 }}</v>
      </c>
      <c r="O380" s="12" t="str">
        <f>"    ref_intext_"&amp;F380&amp;": "&amp;""""&amp;"["&amp;G380&amp;"](#"&amp;F380&amp;")"&amp;""""</f>
        <v xml:space="preserve">    ref_intext_royle_nichols_2003: "[Royle &amp; Nichols, 2003](#royle_nichols_2003)"</v>
      </c>
      <c r="P380" s="12" t="str">
        <f>"    ref_intext_"&amp;F380&amp;": "&amp;""""&amp;G380&amp;""""</f>
        <v xml:space="preserve">    ref_intext_royle_nichols_2003: "Royle &amp; Nichols, 2003"</v>
      </c>
      <c r="Q380" s="12" t="str">
        <f>"    ref_bib_"&amp;F380&amp;": "&amp;""""&amp;I380&amp;""""</f>
        <v xml:space="preserve">    ref_bib_royle_nichols_2003: "Royle, J. A., &amp; Nichols, J. D. (2003). Estimating abundance from repeated presence–absence data or point counts. *Ecology, 84*, 777–790. &lt;https://doi.org/10.1890/0012-9658(2003)084[0777:EAFRPA]2.0.CO;2&gt;"</v>
      </c>
    </row>
    <row r="381" spans="2:17" ht="15">
      <c r="B381" s="12" t="b">
        <v>1</v>
      </c>
      <c r="C381" s="12" t="b">
        <v>1</v>
      </c>
      <c r="D381" s="12" t="b">
        <v>0</v>
      </c>
      <c r="E381" s="12" t="b">
        <v>1</v>
      </c>
      <c r="F381" s="12" t="s">
        <v>1571</v>
      </c>
      <c r="G381" s="12" t="s">
        <v>108</v>
      </c>
      <c r="H381" s="12" t="s">
        <v>108</v>
      </c>
      <c r="I381" s="75" t="s">
        <v>1789</v>
      </c>
      <c r="J381" s="70" t="str">
        <f>"&lt;p style="&amp;""""&amp;"padding-left: 2em; text-indent: -2em;"&amp;""""&amp;"&gt;["&amp;I381&amp;"]&lt;/p&gt;{#"&amp;F381&amp;"}&lt;br&gt;&lt;br&gt;"</f>
        <v>&lt;p style="padding-left: 2em; text-indent: -2em;"&gt;[Royle, J. A., &amp; Young, K. V. (2008). A hierarchical model for spatial capture-recapture data. *Ecology, 89*(8), 2281–2289. &lt;https://doi.org/10.1890/07-0601.1&gt;]&lt;/p&gt;{#royle_young_2008}&lt;br&gt;&lt;br&gt;</v>
      </c>
      <c r="K381" s="12" t="s">
        <v>621</v>
      </c>
      <c r="L381" s="12" t="str">
        <f>LEFT(I381,141)&amp;" &lt;br&gt; &amp;nbsp;&amp;nbsp;&amp;nbsp;&amp;nbsp;&amp;nbsp;&amp;nbsp;&amp;nbsp;&amp;nbsp;"&amp;MID(I381,2,142)&amp;MID(I381,142,500)&amp;"&lt;br&gt;&lt;br&gt;"</f>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M381" s="12" t="str">
        <f>"{{ ref_intext_"&amp;F381&amp;" }}"</f>
        <v>{{ ref_intext_royle_young_2008 }}</v>
      </c>
      <c r="N381" s="12" t="str">
        <f>"{{ ref_bib_"&amp;F381&amp;" }}"</f>
        <v>{{ ref_bib_royle_young_2008 }}</v>
      </c>
      <c r="O381" s="12" t="str">
        <f>"    ref_intext_"&amp;F381&amp;": "&amp;""""&amp;"["&amp;G381&amp;"](#"&amp;F381&amp;")"&amp;""""</f>
        <v xml:space="preserve">    ref_intext_royle_young_2008: "[Royle &amp; Young, 2008](#royle_young_2008)"</v>
      </c>
      <c r="P381" s="12" t="str">
        <f>"    ref_intext_"&amp;F381&amp;": "&amp;""""&amp;G381&amp;""""</f>
        <v xml:space="preserve">    ref_intext_royle_young_2008: "Royle &amp; Young, 2008"</v>
      </c>
      <c r="Q381" s="12" t="str">
        <f>"    ref_bib_"&amp;F381&amp;": "&amp;""""&amp;I381&amp;""""</f>
        <v xml:space="preserve">    ref_bib_royle_young_2008: "Royle, J. A., &amp; Young, K. V. (2008). A hierarchical model for spatial capture-recapture data. *Ecology, 89*(8), 2281–2289. &lt;https://doi.org/10.1890/07-0601.1&gt;"</v>
      </c>
    </row>
    <row r="382" spans="2:17" ht="15">
      <c r="E382" s="12" t="b">
        <v>1</v>
      </c>
      <c r="F382" s="12" t="s">
        <v>3477</v>
      </c>
      <c r="G382" s="12" t="s">
        <v>3476</v>
      </c>
      <c r="H382" s="12" t="s">
        <v>3476</v>
      </c>
      <c r="I382" s="75" t="s">
        <v>3472</v>
      </c>
      <c r="J382" s="70" t="str">
        <f>"&lt;p style="&amp;""""&amp;"padding-left: 2em; text-indent: -2em;"&amp;""""&amp;"&gt;["&amp;I382&amp;"]&lt;/p&gt;{#"&amp;F382&amp;"}&lt;br&gt;&lt;br&gt;"</f>
        <v>&lt;p style="padding-left: 2em; text-indent: -2em;"&gt;[Russell, M. (2020, Nov 29). *Fitting Poisson and zero-inflated Poisson models.* [Video]. YouTube. &lt;https://www.youtube.com/watch?v=cD9V1ApYqCk&gt;]&lt;/p&gt;{#russel_2020}&lt;br&gt;&lt;br&gt;</v>
      </c>
      <c r="K382" s="17" t="s">
        <v>3471</v>
      </c>
      <c r="M382" s="12" t="str">
        <f>"{{ ref_intext_"&amp;F382&amp;" }}"</f>
        <v>{{ ref_intext_russel_2020 }}</v>
      </c>
      <c r="N382" s="12" t="str">
        <f>"{{ ref_bib_"&amp;F382&amp;" }}"</f>
        <v>{{ ref_bib_russel_2020 }}</v>
      </c>
      <c r="O382" s="12" t="str">
        <f>"    ref_intext_"&amp;F382&amp;": "&amp;""""&amp;"["&amp;G382&amp;"](#"&amp;F382&amp;")"&amp;""""</f>
        <v xml:space="preserve">    ref_intext_russel_2020: "[Russell, 2020](#russel_2020)"</v>
      </c>
      <c r="P382" s="12" t="str">
        <f>"    ref_intext_"&amp;F382&amp;": "&amp;""""&amp;G382&amp;""""</f>
        <v xml:space="preserve">    ref_intext_russel_2020: "Russell, 2020"</v>
      </c>
      <c r="Q382" s="12" t="str">
        <f>"    ref_bib_"&amp;F382&amp;": "&amp;""""&amp;I382&amp;""""</f>
        <v xml:space="preserve">    ref_bib_russel_2020: "Russell, M. (2020, Nov 29). *Fitting Poisson and zero-inflated Poisson models.* [Video]. YouTube. &lt;https://www.youtube.com/watch?v=cD9V1ApYqCk&gt;"</v>
      </c>
    </row>
    <row r="383" spans="2:17" ht="15">
      <c r="B383" s="12" t="b">
        <v>1</v>
      </c>
      <c r="C383" s="12" t="b">
        <v>1</v>
      </c>
      <c r="D383" s="12" t="b">
        <v>1</v>
      </c>
      <c r="E383" s="12" t="b">
        <v>1</v>
      </c>
      <c r="F383" s="12" t="s">
        <v>1572</v>
      </c>
      <c r="G383" s="12" t="s">
        <v>104</v>
      </c>
      <c r="H383" s="12" t="s">
        <v>104</v>
      </c>
      <c r="I383" s="75" t="s">
        <v>1791</v>
      </c>
      <c r="J383" s="70" t="str">
        <f>"&lt;p style="&amp;""""&amp;"padding-left: 2em; text-indent: -2em;"&amp;""""&amp;"&gt;["&amp;I383&amp;"]&lt;/p&gt;{#"&amp;F383&amp;"}&lt;br&gt;&lt;br&gt;"</f>
        <v>&lt;p style="padding-left: 2em; text-indent: -2em;"&gt;[Samejima, H., Ong, R., Lagan, P. &amp; Kitayama, K. (2012). Camera-trapping rates of mammals and birds in a Bornean tropical rainforest under sustainable forest management. *Forest Ecology and Management, 270*, 248–256. &lt;https://doi.org/10.1016/j.foreco.2012.01.013&gt;]&lt;/p&gt;{#samejima_et_al_2012}&lt;br&gt;&lt;br&gt;</v>
      </c>
      <c r="K383" s="12" t="s">
        <v>621</v>
      </c>
      <c r="L383" s="12" t="str">
        <f>LEFT(I383,141)&amp;" &lt;br&gt; &amp;nbsp;&amp;nbsp;&amp;nbsp;&amp;nbsp;&amp;nbsp;&amp;nbsp;&amp;nbsp;&amp;nbsp;"&amp;MID(I383,2,142)&amp;MID(I383,142,500)&amp;"&lt;br&gt;&lt;br&gt;"</f>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M383" s="12" t="str">
        <f>"{{ ref_intext_"&amp;F383&amp;" }}"</f>
        <v>{{ ref_intext_samejima_et_al_2012 }}</v>
      </c>
      <c r="N383" s="12" t="str">
        <f>"{{ ref_bib_"&amp;F383&amp;" }}"</f>
        <v>{{ ref_bib_samejima_et_al_2012 }}</v>
      </c>
      <c r="O383" s="12" t="str">
        <f>"    ref_intext_"&amp;F383&amp;": "&amp;""""&amp;"["&amp;G383&amp;"](#"&amp;F383&amp;")"&amp;""""</f>
        <v xml:space="preserve">    ref_intext_samejima_et_al_2012: "[Samejima et al., 2012](#samejima_et_al_2012)"</v>
      </c>
      <c r="P383" s="12" t="str">
        <f>"    ref_intext_"&amp;F383&amp;": "&amp;""""&amp;G383&amp;""""</f>
        <v xml:space="preserve">    ref_intext_samejima_et_al_2012: "Samejima et al., 2012"</v>
      </c>
      <c r="Q383" s="12" t="str">
        <f>"    ref_bib_"&amp;F383&amp;": "&amp;""""&amp;I383&amp;""""</f>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384" spans="2:17" ht="15">
      <c r="B384" s="12" t="b">
        <v>0</v>
      </c>
      <c r="C384" s="12" t="b">
        <v>0</v>
      </c>
      <c r="D384" s="12" t="s">
        <v>786</v>
      </c>
      <c r="E384" s="12" t="b">
        <v>1</v>
      </c>
      <c r="F384" s="12" t="s">
        <v>1573</v>
      </c>
      <c r="G384" s="12" t="s">
        <v>103</v>
      </c>
      <c r="H384" s="12" t="s">
        <v>103</v>
      </c>
      <c r="I384" s="75" t="s">
        <v>1792</v>
      </c>
      <c r="J384" s="70" t="str">
        <f>"&lt;p style="&amp;""""&amp;"padding-left: 2em; text-indent: -2em;"&amp;""""&amp;"&gt;["&amp;I384&amp;"]&lt;/p&gt;{#"&amp;F384&amp;"}&lt;br&gt;&lt;br&gt;"</f>
        <v>&lt;p style="padding-left: 2em; text-indent: -2em;"&gt;[Santini, G., Abolaffio, M., Ossi, F., Franzetti, B., Cagnacci, F., &amp; Focardi, S. (2022) Population Assessment without Individual Identification Using Camera-Traps: A Comparison of Four Methods. *Basic and Applied Ecology, 61*, 68–81. &lt;https://doi.org/10.1016/j.baae.2022.03.007&gt;]&lt;/p&gt;{#santini_et_al_2020}&lt;br&gt;&lt;br&gt;</v>
      </c>
      <c r="K384" s="12" t="s">
        <v>621</v>
      </c>
      <c r="L384" s="12" t="str">
        <f>LEFT(I384,141)&amp;" &lt;br&gt; &amp;nbsp;&amp;nbsp;&amp;nbsp;&amp;nbsp;&amp;nbsp;&amp;nbsp;&amp;nbsp;&amp;nbsp;"&amp;MID(I384,2,142)&amp;MID(I384,142,500)&amp;"&lt;br&gt;&lt;br&gt;"</f>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M384" s="12" t="str">
        <f>"{{ ref_intext_"&amp;F384&amp;" }}"</f>
        <v>{{ ref_intext_santini_et_al_2020 }}</v>
      </c>
      <c r="N384" s="12" t="str">
        <f>"{{ ref_bib_"&amp;F384&amp;" }}"</f>
        <v>{{ ref_bib_santini_et_al_2020 }}</v>
      </c>
      <c r="O384" s="12" t="str">
        <f>"    ref_intext_"&amp;F384&amp;": "&amp;""""&amp;"["&amp;G384&amp;"](#"&amp;F384&amp;")"&amp;""""</f>
        <v xml:space="preserve">    ref_intext_santini_et_al_2020: "[Santini et al., 2020](#santini_et_al_2020)"</v>
      </c>
      <c r="P384" s="12" t="str">
        <f>"    ref_intext_"&amp;F384&amp;": "&amp;""""&amp;G384&amp;""""</f>
        <v xml:space="preserve">    ref_intext_santini_et_al_2020: "Santini et al., 2020"</v>
      </c>
      <c r="Q384" s="12" t="str">
        <f>"    ref_bib_"&amp;F384&amp;": "&amp;""""&amp;I384&amp;""""</f>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385" spans="2:17" ht="15">
      <c r="B385" s="17"/>
      <c r="D385" s="17"/>
      <c r="E385" s="12" t="b">
        <v>1</v>
      </c>
      <c r="F385" s="12" t="s">
        <v>3547</v>
      </c>
      <c r="G385" s="12" t="s">
        <v>3596</v>
      </c>
      <c r="H385" s="12" t="s">
        <v>3596</v>
      </c>
      <c r="I385" s="75" t="s">
        <v>3589</v>
      </c>
      <c r="J385" s="70" t="str">
        <f>"&lt;p style="&amp;""""&amp;"padding-left: 2em; text-indent: -2em;"&amp;""""&amp;"&gt;["&amp;I385&amp;"]&lt;/p&gt;{#"&amp;F385&amp;"}&lt;br&gt;&lt;br&gt;"</f>
        <v>&lt;p style="padding-left: 2em; text-indent: -2em;"&gt;[Schaus,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&lt;https://doi.org/10.1002/rse2.153&gt;]&lt;/p&gt;{#schaus_et_al_2020}&lt;br&gt;&lt;br&gt;</v>
      </c>
      <c r="K385" s="12" t="s">
        <v>621</v>
      </c>
      <c r="M385" s="12" t="str">
        <f>"{{ ref_intext_"&amp;F385&amp;" }}"</f>
        <v>{{ ref_intext_schaus_et_al_2020 }}</v>
      </c>
      <c r="N385" s="12" t="str">
        <f>"{{ ref_bib_"&amp;F385&amp;" }}"</f>
        <v>{{ ref_bib_schaus_et_al_2020 }}</v>
      </c>
      <c r="O385" s="12" t="str">
        <f>"    ref_intext_"&amp;F385&amp;": "&amp;""""&amp;"["&amp;G385&amp;"](#"&amp;F385&amp;")"&amp;""""</f>
        <v xml:space="preserve">    ref_intext_schaus_et_al_2020: "[Schaus et al., 2020](#schaus_et_al_2020)"</v>
      </c>
      <c r="P385" s="12" t="str">
        <f>"    ref_intext_"&amp;F385&amp;": "&amp;""""&amp;G385&amp;""""</f>
        <v xml:space="preserve">    ref_intext_schaus_et_al_2020: "Schaus et al., 2020"</v>
      </c>
      <c r="Q385" s="12" t="str">
        <f>"    ref_bib_"&amp;F385&amp;": "&amp;""""&amp;I385&amp;""""</f>
        <v xml:space="preserve">    ref_bib_schaus_et_al_2020: "Schaus,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v>
      </c>
    </row>
    <row r="386" spans="2:17" ht="15">
      <c r="B386" s="12" t="b">
        <v>1</v>
      </c>
      <c r="C386" s="12" t="b">
        <v>0</v>
      </c>
      <c r="D386" s="12" t="b">
        <v>0</v>
      </c>
      <c r="E386" s="12" t="b">
        <v>1</v>
      </c>
      <c r="F386" s="12" t="s">
        <v>1574</v>
      </c>
      <c r="G386" s="12" t="s">
        <v>102</v>
      </c>
      <c r="H386" s="12" t="s">
        <v>102</v>
      </c>
      <c r="I386" s="75" t="s">
        <v>2679</v>
      </c>
      <c r="J386" s="70" t="str">
        <f>"&lt;p style="&amp;""""&amp;"padding-left: 2em; text-indent: -2em;"&amp;""""&amp;"&gt;["&amp;I386&amp;"]&lt;/p&gt;{#"&amp;F386&amp;"}&lt;br&gt;&lt;br&gt;"</f>
        <v>&lt;p style="padding-left: 2em; text-indent: -2em;"&gt;[Schenider, S., Taylor, G. W., Linquist, S., &amp; Kremer, S. C. (2018). Past, Present, and Future Approaches Using Computer Vision for Animal Re-Identification from Camera Trap Data. *Methods in Ecology and Evolution, 10*, 461-470. &lt;https://besjournals. onlinelibrary. wiley.com/doi/epdf/10.1111/2041-210X. 13133&gt;]&lt;/p&gt;{#schenider_et_al_2018}&lt;br&gt;&lt;br&gt;</v>
      </c>
      <c r="K386" s="12" t="s">
        <v>621</v>
      </c>
      <c r="L386" s="12" t="str">
        <f>LEFT(I386,141)&amp;" &lt;br&gt; &amp;nbsp;&amp;nbsp;&amp;nbsp;&amp;nbsp;&amp;nbsp;&amp;nbsp;&amp;nbsp;&amp;nbsp;"&amp;MID(I386,2,142)&amp;MID(I386,142,500)&amp;"&lt;br&gt;&lt;br&gt;"</f>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M386" s="12" t="str">
        <f>"{{ ref_intext_"&amp;F386&amp;" }}"</f>
        <v>{{ ref_intext_schenider_et_al_2018 }}</v>
      </c>
      <c r="N386" s="12" t="str">
        <f>"{{ ref_bib_"&amp;F386&amp;" }}"</f>
        <v>{{ ref_bib_schenider_et_al_2018 }}</v>
      </c>
      <c r="O386" s="12" t="str">
        <f>"    ref_intext_"&amp;F386&amp;": "&amp;""""&amp;"["&amp;G386&amp;"](#"&amp;F386&amp;")"&amp;""""</f>
        <v xml:space="preserve">    ref_intext_schenider_et_al_2018: "[Schenider et al., 2018](#schenider_et_al_2018)"</v>
      </c>
      <c r="P386" s="12" t="str">
        <f>"    ref_intext_"&amp;F386&amp;": "&amp;""""&amp;G386&amp;""""</f>
        <v xml:space="preserve">    ref_intext_schenider_et_al_2018: "Schenider et al., 2018"</v>
      </c>
      <c r="Q386" s="12" t="str">
        <f>"    ref_bib_"&amp;F386&amp;": "&amp;""""&amp;I386&amp;""""</f>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387" spans="2:17" ht="15">
      <c r="B387" s="12" t="b">
        <v>1</v>
      </c>
      <c r="C387" s="12" t="b">
        <v>0</v>
      </c>
      <c r="D387" s="12" t="b">
        <v>0</v>
      </c>
      <c r="E387" s="12" t="b">
        <v>1</v>
      </c>
      <c r="F387" s="12" t="s">
        <v>7</v>
      </c>
      <c r="G387" s="12" t="s">
        <v>101</v>
      </c>
      <c r="H387" s="12" t="s">
        <v>101</v>
      </c>
      <c r="I387" s="75" t="s">
        <v>2671</v>
      </c>
      <c r="J387" s="70" t="str">
        <f>"&lt;p style="&amp;""""&amp;"padding-left: 2em; text-indent: -2em;"&amp;""""&amp;"&gt;["&amp;I387&amp;"]&lt;/p&gt;{#"&amp;F387&amp;"}&lt;br&gt;&lt;br&gt;"</f>
        <v>&lt;p style="padding-left: 2em; text-indent: -2em;"&gt;[Schlexer, F. V. (2008). Attracting Animals to Detection Devices. In R. A. Long, P. MacKay, W. J. Zielinski, &amp; J. C. Ray (Eds.), *Noninvasive Survey Methods for Carnivores* (pp. 263–292). Island Press. &lt;https://www.gwern.net/docs/cat/biology/2008-schlexer.pdf&gt;]&lt;/p&gt;{#schlexer_2008}&lt;br&gt;&lt;br&gt;</v>
      </c>
      <c r="K387" s="12" t="s">
        <v>621</v>
      </c>
      <c r="L387" s="12" t="str">
        <f>LEFT(I387,141)&amp;" &lt;br&gt; &amp;nbsp;&amp;nbsp;&amp;nbsp;&amp;nbsp;&amp;nbsp;&amp;nbsp;&amp;nbsp;&amp;nbsp;"&amp;MID(I387,2,142)&amp;MID(I387,142,500)&amp;"&lt;br&gt;&lt;br&gt;"</f>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M387" s="12" t="str">
        <f>"{{ ref_intext_"&amp;F387&amp;" }}"</f>
        <v>{{ ref_intext_schlexer_2008 }}</v>
      </c>
      <c r="N387" s="12" t="str">
        <f>"{{ ref_bib_"&amp;F387&amp;" }}"</f>
        <v>{{ ref_bib_schlexer_2008 }}</v>
      </c>
      <c r="O387" s="12" t="str">
        <f>"    ref_intext_"&amp;F387&amp;": "&amp;""""&amp;"["&amp;G387&amp;"](#"&amp;F387&amp;")"&amp;""""</f>
        <v xml:space="preserve">    ref_intext_schlexer_2008: "[Schlexer, 2008](#schlexer_2008)"</v>
      </c>
      <c r="P387" s="12" t="str">
        <f>"    ref_intext_"&amp;F387&amp;": "&amp;""""&amp;G387&amp;""""</f>
        <v xml:space="preserve">    ref_intext_schlexer_2008: "Schlexer, 2008"</v>
      </c>
      <c r="Q387" s="12" t="str">
        <f>"    ref_bib_"&amp;F387&amp;": "&amp;""""&amp;I387&amp;""""</f>
        <v xml:space="preserve">    ref_bib_schlexer_2008: "Schlexer, F. V. (2008). Attracting Animals to Detection Devices. In R. A. Long, P. MacKay, W. J. Zielinski, &amp; J. C. Ray (Eds.), *Noninvasive Survey Methods for Carnivores* (pp. 263–292). Island Press. &lt;https://www.gwern.net/docs/cat/biology/2008-schlexer.pdf&gt;"</v>
      </c>
    </row>
    <row r="388" spans="2:17" ht="15">
      <c r="B388" s="12" t="b">
        <v>0</v>
      </c>
      <c r="C388" s="12" t="b">
        <v>0</v>
      </c>
      <c r="E388" s="12" t="b">
        <v>1</v>
      </c>
      <c r="F388" s="12" t="s">
        <v>1633</v>
      </c>
      <c r="G388" s="12" t="s">
        <v>1632</v>
      </c>
      <c r="H388" s="12" t="s">
        <v>1632</v>
      </c>
      <c r="I388" s="75" t="s">
        <v>1630</v>
      </c>
      <c r="J388" s="70" t="str">
        <f>"&lt;p style="&amp;""""&amp;"padding-left: 2em; text-indent: -2em;"&amp;""""&amp;"&gt;["&amp;I388&amp;"]&lt;/p&gt;{#"&amp;F388&amp;"}&lt;br&gt;&lt;br&gt;"</f>
        <v>&lt;p style="padding-left: 2em; text-indent: -2em;"&gt;[Schmidt, G. M., Graves, T. A., Pederson, J. C., &amp; Carroll, S. L. (2022). Precision and bias of spatial capture–recapture estimates: A multi‐site, multi‐year Utah black bear case study. *Ecological Applications, 32*(5), e2618. &lt;https://doi.org/10.1002/eap.2618&gt;]&lt;/p&gt;{#schmidt_et_al_2022}&lt;br&gt;&lt;br&gt;</v>
      </c>
      <c r="K388" s="12" t="s">
        <v>621</v>
      </c>
      <c r="L388" s="12" t="str">
        <f>LEFT(I388,141)&amp;" &lt;br&gt; &amp;nbsp;&amp;nbsp;&amp;nbsp;&amp;nbsp;&amp;nbsp;&amp;nbsp;&amp;nbsp;&amp;nbsp;"&amp;MID(I388,2,142)&amp;MID(I388,142,500)&amp;"&lt;br&gt;&lt;br&gt;"</f>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M388" s="12" t="str">
        <f>"{{ ref_intext_"&amp;F388&amp;" }}"</f>
        <v>{{ ref_intext_schmidt_et_al_2022 }}</v>
      </c>
      <c r="N388" s="12" t="str">
        <f>"{{ ref_bib_"&amp;F388&amp;" }}"</f>
        <v>{{ ref_bib_schmidt_et_al_2022 }}</v>
      </c>
      <c r="O388" s="12" t="str">
        <f>"    ref_intext_"&amp;F388&amp;": "&amp;""""&amp;"["&amp;G388&amp;"](#"&amp;F388&amp;")"&amp;""""</f>
        <v xml:space="preserve">    ref_intext_schmidt_et_al_2022: "[Schmidt et al., 2022](#schmidt_et_al_2022)"</v>
      </c>
      <c r="P388" s="12" t="str">
        <f>"    ref_intext_"&amp;F388&amp;": "&amp;""""&amp;G388&amp;""""</f>
        <v xml:space="preserve">    ref_intext_schmidt_et_al_2022: "Schmidt et al., 2022"</v>
      </c>
      <c r="Q388" s="12" t="str">
        <f>"    ref_bib_"&amp;F388&amp;": "&amp;""""&amp;I388&amp;""""</f>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389" spans="2:17" ht="15">
      <c r="B389" s="12" t="b">
        <v>0</v>
      </c>
      <c r="C389" s="12" t="b">
        <v>0</v>
      </c>
      <c r="D389" s="12" t="s">
        <v>786</v>
      </c>
      <c r="E389" s="12" t="b">
        <v>1</v>
      </c>
      <c r="F389" s="12" t="s">
        <v>6</v>
      </c>
      <c r="G389" s="12" t="s">
        <v>100</v>
      </c>
      <c r="H389" s="12" t="s">
        <v>100</v>
      </c>
      <c r="I389" s="75" t="s">
        <v>1793</v>
      </c>
      <c r="J389" s="70" t="str">
        <f>"&lt;p style="&amp;""""&amp;"padding-left: 2em; text-indent: -2em;"&amp;""""&amp;"&gt;["&amp;I389&amp;"]&lt;/p&gt;{#"&amp;F389&amp;"}&lt;br&gt;&lt;br&gt;"</f>
        <v>&lt;p style="padding-left: 2em; text-indent: -2em;"&gt;[Schweiger, A. K. (2020). Spectral Field Campaigns: Planning and Data Collection. In Cavender-Bares, J., Gamon, J. A., &amp; Townsend, P. A (Eds.), *Remote Sensing of Plant Biodiversity* (pp. 385–423). &lt;https://doi.org/10.1007/978-3-030-33157-3_15&gt;]&lt;/p&gt;{#schweiger_2020}&lt;br&gt;&lt;br&gt;</v>
      </c>
      <c r="K389" s="12" t="s">
        <v>621</v>
      </c>
      <c r="L389" s="12" t="str">
        <f>LEFT(I389,141)&amp;" &lt;br&gt; &amp;nbsp;&amp;nbsp;&amp;nbsp;&amp;nbsp;&amp;nbsp;&amp;nbsp;&amp;nbsp;&amp;nbsp;"&amp;MID(I389,2,142)&amp;MID(I389,142,500)&amp;"&lt;br&gt;&lt;br&gt;"</f>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M389" s="12" t="str">
        <f>"{{ ref_intext_"&amp;F389&amp;" }}"</f>
        <v>{{ ref_intext_schweiger_2020 }}</v>
      </c>
      <c r="N389" s="12" t="str">
        <f>"{{ ref_bib_"&amp;F389&amp;" }}"</f>
        <v>{{ ref_bib_schweiger_2020 }}</v>
      </c>
      <c r="O389" s="12" t="str">
        <f>"    ref_intext_"&amp;F389&amp;": "&amp;""""&amp;"["&amp;G389&amp;"](#"&amp;F389&amp;")"&amp;""""</f>
        <v xml:space="preserve">    ref_intext_schweiger_2020: "[Schweiger, 2020](#schweiger_2020)"</v>
      </c>
      <c r="P389" s="12" t="str">
        <f>"    ref_intext_"&amp;F389&amp;": "&amp;""""&amp;G389&amp;""""</f>
        <v xml:space="preserve">    ref_intext_schweiger_2020: "Schweiger, 2020"</v>
      </c>
      <c r="Q389" s="12" t="str">
        <f>"    ref_bib_"&amp;F389&amp;": "&amp;""""&amp;I389&amp;""""</f>
        <v xml:space="preserve">    ref_bib_schweiger_2020: "Schweiger, A. K. (2020). Spectral Field Campaigns: Planning and Data Collection. In Cavender-Bares, J., Gamon, J. A., &amp; Townsend, P. A (Eds.), *Remote Sensing of Plant Biodiversity* (pp. 385–423). &lt;https://doi.org/10.1007/978-3-030-33157-3_15&gt;"</v>
      </c>
    </row>
    <row r="390" spans="2:17" ht="15">
      <c r="B390" s="12" t="b">
        <v>1</v>
      </c>
      <c r="C390" s="12" t="b">
        <v>1</v>
      </c>
      <c r="D390" s="12" t="b">
        <v>0</v>
      </c>
      <c r="E390" s="12" t="b">
        <v>1</v>
      </c>
      <c r="F390" s="12" t="s">
        <v>1575</v>
      </c>
      <c r="G390" s="12" t="s">
        <v>99</v>
      </c>
      <c r="H390" s="12" t="s">
        <v>99</v>
      </c>
      <c r="I390" s="75" t="s">
        <v>1794</v>
      </c>
      <c r="J390" s="70" t="str">
        <f>"&lt;p style="&amp;""""&amp;"padding-left: 2em; text-indent: -2em;"&amp;""""&amp;"&gt;["&amp;I390&amp;"]&lt;/p&gt;{#"&amp;F390&amp;"}&lt;br&gt;&lt;br&gt;"</f>
        <v>&lt;p style="padding-left: 2em; text-indent: -2em;"&gt;[Scotson,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&lt;https://doi.org/10.1002/rse2.54&gt;]&lt;/p&gt;{#scotson_et_al_2017}&lt;br&gt;&lt;br&gt;</v>
      </c>
      <c r="K390" s="12" t="s">
        <v>621</v>
      </c>
      <c r="L390" s="12" t="str">
        <f>LEFT(I390,141)&amp;" &lt;br&gt; &amp;nbsp;&amp;nbsp;&amp;nbsp;&amp;nbsp;&amp;nbsp;&amp;nbsp;&amp;nbsp;&amp;nbsp;"&amp;MID(I390,2,142)&amp;MID(I390,142,500)&amp;"&lt;br&gt;&lt;br&gt;"</f>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M390" s="12" t="str">
        <f>"{{ ref_intext_"&amp;F390&amp;" }}"</f>
        <v>{{ ref_intext_scotson_et_al_2017 }}</v>
      </c>
      <c r="N390" s="12" t="str">
        <f>"{{ ref_bib_"&amp;F390&amp;" }}"</f>
        <v>{{ ref_bib_scotson_et_al_2017 }}</v>
      </c>
      <c r="O390" s="12" t="str">
        <f>"    ref_intext_"&amp;F390&amp;": "&amp;""""&amp;"["&amp;G390&amp;"](#"&amp;F390&amp;")"&amp;""""</f>
        <v xml:space="preserve">    ref_intext_scotson_et_al_2017: "[Scotson et al., 2017](#scotson_et_al_2017)"</v>
      </c>
      <c r="P390" s="12" t="str">
        <f>"    ref_intext_"&amp;F390&amp;": "&amp;""""&amp;G390&amp;""""</f>
        <v xml:space="preserve">    ref_intext_scotson_et_al_2017: "Scotson et al., 2017"</v>
      </c>
      <c r="Q390" s="12" t="str">
        <f>"    ref_bib_"&amp;F390&amp;": "&amp;""""&amp;I390&amp;""""</f>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391" spans="2:17" ht="15">
      <c r="B391" s="12" t="b">
        <v>1</v>
      </c>
      <c r="C391" s="12" t="b">
        <v>0</v>
      </c>
      <c r="D391" s="12" t="b">
        <v>0</v>
      </c>
      <c r="E391" s="12" t="b">
        <v>1</v>
      </c>
      <c r="F391" s="12" t="s">
        <v>5</v>
      </c>
      <c r="G391" s="12" t="s">
        <v>98</v>
      </c>
      <c r="H391" s="12" t="s">
        <v>98</v>
      </c>
      <c r="I391" s="75" t="s">
        <v>1795</v>
      </c>
      <c r="J391" s="70" t="str">
        <f>"&lt;p style="&amp;""""&amp;"padding-left: 2em; text-indent: -2em;"&amp;""""&amp;"&gt;["&amp;I391&amp;"]&lt;/p&gt;{#"&amp;F391&amp;"}&lt;br&gt;&lt;br&gt;"</f>
        <v>&lt;p style="padding-left: 2em; text-indent: -2em;"&gt;[Seccombe, S. (2017). *ZSL Trail Camera Comparison Testing.* Zoological Society of London: Conservation Technology Unit. &lt;https://www.wildlabs.net/sites/default/files/community/files/zsl_trail_camera_comparison_for_external_use.pdf&gt;]&lt;/p&gt;{#seccombe_2017}&lt;br&gt;&lt;br&gt;</v>
      </c>
      <c r="K391" s="12" t="s">
        <v>621</v>
      </c>
      <c r="L391" s="12" t="str">
        <f>LEFT(I391,141)&amp;" &lt;br&gt; &amp;nbsp;&amp;nbsp;&amp;nbsp;&amp;nbsp;&amp;nbsp;&amp;nbsp;&amp;nbsp;&amp;nbsp;"&amp;MID(I391,2,142)&amp;MID(I391,142,500)&amp;"&lt;br&gt;&lt;br&gt;"</f>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M391" s="12" t="str">
        <f>"{{ ref_intext_"&amp;F391&amp;" }}"</f>
        <v>{{ ref_intext_seccombe_2017 }}</v>
      </c>
      <c r="N391" s="12" t="str">
        <f>"{{ ref_bib_"&amp;F391&amp;" }}"</f>
        <v>{{ ref_bib_seccombe_2017 }}</v>
      </c>
      <c r="O391" s="12" t="str">
        <f>"    ref_intext_"&amp;F391&amp;": "&amp;""""&amp;"["&amp;G391&amp;"](#"&amp;F391&amp;")"&amp;""""</f>
        <v xml:space="preserve">    ref_intext_seccombe_2017: "[Seccombe, 2017](#seccombe_2017)"</v>
      </c>
      <c r="P391" s="12" t="str">
        <f>"    ref_intext_"&amp;F391&amp;": "&amp;""""&amp;G391&amp;""""</f>
        <v xml:space="preserve">    ref_intext_seccombe_2017: "Seccombe, 2017"</v>
      </c>
      <c r="Q391" s="12" t="str">
        <f>"    ref_bib_"&amp;F391&amp;": "&amp;""""&amp;I391&amp;""""</f>
        <v xml:space="preserve">    ref_bib_seccombe_2017: "Seccombe, S. (2017). *ZSL Trail Camera Comparison Testing.* Zoological Society of London: Conservation Technology Unit. &lt;https://www.wildlabs.net/sites/default/files/community/files/zsl_trail_camera_comparison_for_external_use.pdf&gt;"</v>
      </c>
    </row>
    <row r="392" spans="2:17" ht="15">
      <c r="B392" s="12" t="b">
        <v>1</v>
      </c>
      <c r="C392" s="12" t="b">
        <v>0</v>
      </c>
      <c r="D392" s="12" t="b">
        <v>0</v>
      </c>
      <c r="E392" s="12" t="b">
        <v>1</v>
      </c>
      <c r="F392" s="12" t="s">
        <v>1839</v>
      </c>
      <c r="G392" s="12" t="s">
        <v>97</v>
      </c>
      <c r="H392" s="12" t="s">
        <v>792</v>
      </c>
      <c r="I392" s="75" t="s">
        <v>1796</v>
      </c>
      <c r="J392" s="70" t="str">
        <f>"&lt;p style="&amp;""""&amp;"padding-left: 2em; text-indent: -2em;"&amp;""""&amp;"&gt;["&amp;I392&amp;"]&lt;/p&gt;{#"&amp;F392&amp;"}&lt;br&gt;&lt;br&gt;"</f>
        <v>&lt;p style="padding-left: 2em; text-indent: -2em;"&gt;[Séquin, E. S., Jaeger M. M., Brussard P. F., &amp; Barrett, R. H. (2003). Wariness of Coyotes to Camera Traps Relative to Social Status and Territory Boundaries. Lincoln, NE, USA: University of Nebraska–Lincoln. &lt;https://doi.org/10.1139/z03-204&gt;]&lt;/p&gt;{#sequin_et_al_2003}&lt;br&gt;&lt;br&gt;</v>
      </c>
      <c r="K392" s="12" t="s">
        <v>621</v>
      </c>
      <c r="L392" s="12" t="str">
        <f>LEFT(I392,141)&amp;" &lt;br&gt; &amp;nbsp;&amp;nbsp;&amp;nbsp;&amp;nbsp;&amp;nbsp;&amp;nbsp;&amp;nbsp;&amp;nbsp;"&amp;MID(I392,2,142)&amp;MID(I392,142,500)&amp;"&lt;br&gt;&lt;br&gt;"</f>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M392" s="12" t="str">
        <f>"{{ ref_intext_"&amp;F392&amp;" }}"</f>
        <v>{{ ref_intext_sequin_et_al_2003 }}</v>
      </c>
      <c r="N392" s="12" t="str">
        <f>"{{ ref_bib_"&amp;F392&amp;" }}"</f>
        <v>{{ ref_bib_sequin_et_al_2003 }}</v>
      </c>
      <c r="O392" s="12" t="str">
        <f>"    ref_intext_"&amp;F392&amp;": "&amp;""""&amp;"["&amp;G392&amp;"](#"&amp;F392&amp;")"&amp;""""</f>
        <v xml:space="preserve">    ref_intext_sequin_et_al_2003: "[Séquin et al., 2003](#sequin_et_al_2003)"</v>
      </c>
      <c r="P392" s="12" t="str">
        <f>"    ref_intext_"&amp;F392&amp;": "&amp;""""&amp;G392&amp;""""</f>
        <v xml:space="preserve">    ref_intext_sequin_et_al_2003: "Séquin et al., 2003"</v>
      </c>
      <c r="Q392" s="12" t="str">
        <f>"    ref_bib_"&amp;F392&amp;": "&amp;""""&amp;I392&amp;""""</f>
        <v xml:space="preserve">    ref_bib_sequin_et_al_2003: "Séquin, E. S., Jaeger M. M., Brussard P. F., &amp; Barrett, R. H. (2003). Wariness of Coyotes to Camera Traps Relative to Social Status and Territory Boundaries. Lincoln, NE, USA: University of Nebraska–Lincoln. &lt;https://doi.org/10.1139/z03-204&gt;"</v>
      </c>
    </row>
    <row r="393" spans="2:17" ht="15">
      <c r="B393" s="12" t="b">
        <v>1</v>
      </c>
      <c r="C393" s="12" t="b">
        <v>0</v>
      </c>
      <c r="D393" s="12" t="b">
        <v>1</v>
      </c>
      <c r="E393" s="12" t="b">
        <v>1</v>
      </c>
      <c r="F393" s="12" t="s">
        <v>1576</v>
      </c>
      <c r="G393" s="12" t="s">
        <v>96</v>
      </c>
      <c r="H393" s="12" t="s">
        <v>96</v>
      </c>
      <c r="I393" s="75" t="s">
        <v>2672</v>
      </c>
      <c r="J393" s="70" t="str">
        <f>"&lt;p style="&amp;""""&amp;"padding-left: 2em; text-indent: -2em;"&amp;""""&amp;"&gt;["&amp;I393&amp;"]&lt;/p&gt;{#"&amp;F393&amp;"}&lt;br&gt;&lt;br&gt;"</f>
        <v>&lt;p style="padding-left: 2em; text-indent: -2em;"&gt;[Shannon, G., Lewis, J. S. &amp; Gerber, B. D. (2014). Recommended Survey Designs for Occupancy Modelling using Motion-activated Cameras: Insights from Empirical Wildlife Data. *PeerJ, 2*, e532. &lt;https://doi.org/10.7717/peerj.532&gt;]&lt;/p&gt;{#shannon_et_al_2014}&lt;br&gt;&lt;br&gt;</v>
      </c>
      <c r="K393" s="12" t="s">
        <v>621</v>
      </c>
      <c r="L393" s="12" t="str">
        <f>LEFT(I393,141)&amp;" &lt;br&gt; &amp;nbsp;&amp;nbsp;&amp;nbsp;&amp;nbsp;&amp;nbsp;&amp;nbsp;&amp;nbsp;&amp;nbsp;"&amp;MID(I393,2,142)&amp;MID(I393,142,500)&amp;"&lt;br&gt;&lt;br&gt;"</f>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M393" s="12" t="str">
        <f>"{{ ref_intext_"&amp;F393&amp;" }}"</f>
        <v>{{ ref_intext_shannon_et_al_2014 }}</v>
      </c>
      <c r="N393" s="12" t="str">
        <f>"{{ ref_bib_"&amp;F393&amp;" }}"</f>
        <v>{{ ref_bib_shannon_et_al_2014 }}</v>
      </c>
      <c r="O393" s="12" t="str">
        <f>"    ref_intext_"&amp;F393&amp;": "&amp;""""&amp;"["&amp;G393&amp;"](#"&amp;F393&amp;")"&amp;""""</f>
        <v xml:space="preserve">    ref_intext_shannon_et_al_2014: "[Shannon et al., 2014](#shannon_et_al_2014)"</v>
      </c>
      <c r="P393" s="12" t="str">
        <f>"    ref_intext_"&amp;F393&amp;": "&amp;""""&amp;G393&amp;""""</f>
        <v xml:space="preserve">    ref_intext_shannon_et_al_2014: "Shannon et al., 2014"</v>
      </c>
      <c r="Q393" s="12" t="str">
        <f>"    ref_bib_"&amp;F393&amp;": "&amp;""""&amp;I393&amp;""""</f>
        <v xml:space="preserve">    ref_bib_shannon_et_al_2014: "Shannon, G., Lewis, J. S. &amp; Gerber, B. D. (2014). Recommended Survey Designs for Occupancy Modelling using Motion-activated Cameras: Insights from Empirical Wildlife Data. *PeerJ, 2*, e532. &lt;https://doi.org/10.7717/peerj.532&gt;"</v>
      </c>
    </row>
    <row r="394" spans="2:17" ht="15">
      <c r="B394" s="12" t="b">
        <v>0</v>
      </c>
      <c r="C394" s="12" t="b">
        <v>0</v>
      </c>
      <c r="D394" s="12" t="b">
        <v>1</v>
      </c>
      <c r="E394" s="12" t="b">
        <v>1</v>
      </c>
      <c r="F394" s="12" t="s">
        <v>1577</v>
      </c>
      <c r="G394" s="12" t="s">
        <v>105</v>
      </c>
      <c r="H394" s="12" t="s">
        <v>105</v>
      </c>
      <c r="I394" s="75" t="s">
        <v>2643</v>
      </c>
      <c r="J394" s="70" t="str">
        <f>"&lt;p style="&amp;""""&amp;"padding-left: 2em; text-indent: -2em;"&amp;""""&amp;"&gt;["&amp;I394&amp;"]&lt;/p&gt;{#"&amp;F394&amp;"}&lt;br&gt;&lt;br&gt;"</f>
        <v>&lt;p style="padding-left: 2em; text-indent: -2em;"&gt;[Sharma, R.K., Jhala, Y., Qureshi, Q., Vattakaven, J., Gopal, R. &amp; Nayak, K. (2010). Evaluating capture-recapture population and Density estimation of tigers in a population with known parameters. *Animal Conservation, 13*(1), 94–103. &lt;https://doi.org/10.1111/j.1469-1795.2009.00305.x&gt;]&lt;/p&gt;{#sharma_et_al_2010}&lt;br&gt;&lt;br&gt;</v>
      </c>
      <c r="K394" s="12" t="s">
        <v>621</v>
      </c>
      <c r="L394" s="12" t="str">
        <f>LEFT(I394,141)&amp;" &lt;br&gt; &amp;nbsp;&amp;nbsp;&amp;nbsp;&amp;nbsp;&amp;nbsp;&amp;nbsp;&amp;nbsp;&amp;nbsp;"&amp;MID(I394,2,142)&amp;MID(I394,142,500)&amp;"&lt;br&gt;&lt;br&gt;"</f>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M394" s="12" t="str">
        <f>"{{ ref_intext_"&amp;F394&amp;" }}"</f>
        <v>{{ ref_intext_sharma_et_al_2010 }}</v>
      </c>
      <c r="N394" s="12" t="str">
        <f>"{{ ref_bib_"&amp;F394&amp;" }}"</f>
        <v>{{ ref_bib_sharma_et_al_2010 }}</v>
      </c>
      <c r="O394" s="12" t="str">
        <f>"    ref_intext_"&amp;F394&amp;": "&amp;""""&amp;"["&amp;G394&amp;"](#"&amp;F394&amp;")"&amp;""""</f>
        <v xml:space="preserve">    ref_intext_sharma_et_al_2010: "[Sharma et al., 2010](#sharma_et_al_2010)"</v>
      </c>
      <c r="P394" s="12" t="str">
        <f>"    ref_intext_"&amp;F394&amp;": "&amp;""""&amp;G394&amp;""""</f>
        <v xml:space="preserve">    ref_intext_sharma_et_al_2010: "Sharma et al., 2010"</v>
      </c>
      <c r="Q394" s="12" t="str">
        <f>"    ref_bib_"&amp;F394&amp;": "&amp;""""&amp;I394&amp;""""</f>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395" spans="2:17" ht="15">
      <c r="E395" s="12" t="b">
        <v>1</v>
      </c>
      <c r="F395" s="12" t="s">
        <v>3687</v>
      </c>
      <c r="G395" s="12" t="s">
        <v>3686</v>
      </c>
      <c r="H395" s="12" t="s">
        <v>3686</v>
      </c>
      <c r="I395" s="75" t="s">
        <v>3683</v>
      </c>
      <c r="J395" s="70" t="str">
        <f>"&lt;p style="&amp;""""&amp;"padding-left: 2em; text-indent: -2em;"&amp;""""&amp;"&gt;["&amp;I395&amp;"]&lt;/p&gt;{#"&amp;F395&amp;"}&lt;br&gt;&lt;br&gt;"</f>
        <v>&lt;p style="padding-left: 2em; text-indent: -2em;"&gt;[Shirane, Y., Mori, F., Yamanaka, M., Nakanishi, M., Ishinazaka, T., Mano, T., Jimbo, M., Sashika, M., Tsubota, T., &amp; Shimozuru, M. (2020). Development of a noninvasive photograph-based method for the evaluation of body condition in free-ranging brown bears. *PeerJ, 8*, e9982. &lt;https://doi.org/10.7717/peerj.9982&gt;]&lt;/p&gt;{#shirane_et_al_2020}&lt;br&gt;&lt;br&gt;</v>
      </c>
      <c r="K395" s="12" t="s">
        <v>621</v>
      </c>
      <c r="M395" s="12" t="str">
        <f>"{{ ref_intext_"&amp;F395&amp;" }}"</f>
        <v>{{ ref_intext_shirane_et_al_2020 }}</v>
      </c>
      <c r="N395" s="12" t="str">
        <f>"{{ ref_bib_"&amp;F395&amp;" }}"</f>
        <v>{{ ref_bib_shirane_et_al_2020 }}</v>
      </c>
      <c r="O395" s="12" t="str">
        <f>"    ref_intext_"&amp;F395&amp;": "&amp;""""&amp;"["&amp;G395&amp;"](#"&amp;F395&amp;")"&amp;""""</f>
        <v xml:space="preserve">    ref_intext_shirane_et_al_2020: "[Shirane et al., 2020](#shirane_et_al_2020)"</v>
      </c>
      <c r="P395" s="12" t="str">
        <f>"    ref_intext_"&amp;F395&amp;": "&amp;""""&amp;G395&amp;""""</f>
        <v xml:space="preserve">    ref_intext_shirane_et_al_2020: "Shirane et al., 2020"</v>
      </c>
      <c r="Q395" s="12" t="str">
        <f>"    ref_bib_"&amp;F395&amp;": "&amp;""""&amp;I395&amp;""""</f>
        <v xml:space="preserve">    ref_bib_shirane_et_al_2020: "Shirane, Y., Mori, F., Yamanaka, M., Nakanishi, M., Ishinazaka, T., Mano, T., Jimbo, M., Sashika, M., Tsubota, T., &amp; Shimozuru, M. (2020). Development of a noninvasive photograph-based method for the evaluation of body condition in free-ranging brown bears. *PeerJ, 8*, e9982. &lt;https://doi.org/10.7717/peerj.9982&gt;"</v>
      </c>
    </row>
    <row r="396" spans="2:17" ht="15">
      <c r="B396" s="12" t="b">
        <v>1</v>
      </c>
      <c r="C396" s="12" t="b">
        <v>0</v>
      </c>
      <c r="D396" s="12" t="b">
        <v>1</v>
      </c>
      <c r="E396" s="12" t="b">
        <v>1</v>
      </c>
      <c r="F396" s="12" t="s">
        <v>1578</v>
      </c>
      <c r="G396" s="12" t="s">
        <v>95</v>
      </c>
      <c r="H396" s="12" t="s">
        <v>791</v>
      </c>
      <c r="I396" s="75" t="s">
        <v>1797</v>
      </c>
      <c r="J396" s="70" t="str">
        <f>"&lt;p style="&amp;""""&amp;"padding-left: 2em; text-indent: -2em;"&amp;""""&amp;"&gt;["&amp;I396&amp;"]&lt;/p&gt;{#"&amp;F396&amp;"}&lt;br&gt;&lt;br&gt;"</f>
        <v>&lt;p style="padding-left: 2em; text-indent: -2em;"&gt;[Si, X., Kays, R., &amp; Ding, P. (2014). How long is enough to detect terrestrial animals? Estimating the minimum trapping effort on camera traps. *PeerJ, 2*, e374. &lt;https://doi.org/10.7717/peerj.374&gt;]&lt;/p&gt;{#si_et_al_2014}&lt;br&gt;&lt;br&gt;</v>
      </c>
      <c r="K396" s="12" t="s">
        <v>621</v>
      </c>
      <c r="L396" s="12" t="str">
        <f>LEFT(I396,141)&amp;" &lt;br&gt; &amp;nbsp;&amp;nbsp;&amp;nbsp;&amp;nbsp;&amp;nbsp;&amp;nbsp;&amp;nbsp;&amp;nbsp;"&amp;MID(I396,2,142)&amp;MID(I396,142,500)&amp;"&lt;br&gt;&lt;br&gt;"</f>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M396" s="12" t="str">
        <f>"{{ ref_intext_"&amp;F396&amp;" }}"</f>
        <v>{{ ref_intext_si_et_al_2014 }}</v>
      </c>
      <c r="N396" s="12" t="str">
        <f>"{{ ref_bib_"&amp;F396&amp;" }}"</f>
        <v>{{ ref_bib_si_et_al_2014 }}</v>
      </c>
      <c r="O396" s="12" t="str">
        <f>"    ref_intext_"&amp;F396&amp;": "&amp;""""&amp;"["&amp;G396&amp;"](#"&amp;F396&amp;")"&amp;""""</f>
        <v xml:space="preserve">    ref_intext_si_et_al_2014: "[Si et al., 2014](#si_et_al_2014)"</v>
      </c>
      <c r="P396" s="12" t="str">
        <f>"    ref_intext_"&amp;F396&amp;": "&amp;""""&amp;G396&amp;""""</f>
        <v xml:space="preserve">    ref_intext_si_et_al_2014: "Si et al., 2014"</v>
      </c>
      <c r="Q396" s="12" t="str">
        <f>"    ref_bib_"&amp;F396&amp;": "&amp;""""&amp;I396&amp;""""</f>
        <v xml:space="preserve">    ref_bib_si_et_al_2014: "Si, X., Kays, R., &amp; Ding, P. (2014). How long is enough to detect terrestrial animals? Estimating the minimum trapping effort on camera traps. *PeerJ, 2*, e374. &lt;https://doi.org/10.7717/peerj.374&gt;"</v>
      </c>
    </row>
    <row r="397" spans="2:17" ht="15">
      <c r="E397" s="12" t="b">
        <v>1</v>
      </c>
      <c r="F397" s="34" t="s">
        <v>4014</v>
      </c>
      <c r="G397" s="12" t="s">
        <v>4020</v>
      </c>
      <c r="H397" s="12" t="s">
        <v>4020</v>
      </c>
      <c r="I397" s="78" t="s">
        <v>4019</v>
      </c>
      <c r="J397" s="70" t="str">
        <f>"&lt;p style="&amp;""""&amp;"padding-left: 2em; text-indent: -2em;"&amp;""""&amp;"&gt;["&amp;I397&amp;"]&lt;/p&gt;{#"&amp;F397&amp;"}&lt;br&gt;&lt;br&gt;"</f>
        <v>&lt;p style="padding-left: 2em; text-indent: -2em;"&gt;[Singh, P., Gopalaswamy, A. M., Royle, A. J., Kumar, N. S. &amp; Karanth, K. U. (2010). SPACECAP: A Program to Estimate Animal Abundance and Density using Bayesian Spatially-Explicit Capture-Recapture Models. *Wildlife Conservation Society - India Program*, Centre for Wildlife Studies, Bangalure, India. Version 1.0. &lt;https://www.mbr-pwrc.usgs.gov/software/spacecap.html&gt;]&lt;/p&gt;{#singh_et_al_2010}&lt;br&gt;&lt;br&gt;</v>
      </c>
      <c r="M397" s="12" t="str">
        <f>"{{ ref_intext_"&amp;F397&amp;" }}"</f>
        <v>{{ ref_intext_singh_et_al_2010 }}</v>
      </c>
      <c r="N397" s="12" t="str">
        <f>"{{ ref_bib_"&amp;F397&amp;" }}"</f>
        <v>{{ ref_bib_singh_et_al_2010 }}</v>
      </c>
      <c r="O397" s="12" t="str">
        <f>"    ref_intext_"&amp;F397&amp;": "&amp;""""&amp;"["&amp;G397&amp;"](#"&amp;F397&amp;")"&amp;""""</f>
        <v xml:space="preserve">    ref_intext_singh_et_al_2010: "[Singh et al., 2010](#singh_et_al_2010)"</v>
      </c>
      <c r="P397" s="12" t="str">
        <f>"    ref_intext_"&amp;F397&amp;": "&amp;""""&amp;G397&amp;""""</f>
        <v xml:space="preserve">    ref_intext_singh_et_al_2010: "Singh et al., 2010"</v>
      </c>
      <c r="Q397" s="12" t="str">
        <f>"    ref_bib_"&amp;F397&amp;": "&amp;""""&amp;I397&amp;""""</f>
        <v xml:space="preserve">    ref_bib_singh_et_al_2010: "Singh, P., Gopalaswamy, A. M., Royle, A. J., Kumar, N. S. &amp; Karanth, K. U. (2010). SPACECAP: A Program to Estimate Animal Abundance and Density using Bayesian Spatially-Explicit Capture-Recapture Models. *Wildlife Conservation Society - India Program*, Centre for Wildlife Studies, Bangalure, India. Version 1.0. &lt;https://www.mbr-pwrc.usgs.gov/software/spacecap.html&gt;"</v>
      </c>
    </row>
    <row r="398" spans="2:17" ht="15">
      <c r="B398" s="12" t="b">
        <v>1</v>
      </c>
      <c r="C398" s="12" t="b">
        <v>0</v>
      </c>
      <c r="D398" s="12" t="b">
        <v>0</v>
      </c>
      <c r="E398" s="12" t="b">
        <v>1</v>
      </c>
      <c r="F398" s="12" t="s">
        <v>1579</v>
      </c>
      <c r="G398" s="12" t="s">
        <v>94</v>
      </c>
      <c r="H398" s="12" t="s">
        <v>94</v>
      </c>
      <c r="I398" s="75" t="s">
        <v>1798</v>
      </c>
      <c r="J398" s="70" t="str">
        <f>"&lt;p style="&amp;""""&amp;"padding-left: 2em; text-indent: -2em;"&amp;""""&amp;"&gt;["&amp;I398&amp;"]&lt;/p&gt;{#"&amp;F398&amp;"}&lt;br&gt;&lt;br&gt;"</f>
        <v>&lt;p style="padding-left: 2em; text-indent: -2em;"&gt;[Sirén,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&lt;https://doi.org/10.1002/rse2.85&gt;]&lt;/p&gt;{#siren_et_al_2018}&lt;br&gt;&lt;br&gt;</v>
      </c>
      <c r="K398" s="12" t="s">
        <v>621</v>
      </c>
      <c r="L398" s="12" t="str">
        <f>LEFT(I398,141)&amp;" &lt;br&gt; &amp;nbsp;&amp;nbsp;&amp;nbsp;&amp;nbsp;&amp;nbsp;&amp;nbsp;&amp;nbsp;&amp;nbsp;"&amp;MID(I398,2,142)&amp;MID(I398,142,500)&amp;"&lt;br&gt;&lt;br&gt;"</f>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M398" s="12" t="str">
        <f>"{{ ref_intext_"&amp;F398&amp;" }}"</f>
        <v>{{ ref_intext_siren_et_al_2018 }}</v>
      </c>
      <c r="N398" s="12" t="str">
        <f>"{{ ref_bib_"&amp;F398&amp;" }}"</f>
        <v>{{ ref_bib_siren_et_al_2018 }}</v>
      </c>
      <c r="O398" s="12" t="str">
        <f>"    ref_intext_"&amp;F398&amp;": "&amp;""""&amp;"["&amp;G398&amp;"](#"&amp;F398&amp;")"&amp;""""</f>
        <v xml:space="preserve">    ref_intext_siren_et_al_2018: "[Sirén et al., 2018](#siren_et_al_2018)"</v>
      </c>
      <c r="P398" s="12" t="str">
        <f>"    ref_intext_"&amp;F398&amp;": "&amp;""""&amp;G398&amp;""""</f>
        <v xml:space="preserve">    ref_intext_siren_et_al_2018: "Sirén et al., 2018"</v>
      </c>
      <c r="Q398" s="12" t="str">
        <f>"    ref_bib_"&amp;F398&amp;": "&amp;""""&amp;I398&amp;""""</f>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399" spans="2:17" ht="15">
      <c r="E399" s="12" t="b">
        <v>1</v>
      </c>
      <c r="F399" s="17" t="s">
        <v>3655</v>
      </c>
      <c r="G399" s="12" t="s">
        <v>3657</v>
      </c>
      <c r="H399" s="12" t="s">
        <v>3657</v>
      </c>
      <c r="I399" s="75" t="s">
        <v>3998</v>
      </c>
      <c r="J399" s="70" t="str">
        <f>"&lt;p style="&amp;""""&amp;"padding-left: 2em; text-indent: -2em;"&amp;""""&amp;"&gt;["&amp;I399&amp;"]&lt;/p&gt;{#"&amp;F399&amp;"}&lt;br&gt;&lt;br&gt;"</f>
        <v>&lt;p style="padding-left: 2em; text-indent: -2em;"&gt;[Snow Leopard Network. (2020a, Aug 1). *PAWS: Spatial Capture Recapture Data Analysis Part 1.* [Video]. YouTube. &lt;https://www.youtube.com/watch?v=aTbk-jWyMcU&gt;]&lt;/p&gt;{#snow_leopard_network_2020a}&lt;br&gt;&lt;br&gt;</v>
      </c>
      <c r="K399" s="12" t="s">
        <v>3662</v>
      </c>
      <c r="M399" s="12" t="str">
        <f>"{{ ref_intext_"&amp;F399&amp;" }}"</f>
        <v>{{ ref_intext_snow_leopard_network_2020a }}</v>
      </c>
      <c r="N399" s="12" t="str">
        <f>"{{ ref_bib_"&amp;F399&amp;" }}"</f>
        <v>{{ ref_bib_snow_leopard_network_2020a }}</v>
      </c>
      <c r="O399" s="12" t="str">
        <f>"    ref_intext_"&amp;F399&amp;": "&amp;""""&amp;"["&amp;G399&amp;"](#"&amp;F399&amp;")"&amp;""""</f>
        <v xml:space="preserve">    ref_intext_snow_leopard_network_2020a: "[Snow Leopard Network, 2020a](#snow_leopard_network_2020a)"</v>
      </c>
      <c r="P399" s="12" t="str">
        <f>"    ref_intext_"&amp;F399&amp;": "&amp;""""&amp;G399&amp;""""</f>
        <v xml:space="preserve">    ref_intext_snow_leopard_network_2020a: "Snow Leopard Network, 2020a"</v>
      </c>
      <c r="Q399" s="12" t="str">
        <f>"    ref_bib_"&amp;F399&amp;": "&amp;""""&amp;I399&amp;""""</f>
        <v xml:space="preserve">    ref_bib_snow_leopard_network_2020a: "Snow Leopard Network. (2020a, Aug 1). *PAWS: Spatial Capture Recapture Data Analysis Part 1.* [Video]. YouTube. &lt;https://www.youtube.com/watch?v=aTbk-jWyMcU&gt;"</v>
      </c>
    </row>
    <row r="400" spans="2:17" ht="15">
      <c r="E400" s="12" t="b">
        <v>1</v>
      </c>
      <c r="F400" s="17" t="s">
        <v>3656</v>
      </c>
      <c r="G400" s="12" t="s">
        <v>3658</v>
      </c>
      <c r="H400" s="12" t="s">
        <v>3658</v>
      </c>
      <c r="I400" s="75" t="s">
        <v>3999</v>
      </c>
      <c r="J400" s="70" t="str">
        <f>"&lt;p style="&amp;""""&amp;"padding-left: 2em; text-indent: -2em;"&amp;""""&amp;"&gt;["&amp;I400&amp;"]&lt;/p&gt;{#"&amp;F400&amp;"}&lt;br&gt;&lt;br&gt;"</f>
        <v>&lt;p style="padding-left: 2em; text-indent: -2em;"&gt;[Snow Leopard Network. (2020b, Aug 2).*PAWS: Spatial Capture Recapture Data Analysis Part 2.* [Video]. YouTube. &lt; https://www.youtube.com/watch?v=IHVez1a_hqg&amp;t=2675s&gt;]&lt;/p&gt;{#snow_leopard_network_2020b}&lt;br&gt;&lt;br&gt;</v>
      </c>
      <c r="K400" s="12" t="s">
        <v>3661</v>
      </c>
      <c r="M400" s="12" t="str">
        <f>"{{ ref_intext_"&amp;F400&amp;" }}"</f>
        <v>{{ ref_intext_snow_leopard_network_2020b }}</v>
      </c>
      <c r="N400" s="12" t="str">
        <f>"{{ ref_bib_"&amp;F400&amp;" }}"</f>
        <v>{{ ref_bib_snow_leopard_network_2020b }}</v>
      </c>
      <c r="O400" s="12" t="str">
        <f>"    ref_intext_"&amp;F400&amp;": "&amp;""""&amp;"["&amp;G400&amp;"](#"&amp;F400&amp;")"&amp;""""</f>
        <v xml:space="preserve">    ref_intext_snow_leopard_network_2020b: "[Snow Leopard Network, 2020b](#snow_leopard_network_2020b)"</v>
      </c>
      <c r="P400" s="12" t="str">
        <f>"    ref_intext_"&amp;F400&amp;": "&amp;""""&amp;G400&amp;""""</f>
        <v xml:space="preserve">    ref_intext_snow_leopard_network_2020b: "Snow Leopard Network, 2020b"</v>
      </c>
      <c r="Q400" s="12" t="str">
        <f>"    ref_bib_"&amp;F400&amp;": "&amp;""""&amp;I400&amp;""""</f>
        <v xml:space="preserve">    ref_bib_snow_leopard_network_2020b: "Snow Leopard Network. (2020b, Aug 2).*PAWS: Spatial Capture Recapture Data Analysis Part 2.* [Video]. YouTube. &lt; https://www.youtube.com/watch?v=IHVez1a_hqg&amp;t=2675s&gt;"</v>
      </c>
    </row>
    <row r="401" spans="2:17" ht="15">
      <c r="E401" s="12" t="b">
        <v>1</v>
      </c>
      <c r="F401" s="17" t="s">
        <v>3385</v>
      </c>
      <c r="G401" s="17" t="s">
        <v>3383</v>
      </c>
      <c r="H401" s="17" t="s">
        <v>3383</v>
      </c>
      <c r="I401" s="75" t="s">
        <v>3384</v>
      </c>
      <c r="J401" s="70" t="str">
        <f>"&lt;p style="&amp;""""&amp;"padding-left: 2em; text-indent: -2em;"&amp;""""&amp;"&gt;["&amp;I401&amp;"]&lt;/p&gt;{#"&amp;F401&amp;"}&lt;br&gt;&lt;br&gt;"</f>
        <v>&lt;p style="padding-left: 2em; text-indent: -2em;"&gt;[Soberón, J., &amp; Llorente, J. (1993). The Use of Species Accumulation Functions for the Prediction of Species Richness. *Conservation Biology, 7*(3), 480–488. &lt;https://doi.org/10.1046/j.1523-1739.1993.07030480.x&gt;]&lt;/p&gt;{#soberon_lorente_1993}&lt;br&gt;&lt;br&gt;</v>
      </c>
      <c r="K401" s="12" t="s">
        <v>621</v>
      </c>
      <c r="L401" s="12" t="str">
        <f>LEFT(I401,141)&amp;" &lt;br&gt; &amp;nbsp;&amp;nbsp;&amp;nbsp;&amp;nbsp;&amp;nbsp;&amp;nbsp;&amp;nbsp;&amp;nbsp;"&amp;MID(I401,2,142)&amp;MID(I401,142,500)&amp;"&lt;br&gt;&lt;br&gt;"</f>
        <v>Soberón, J., &amp; Llorente, J. (1993). The Use of Species Accumulation Functions for the Prediction of Species Richness. *Conservation Biology,  &lt;br&gt; &amp;nbsp;&amp;nbsp;&amp;nbsp;&amp;nbsp;&amp;nbsp;&amp;nbsp;&amp;nbsp;&amp;nbsp;oberón, J., &amp; Llorente, J. (1993). The Use of Species Accumulation Functions for the Prediction of Species Richness. *Conservation Biology, 7*7*(3), 480–488. &lt;https://doi.org/10.1046/j.1523-1739.1993.07030480.x&gt;&lt;br&gt;&lt;br&gt;</v>
      </c>
      <c r="M401" s="12" t="str">
        <f>"{{ ref_intext_"&amp;F401&amp;" }}"</f>
        <v>{{ ref_intext_soberon_lorente_1993 }}</v>
      </c>
      <c r="N401" s="12" t="str">
        <f>"{{ ref_bib_"&amp;F401&amp;" }}"</f>
        <v>{{ ref_bib_soberon_lorente_1993 }}</v>
      </c>
      <c r="O401" s="12" t="str">
        <f>"    ref_intext_"&amp;F401&amp;": "&amp;""""&amp;"["&amp;G401&amp;"](#"&amp;F401&amp;")"&amp;""""</f>
        <v xml:space="preserve">    ref_intext_soberon_lorente_1993: "[Soberón &amp; Llorente, 1993](#soberon_lorente_1993)"</v>
      </c>
      <c r="P401" s="12" t="str">
        <f>"    ref_intext_"&amp;F401&amp;": "&amp;""""&amp;G401&amp;""""</f>
        <v xml:space="preserve">    ref_intext_soberon_lorente_1993: "Soberón &amp; Llorente, 1993"</v>
      </c>
      <c r="Q401" s="12" t="str">
        <f>"    ref_bib_"&amp;F401&amp;": "&amp;""""&amp;I401&amp;""""</f>
        <v xml:space="preserve">    ref_bib_soberon_lorente_1993: "Soberón, J., &amp; Llorente, J. (1993). The Use of Species Accumulation Functions for the Prediction of Species Richness. *Conservation Biology, 7*(3), 480–488. &lt;https://doi.org/10.1046/j.1523-1739.1993.07030480.x&gt;"</v>
      </c>
    </row>
    <row r="402" spans="2:17" ht="15">
      <c r="B402" s="12" t="b">
        <v>1</v>
      </c>
      <c r="C402" s="12" t="b">
        <v>0</v>
      </c>
      <c r="D402" s="12" t="b">
        <v>0</v>
      </c>
      <c r="E402" s="12" t="b">
        <v>1</v>
      </c>
      <c r="F402" s="12" t="s">
        <v>3417</v>
      </c>
      <c r="G402" s="12" t="s">
        <v>93</v>
      </c>
      <c r="H402" s="12" t="s">
        <v>93</v>
      </c>
      <c r="I402" s="75" t="s">
        <v>1801</v>
      </c>
      <c r="J402" s="70" t="str">
        <f>"&lt;p style="&amp;""""&amp;"padding-left: 2em; text-indent: -2em;"&amp;""""&amp;"&gt;["&amp;I402&amp;"]&lt;/p&gt;{#"&amp;F402&amp;"}&lt;br&gt;&lt;br&gt;"</f>
        <v>&lt;p style="padding-left: 2em; text-indent: -2em;"&gt;[Sollmann, R. (2018). A gentle introduction to camera‐trap data analysis. *African Journal of Ecology,* 56, 740–749. &lt;https://doi.org/10.1111/aje.12557&gt;]&lt;/p&gt;{#sollmann_2018}&lt;br&gt;&lt;br&gt;</v>
      </c>
      <c r="K402" s="12" t="s">
        <v>621</v>
      </c>
      <c r="L402" s="12" t="str">
        <f>LEFT(I402,141)&amp;" &lt;br&gt; &amp;nbsp;&amp;nbsp;&amp;nbsp;&amp;nbsp;&amp;nbsp;&amp;nbsp;&amp;nbsp;&amp;nbsp;"&amp;MID(I402,2,142)&amp;MID(I402,142,500)&amp;"&lt;br&gt;&lt;br&gt;"</f>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M402" s="12" t="str">
        <f>"{{ ref_intext_"&amp;F402&amp;" }}"</f>
        <v>{{ ref_intext_sollmann_2018 }}</v>
      </c>
      <c r="N402" s="12" t="str">
        <f>"{{ ref_bib_"&amp;F402&amp;" }}"</f>
        <v>{{ ref_bib_sollmann_2018 }}</v>
      </c>
      <c r="O402" s="12" t="str">
        <f>"    ref_intext_"&amp;F402&amp;": "&amp;""""&amp;"["&amp;G402&amp;"](#"&amp;F402&amp;")"&amp;""""</f>
        <v xml:space="preserve">    ref_intext_sollmann_2018: "[Sollmann et al., 2018](#sollmann_2018)"</v>
      </c>
      <c r="P402" s="12" t="str">
        <f>"    ref_intext_"&amp;F402&amp;": "&amp;""""&amp;G402&amp;""""</f>
        <v xml:space="preserve">    ref_intext_sollmann_2018: "Sollmann et al., 2018"</v>
      </c>
      <c r="Q402" s="12" t="str">
        <f>"    ref_bib_"&amp;F402&amp;": "&amp;""""&amp;I402&amp;""""</f>
        <v xml:space="preserve">    ref_bib_sollmann_2018: "Sollmann, R. (2018). A gentle introduction to camera‐trap data analysis. *African Journal of Ecology,* 56, 740–749. &lt;https://doi.org/10.1111/aje.12557&gt;"</v>
      </c>
    </row>
    <row r="403" spans="2:17" ht="15">
      <c r="B403" s="12" t="b">
        <v>1</v>
      </c>
      <c r="C403" s="12" t="b">
        <v>0</v>
      </c>
      <c r="D403" s="12" t="b">
        <v>0</v>
      </c>
      <c r="E403" s="12" t="b">
        <v>1</v>
      </c>
      <c r="F403" s="12" t="s">
        <v>1580</v>
      </c>
      <c r="G403" s="12" t="s">
        <v>92</v>
      </c>
      <c r="H403" s="12" t="s">
        <v>92</v>
      </c>
      <c r="I403" s="75" t="s">
        <v>2644</v>
      </c>
      <c r="J403" s="70" t="str">
        <f>"&lt;p style="&amp;""""&amp;"padding-left: 2em; text-indent: -2em;"&amp;""""&amp;"&gt;["&amp;I403&amp;"]&lt;/p&gt;{#"&amp;F403&amp;"}&lt;br&gt;&lt;br&gt;"</f>
        <v>&lt;p style="padding-left: 2em; text-indent: -2em;"&gt;[Sollmann,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&lt;https://doi.org/10.1016/j.biocon.2010.12.011&gt;]&lt;/p&gt;{#sollmann_et_al_2011}&lt;br&gt;&lt;br&gt;</v>
      </c>
      <c r="K403" s="12" t="s">
        <v>621</v>
      </c>
      <c r="L403" s="12" t="str">
        <f>LEFT(I403,141)&amp;" &lt;br&gt; &amp;nbsp;&amp;nbsp;&amp;nbsp;&amp;nbsp;&amp;nbsp;&amp;nbsp;&amp;nbsp;&amp;nbsp;"&amp;MID(I403,2,142)&amp;MID(I403,142,500)&amp;"&lt;br&gt;&lt;br&gt;"</f>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M403" s="12" t="str">
        <f>"{{ ref_intext_"&amp;F403&amp;" }}"</f>
        <v>{{ ref_intext_sollmann_et_al_2011 }}</v>
      </c>
      <c r="N403" s="12" t="str">
        <f>"{{ ref_bib_"&amp;F403&amp;" }}"</f>
        <v>{{ ref_bib_sollmann_et_al_2011 }}</v>
      </c>
      <c r="O403" s="12" t="str">
        <f>"    ref_intext_"&amp;F403&amp;": "&amp;""""&amp;"["&amp;G403&amp;"](#"&amp;F403&amp;")"&amp;""""</f>
        <v xml:space="preserve">    ref_intext_sollmann_et_al_2011: "[Sollmann et al., 2011](#sollmann_et_al_2011)"</v>
      </c>
      <c r="P403" s="12" t="str">
        <f>"    ref_intext_"&amp;F403&amp;": "&amp;""""&amp;G403&amp;""""</f>
        <v xml:space="preserve">    ref_intext_sollmann_et_al_2011: "Sollmann et al., 2011"</v>
      </c>
      <c r="Q403" s="12" t="str">
        <f>"    ref_bib_"&amp;F403&amp;": "&amp;""""&amp;I403&amp;""""</f>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404" spans="2:17" ht="15">
      <c r="B404" s="12" t="b">
        <v>1</v>
      </c>
      <c r="C404" s="12" t="b">
        <v>0</v>
      </c>
      <c r="D404" s="12" t="b">
        <v>0</v>
      </c>
      <c r="E404" s="12" t="b">
        <v>1</v>
      </c>
      <c r="F404" s="12" t="s">
        <v>1581</v>
      </c>
      <c r="G404" s="12" t="s">
        <v>91</v>
      </c>
      <c r="H404" s="12" t="s">
        <v>91</v>
      </c>
      <c r="I404" s="75" t="s">
        <v>2645</v>
      </c>
      <c r="J404" s="70" t="str">
        <f>"&lt;p style="&amp;""""&amp;"padding-left: 2em; text-indent: -2em;"&amp;""""&amp;"&gt;["&amp;I404&amp;"]&lt;/p&gt;{#"&amp;F404&amp;"}&lt;br&gt;&lt;br&gt;"</f>
        <v>&lt;p style="padding-left: 2em; text-indent: -2em;"&gt;[Sollmann, R., Gardner, B., &amp; Belant, J. L. (2012). How does Spatial Study Design Influence Density Estimates from Spatial capture-recapture models? *PLoS One, 7*, e34575. &lt;https://doi.org/10.1371/journal.pone.0034575&gt;]&lt;/p&gt;{#sollmann_et_al_2012}&lt;br&gt;&lt;br&gt;</v>
      </c>
      <c r="K404" s="12" t="s">
        <v>621</v>
      </c>
      <c r="L404" s="12" t="str">
        <f>LEFT(I404,141)&amp;" &lt;br&gt; &amp;nbsp;&amp;nbsp;&amp;nbsp;&amp;nbsp;&amp;nbsp;&amp;nbsp;&amp;nbsp;&amp;nbsp;"&amp;MID(I404,2,142)&amp;MID(I404,142,500)&amp;"&lt;br&gt;&lt;br&gt;"</f>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M404" s="12" t="str">
        <f>"{{ ref_intext_"&amp;F404&amp;" }}"</f>
        <v>{{ ref_intext_sollmann_et_al_2012 }}</v>
      </c>
      <c r="N404" s="12" t="str">
        <f>"{{ ref_bib_"&amp;F404&amp;" }}"</f>
        <v>{{ ref_bib_sollmann_et_al_2012 }}</v>
      </c>
      <c r="O404" s="12" t="str">
        <f>"    ref_intext_"&amp;F404&amp;": "&amp;""""&amp;"["&amp;G404&amp;"](#"&amp;F404&amp;")"&amp;""""</f>
        <v xml:space="preserve">    ref_intext_sollmann_et_al_2012: "[Sollmann et al., 2012](#sollmann_et_al_2012)"</v>
      </c>
      <c r="P404" s="12" t="str">
        <f>"    ref_intext_"&amp;F404&amp;": "&amp;""""&amp;G404&amp;""""</f>
        <v xml:space="preserve">    ref_intext_sollmann_et_al_2012: "Sollmann et al., 2012"</v>
      </c>
      <c r="Q404" s="12" t="str">
        <f>"    ref_bib_"&amp;F404&amp;": "&amp;""""&amp;I404&amp;""""</f>
        <v xml:space="preserve">    ref_bib_sollmann_et_al_2012: "Sollmann, R., Gardner, B., &amp; Belant, J. L. (2012). How does Spatial Study Design Influence Density Estimates from Spatial capture-recapture models? *PLoS One, 7*, e34575. &lt;https://doi.org/10.1371/journal.pone.0034575&gt;"</v>
      </c>
    </row>
    <row r="405" spans="2:17" ht="15">
      <c r="B405" s="12" t="b">
        <v>1</v>
      </c>
      <c r="C405" s="12" t="b">
        <v>0</v>
      </c>
      <c r="D405" s="12" t="b">
        <v>0</v>
      </c>
      <c r="E405" s="12" t="b">
        <v>1</v>
      </c>
      <c r="F405" s="12" t="s">
        <v>1582</v>
      </c>
      <c r="G405" s="12" t="s">
        <v>90</v>
      </c>
      <c r="H405" s="12" t="s">
        <v>90</v>
      </c>
      <c r="I405" s="75" t="s">
        <v>2646</v>
      </c>
      <c r="J405" s="70" t="str">
        <f>"&lt;p style="&amp;""""&amp;"padding-left: 2em; text-indent: -2em;"&amp;""""&amp;"&gt;["&amp;I405&amp;"]&lt;/p&gt;{#"&amp;F405&amp;"}&lt;br&gt;&lt;br&gt;"</f>
        <v>&lt;p style="padding-left: 2em; text-indent: -2em;"&gt;[Sollmann, R., Gardner, B., Chandler, R. B., Shindle, D. B., Onorato, D. P., Royle, J. A., O'Connell, A. F., &amp; Lukacs, P. (2013a). Using multiple data sources provides Density estimates for endangered Florida panther. *Journal of Applied Ecology, 50*(4), 961–968. &lt;https://doi.org/10.1111/1365-2664.12098&gt;]&lt;/p&gt;{#sollmann_et_al_2013a}&lt;br&gt;&lt;br&gt;</v>
      </c>
      <c r="K405" s="12" t="s">
        <v>621</v>
      </c>
      <c r="L405" s="12" t="str">
        <f>LEFT(I405,141)&amp;" &lt;br&gt; &amp;nbsp;&amp;nbsp;&amp;nbsp;&amp;nbsp;&amp;nbsp;&amp;nbsp;&amp;nbsp;&amp;nbsp;"&amp;MID(I405,2,142)&amp;MID(I405,142,500)&amp;"&lt;br&gt;&lt;br&gt;"</f>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M405" s="12" t="str">
        <f>"{{ ref_intext_"&amp;F405&amp;" }}"</f>
        <v>{{ ref_intext_sollmann_et_al_2013a }}</v>
      </c>
      <c r="N405" s="12" t="str">
        <f>"{{ ref_bib_"&amp;F405&amp;" }}"</f>
        <v>{{ ref_bib_sollmann_et_al_2013a }}</v>
      </c>
      <c r="O405" s="12" t="str">
        <f>"    ref_intext_"&amp;F405&amp;": "&amp;""""&amp;"["&amp;G405&amp;"](#"&amp;F405&amp;")"&amp;""""</f>
        <v xml:space="preserve">    ref_intext_sollmann_et_al_2013a: "[Sollmann et al., 2013a](#sollmann_et_al_2013a)"</v>
      </c>
      <c r="P405" s="12" t="str">
        <f>"    ref_intext_"&amp;F405&amp;": "&amp;""""&amp;G405&amp;""""</f>
        <v xml:space="preserve">    ref_intext_sollmann_et_al_2013a: "Sollmann et al., 2013a"</v>
      </c>
      <c r="Q405" s="12" t="str">
        <f>"    ref_bib_"&amp;F405&amp;": "&amp;""""&amp;I405&amp;""""</f>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406" spans="2:17" ht="15">
      <c r="B406" s="12" t="b">
        <v>1</v>
      </c>
      <c r="C406" s="12" t="b">
        <v>0</v>
      </c>
      <c r="D406" s="12" t="b">
        <v>0</v>
      </c>
      <c r="E406" s="12" t="b">
        <v>1</v>
      </c>
      <c r="F406" s="12" t="s">
        <v>1583</v>
      </c>
      <c r="G406" s="12" t="s">
        <v>89</v>
      </c>
      <c r="H406" s="12" t="s">
        <v>89</v>
      </c>
      <c r="I406" s="75" t="s">
        <v>1799</v>
      </c>
      <c r="J406" s="70" t="str">
        <f>"&lt;p style="&amp;""""&amp;"padding-left: 2em; text-indent: -2em;"&amp;""""&amp;"&gt;["&amp;I406&amp;"]&lt;/p&gt;{#"&amp;F406&amp;"}&lt;br&gt;&lt;br&gt;"</f>
        <v>&lt;p style="padding-left: 2em; text-indent: -2em;"&gt;[Sollmann, R., Gardner, B., Parsons, A. W., Stocking, J. J., McClintock, B. T., Simons, T. R., Pollock, K. H., &amp; O'Connell, A. F. (2013b). A Spatial Mark-Resight Model Augmented with Telemetry Data. *Ecology, 94*(3), 553–559. &lt;https://doi.org/10.1890/12-1256.1&gt;]&lt;/p&gt;{#sollmann_et_al_2013b}&lt;br&gt;&lt;br&gt;</v>
      </c>
      <c r="K406" s="12" t="s">
        <v>621</v>
      </c>
      <c r="L406" s="12" t="str">
        <f>LEFT(I406,141)&amp;" &lt;br&gt; &amp;nbsp;&amp;nbsp;&amp;nbsp;&amp;nbsp;&amp;nbsp;&amp;nbsp;&amp;nbsp;&amp;nbsp;"&amp;MID(I406,2,142)&amp;MID(I406,142,500)&amp;"&lt;br&gt;&lt;br&gt;"</f>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M406" s="12" t="str">
        <f>"{{ ref_intext_"&amp;F406&amp;" }}"</f>
        <v>{{ ref_intext_sollmann_et_al_2013b }}</v>
      </c>
      <c r="N406" s="12" t="str">
        <f>"{{ ref_bib_"&amp;F406&amp;" }}"</f>
        <v>{{ ref_bib_sollmann_et_al_2013b }}</v>
      </c>
      <c r="O406" s="12" t="str">
        <f>"    ref_intext_"&amp;F406&amp;": "&amp;""""&amp;"["&amp;G406&amp;"](#"&amp;F406&amp;")"&amp;""""</f>
        <v xml:space="preserve">    ref_intext_sollmann_et_al_2013b: "[Sollmann et al., 2013b](#sollmann_et_al_2013b)"</v>
      </c>
      <c r="P406" s="12" t="str">
        <f>"    ref_intext_"&amp;F406&amp;": "&amp;""""&amp;G406&amp;""""</f>
        <v xml:space="preserve">    ref_intext_sollmann_et_al_2013b: "Sollmann et al., 2013b"</v>
      </c>
      <c r="Q406" s="12" t="str">
        <f>"    ref_bib_"&amp;F406&amp;": "&amp;""""&amp;I406&amp;""""</f>
        <v xml:space="preserve">    ref_bib_sollmann_et_al_2013b: "Sollmann, R., Gardner, B., Parsons, A. W., Stocking, J. J., McClintock, B. T., Simons, T. R., Pollock, K. H., &amp; O'Connell, A. F. (2013b). A Spatial Mark-Resight Model Augmented with Telemetry Data. *Ecology, 94*(3), 553–559. &lt;https://doi.org/10.1890/12-1256.1&gt;"</v>
      </c>
    </row>
    <row r="407" spans="2:17" ht="15">
      <c r="B407" s="12" t="b">
        <v>1</v>
      </c>
      <c r="C407" s="12" t="b">
        <v>0</v>
      </c>
      <c r="D407" s="12" t="b">
        <v>0</v>
      </c>
      <c r="E407" s="12" t="b">
        <v>1</v>
      </c>
      <c r="F407" s="12" t="s">
        <v>1584</v>
      </c>
      <c r="G407" s="12" t="s">
        <v>88</v>
      </c>
      <c r="H407" s="12" t="s">
        <v>88</v>
      </c>
      <c r="I407" s="75" t="s">
        <v>1800</v>
      </c>
      <c r="J407" s="70" t="str">
        <f>"&lt;p style="&amp;""""&amp;"padding-left: 2em; text-indent: -2em;"&amp;""""&amp;"&gt;["&amp;I407&amp;"]&lt;/p&gt;{#"&amp;F407&amp;"}&lt;br&gt;&lt;br&gt;"</f>
        <v>&lt;p style="padding-left: 2em; text-indent: -2em;"&gt;[Sollmann, R., Mohamed, A., Samejima, H., &amp; Wilting, A. (2013c). Risky Business or Simple Solution – Relative Abundance Indices from Camera-Trapping. *Biological Conservation, 159*, 405–412. &lt;https://doi.org/10.1016/j.biocon.2012.12.025&gt;]&lt;/p&gt;{#sollmann_et_al_2013c}&lt;br&gt;&lt;br&gt;</v>
      </c>
      <c r="K407" s="12" t="s">
        <v>621</v>
      </c>
      <c r="L407" s="12" t="str">
        <f>LEFT(I407,141)&amp;" &lt;br&gt; &amp;nbsp;&amp;nbsp;&amp;nbsp;&amp;nbsp;&amp;nbsp;&amp;nbsp;&amp;nbsp;&amp;nbsp;"&amp;MID(I407,2,142)&amp;MID(I407,142,500)&amp;"&lt;br&gt;&lt;br&gt;"</f>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M407" s="12" t="str">
        <f>"{{ ref_intext_"&amp;F407&amp;" }}"</f>
        <v>{{ ref_intext_sollmann_et_al_2013c }}</v>
      </c>
      <c r="N407" s="12" t="str">
        <f>"{{ ref_bib_"&amp;F407&amp;" }}"</f>
        <v>{{ ref_bib_sollmann_et_al_2013c }}</v>
      </c>
      <c r="O407" s="12" t="str">
        <f>"    ref_intext_"&amp;F407&amp;": "&amp;""""&amp;"["&amp;G407&amp;"](#"&amp;F407&amp;")"&amp;""""</f>
        <v xml:space="preserve">    ref_intext_sollmann_et_al_2013c: "[Sollmann et al., 2013c](#sollmann_et_al_2013c)"</v>
      </c>
      <c r="P407" s="12" t="str">
        <f>"    ref_intext_"&amp;F407&amp;": "&amp;""""&amp;G407&amp;""""</f>
        <v xml:space="preserve">    ref_intext_sollmann_et_al_2013c: "Sollmann et al., 2013c"</v>
      </c>
      <c r="Q407" s="12" t="str">
        <f>"    ref_bib_"&amp;F407&amp;": "&amp;""""&amp;I407&amp;""""</f>
        <v xml:space="preserve">    ref_bib_sollmann_et_al_2013c: "Sollmann, R., Mohamed, A., Samejima, H., &amp; Wilting, A. (2013c). Risky Business or Simple Solution – Relative Abundance Indices from Camera-Trapping. *Biological Conservation, 159*, 405–412. &lt;https://doi.org/10.1016/j.biocon.2012.12.025&gt;"</v>
      </c>
    </row>
    <row r="408" spans="2:17" ht="15">
      <c r="E408" s="12" t="b">
        <v>1</v>
      </c>
      <c r="F408" s="12" t="s">
        <v>3408</v>
      </c>
      <c r="G408" s="12" t="s">
        <v>3410</v>
      </c>
      <c r="H408" s="12" t="s">
        <v>808</v>
      </c>
      <c r="I408" s="75" t="s">
        <v>3409</v>
      </c>
      <c r="J408" s="70" t="str">
        <f>"&lt;p style="&amp;""""&amp;"padding-left: 2em; text-indent: -2em;"&amp;""""&amp;"&gt;["&amp;I408&amp;"]&lt;/p&gt;{#"&amp;F408&amp;"}&lt;br&gt;&lt;br&gt;"</f>
        <v>&lt;p style="padding-left: 2em; text-indent: -2em;"&gt;[Solymos, P. (2023). *Package ‘detect': Analyzing Wildlife Data with Detection Error.* R package version 0.4-6. &lt;https://cran.r-project.org/web/packages/detect/detect.pdf&gt;]&lt;/p&gt;{#solymos_2023}&lt;br&gt;&lt;br&gt;</v>
      </c>
      <c r="K408" s="12" t="s">
        <v>621</v>
      </c>
      <c r="M408" s="12" t="str">
        <f>"{{ ref_intext_"&amp;F408&amp;" }}"</f>
        <v>{{ ref_intext_solymos_2023 }}</v>
      </c>
      <c r="N408" s="12" t="str">
        <f>"{{ ref_bib_"&amp;F408&amp;" }}"</f>
        <v>{{ ref_bib_solymos_2023 }}</v>
      </c>
      <c r="O408" s="12" t="str">
        <f>"    ref_intext_"&amp;F408&amp;": "&amp;""""&amp;"["&amp;G408&amp;"](#"&amp;F408&amp;")"&amp;""""</f>
        <v xml:space="preserve">    ref_intext_solymos_2023: "[Solymos, 2024](#solymos_2023)"</v>
      </c>
      <c r="P408" s="12" t="str">
        <f>"    ref_intext_"&amp;F408&amp;": "&amp;""""&amp;G408&amp;""""</f>
        <v xml:space="preserve">    ref_intext_solymos_2023: "Solymos, 2024"</v>
      </c>
      <c r="Q408" s="12" t="str">
        <f>"    ref_bib_"&amp;F408&amp;": "&amp;""""&amp;I408&amp;""""</f>
        <v xml:space="preserve">    ref_bib_solymos_2023: "Solymos, P. (2023). *Package ‘detect': Analyzing Wildlife Data with Detection Error.* R package version 0.4-6. &lt;https://cran.r-project.org/web/packages/detect/detect.pdf&gt;"</v>
      </c>
    </row>
    <row r="409" spans="2:17" ht="15">
      <c r="B409" s="12" t="b">
        <v>0</v>
      </c>
      <c r="C409" s="12" t="b">
        <v>0</v>
      </c>
      <c r="E409" s="12" t="b">
        <v>1</v>
      </c>
      <c r="F409" s="17" t="s">
        <v>2594</v>
      </c>
      <c r="G409" s="12" t="s">
        <v>2597</v>
      </c>
      <c r="H409" s="12" t="s">
        <v>2596</v>
      </c>
      <c r="I409" s="75" t="s">
        <v>2595</v>
      </c>
      <c r="J409" s="70" t="str">
        <f>"&lt;p style="&amp;""""&amp;"padding-left: 2em; text-indent: -2em;"&amp;""""&amp;"&gt;["&amp;I409&amp;"]&lt;/p&gt;{#"&amp;F409&amp;"}&lt;br&gt;&lt;br&gt;"</f>
        <v>&lt;p style="padding-left: 2em; text-indent: -2em;"&gt;[Solymos, P., Moreno M., &amp; Lele, S. R. (2024). *detect: Analyzing Wildlife Data with Detection Error*. R package version 0.5-0, &lt;https://github.com/psolymos/detect&gt;]&lt;/p&gt;{#solymos_et_al_2024}&lt;br&gt;&lt;br&gt;</v>
      </c>
      <c r="K409" s="12" t="s">
        <v>621</v>
      </c>
      <c r="L409" s="12" t="str">
        <f>LEFT(I409,141)&amp;" &lt;br&gt; &amp;nbsp;&amp;nbsp;&amp;nbsp;&amp;nbsp;&amp;nbsp;&amp;nbsp;&amp;nbsp;&amp;nbsp;"&amp;MID(I409,2,142)&amp;MID(I409,142,500)&amp;"&lt;br&gt;&lt;br&gt;"</f>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M409" s="12" t="str">
        <f>"{{ ref_intext_"&amp;F409&amp;" }}"</f>
        <v>{{ ref_intext_solymos_et_al_2024 }}</v>
      </c>
      <c r="N409" s="12" t="str">
        <f>"{{ ref_bib_"&amp;F409&amp;" }}"</f>
        <v>{{ ref_bib_solymos_et_al_2024 }}</v>
      </c>
      <c r="O409" s="12" t="str">
        <f>"    ref_intext_"&amp;F409&amp;": "&amp;""""&amp;"["&amp;G409&amp;"](#"&amp;F409&amp;")"&amp;""""</f>
        <v xml:space="preserve">    ref_intext_solymos_et_al_2024: "[Solymos et al., 2024](#solymos_et_al_2024)"</v>
      </c>
      <c r="P409" s="12" t="str">
        <f>"    ref_intext_"&amp;F409&amp;": "&amp;""""&amp;G409&amp;""""</f>
        <v xml:space="preserve">    ref_intext_solymos_et_al_2024: "Solymos et al., 2024"</v>
      </c>
      <c r="Q409" s="12" t="str">
        <f>"    ref_bib_"&amp;F409&amp;": "&amp;""""&amp;I409&amp;""""</f>
        <v xml:space="preserve">    ref_bib_solymos_et_al_2024: "Solymos, P., Moreno M., &amp; Lele, S. R. (2024). *detect: Analyzing Wildlife Data with Detection Error*. R package version 0.5-0, &lt;https://github.com/psolymos/detect&gt;"</v>
      </c>
    </row>
    <row r="410" spans="2:17" ht="15">
      <c r="B410" s="12" t="b">
        <v>1</v>
      </c>
      <c r="C410" s="12" t="b">
        <v>0</v>
      </c>
      <c r="D410" s="12" t="b">
        <v>0</v>
      </c>
      <c r="E410" s="12" t="b">
        <v>1</v>
      </c>
      <c r="F410" s="12" t="s">
        <v>1585</v>
      </c>
      <c r="G410" s="12" t="s">
        <v>87</v>
      </c>
      <c r="H410" s="12" t="s">
        <v>87</v>
      </c>
      <c r="I410" s="75" t="s">
        <v>2647</v>
      </c>
      <c r="J410" s="70" t="str">
        <f>"&lt;p style="&amp;""""&amp;"padding-left: 2em; text-indent: -2em;"&amp;""""&amp;"&gt;["&amp;I410&amp;"]&lt;/p&gt;{#"&amp;F410&amp;"}&lt;br&gt;&lt;br&gt;"</f>
        <v>&lt;p style="padding-left: 2em; text-indent: -2em;"&gt;[Soria-Díaz, L., Monroy-Vilchis, O., Rodríguez-Soto, C., Zarco-González, M., &amp; Urios, V. (2010). Variation of Abundance and Density of *Puma concolor* in Zones of High and Low Concentration of Camera Traps in Central Mexico. *Animal Biology, 60*(4), 361-371. &lt;https://doi.org/10.1163/157075610X523251&gt;]&lt;/p&gt;{#soria_diaz_et_al_2010}&lt;br&gt;&lt;br&gt;</v>
      </c>
      <c r="K410" s="12" t="s">
        <v>621</v>
      </c>
      <c r="L410" s="12" t="str">
        <f>LEFT(I410,141)&amp;" &lt;br&gt; &amp;nbsp;&amp;nbsp;&amp;nbsp;&amp;nbsp;&amp;nbsp;&amp;nbsp;&amp;nbsp;&amp;nbsp;"&amp;MID(I410,2,142)&amp;MID(I410,142,500)&amp;"&lt;br&gt;&lt;br&gt;"</f>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M410" s="12" t="str">
        <f>"{{ ref_intext_"&amp;F410&amp;" }}"</f>
        <v>{{ ref_intext_soria_diaz_et_al_2010 }}</v>
      </c>
      <c r="N410" s="12" t="str">
        <f>"{{ ref_bib_"&amp;F410&amp;" }}"</f>
        <v>{{ ref_bib_soria_diaz_et_al_2010 }}</v>
      </c>
      <c r="O410" s="12" t="str">
        <f>"    ref_intext_"&amp;F410&amp;": "&amp;""""&amp;"["&amp;G410&amp;"](#"&amp;F410&amp;")"&amp;""""</f>
        <v xml:space="preserve">    ref_intext_soria_diaz_et_al_2010: "[Soria-Díaz et al., 2010](#soria_diaz_et_al_2010)"</v>
      </c>
      <c r="P410" s="12" t="str">
        <f>"    ref_intext_"&amp;F410&amp;": "&amp;""""&amp;G410&amp;""""</f>
        <v xml:space="preserve">    ref_intext_soria_diaz_et_al_2010: "Soria-Díaz et al., 2010"</v>
      </c>
      <c r="Q410" s="12" t="str">
        <f>"    ref_bib_"&amp;F410&amp;": "&amp;""""&amp;I410&amp;""""</f>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411" spans="2:17" ht="15">
      <c r="B411" s="12" t="b">
        <v>0</v>
      </c>
      <c r="C411" s="12" t="b">
        <v>0</v>
      </c>
      <c r="D411" s="12" t="s">
        <v>786</v>
      </c>
      <c r="E411" s="12" t="b">
        <v>1</v>
      </c>
      <c r="F411" s="12" t="s">
        <v>1586</v>
      </c>
      <c r="G411" s="12" t="s">
        <v>86</v>
      </c>
      <c r="H411" s="12" t="s">
        <v>86</v>
      </c>
      <c r="I411" s="75" t="s">
        <v>1802</v>
      </c>
      <c r="J411" s="70" t="str">
        <f>"&lt;p style="&amp;""""&amp;"padding-left: 2em; text-indent: -2em;"&amp;""""&amp;"&gt;["&amp;I411&amp;"]&lt;/p&gt;{#"&amp;F411&amp;"}&lt;br&gt;&lt;br&gt;"</f>
        <v>&lt;p style="padding-left: 2em; text-indent: -2em;"&gt;[Southwell, D. M., Einoder, L. D., Lahoz‐Monfort, J. J., Fisher, A., Gillespie, G. R., &amp; Wintle, B. A. (2019). Spatially explicit power analysis for detecting occupancy trends for multiple species. *Ecological Applications, 29*, e01950. &lt;https://doi.org/10.1002/eap.1950&gt;]&lt;/p&gt;{#southwell_et_al_2019}&lt;br&gt;&lt;br&gt;</v>
      </c>
      <c r="K411" s="12" t="s">
        <v>621</v>
      </c>
      <c r="L411" s="12" t="str">
        <f>LEFT(I411,141)&amp;" &lt;br&gt; &amp;nbsp;&amp;nbsp;&amp;nbsp;&amp;nbsp;&amp;nbsp;&amp;nbsp;&amp;nbsp;&amp;nbsp;"&amp;MID(I411,2,142)&amp;MID(I411,142,500)&amp;"&lt;br&gt;&lt;br&gt;"</f>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M411" s="12" t="str">
        <f>"{{ ref_intext_"&amp;F411&amp;" }}"</f>
        <v>{{ ref_intext_southwell_et_al_2019 }}</v>
      </c>
      <c r="N411" s="12" t="str">
        <f>"{{ ref_bib_"&amp;F411&amp;" }}"</f>
        <v>{{ ref_bib_southwell_et_al_2019 }}</v>
      </c>
      <c r="O411" s="12" t="str">
        <f>"    ref_intext_"&amp;F411&amp;": "&amp;""""&amp;"["&amp;G411&amp;"](#"&amp;F411&amp;")"&amp;""""</f>
        <v xml:space="preserve">    ref_intext_southwell_et_al_2019: "[Southwell et al., 2019](#southwell_et_al_2019)"</v>
      </c>
      <c r="P411" s="12" t="str">
        <f>"    ref_intext_"&amp;F411&amp;": "&amp;""""&amp;G411&amp;""""</f>
        <v xml:space="preserve">    ref_intext_southwell_et_al_2019: "Southwell et al., 2019"</v>
      </c>
      <c r="Q411" s="12" t="str">
        <f>"    ref_bib_"&amp;F411&amp;": "&amp;""""&amp;I411&amp;""""</f>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412" spans="2:17" ht="15">
      <c r="E412" s="12" t="b">
        <v>1</v>
      </c>
      <c r="F412" s="12" t="s">
        <v>3711</v>
      </c>
      <c r="G412" s="17" t="s">
        <v>3717</v>
      </c>
      <c r="H412" s="17" t="s">
        <v>3717</v>
      </c>
      <c r="I412" s="75" t="s">
        <v>3710</v>
      </c>
      <c r="J412" s="70" t="str">
        <f>"&lt;p style="&amp;""""&amp;"padding-left: 2em; text-indent: -2em;"&amp;""""&amp;"&gt;["&amp;I412&amp;"]&lt;/p&gt;{#"&amp;F412&amp;"}&lt;br&gt;&lt;br&gt;"</f>
        <v>&lt;p style="padding-left: 2em; text-indent: -2em;"&gt;[Spencer, W. D. (2012). Home ranges and the value of spatial information. *Journal of Mammalogy, 93*(4), 929–947. &lt;https://doi.org/10.1644/12-MAMM-S-061.1&gt;]&lt;/p&gt;{#spencer_2012}&lt;br&gt;&lt;br&gt;</v>
      </c>
      <c r="K412" s="12" t="s">
        <v>621</v>
      </c>
      <c r="M412" s="12" t="str">
        <f>"{{ ref_intext_"&amp;F412&amp;" }}"</f>
        <v>{{ ref_intext_spencer_2012 }}</v>
      </c>
      <c r="N412" s="12" t="str">
        <f>"{{ ref_bib_"&amp;F412&amp;" }}"</f>
        <v>{{ ref_bib_spencer_2012 }}</v>
      </c>
      <c r="O412" s="12" t="str">
        <f>"    ref_intext_"&amp;F412&amp;": "&amp;""""&amp;"["&amp;G412&amp;"](#"&amp;F412&amp;")"&amp;""""</f>
        <v xml:space="preserve">    ref_intext_spencer_2012: "[Spencer, 2012](#spencer_2012)"</v>
      </c>
      <c r="P412" s="12" t="str">
        <f>"    ref_intext_"&amp;F412&amp;": "&amp;""""&amp;G412&amp;""""</f>
        <v xml:space="preserve">    ref_intext_spencer_2012: "Spencer, 2012"</v>
      </c>
      <c r="Q412" s="12" t="str">
        <f>"    ref_bib_"&amp;F412&amp;": "&amp;""""&amp;I412&amp;""""</f>
        <v xml:space="preserve">    ref_bib_spencer_2012: "Spencer, W. D. (2012). Home ranges and the value of spatial information. *Journal of Mammalogy, 93*(4), 929–947. &lt;https://doi.org/10.1644/12-MAMM-S-061.1&gt;"</v>
      </c>
    </row>
    <row r="413" spans="2:17" ht="15">
      <c r="E413" s="12" t="b">
        <v>1</v>
      </c>
      <c r="F413" s="12" t="s">
        <v>3377</v>
      </c>
      <c r="G413" s="12" t="s">
        <v>3361</v>
      </c>
      <c r="H413" s="12" t="s">
        <v>3361</v>
      </c>
      <c r="I413" s="75" t="s">
        <v>3407</v>
      </c>
      <c r="J413" s="70" t="str">
        <f>"&lt;p style="&amp;""""&amp;"padding-left: 2em; text-indent: -2em;"&amp;""""&amp;"&gt;["&amp;I413&amp;"]&lt;/p&gt;{#"&amp;F413&amp;"}&lt;br&gt;&lt;br&gt;"</f>
        <v>&lt;p style="padding-left: 2em; text-indent: -2em;"&gt;[Stanton, L. A., Sullivan, M. S., &amp; Fazio, J. M. (2015). A standardized ethogram for the felidae: A tool for behavioral researchers. *Applied Animal Behaviour Science, 173*, 3-16. &lt;https://doi.org/10.1016/j.applanim.2015.04.001&gt;]&lt;/p&gt;{#stanton_et_al_2015}&lt;br&gt;&lt;br&gt;</v>
      </c>
      <c r="K413" s="12" t="s">
        <v>621</v>
      </c>
      <c r="L413" s="12" t="str">
        <f>LEFT(I413,141)&amp;" &lt;br&gt; &amp;nbsp;&amp;nbsp;&amp;nbsp;&amp;nbsp;&amp;nbsp;&amp;nbsp;&amp;nbsp;&amp;nbsp;"&amp;MID(I413,2,142)&amp;MID(I413,142,500)&amp;"&lt;br&gt;&lt;br&gt;"</f>
        <v>Stanton, L. A., Sullivan, M. S., &amp; Fazio, J. M. (2015). A standardized ethogram for the felidae: A tool for behavioral researchers. *Applied  &lt;br&gt; &amp;nbsp;&amp;nbsp;&amp;nbsp;&amp;nbsp;&amp;nbsp;&amp;nbsp;&amp;nbsp;&amp;nbsp;tanton, L. A., Sullivan, M. S., &amp; Fazio, J. M. (2015). A standardized ethogram for the felidae: A tool for behavioral researchers. *Applied AnAnimal Behaviour Science, 173*, 3-16. &lt;https://doi.org/10.1016/j.applanim.2015.04.001&gt;&lt;br&gt;&lt;br&gt;</v>
      </c>
      <c r="M413" s="12" t="str">
        <f>"{{ ref_intext_"&amp;F413&amp;" }}"</f>
        <v>{{ ref_intext_stanton_et_al_2015 }}</v>
      </c>
      <c r="N413" s="12" t="str">
        <f>"{{ ref_bib_"&amp;F413&amp;" }}"</f>
        <v>{{ ref_bib_stanton_et_al_2015 }}</v>
      </c>
      <c r="O413" s="12" t="str">
        <f>"    ref_intext_"&amp;F413&amp;": "&amp;""""&amp;"["&amp;G413&amp;"](#"&amp;F413&amp;")"&amp;""""</f>
        <v xml:space="preserve">    ref_intext_stanton_et_al_2015: "[Stanton et al., 2015](#stanton_et_al_2015)"</v>
      </c>
      <c r="P413" s="12" t="str">
        <f>"    ref_intext_"&amp;F413&amp;": "&amp;""""&amp;G413&amp;""""</f>
        <v xml:space="preserve">    ref_intext_stanton_et_al_2015: "Stanton et al., 2015"</v>
      </c>
      <c r="Q413" s="12" t="str">
        <f>"    ref_bib_"&amp;F413&amp;": "&amp;""""&amp;I413&amp;""""</f>
        <v xml:space="preserve">    ref_bib_stanton_et_al_2015: "Stanton, L. A., Sullivan, M. S., &amp; Fazio, J. M. (2015). A standardized ethogram for the felidae: A tool for behavioral researchers. *Applied Animal Behaviour Science, 173*, 3-16. &lt;https://doi.org/10.1016/j.applanim.2015.04.001&gt;"</v>
      </c>
    </row>
    <row r="414" spans="2:17" ht="15">
      <c r="B414" s="12" t="b">
        <v>1</v>
      </c>
      <c r="C414" s="12" t="b">
        <v>1</v>
      </c>
      <c r="D414" s="12" t="b">
        <v>0</v>
      </c>
      <c r="E414" s="12" t="b">
        <v>1</v>
      </c>
      <c r="F414" s="12" t="s">
        <v>1587</v>
      </c>
      <c r="G414" s="12" t="s">
        <v>82</v>
      </c>
      <c r="H414" s="12" t="s">
        <v>790</v>
      </c>
      <c r="I414" s="75" t="s">
        <v>1806</v>
      </c>
      <c r="J414" s="70" t="str">
        <f>"&lt;p style="&amp;""""&amp;"padding-left: 2em; text-indent: -2em;"&amp;""""&amp;"&gt;["&amp;I414&amp;"]&lt;/p&gt;{#"&amp;F414&amp;"}&lt;br&gt;&lt;br&gt;"</f>
        <v>&lt;p style="padding-left: 2em; text-indent: -2em;"&gt;[Steenweg, R., Whittington, J., &amp; Hebblewhite, M. (2015). *Canadian Rockies remote camera multi-species occupancy project: Examining trends in carnivore populations and their prey*. University of Montana. &lt;http://parkscanadahistory.com/wildlife/steenweg-2015.pdf&gt;]&lt;/p&gt;{#steenweg_et_al_2015}&lt;br&gt;&lt;br&gt;</v>
      </c>
      <c r="K414" s="12" t="s">
        <v>621</v>
      </c>
      <c r="L414" s="12" t="str">
        <f>LEFT(I414,141)&amp;" &lt;br&gt; &amp;nbsp;&amp;nbsp;&amp;nbsp;&amp;nbsp;&amp;nbsp;&amp;nbsp;&amp;nbsp;&amp;nbsp;"&amp;MID(I414,2,142)&amp;MID(I414,142,500)&amp;"&lt;br&gt;&lt;br&gt;"</f>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M414" s="12" t="str">
        <f>"{{ ref_intext_"&amp;F414&amp;" }}"</f>
        <v>{{ ref_intext_steenweg_et_al_2015 }}</v>
      </c>
      <c r="N414" s="12" t="str">
        <f>"{{ ref_bib_"&amp;F414&amp;" }}"</f>
        <v>{{ ref_bib_steenweg_et_al_2015 }}</v>
      </c>
      <c r="O414" s="12" t="str">
        <f>"    ref_intext_"&amp;F414&amp;": "&amp;""""&amp;"["&amp;G414&amp;"](#"&amp;F414&amp;")"&amp;""""</f>
        <v xml:space="preserve">    ref_intext_steenweg_et_al_2015: "[Steenweg et al., 2015](#steenweg_et_al_2015)"</v>
      </c>
      <c r="P414" s="12" t="str">
        <f>"    ref_intext_"&amp;F414&amp;": "&amp;""""&amp;G414&amp;""""</f>
        <v xml:space="preserve">    ref_intext_steenweg_et_al_2015: "Steenweg et al., 2015"</v>
      </c>
      <c r="Q414" s="12" t="str">
        <f>"    ref_bib_"&amp;F414&amp;": "&amp;""""&amp;I414&amp;""""</f>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415" spans="2:17" ht="15">
      <c r="B415" s="12" t="b">
        <v>1</v>
      </c>
      <c r="C415" s="12" t="b">
        <v>1</v>
      </c>
      <c r="D415" s="12" t="b">
        <v>0</v>
      </c>
      <c r="E415" s="12" t="b">
        <v>1</v>
      </c>
      <c r="F415" s="12" t="s">
        <v>1588</v>
      </c>
      <c r="G415" s="12" t="s">
        <v>85</v>
      </c>
      <c r="H415" s="12" t="s">
        <v>85</v>
      </c>
      <c r="I415" s="75" t="s">
        <v>1803</v>
      </c>
      <c r="J415" s="70" t="str">
        <f>"&lt;p style="&amp;""""&amp;"padding-left: 2em; text-indent: -2em;"&amp;""""&amp;"&gt;["&amp;I415&amp;"]&lt;/p&gt;{#"&amp;F415&amp;"}&lt;br&gt;&lt;br&gt;"</f>
        <v>&lt;p style="padding-left: 2em; text-indent: -2em;"&gt;[Steenweg,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&lt;https://doi.org/10.1002/fee.l448&gt;]&lt;/p&gt;{#steenweg_et_al_2017}&lt;br&gt;&lt;br&gt;</v>
      </c>
      <c r="K415" s="12" t="s">
        <v>621</v>
      </c>
      <c r="L415" s="12" t="str">
        <f>LEFT(I415,141)&amp;" &lt;br&gt; &amp;nbsp;&amp;nbsp;&amp;nbsp;&amp;nbsp;&amp;nbsp;&amp;nbsp;&amp;nbsp;&amp;nbsp;"&amp;MID(I415,2,142)&amp;MID(I415,142,500)&amp;"&lt;br&gt;&lt;br&gt;"</f>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M415" s="12" t="str">
        <f>"{{ ref_intext_"&amp;F415&amp;" }}"</f>
        <v>{{ ref_intext_steenweg_et_al_2017 }}</v>
      </c>
      <c r="N415" s="12" t="str">
        <f>"{{ ref_bib_"&amp;F415&amp;" }}"</f>
        <v>{{ ref_bib_steenweg_et_al_2017 }}</v>
      </c>
      <c r="O415" s="12" t="str">
        <f>"    ref_intext_"&amp;F415&amp;": "&amp;""""&amp;"["&amp;G415&amp;"](#"&amp;F415&amp;")"&amp;""""</f>
        <v xml:space="preserve">    ref_intext_steenweg_et_al_2017: "[Steenweg et al., 2017](#steenweg_et_al_2017)"</v>
      </c>
      <c r="P415" s="12" t="str">
        <f>"    ref_intext_"&amp;F415&amp;": "&amp;""""&amp;G415&amp;""""</f>
        <v xml:space="preserve">    ref_intext_steenweg_et_al_2017: "Steenweg et al., 2017"</v>
      </c>
      <c r="Q415" s="12" t="str">
        <f>"    ref_bib_"&amp;F415&amp;": "&amp;""""&amp;I415&amp;""""</f>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416" spans="2:17" ht="15">
      <c r="B416" s="12" t="b">
        <v>1</v>
      </c>
      <c r="C416" s="12" t="b">
        <v>0</v>
      </c>
      <c r="D416" s="12" t="b">
        <v>0</v>
      </c>
      <c r="E416" s="12" t="b">
        <v>1</v>
      </c>
      <c r="F416" s="12" t="s">
        <v>1589</v>
      </c>
      <c r="G416" s="12" t="s">
        <v>83</v>
      </c>
      <c r="H416" s="12" t="s">
        <v>83</v>
      </c>
      <c r="I416" s="75" t="s">
        <v>1804</v>
      </c>
      <c r="J416" s="70" t="str">
        <f>"&lt;p style="&amp;""""&amp;"padding-left: 2em; text-indent: -2em;"&amp;""""&amp;"&gt;["&amp;I416&amp;"]&lt;/p&gt;{#"&amp;F416&amp;"}&lt;br&gt;&lt;br&gt;"</f>
        <v>&lt;p style="padding-left: 2em; text-indent: -2em;"&gt;[Steenweg, R., Hebblewhite, M., Whittington, J., Lukacs, P., &amp; McKelvey, K. (2018). Sampling scales define occupancy and underlying occupancy–abundance relationships in animals. *Ecology*, *99*(1), 172–183. &lt;https://doi.org/10.1002/ecy.2054&gt;]&lt;/p&gt;{#steenweg_et_al_2018}&lt;br&gt;&lt;br&gt;</v>
      </c>
      <c r="K416" s="12" t="s">
        <v>621</v>
      </c>
      <c r="L416" s="12" t="str">
        <f>LEFT(I416,141)&amp;" &lt;br&gt; &amp;nbsp;&amp;nbsp;&amp;nbsp;&amp;nbsp;&amp;nbsp;&amp;nbsp;&amp;nbsp;&amp;nbsp;"&amp;MID(I416,2,142)&amp;MID(I416,142,500)&amp;"&lt;br&gt;&lt;br&gt;"</f>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M416" s="12" t="str">
        <f>"{{ ref_intext_"&amp;F416&amp;" }}"</f>
        <v>{{ ref_intext_steenweg_et_al_2018 }}</v>
      </c>
      <c r="N416" s="12" t="str">
        <f>"{{ ref_bib_"&amp;F416&amp;" }}"</f>
        <v>{{ ref_bib_steenweg_et_al_2018 }}</v>
      </c>
      <c r="O416" s="12" t="str">
        <f>"    ref_intext_"&amp;F416&amp;": "&amp;""""&amp;"["&amp;G416&amp;"](#"&amp;F416&amp;")"&amp;""""</f>
        <v xml:space="preserve">    ref_intext_steenweg_et_al_2018: "[Steenweg et al., 2018](#steenweg_et_al_2018)"</v>
      </c>
      <c r="P416" s="12" t="str">
        <f>"    ref_intext_"&amp;F416&amp;": "&amp;""""&amp;G416&amp;""""</f>
        <v xml:space="preserve">    ref_intext_steenweg_et_al_2018: "Steenweg et al., 2018"</v>
      </c>
      <c r="Q416" s="12" t="str">
        <f>"    ref_bib_"&amp;F416&amp;": "&amp;""""&amp;I416&amp;""""</f>
        <v xml:space="preserve">    ref_bib_steenweg_et_al_2018: "Steenweg, R., Hebblewhite, M., Whittington, J., Lukacs, P., &amp; McKelvey, K. (2018). Sampling scales define occupancy and underlying occupancy–abundance relationships in animals. *Ecology*, *99*(1), 172–183. &lt;https://doi.org/10.1002/ecy.2054&gt;"</v>
      </c>
    </row>
    <row r="417" spans="2:17" ht="15">
      <c r="B417" s="12" t="b">
        <v>1</v>
      </c>
      <c r="C417" s="12" t="b">
        <v>0</v>
      </c>
      <c r="D417" s="12" t="b">
        <v>0</v>
      </c>
      <c r="E417" s="12" t="b">
        <v>1</v>
      </c>
      <c r="F417" s="12" t="s">
        <v>1590</v>
      </c>
      <c r="G417" s="12" t="s">
        <v>84</v>
      </c>
      <c r="H417" s="12" t="s">
        <v>84</v>
      </c>
      <c r="I417" s="75" t="s">
        <v>1805</v>
      </c>
      <c r="J417" s="70" t="str">
        <f>"&lt;p style="&amp;""""&amp;"padding-left: 2em; text-indent: -2em;"&amp;""""&amp;"&gt;["&amp;I417&amp;"]&lt;/p&gt;{#"&amp;F417&amp;"}&lt;br&gt;&lt;br&gt;"</f>
        <v>&lt;p style="padding-left: 2em; text-indent: -2em;"&gt;[Steenweg, R., Hebblewhite, M., Whittington, J., &amp; Mckelvey, K. (2019). Species‐specific Differences in Detection and Occupancy Probabilities Help Drive Ability to Detect Trends in Occupancy. *Ecosphere, 10*(4), Article e02639. &lt;https://doi.org/10.1002/ecs2.2639&gt;]&lt;/p&gt;{#steenweg_et_al_2019}&lt;br&gt;&lt;br&gt;</v>
      </c>
      <c r="K417" s="12" t="s">
        <v>621</v>
      </c>
      <c r="L417" s="12" t="str">
        <f>LEFT(I417,141)&amp;" &lt;br&gt; &amp;nbsp;&amp;nbsp;&amp;nbsp;&amp;nbsp;&amp;nbsp;&amp;nbsp;&amp;nbsp;&amp;nbsp;"&amp;MID(I417,2,142)&amp;MID(I417,142,500)&amp;"&lt;br&gt;&lt;br&gt;"</f>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M417" s="12" t="str">
        <f>"{{ ref_intext_"&amp;F417&amp;" }}"</f>
        <v>{{ ref_intext_steenweg_et_al_2019 }}</v>
      </c>
      <c r="N417" s="12" t="str">
        <f>"{{ ref_bib_"&amp;F417&amp;" }}"</f>
        <v>{{ ref_bib_steenweg_et_al_2019 }}</v>
      </c>
      <c r="O417" s="12" t="str">
        <f>"    ref_intext_"&amp;F417&amp;": "&amp;""""&amp;"["&amp;G417&amp;"](#"&amp;F417&amp;")"&amp;""""</f>
        <v xml:space="preserve">    ref_intext_steenweg_et_al_2019: "[Steenweg et al., 2019](#steenweg_et_al_2019)"</v>
      </c>
      <c r="P417" s="12" t="str">
        <f>"    ref_intext_"&amp;F417&amp;": "&amp;""""&amp;G417&amp;""""</f>
        <v xml:space="preserve">    ref_intext_steenweg_et_al_2019: "Steenweg et al., 2019"</v>
      </c>
      <c r="Q417" s="12" t="str">
        <f>"    ref_bib_"&amp;F417&amp;": "&amp;""""&amp;I417&amp;""""</f>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418" spans="2:17" ht="15">
      <c r="B418" s="12" t="b">
        <v>1</v>
      </c>
      <c r="C418" s="12" t="b">
        <v>0</v>
      </c>
      <c r="D418" s="12" t="b">
        <v>0</v>
      </c>
      <c r="E418" s="12" t="b">
        <v>1</v>
      </c>
      <c r="F418" s="12" t="s">
        <v>1591</v>
      </c>
      <c r="G418" s="12" t="s">
        <v>81</v>
      </c>
      <c r="H418" s="12" t="s">
        <v>81</v>
      </c>
      <c r="I418" s="75" t="s">
        <v>1807</v>
      </c>
      <c r="J418" s="70" t="str">
        <f>"&lt;p style="&amp;""""&amp;"padding-left: 2em; text-indent: -2em;"&amp;""""&amp;"&gt;["&amp;I418&amp;"]&lt;/p&gt;{#"&amp;F418&amp;"}&lt;br&gt;&lt;br&gt;"</f>
        <v>&lt;p style="padding-left: 2em; text-indent: -2em;"&gt;[Steinbeiser, C. M., Kioko, J., Maresi, A., Kaitilia, R., &amp; Kiffner, C. (2019). Relative Abundance and Activity Patterns Explain Method-Related Differences in Mammalian Species Richness Estimates. *Journal of Mammalogy, 100*(1), 192–201. &lt;https://doi.org/10.1093/jmammal/gyy175&gt;]&lt;/p&gt;{#steinbeiser_et_al_2019}&lt;br&gt;&lt;br&gt;</v>
      </c>
      <c r="K418" s="12" t="s">
        <v>621</v>
      </c>
      <c r="L418" s="12" t="str">
        <f>LEFT(I418,141)&amp;" &lt;br&gt; &amp;nbsp;&amp;nbsp;&amp;nbsp;&amp;nbsp;&amp;nbsp;&amp;nbsp;&amp;nbsp;&amp;nbsp;"&amp;MID(I418,2,142)&amp;MID(I418,142,500)&amp;"&lt;br&gt;&lt;br&gt;"</f>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M418" s="12" t="str">
        <f>"{{ ref_intext_"&amp;F418&amp;" }}"</f>
        <v>{{ ref_intext_steinbeiser_et_al_2019 }}</v>
      </c>
      <c r="N418" s="12" t="str">
        <f>"{{ ref_bib_"&amp;F418&amp;" }}"</f>
        <v>{{ ref_bib_steinbeiser_et_al_2019 }}</v>
      </c>
      <c r="O418" s="12" t="str">
        <f>"    ref_intext_"&amp;F418&amp;": "&amp;""""&amp;"["&amp;G418&amp;"](#"&amp;F418&amp;")"&amp;""""</f>
        <v xml:space="preserve">    ref_intext_steinbeiser_et_al_2019: "[Steinbeiser et al., 2019](#steinbeiser_et_al_2019)"</v>
      </c>
      <c r="P418" s="12" t="str">
        <f>"    ref_intext_"&amp;F418&amp;": "&amp;""""&amp;G418&amp;""""</f>
        <v xml:space="preserve">    ref_intext_steinbeiser_et_al_2019: "Steinbeiser et al., 2019"</v>
      </c>
      <c r="Q418" s="12" t="str">
        <f>"    ref_bib_"&amp;F418&amp;": "&amp;""""&amp;I418&amp;""""</f>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419" spans="2:17" ht="15">
      <c r="E419" s="12" t="b">
        <v>1</v>
      </c>
      <c r="F419" s="12" t="s">
        <v>2923</v>
      </c>
      <c r="G419" s="12" t="s">
        <v>2924</v>
      </c>
      <c r="H419" s="12" t="s">
        <v>2924</v>
      </c>
      <c r="I419" s="75" t="s">
        <v>2914</v>
      </c>
      <c r="J419" s="70" t="str">
        <f>"&lt;p style="&amp;""""&amp;"padding-left: 2em; text-indent: -2em;"&amp;""""&amp;"&gt;["&amp;I419&amp;"]&lt;/p&gt;{#"&amp;F419&amp;"}&lt;br&gt;&lt;br&gt;"</f>
        <v>&lt;p style="padding-left: 2em; text-indent: -2em;"&gt;[Stewart, F. E. C., Fisher, J. T., Burton, A. C., &amp; Volpe, J. P. (2018). Species occurrence data reflect the magnitude of animal movements better than the proximity of animal space use. *Ecosphere, 9*(2), e02112. &lt;https://doi.org/10.1002/ecs2.2112&gt;]&lt;/p&gt;{#stewart_et_al_2018}&lt;br&gt;&lt;br&gt;</v>
      </c>
      <c r="K419" s="12" t="s">
        <v>621</v>
      </c>
      <c r="L419" s="12" t="str">
        <f>LEFT(I419,141)&amp;" &lt;br&gt; &amp;nbsp;&amp;nbsp;&amp;nbsp;&amp;nbsp;&amp;nbsp;&amp;nbsp;&amp;nbsp;&amp;nbsp;"&amp;MID(I419,2,142)&amp;MID(I419,142,500)&amp;"&lt;br&gt;&lt;br&gt;"</f>
        <v>Stewart, F. E. C., Fisher, J. T., Burton, A. C., &amp; Volpe, J. P. (2018). Species occurrence data reflect the magnitude of animal movements bet &lt;br&gt; &amp;nbsp;&amp;nbsp;&amp;nbsp;&amp;nbsp;&amp;nbsp;&amp;nbsp;&amp;nbsp;&amp;nbsp;tewart, F. E. C., Fisher, J. T., Burton, A. C., &amp; Volpe, J. P. (2018). Species occurrence data reflect the magnitude of animal movements betteter than the proximity of animal space use. *Ecosphere, 9*(2), e02112. &lt;https://doi.org/10.1002/ecs2.2112&gt;&lt;br&gt;&lt;br&gt;</v>
      </c>
      <c r="M419" s="12" t="str">
        <f>"{{ ref_intext_"&amp;F419&amp;" }}"</f>
        <v>{{ ref_intext_stewart_et_al_2018 }}</v>
      </c>
      <c r="N419" s="12" t="str">
        <f>"{{ ref_bib_"&amp;F419&amp;" }}"</f>
        <v>{{ ref_bib_stewart_et_al_2018 }}</v>
      </c>
      <c r="O419" s="12" t="str">
        <f>"    ref_intext_"&amp;F419&amp;": "&amp;""""&amp;"["&amp;G419&amp;"](#"&amp;F419&amp;")"&amp;""""</f>
        <v xml:space="preserve">    ref_intext_stewart_et_al_2018: "[Stewart et al., 2018](#stewart_et_al_2018)"</v>
      </c>
      <c r="P419" s="12" t="str">
        <f>"    ref_intext_"&amp;F419&amp;": "&amp;""""&amp;G419&amp;""""</f>
        <v xml:space="preserve">    ref_intext_stewart_et_al_2018: "Stewart et al., 2018"</v>
      </c>
      <c r="Q419" s="12" t="str">
        <f>"    ref_bib_"&amp;F419&amp;": "&amp;""""&amp;I419&amp;""""</f>
        <v xml:space="preserve">    ref_bib_stewart_et_al_2018: "Stewart, F. E. C., Fisher, J. T., Burton, A. C., &amp; Volpe, J. P. (2018). Species occurrence data reflect the magnitude of animal movements better than the proximity of animal space use. *Ecosphere, 9*(2), e02112. &lt;https://doi.org/10.1002/ecs2.2112&gt;"</v>
      </c>
    </row>
    <row r="420" spans="2:17" ht="15">
      <c r="E420" s="12" t="b">
        <v>1</v>
      </c>
      <c r="F420" s="12" t="s">
        <v>2918</v>
      </c>
      <c r="G420" s="12" t="s">
        <v>2916</v>
      </c>
      <c r="H420" s="12" t="s">
        <v>2916</v>
      </c>
      <c r="I420" s="75" t="s">
        <v>2922</v>
      </c>
      <c r="J420" s="70" t="str">
        <f>"&lt;p style="&amp;""""&amp;"padding-left: 2em; text-indent: -2em;"&amp;""""&amp;"&gt;["&amp;I420&amp;"]&lt;/p&gt;{#"&amp;F420&amp;"}&lt;br&gt;&lt;br&gt;"</f>
        <v>&lt;p style="padding-left: 2em; text-indent: -2em;"&gt;[Stewart, F. E. C., Volpe, J. P., Eaton, B. R., Hood, G. A., Vujnovic, D., &amp; Fisher, J. T. (2019b). Protected areas alone rarely predict mammalian biodiversity across spatial scales in an Albertan working landscape. *Biological Conservation, 240*, 108252. &lt;https://doi.org/10.1016/j.biocon.2019.108252&gt;]&lt;/p&gt;{#stewart_et_al_2019a}&lt;br&gt;&lt;br&gt;</v>
      </c>
      <c r="K420" s="12" t="s">
        <v>621</v>
      </c>
      <c r="L420" s="12" t="str">
        <f>LEFT(I420,141)&amp;" &lt;br&gt; &amp;nbsp;&amp;nbsp;&amp;nbsp;&amp;nbsp;&amp;nbsp;&amp;nbsp;&amp;nbsp;&amp;nbsp;"&amp;MID(I420,2,142)&amp;MID(I420,142,500)&amp;"&lt;br&gt;&lt;br&gt;"</f>
        <v>Stewart, F. E. C., Volpe, J. P., Eaton, B. R., Hood, G. A., Vujnovic, D., &amp; Fisher, J. T. (2019b). Protected areas alone rarely predict mamma &lt;br&gt; &amp;nbsp;&amp;nbsp;&amp;nbsp;&amp;nbsp;&amp;nbsp;&amp;nbsp;&amp;nbsp;&amp;nbsp;tewart, F. E. C., Volpe, J. P., Eaton, B. R., Hood, G. A., Vujnovic, D., &amp; Fisher, J. T. (2019b). Protected areas alone rarely predict mammalilian biodiversity across spatial scales in an Albertan working landscape. *Biological Conservation, 240*, 108252. &lt;https://doi.org/10.1016/j.biocon.2019.108252&gt;&lt;br&gt;&lt;br&gt;</v>
      </c>
      <c r="M420" s="12" t="str">
        <f>"{{ ref_intext_"&amp;F420&amp;" }}"</f>
        <v>{{ ref_intext_stewart_et_al_2019a }}</v>
      </c>
      <c r="N420" s="12" t="str">
        <f>"{{ ref_bib_"&amp;F420&amp;" }}"</f>
        <v>{{ ref_bib_stewart_et_al_2019a }}</v>
      </c>
      <c r="O420" s="12" t="str">
        <f>"    ref_intext_"&amp;F420&amp;": "&amp;""""&amp;"["&amp;G420&amp;"](#"&amp;F420&amp;")"&amp;""""</f>
        <v xml:space="preserve">    ref_intext_stewart_et_al_2019a: "[Stewart et al., 2019a](#stewart_et_al_2019a)"</v>
      </c>
      <c r="P420" s="12" t="str">
        <f>"    ref_intext_"&amp;F420&amp;": "&amp;""""&amp;G420&amp;""""</f>
        <v xml:space="preserve">    ref_intext_stewart_et_al_2019a: "Stewart et al., 2019a"</v>
      </c>
      <c r="Q420" s="12" t="str">
        <f>"    ref_bib_"&amp;F420&amp;": "&amp;""""&amp;I420&amp;""""</f>
        <v xml:space="preserve">    ref_bib_stewart_et_al_2019a: "Stewart, F. E. C., Volpe, J. P., Eaton, B. R., Hood, G. A., Vujnovic, D., &amp; Fisher, J. T. (2019b). Protected areas alone rarely predict mammalian biodiversity across spatial scales in an Albertan working landscape. *Biological Conservation, 240*, 108252. &lt;https://doi.org/10.1016/j.biocon.2019.108252&gt;"</v>
      </c>
    </row>
    <row r="421" spans="2:17" ht="15">
      <c r="E421" s="12" t="b">
        <v>1</v>
      </c>
      <c r="F421" s="12" t="s">
        <v>2917</v>
      </c>
      <c r="G421" s="12" t="s">
        <v>2915</v>
      </c>
      <c r="H421" s="12" t="s">
        <v>2915</v>
      </c>
      <c r="I421" s="75" t="s">
        <v>2925</v>
      </c>
      <c r="J421" s="70" t="str">
        <f>"&lt;p style="&amp;""""&amp;"padding-left: 2em; text-indent: -2em;"&amp;""""&amp;"&gt;["&amp;I421&amp;"]&lt;/p&gt;{#"&amp;F421&amp;"}&lt;br&gt;&lt;br&gt;"</f>
        <v>&lt;p style="padding-left: 2em; text-indent: -2em;"&gt;[Stewart, F. E. C., Volpe, J. P., &amp; Fisher, J. T. (2019b). The Debate About Bait: A Red Herring in Wildlife Research. *The Journal of Wildlife Management, 83*(4), 985–992. &lt;https://doi.org/10.1002/jwmg.21657&gt;]&lt;/p&gt;{#stewart_et_al_2019b}&lt;br&gt;&lt;br&gt;</v>
      </c>
      <c r="K421" s="12" t="s">
        <v>621</v>
      </c>
      <c r="L421" s="12" t="str">
        <f>LEFT(I421,141)&amp;" &lt;br&gt; &amp;nbsp;&amp;nbsp;&amp;nbsp;&amp;nbsp;&amp;nbsp;&amp;nbsp;&amp;nbsp;&amp;nbsp;"&amp;MID(I421,2,142)&amp;MID(I421,142,500)&amp;"&lt;br&gt;&lt;br&gt;"</f>
        <v>Stewart, F. E. C., Volpe, J. P., &amp; Fisher, J. T. (2019b). The Debate About Bait: A Red Herring in Wildlife Research. *The Journal of Wildlife &lt;br&gt; &amp;nbsp;&amp;nbsp;&amp;nbsp;&amp;nbsp;&amp;nbsp;&amp;nbsp;&amp;nbsp;&amp;nbsp;tewart, F. E. C., Volpe, J. P., &amp; Fisher, J. T. (2019b). The Debate About Bait: A Red Herring in Wildlife Research. *The Journal of Wildlife M Management, 83*(4), 985–992. &lt;https://doi.org/10.1002/jwmg.21657&gt;&lt;br&gt;&lt;br&gt;</v>
      </c>
      <c r="M421" s="12" t="str">
        <f>"{{ ref_intext_"&amp;F421&amp;" }}"</f>
        <v>{{ ref_intext_stewart_et_al_2019b }}</v>
      </c>
      <c r="N421" s="12" t="str">
        <f>"{{ ref_bib_"&amp;F421&amp;" }}"</f>
        <v>{{ ref_bib_stewart_et_al_2019b }}</v>
      </c>
      <c r="O421" s="12" t="str">
        <f>"    ref_intext_"&amp;F421&amp;": "&amp;""""&amp;"["&amp;G421&amp;"](#"&amp;F421&amp;")"&amp;""""</f>
        <v xml:space="preserve">    ref_intext_stewart_et_al_2019b: "[Stewart et al., 2019b](#stewart_et_al_2019b)"</v>
      </c>
      <c r="P421" s="12" t="str">
        <f>"    ref_intext_"&amp;F421&amp;": "&amp;""""&amp;G421&amp;""""</f>
        <v xml:space="preserve">    ref_intext_stewart_et_al_2019b: "Stewart et al., 2019b"</v>
      </c>
      <c r="Q421" s="12" t="str">
        <f>"    ref_bib_"&amp;F421&amp;": "&amp;""""&amp;I421&amp;""""</f>
        <v xml:space="preserve">    ref_bib_stewart_et_al_2019b: "Stewart, F. E. C., Volpe, J. P., &amp; Fisher, J. T. (2019b). The Debate About Bait: A Red Herring in Wildlife Research. *The Journal of Wildlife Management, 83*(4), 985–992. &lt;https://doi.org/10.1002/jwmg.21657&gt;"</v>
      </c>
    </row>
    <row r="422" spans="2:17" ht="15">
      <c r="B422" s="12" t="b">
        <v>1</v>
      </c>
      <c r="C422" s="12" t="b">
        <v>0</v>
      </c>
      <c r="D422" s="12" t="b">
        <v>0</v>
      </c>
      <c r="E422" s="12" t="b">
        <v>1</v>
      </c>
      <c r="F422" s="12" t="s">
        <v>1592</v>
      </c>
      <c r="G422" s="12" t="s">
        <v>80</v>
      </c>
      <c r="H422" s="12" t="s">
        <v>80</v>
      </c>
      <c r="I422" s="75" t="s">
        <v>1808</v>
      </c>
      <c r="J422" s="70" t="str">
        <f>"&lt;p style="&amp;""""&amp;"padding-left: 2em; text-indent: -2em;"&amp;""""&amp;"&gt;["&amp;I422&amp;"]&lt;/p&gt;{#"&amp;F422&amp;"}&lt;br&gt;&lt;br&gt;"</f>
        <v>&lt;p style="padding-left: 2em; text-indent: -2em;"&gt;[Stokeld,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&lt;https://doi.org/10.1071/WR15083&gt;]&lt;/p&gt;{#stokeld_et_al_2016}&lt;br&gt;&lt;br&gt;</v>
      </c>
      <c r="K422" s="12" t="s">
        <v>621</v>
      </c>
      <c r="L422" s="12" t="str">
        <f>LEFT(I422,141)&amp;" &lt;br&gt; &amp;nbsp;&amp;nbsp;&amp;nbsp;&amp;nbsp;&amp;nbsp;&amp;nbsp;&amp;nbsp;&amp;nbsp;"&amp;MID(I422,2,142)&amp;MID(I422,142,500)&amp;"&lt;br&gt;&lt;br&gt;"</f>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M422" s="12" t="str">
        <f>"{{ ref_intext_"&amp;F422&amp;" }}"</f>
        <v>{{ ref_intext_stokeld_et_al_2016 }}</v>
      </c>
      <c r="N422" s="12" t="str">
        <f>"{{ ref_bib_"&amp;F422&amp;" }}"</f>
        <v>{{ ref_bib_stokeld_et_al_2016 }}</v>
      </c>
      <c r="O422" s="12" t="str">
        <f>"    ref_intext_"&amp;F422&amp;": "&amp;""""&amp;"["&amp;G422&amp;"](#"&amp;F422&amp;")"&amp;""""</f>
        <v xml:space="preserve">    ref_intext_stokeld_et_al_2016: "[Stokeld et al., 2016](#stokeld_et_al_2016)"</v>
      </c>
      <c r="P422" s="12" t="str">
        <f>"    ref_intext_"&amp;F422&amp;": "&amp;""""&amp;G422&amp;""""</f>
        <v xml:space="preserve">    ref_intext_stokeld_et_al_2016: "Stokeld et al., 2016"</v>
      </c>
      <c r="Q422" s="12" t="str">
        <f>"    ref_bib_"&amp;F422&amp;": "&amp;""""&amp;I422&amp;""""</f>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423" spans="2:17" ht="15">
      <c r="E423" s="12" t="b">
        <v>1</v>
      </c>
      <c r="F423" s="17" t="s">
        <v>3959</v>
      </c>
      <c r="G423" s="12" t="s">
        <v>3958</v>
      </c>
      <c r="H423" s="12" t="s">
        <v>3958</v>
      </c>
      <c r="I423" s="75" t="s">
        <v>3960</v>
      </c>
      <c r="J423" s="70" t="str">
        <f>"&lt;p style="&amp;""""&amp;"padding-left: 2em; text-indent: -2em;"&amp;""""&amp;"&gt;["&amp;I423&amp;"]&lt;/p&gt;{#"&amp;F423&amp;"}&lt;br&gt;&lt;br&gt;"</f>
        <v>&lt;p style="padding-left: 2em; text-indent: -2em;"&gt;[Strimas-Mackey, M., Hochachka, W. M., Ruiz-Gutierrez, V., Robinson, O. J., Miller, E. T., Auer, T., Kelling, S., Fink, D., &amp; Johnston, A. (2023). Best Practices for Using eBird Data. Version 2.0. &lt;https://ebird.github.io/ebird-best-practices&gt;. Cornell Lab of Ornithology, Ithaca, New York. &lt;https://doi.org/10.5281/zenodo.3620739&gt;]&lt;/p&gt;{#strimasmackey_et_al_2023}&lt;br&gt;&lt;br&gt;</v>
      </c>
      <c r="K423" s="12" t="s">
        <v>621</v>
      </c>
      <c r="M423" s="12" t="str">
        <f>"{{ ref_intext_"&amp;F423&amp;" }}"</f>
        <v>{{ ref_intext_strimasmackey_et_al_2023 }}</v>
      </c>
      <c r="N423" s="12" t="str">
        <f>"{{ ref_bib_"&amp;F423&amp;" }}"</f>
        <v>{{ ref_bib_strimasmackey_et_al_2023 }}</v>
      </c>
      <c r="O423" s="12" t="str">
        <f>"    ref_intext_"&amp;F423&amp;": "&amp;""""&amp;"["&amp;G423&amp;"](#"&amp;F423&amp;")"&amp;""""</f>
        <v xml:space="preserve">    ref_intext_strimasmackey_et_al_2023: "[Strimas-Mackey et al., 2023](#strimasmackey_et_al_2023)"</v>
      </c>
      <c r="P423" s="12" t="str">
        <f>"    ref_intext_"&amp;F423&amp;": "&amp;""""&amp;G423&amp;""""</f>
        <v xml:space="preserve">    ref_intext_strimasmackey_et_al_2023: "Strimas-Mackey et al., 2023"</v>
      </c>
      <c r="Q423" s="12" t="str">
        <f>"    ref_bib_"&amp;F423&amp;": "&amp;""""&amp;I423&amp;""""</f>
        <v xml:space="preserve">    ref_bib_strimasmackey_et_al_2023: "Strimas-Mackey, M., Hochachka, W. M., Ruiz-Gutierrez, V., Robinson, O. J., Miller, E. T., Auer, T., Kelling, S., Fink, D., &amp; Johnston, A. (2023). Best Practices for Using eBird Data. Version 2.0. &lt;https://ebird.github.io/ebird-best-practices&gt;. Cornell Lab of Ornithology, Ithaca, New York. &lt;https://doi.org/10.5281/zenodo.3620739&gt;"</v>
      </c>
    </row>
    <row r="424" spans="2:17" ht="15">
      <c r="B424" s="12" t="b">
        <v>0</v>
      </c>
      <c r="C424" s="12" t="b">
        <v>0</v>
      </c>
      <c r="E424" s="12" t="b">
        <v>1</v>
      </c>
      <c r="F424" s="12" t="s">
        <v>2106</v>
      </c>
      <c r="G424" s="12" t="s">
        <v>2105</v>
      </c>
      <c r="H424" s="12" t="s">
        <v>2105</v>
      </c>
      <c r="I424" s="75" t="s">
        <v>2605</v>
      </c>
      <c r="J424" s="70" t="str">
        <f>"&lt;p style="&amp;""""&amp;"padding-left: 2em; text-indent: -2em;"&amp;""""&amp;"&gt;["&amp;I424&amp;"]&lt;/p&gt;{#"&amp;F424&amp;"}&lt;br&gt;&lt;br&gt;"</f>
        <v>&lt;p style="padding-left: 2em; text-indent: -2em;"&gt;[Styring, A. (2020a, May 4). *Field Ecology - Diversity Metrics in R.* [Video]. YouTube. &lt;https://www.youtube.com/watch?v=KBByV3kR3IA&gt;]&lt;/p&gt;{#styring_2020a}&lt;br&gt;&lt;br&gt;</v>
      </c>
      <c r="K424" s="12" t="s">
        <v>1930</v>
      </c>
      <c r="L424" s="12" t="str">
        <f>LEFT(I424,141)&amp;" &lt;br&gt; &amp;nbsp;&amp;nbsp;&amp;nbsp;&amp;nbsp;&amp;nbsp;&amp;nbsp;&amp;nbsp;&amp;nbsp;"&amp;MID(I424,2,142)&amp;MID(I424,142,500)&amp;"&lt;br&gt;&lt;br&gt;"</f>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M424" s="12" t="str">
        <f>"{{ ref_intext_"&amp;F424&amp;" }}"</f>
        <v>{{ ref_intext_styring_2020a }}</v>
      </c>
      <c r="N424" s="12" t="str">
        <f>"{{ ref_bib_"&amp;F424&amp;" }}"</f>
        <v>{{ ref_bib_styring_2020a }}</v>
      </c>
      <c r="O424" s="12" t="str">
        <f>"    ref_intext_"&amp;F424&amp;": "&amp;""""&amp;"["&amp;G424&amp;"](#"&amp;F424&amp;")"&amp;""""</f>
        <v xml:space="preserve">    ref_intext_styring_2020a: "[Styring, 2020a](#styring_2020a)"</v>
      </c>
      <c r="P424" s="12" t="str">
        <f>"    ref_intext_"&amp;F424&amp;": "&amp;""""&amp;G424&amp;""""</f>
        <v xml:space="preserve">    ref_intext_styring_2020a: "Styring, 2020a"</v>
      </c>
      <c r="Q424" s="12" t="str">
        <f>"    ref_bib_"&amp;F424&amp;": "&amp;""""&amp;I424&amp;""""</f>
        <v xml:space="preserve">    ref_bib_styring_2020a: "Styring, A. (2020a, May 4). *Field Ecology - Diversity Metrics in R.* [Video]. YouTube. &lt;https://www.youtube.com/watch?v=KBByV3kR3IA&gt;"</v>
      </c>
    </row>
    <row r="425" spans="2:17" ht="15">
      <c r="B425" s="12" t="b">
        <v>0</v>
      </c>
      <c r="C425" s="12" t="b">
        <v>0</v>
      </c>
      <c r="E425" s="12" t="b">
        <v>1</v>
      </c>
      <c r="F425" s="12" t="s">
        <v>2104</v>
      </c>
      <c r="G425" s="12" t="s">
        <v>2103</v>
      </c>
      <c r="H425" s="12" t="s">
        <v>2103</v>
      </c>
      <c r="I425" s="75" t="s">
        <v>2107</v>
      </c>
      <c r="J425" s="70" t="str">
        <f>"&lt;p style="&amp;""""&amp;"padding-left: 2em; text-indent: -2em;"&amp;""""&amp;"&gt;["&amp;I425&amp;"]&lt;/p&gt;{#"&amp;F425&amp;"}&lt;br&gt;&lt;br&gt;"</f>
        <v>&lt;p style="padding-left: 2em; text-indent: -2em;"&gt;[Styring, A. (2020b, Jun 22). *Generating a species accumulation plot in excel for BBS data.*  [Video]. YouTube. &lt;https://www.youtube.com/watch?reload=9&amp;app=desktop&amp;v=OEWdPm3zg9I&gt;]&lt;/p&gt;{#styring_2020b}&lt;br&gt;&lt;br&gt;</v>
      </c>
      <c r="K425" s="12" t="s">
        <v>2108</v>
      </c>
      <c r="L425" s="12" t="str">
        <f>LEFT(I425,141)&amp;" &lt;br&gt; &amp;nbsp;&amp;nbsp;&amp;nbsp;&amp;nbsp;&amp;nbsp;&amp;nbsp;&amp;nbsp;&amp;nbsp;"&amp;MID(I425,2,142)&amp;MID(I425,142,500)&amp;"&lt;br&gt;&lt;br&gt;"</f>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M425" s="12" t="str">
        <f>"{{ ref_intext_"&amp;F425&amp;" }}"</f>
        <v>{{ ref_intext_styring_2020b }}</v>
      </c>
      <c r="N425" s="12" t="str">
        <f>"{{ ref_bib_"&amp;F425&amp;" }}"</f>
        <v>{{ ref_bib_styring_2020b }}</v>
      </c>
      <c r="O425" s="12" t="str">
        <f>"    ref_intext_"&amp;F425&amp;": "&amp;""""&amp;"["&amp;G425&amp;"](#"&amp;F425&amp;")"&amp;""""</f>
        <v xml:space="preserve">    ref_intext_styring_2020b: "[Styring, 2020b](#styring_2020b)"</v>
      </c>
      <c r="P425" s="12" t="str">
        <f>"    ref_intext_"&amp;F425&amp;": "&amp;""""&amp;G425&amp;""""</f>
        <v xml:space="preserve">    ref_intext_styring_2020b: "Styring, 2020b"</v>
      </c>
      <c r="Q425" s="12" t="str">
        <f>"    ref_bib_"&amp;F425&amp;": "&amp;""""&amp;I425&amp;""""</f>
        <v xml:space="preserve">    ref_bib_styring_2020b: "Styring, A. (2020b, Jun 22). *Generating a species accumulation plot in excel for BBS data.*  [Video]. YouTube. &lt;https://www.youtube.com/watch?reload=9&amp;app=desktop&amp;v=OEWdPm3zg9I&gt;"</v>
      </c>
    </row>
    <row r="426" spans="2:17" ht="15">
      <c r="B426" s="12" t="b">
        <v>0</v>
      </c>
      <c r="C426" s="12" t="b">
        <v>0</v>
      </c>
      <c r="D426" s="12" t="b">
        <v>1</v>
      </c>
      <c r="E426" s="12" t="b">
        <v>1</v>
      </c>
      <c r="F426" s="12" t="s">
        <v>1593</v>
      </c>
      <c r="G426" s="12" t="s">
        <v>79</v>
      </c>
      <c r="H426" s="12" t="s">
        <v>79</v>
      </c>
      <c r="I426" s="75" t="s">
        <v>2681</v>
      </c>
      <c r="J426" s="70" t="str">
        <f>"&lt;p style="&amp;""""&amp;"padding-left: 2em; text-indent: -2em;"&amp;""""&amp;"&gt;["&amp;I426&amp;"]&lt;/p&gt;{#"&amp;F426&amp;"}&lt;br&gt;&lt;br&gt;"</f>
        <v>&lt;p style="padding-left: 2em; text-indent: -2em;"&gt;[Suárez-Tangil, B. D., &amp; Rodríguez, A. (2017). Detection of Iberian terrestrial mammals employing olfactory, visual and auditory attractants. *European Journal of Wildlife Research, 63*(6). &lt;https://doi.org/10.1007/s10344-017-1150-1&gt;]&lt;/p&gt;{#suarez_tangil_et_al_2017}&lt;br&gt;&lt;br&gt;</v>
      </c>
      <c r="K426" s="12" t="s">
        <v>621</v>
      </c>
      <c r="L426" s="12" t="str">
        <f>LEFT(I426,141)&amp;" &lt;br&gt; &amp;nbsp;&amp;nbsp;&amp;nbsp;&amp;nbsp;&amp;nbsp;&amp;nbsp;&amp;nbsp;&amp;nbsp;"&amp;MID(I426,2,142)&amp;MID(I426,142,500)&amp;"&lt;br&gt;&lt;br&gt;"</f>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M426" s="12" t="str">
        <f>"{{ ref_intext_"&amp;F426&amp;" }}"</f>
        <v>{{ ref_intext_suarez_tangil_et_al_2017 }}</v>
      </c>
      <c r="N426" s="12" t="str">
        <f>"{{ ref_bib_"&amp;F426&amp;" }}"</f>
        <v>{{ ref_bib_suarez_tangil_et_al_2017 }}</v>
      </c>
      <c r="O426" s="12" t="str">
        <f>"    ref_intext_"&amp;F426&amp;": "&amp;""""&amp;"["&amp;G426&amp;"](#"&amp;F426&amp;")"&amp;""""</f>
        <v xml:space="preserve">    ref_intext_suarez_tangil_et_al_2017: "[Suárez-Tangil et al., 2017](#suarez_tangil_et_al_2017)"</v>
      </c>
      <c r="P426" s="12" t="str">
        <f>"    ref_intext_"&amp;F426&amp;": "&amp;""""&amp;G426&amp;""""</f>
        <v xml:space="preserve">    ref_intext_suarez_tangil_et_al_2017: "Suárez-Tangil et al., 2017"</v>
      </c>
      <c r="Q426" s="12" t="str">
        <f>"    ref_bib_"&amp;F426&amp;": "&amp;""""&amp;I426&amp;""""</f>
        <v xml:space="preserve">    ref_bib_suarez_tangil_et_al_2017: "Suárez-Tangil, B. D., &amp; Rodríguez, A. (2017). Detection of Iberian terrestrial mammals employing olfactory, visual and auditory attractants. *European Journal of Wildlife Research, 63*(6). &lt;https://doi.org/10.1007/s10344-017-1150-1&gt;"</v>
      </c>
    </row>
    <row r="427" spans="2:17" ht="15">
      <c r="B427" s="12" t="b">
        <v>1</v>
      </c>
      <c r="C427" s="12" t="b">
        <v>0</v>
      </c>
      <c r="D427" s="12" t="b">
        <v>0</v>
      </c>
      <c r="E427" s="12" t="b">
        <v>1</v>
      </c>
      <c r="F427" s="12" t="s">
        <v>1594</v>
      </c>
      <c r="G427" s="12" t="s">
        <v>78</v>
      </c>
      <c r="H427" s="12" t="s">
        <v>789</v>
      </c>
      <c r="I427" s="75" t="s">
        <v>1811</v>
      </c>
      <c r="J427" s="70" t="str">
        <f>"&lt;p style="&amp;""""&amp;"padding-left: 2em; text-indent: -2em;"&amp;""""&amp;"&gt;["&amp;I427&amp;"]&lt;/p&gt;{#"&amp;F427&amp;"}&lt;br&gt;&lt;br&gt;"</f>
        <v>&lt;p style="padding-left: 2em; text-indent: -2em;"&gt;[Sun, C. C., Fuller, A. K., &amp; Royle., J. A. (2014). Trap Configuration and Spacing Influences Parameter Estimates in Spatial Capture-Recapture Models. *PLoS One, 9*(2): e88025. &lt;https://doi.org/10.1371/journal.pone.0088025&gt;]&lt;/p&gt;{#sun_et_al_2014}&lt;br&gt;&lt;br&gt;</v>
      </c>
      <c r="K427" s="12" t="s">
        <v>621</v>
      </c>
      <c r="L427" s="12" t="str">
        <f>LEFT(I427,141)&amp;" &lt;br&gt; &amp;nbsp;&amp;nbsp;&amp;nbsp;&amp;nbsp;&amp;nbsp;&amp;nbsp;&amp;nbsp;&amp;nbsp;"&amp;MID(I427,2,142)&amp;MID(I427,142,500)&amp;"&lt;br&gt;&lt;br&gt;"</f>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M427" s="12" t="str">
        <f>"{{ ref_intext_"&amp;F427&amp;" }}"</f>
        <v>{{ ref_intext_sun_et_al_2014 }}</v>
      </c>
      <c r="N427" s="12" t="str">
        <f>"{{ ref_bib_"&amp;F427&amp;" }}"</f>
        <v>{{ ref_bib_sun_et_al_2014 }}</v>
      </c>
      <c r="O427" s="12" t="str">
        <f>"    ref_intext_"&amp;F427&amp;": "&amp;""""&amp;"["&amp;G427&amp;"](#"&amp;F427&amp;")"&amp;""""</f>
        <v xml:space="preserve">    ref_intext_sun_et_al_2014: "[Sun et al., 2014](#sun_et_al_2014)"</v>
      </c>
      <c r="P427" s="12" t="str">
        <f>"    ref_intext_"&amp;F427&amp;": "&amp;""""&amp;G427&amp;""""</f>
        <v xml:space="preserve">    ref_intext_sun_et_al_2014: "Sun et al., 2014"</v>
      </c>
      <c r="Q427" s="12" t="str">
        <f>"    ref_bib_"&amp;F427&amp;": "&amp;""""&amp;I427&amp;""""</f>
        <v xml:space="preserve">    ref_bib_sun_et_al_2014: "Sun, C. C., Fuller, A. K., &amp; Royle., J. A. (2014). Trap Configuration and Spacing Influences Parameter Estimates in Spatial Capture-Recapture Models. *PLoS One, 9*(2): e88025. &lt;https://doi.org/10.1371/journal.pone.0088025&gt;"</v>
      </c>
    </row>
    <row r="428" spans="2:17" ht="15">
      <c r="B428" s="12" t="b">
        <v>1</v>
      </c>
      <c r="C428" s="12" t="b">
        <v>1</v>
      </c>
      <c r="D428" s="12" t="b">
        <v>0</v>
      </c>
      <c r="E428" s="12" t="b">
        <v>1</v>
      </c>
      <c r="F428" s="12" t="s">
        <v>1595</v>
      </c>
      <c r="G428" s="12" t="s">
        <v>77</v>
      </c>
      <c r="H428" s="12" t="s">
        <v>77</v>
      </c>
      <c r="I428" s="75" t="s">
        <v>1809</v>
      </c>
      <c r="J428" s="70" t="str">
        <f>"&lt;p style="&amp;""""&amp;"padding-left: 2em; text-indent: -2em;"&amp;""""&amp;"&gt;["&amp;I428&amp;"]&lt;/p&gt;{#"&amp;F428&amp;"}&lt;br&gt;&lt;br&gt;"</f>
        <v>&lt;p style="padding-left: 2em; text-indent: -2em;"&gt;[Sun,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&lt;https://doi.org/10.1002/rse2.222&gt;]&lt;/p&gt;{#sun_et_al_2021}&lt;br&gt;&lt;br&gt;</v>
      </c>
      <c r="K428" s="12" t="s">
        <v>621</v>
      </c>
      <c r="L428" s="12" t="str">
        <f>LEFT(I428,141)&amp;" &lt;br&gt; &amp;nbsp;&amp;nbsp;&amp;nbsp;&amp;nbsp;&amp;nbsp;&amp;nbsp;&amp;nbsp;&amp;nbsp;"&amp;MID(I428,2,142)&amp;MID(I428,142,500)&amp;"&lt;br&gt;&lt;br&gt;"</f>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M428" s="12" t="str">
        <f>"{{ ref_intext_"&amp;F428&amp;" }}"</f>
        <v>{{ ref_intext_sun_et_al_2021 }}</v>
      </c>
      <c r="N428" s="12" t="str">
        <f>"{{ ref_bib_"&amp;F428&amp;" }}"</f>
        <v>{{ ref_bib_sun_et_al_2021 }}</v>
      </c>
      <c r="O428" s="12" t="str">
        <f>"    ref_intext_"&amp;F428&amp;": "&amp;""""&amp;"["&amp;G428&amp;"](#"&amp;F428&amp;")"&amp;""""</f>
        <v xml:space="preserve">    ref_intext_sun_et_al_2021: "[Sun et al., 2021](#sun_et_al_2021)"</v>
      </c>
      <c r="P428" s="12" t="str">
        <f>"    ref_intext_"&amp;F428&amp;": "&amp;""""&amp;G428&amp;""""</f>
        <v xml:space="preserve">    ref_intext_sun_et_al_2021: "Sun et al., 2021"</v>
      </c>
      <c r="Q428" s="12" t="str">
        <f>"    ref_bib_"&amp;F428&amp;": "&amp;""""&amp;I428&amp;""""</f>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429" spans="2:17" ht="15">
      <c r="B429" s="12" t="b">
        <v>1</v>
      </c>
      <c r="C429" s="12" t="b">
        <v>0</v>
      </c>
      <c r="D429" s="12" t="b">
        <v>0</v>
      </c>
      <c r="E429" s="12" t="b">
        <v>1</v>
      </c>
      <c r="F429" s="12" t="s">
        <v>1596</v>
      </c>
      <c r="G429" s="12" t="s">
        <v>76</v>
      </c>
      <c r="H429" s="12" t="s">
        <v>76</v>
      </c>
      <c r="I429" s="75" t="s">
        <v>1810</v>
      </c>
      <c r="J429" s="70" t="str">
        <f>"&lt;p style="&amp;""""&amp;"padding-left: 2em; text-indent: -2em;"&amp;""""&amp;"&gt;["&amp;I429&amp;"]&lt;/p&gt;{#"&amp;F429&amp;"}&lt;br&gt;&lt;br&gt;"</f>
        <v>&lt;p style="padding-left: 2em; text-indent: -2em;"&gt;[Sun, C., Burgar, J. M., Fisher, J. T., &amp; Burton, A. C. (2022). A Cautionary Tale Comparing Spatial Count and Partial Identity Models for Estimating Densities of Threatened and Unmarked Populations. *Global Ecology and Conservation, 38*, e02268. &lt;https://doi.org/10.1016/j.gecco.2022.e02268&gt;]&lt;/p&gt;{#sun_et_al_2022}&lt;br&gt;&lt;br&gt;</v>
      </c>
      <c r="K429" s="12" t="s">
        <v>621</v>
      </c>
      <c r="L429" s="12" t="str">
        <f>LEFT(I429,141)&amp;" &lt;br&gt; &amp;nbsp;&amp;nbsp;&amp;nbsp;&amp;nbsp;&amp;nbsp;&amp;nbsp;&amp;nbsp;&amp;nbsp;"&amp;MID(I429,2,142)&amp;MID(I429,142,500)&amp;"&lt;br&gt;&lt;br&gt;"</f>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M429" s="12" t="str">
        <f>"{{ ref_intext_"&amp;F429&amp;" }}"</f>
        <v>{{ ref_intext_sun_et_al_2022 }}</v>
      </c>
      <c r="N429" s="12" t="str">
        <f>"{{ ref_bib_"&amp;F429&amp;" }}"</f>
        <v>{{ ref_bib_sun_et_al_2022 }}</v>
      </c>
      <c r="O429" s="12" t="str">
        <f>"    ref_intext_"&amp;F429&amp;": "&amp;""""&amp;"["&amp;G429&amp;"](#"&amp;F429&amp;")"&amp;""""</f>
        <v xml:space="preserve">    ref_intext_sun_et_al_2022: "[Sun et al., 2022](#sun_et_al_2022)"</v>
      </c>
      <c r="P429" s="12" t="str">
        <f>"    ref_intext_"&amp;F429&amp;": "&amp;""""&amp;G429&amp;""""</f>
        <v xml:space="preserve">    ref_intext_sun_et_al_2022: "Sun et al., 2022"</v>
      </c>
      <c r="Q429" s="12" t="str">
        <f>"    ref_bib_"&amp;F429&amp;": "&amp;""""&amp;I429&amp;""""</f>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430" spans="2:17" ht="15">
      <c r="E430" s="12" t="b">
        <v>1</v>
      </c>
      <c r="F430" s="17" t="s">
        <v>4042</v>
      </c>
      <c r="G430" s="17" t="s">
        <v>4043</v>
      </c>
      <c r="H430" s="12" t="s">
        <v>3673</v>
      </c>
      <c r="I430" s="75" t="s">
        <v>3672</v>
      </c>
      <c r="J430" s="70" t="str">
        <f>"&lt;p style="&amp;""""&amp;"padding-left: 2em; text-indent: -2em;"&amp;""""&amp;"&gt;["&amp;I430&amp;"]&lt;/p&gt;{#"&amp;F430&amp;"}&lt;br&gt;&lt;br&gt;"</f>
        <v>&lt;p style="padding-left: 2em; text-indent: -2em;"&gt;[Sutherland, C., Royle, J. A., &amp; Linden, D. W. (2019). oSCR: A spatial capture–recapture R package for inference about spatial ecological processes. *Ecography, 42*(9), 1459–1469. &lt;https://doi.org/10.1111/ecog.04551&gt;]&lt;/p&gt;{#sutherland_et_al_2019}&lt;br&gt;&lt;br&gt;</v>
      </c>
      <c r="K430" s="12" t="s">
        <v>621</v>
      </c>
      <c r="M430" s="12" t="str">
        <f>"{{ ref_intext_"&amp;F430&amp;" }}"</f>
        <v>{{ ref_intext_sutherland_et_al_2019 }}</v>
      </c>
      <c r="N430" s="12" t="str">
        <f>"{{ ref_bib_"&amp;F430&amp;" }}"</f>
        <v>{{ ref_bib_sutherland_et_al_2019 }}</v>
      </c>
      <c r="O430" s="12" t="str">
        <f>"    ref_intext_"&amp;F430&amp;": "&amp;""""&amp;"["&amp;G430&amp;"](#"&amp;F430&amp;")"&amp;""""</f>
        <v xml:space="preserve">    ref_intext_sutherland_et_al_2019: "[Sutherland et al., 2019](#sutherland_et_al_2019)"</v>
      </c>
      <c r="P430" s="12" t="str">
        <f>"    ref_intext_"&amp;F430&amp;": "&amp;""""&amp;G430&amp;""""</f>
        <v xml:space="preserve">    ref_intext_sutherland_et_al_2019: "Sutherland et al., 2019"</v>
      </c>
      <c r="Q430" s="12" t="str">
        <f>"    ref_bib_"&amp;F430&amp;": "&amp;""""&amp;I430&amp;""""</f>
        <v xml:space="preserve">    ref_bib_sutherland_et_al_2019: "Sutherland, C., Royle, J. A., &amp; Linden, D. W. (2019). oSCR: A spatial capture–recapture R package for inference about spatial ecological processes. *Ecography, 42*(9), 1459–1469. &lt;https://doi.org/10.1111/ecog.04551&gt;"</v>
      </c>
    </row>
    <row r="431" spans="2:17" ht="15">
      <c r="B431" s="12" t="b">
        <v>1</v>
      </c>
      <c r="C431" s="12" t="b">
        <v>1</v>
      </c>
      <c r="D431" s="12" t="b">
        <v>0</v>
      </c>
      <c r="E431" s="12" t="b">
        <v>1</v>
      </c>
      <c r="F431" s="12" t="s">
        <v>1597</v>
      </c>
      <c r="G431" s="12" t="s">
        <v>75</v>
      </c>
      <c r="H431" s="12" t="s">
        <v>75</v>
      </c>
      <c r="I431" s="75" t="s">
        <v>2648</v>
      </c>
      <c r="J431" s="70" t="str">
        <f>"&lt;p style="&amp;""""&amp;"padding-left: 2em; text-indent: -2em;"&amp;""""&amp;"&gt;["&amp;I431&amp;"]&lt;/p&gt;{#"&amp;F431&amp;"}&lt;br&gt;&lt;br&gt;"</f>
        <v>&lt;p style="padding-left: 2em; text-indent: -2em;"&gt;[Suwanrat,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&lt;https://www.sciencedirect.com/science/article/pii/S2351989415000116&gt;]&lt;/p&gt;{#suwanrat_et_al_2015}&lt;br&gt;&lt;br&gt;</v>
      </c>
      <c r="K431" s="12" t="s">
        <v>621</v>
      </c>
      <c r="L431" s="12" t="str">
        <f>LEFT(I431,141)&amp;" &lt;br&gt; &amp;nbsp;&amp;nbsp;&amp;nbsp;&amp;nbsp;&amp;nbsp;&amp;nbsp;&amp;nbsp;&amp;nbsp;"&amp;MID(I431,2,142)&amp;MID(I431,142,500)&amp;"&lt;br&gt;&lt;br&gt;"</f>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M431" s="12" t="str">
        <f>"{{ ref_intext_"&amp;F431&amp;" }}"</f>
        <v>{{ ref_intext_suwanrat_et_al_2015 }}</v>
      </c>
      <c r="N431" s="12" t="str">
        <f>"{{ ref_bib_"&amp;F431&amp;" }}"</f>
        <v>{{ ref_bib_suwanrat_et_al_2015 }}</v>
      </c>
      <c r="O431" s="12" t="str">
        <f>"    ref_intext_"&amp;F431&amp;": "&amp;""""&amp;"["&amp;G431&amp;"](#"&amp;F431&amp;")"&amp;""""</f>
        <v xml:space="preserve">    ref_intext_suwanrat_et_al_2015: "[Suwanrat et al., 2015](#suwanrat_et_al_2015)"</v>
      </c>
      <c r="P431" s="12" t="str">
        <f>"    ref_intext_"&amp;F431&amp;": "&amp;""""&amp;G431&amp;""""</f>
        <v xml:space="preserve">    ref_intext_suwanrat_et_al_2015: "Suwanrat et al., 2015"</v>
      </c>
      <c r="Q431" s="12" t="str">
        <f>"    ref_bib_"&amp;F431&amp;": "&amp;""""&amp;I431&amp;""""</f>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432" spans="2:17" ht="15">
      <c r="B432" s="12" t="b">
        <v>1</v>
      </c>
      <c r="C432" s="12" t="b">
        <v>0</v>
      </c>
      <c r="D432" s="12" t="b">
        <v>0</v>
      </c>
      <c r="E432" s="12" t="b">
        <v>1</v>
      </c>
      <c r="F432" s="12" t="s">
        <v>1598</v>
      </c>
      <c r="G432" s="12" t="s">
        <v>74</v>
      </c>
      <c r="H432" s="12" t="s">
        <v>74</v>
      </c>
      <c r="I432" s="75" t="s">
        <v>1812</v>
      </c>
      <c r="J432" s="70" t="str">
        <f>"&lt;p style="&amp;""""&amp;"padding-left: 2em; text-indent: -2em;"&amp;""""&amp;"&gt;["&amp;I432&amp;"]&lt;/p&gt;{#"&amp;F432&amp;"}&lt;br&gt;&lt;br&gt;"</f>
        <v>&lt;p style="padding-left: 2em; text-indent: -2em;"&gt;[Tabak,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&lt;https://doi.org/10.1111/2041-210x.13120&gt;]&lt;/p&gt;{#tabak_et_al_2018}&lt;br&gt;&lt;br&gt;</v>
      </c>
      <c r="K432" s="12" t="s">
        <v>621</v>
      </c>
      <c r="L432" s="12" t="str">
        <f>LEFT(I432,141)&amp;" &lt;br&gt; &amp;nbsp;&amp;nbsp;&amp;nbsp;&amp;nbsp;&amp;nbsp;&amp;nbsp;&amp;nbsp;&amp;nbsp;"&amp;MID(I432,2,142)&amp;MID(I432,142,500)&amp;"&lt;br&gt;&lt;br&gt;"</f>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M432" s="12" t="str">
        <f>"{{ ref_intext_"&amp;F432&amp;" }}"</f>
        <v>{{ ref_intext_tabak_et_al_2018 }}</v>
      </c>
      <c r="N432" s="12" t="str">
        <f>"{{ ref_bib_"&amp;F432&amp;" }}"</f>
        <v>{{ ref_bib_tabak_et_al_2018 }}</v>
      </c>
      <c r="O432" s="12" t="str">
        <f>"    ref_intext_"&amp;F432&amp;": "&amp;""""&amp;"["&amp;G432&amp;"](#"&amp;F432&amp;")"&amp;""""</f>
        <v xml:space="preserve">    ref_intext_tabak_et_al_2018: "[Tabak et al., 2018](#tabak_et_al_2018)"</v>
      </c>
      <c r="P432" s="12" t="str">
        <f>"    ref_intext_"&amp;F432&amp;": "&amp;""""&amp;G432&amp;""""</f>
        <v xml:space="preserve">    ref_intext_tabak_et_al_2018: "Tabak et al., 2018"</v>
      </c>
      <c r="Q432" s="12" t="str">
        <f>"    ref_bib_"&amp;F432&amp;": "&amp;""""&amp;I432&amp;""""</f>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433" spans="2:17" ht="15">
      <c r="D433" s="12" t="s">
        <v>786</v>
      </c>
      <c r="E433" s="12" t="b">
        <v>1</v>
      </c>
      <c r="F433" s="12" t="s">
        <v>1599</v>
      </c>
      <c r="G433" s="12" t="s">
        <v>73</v>
      </c>
      <c r="H433" s="12" t="s">
        <v>788</v>
      </c>
      <c r="I433" s="75" t="s">
        <v>1813</v>
      </c>
      <c r="J433" s="70" t="str">
        <f>"&lt;p style="&amp;""""&amp;"padding-left: 2em; text-indent: -2em;"&amp;""""&amp;"&gt;["&amp;I433&amp;"]&lt;/p&gt;{#"&amp;F433&amp;"}&lt;br&gt;&lt;br&gt;"</f>
        <v>&lt;p style="padding-left: 2em; text-indent: -2em;"&gt;[Tanwar, K. S., Sadhu, A., &amp; Jhala, Y. V. (2021). Camera trap placement for evaluating species richness, abundance, and activity. *Scientific Reports, 11*(1), 23050. &lt;https://doi.org/10.1038/s41598-021-02459-w&gt;]&lt;/p&gt;{#tanwar_et_al_2021}&lt;br&gt;&lt;br&gt;</v>
      </c>
      <c r="K433" s="12" t="s">
        <v>621</v>
      </c>
      <c r="L433" s="12" t="str">
        <f>LEFT(I433,141)&amp;" &lt;br&gt; &amp;nbsp;&amp;nbsp;&amp;nbsp;&amp;nbsp;&amp;nbsp;&amp;nbsp;&amp;nbsp;&amp;nbsp;"&amp;MID(I433,2,142)&amp;MID(I433,142,500)&amp;"&lt;br&gt;&lt;br&gt;"</f>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M433" s="12" t="str">
        <f>"{{ ref_intext_"&amp;F433&amp;" }}"</f>
        <v>{{ ref_intext_tanwar_et_al_2021 }}</v>
      </c>
      <c r="N433" s="12" t="str">
        <f>"{{ ref_bib_"&amp;F433&amp;" }}"</f>
        <v>{{ ref_bib_tanwar_et_al_2021 }}</v>
      </c>
      <c r="O433" s="12" t="str">
        <f>"    ref_intext_"&amp;F433&amp;": "&amp;""""&amp;"["&amp;G433&amp;"](#"&amp;F433&amp;")"&amp;""""</f>
        <v xml:space="preserve">    ref_intext_tanwar_et_al_2021: "[Tanwar et al., 2021](#tanwar_et_al_2021)"</v>
      </c>
      <c r="P433" s="12" t="str">
        <f>"    ref_intext_"&amp;F433&amp;": "&amp;""""&amp;G433&amp;""""</f>
        <v xml:space="preserve">    ref_intext_tanwar_et_al_2021: "Tanwar et al., 2021"</v>
      </c>
      <c r="Q433" s="12" t="str">
        <f>"    ref_bib_"&amp;F433&amp;": "&amp;""""&amp;I433&amp;""""</f>
        <v xml:space="preserve">    ref_bib_tanwar_et_al_2021: "Tanwar, K. S., Sadhu, A., &amp; Jhala, Y. V. (2021). Camera trap placement for evaluating species richness, abundance, and activity. *Scientific Reports, 11*(1), 23050. &lt;https://doi.org/10.1038/s41598-021-02459-w&gt;"</v>
      </c>
    </row>
    <row r="434" spans="2:17" ht="15">
      <c r="E434" s="12" t="b">
        <v>1</v>
      </c>
      <c r="F434" s="12" t="s">
        <v>3923</v>
      </c>
      <c r="G434" s="12" t="s">
        <v>3947</v>
      </c>
      <c r="H434" s="12" t="s">
        <v>3946</v>
      </c>
      <c r="I434" s="75" t="s">
        <v>3945</v>
      </c>
      <c r="J434" s="70" t="str">
        <f>"&lt;p style="&amp;""""&amp;"padding-left: 2em; text-indent: -2em;"&amp;""""&amp;"&gt;["&amp;I434&amp;"]&lt;/p&gt;{#"&amp;F434&amp;"}&lt;br&gt;&lt;br&gt;"</f>
        <v>&lt;p style="padding-left: 2em; text-indent: -2em;"&gt;[Thompson, W. L., White, G. C., &amp; Gowan, C. (1998). “Chapter 3 - Enumeration Methods.” In *Monitoring Vertebrate Populations*, edited by Thompson, W. L., White, G. C., &amp; Gowan, C., 75–121. San Diego: Academic Press. &lt;https://doi.org/10.1016/B978-0126889604/50003-4&gt;]&lt;/p&gt;{#thompson_et_al_1998}&lt;br&gt;&lt;br&gt;</v>
      </c>
      <c r="K434" s="12" t="s">
        <v>621</v>
      </c>
      <c r="M434" s="12" t="str">
        <f>"{{ ref_intext_"&amp;F434&amp;" }}"</f>
        <v>{{ ref_intext_thompson_et_al_1998 }}</v>
      </c>
      <c r="N434" s="12" t="str">
        <f>"{{ ref_bib_"&amp;F434&amp;" }}"</f>
        <v>{{ ref_bib_thompson_et_al_1998 }}</v>
      </c>
      <c r="O434" s="12" t="str">
        <f>"    ref_intext_"&amp;F434&amp;": "&amp;""""&amp;"["&amp;G434&amp;"](#"&amp;F434&amp;")"&amp;""""</f>
        <v xml:space="preserve">    ref_intext_thompson_et_al_1998: "[Thompson et al., 1998](#thompson_et_al_1998)"</v>
      </c>
      <c r="P434" s="12" t="str">
        <f>"    ref_intext_"&amp;F434&amp;": "&amp;""""&amp;G434&amp;""""</f>
        <v xml:space="preserve">    ref_intext_thompson_et_al_1998: "Thompson et al., 1998"</v>
      </c>
      <c r="Q434" s="12" t="str">
        <f>"    ref_bib_"&amp;F434&amp;": "&amp;""""&amp;I434&amp;""""</f>
        <v xml:space="preserve">    ref_bib_thompson_et_al_1998: "Thompson, W. L., White, G. C., &amp; Gowan, C. (1998). “Chapter 3 - Enumeration Methods.” In *Monitoring Vertebrate Populations*, edited by Thompson, W. L., White, G. C., &amp; Gowan, C., 75–121. San Diego: Academic Press. &lt;https://doi.org/10.1016/B978-0126889604/50003-4&gt;"</v>
      </c>
    </row>
    <row r="435" spans="2:17" ht="15">
      <c r="B435" s="12" t="b">
        <v>1</v>
      </c>
      <c r="C435" s="12" t="b">
        <v>0</v>
      </c>
      <c r="D435" s="12" t="b">
        <v>0</v>
      </c>
      <c r="E435" s="12" t="b">
        <v>1</v>
      </c>
      <c r="F435" s="12" t="s">
        <v>1600</v>
      </c>
      <c r="G435" s="12" t="s">
        <v>72</v>
      </c>
      <c r="H435" s="12" t="s">
        <v>72</v>
      </c>
      <c r="I435" s="75" t="s">
        <v>849</v>
      </c>
      <c r="J435" s="70" t="str">
        <f>"&lt;p style="&amp;""""&amp;"padding-left: 2em; text-indent: -2em;"&amp;""""&amp;"&gt;["&amp;I435&amp;"]&lt;/p&gt;{#"&amp;F435&amp;"}&lt;br&gt;&lt;br&gt;"</f>
        <v>&lt;p style="padding-left: 2em; text-indent: -2em;"&gt;[Thorn, M., Scott, D. M., Green, M., Bateman, P. W., &amp; Cameron, E. Z. (2009). Estimating Brown Hyaena Occupancy using Baited Camera Traps. *South African Journal of Wildlife Research, 39*(1), 1–10. &lt;https://doi.org/10.3957/056.039.0101&gt;]&lt;/p&gt;{#thorn_et_al_2009}&lt;br&gt;&lt;br&gt;</v>
      </c>
      <c r="K435" s="12" t="s">
        <v>621</v>
      </c>
      <c r="L435" s="12" t="str">
        <f>LEFT(I435,141)&amp;" &lt;br&gt; &amp;nbsp;&amp;nbsp;&amp;nbsp;&amp;nbsp;&amp;nbsp;&amp;nbsp;&amp;nbsp;&amp;nbsp;"&amp;MID(I435,2,142)&amp;MID(I435,142,500)&amp;"&lt;br&gt;&lt;br&gt;"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M435" s="12" t="str">
        <f>"{{ ref_intext_"&amp;F435&amp;" }}"</f>
        <v>{{ ref_intext_thorn_et_al_2009 }}</v>
      </c>
      <c r="N435" s="12" t="str">
        <f>"{{ ref_bib_"&amp;F435&amp;" }}"</f>
        <v>{{ ref_bib_thorn_et_al_2009 }}</v>
      </c>
      <c r="O435" s="12" t="str">
        <f>"    ref_intext_"&amp;F435&amp;": "&amp;""""&amp;"["&amp;G435&amp;"](#"&amp;F435&amp;")"&amp;""""</f>
        <v xml:space="preserve">    ref_intext_thorn_et_al_2009: "[Thorn et al., 2009](#thorn_et_al_2009)"</v>
      </c>
      <c r="P435" s="12" t="str">
        <f>"    ref_intext_"&amp;F435&amp;": "&amp;""""&amp;G435&amp;""""</f>
        <v xml:space="preserve">    ref_intext_thorn_et_al_2009: "Thorn et al., 2009"</v>
      </c>
      <c r="Q435" s="12" t="str">
        <f>"    ref_bib_"&amp;F435&amp;": "&amp;""""&amp;I435&amp;""""</f>
        <v xml:space="preserve">    ref_bib_thorn_et_al_2009: "Thorn, M., Scott, D. M., Green, M., Bateman, P. W., &amp; Cameron, E. Z. (2009). Estimating Brown Hyaena Occupancy using Baited Camera Traps. *South African Journal of Wildlife Research, 39*(1), 1–10. &lt;https://doi.org/10.3957/056.039.0101&gt;"</v>
      </c>
    </row>
    <row r="436" spans="2:17" ht="15">
      <c r="B436" s="12" t="b">
        <v>0</v>
      </c>
      <c r="C436" s="12" t="b">
        <v>1</v>
      </c>
      <c r="D436" s="12" t="b">
        <v>0</v>
      </c>
      <c r="E436" s="12" t="b">
        <v>1</v>
      </c>
      <c r="F436" s="12" t="s">
        <v>1601</v>
      </c>
      <c r="G436" s="12" t="s">
        <v>71</v>
      </c>
      <c r="H436" s="12" t="s">
        <v>787</v>
      </c>
      <c r="I436" s="75" t="s">
        <v>1815</v>
      </c>
      <c r="J436" s="70" t="str">
        <f>"&lt;p style="&amp;""""&amp;"padding-left: 2em; text-indent: -2em;"&amp;""""&amp;"&gt;["&amp;I436&amp;"]&lt;/p&gt;{#"&amp;F436&amp;"}&lt;br&gt;&lt;br&gt;"</f>
        <v>&lt;p style="padding-left: 2em; text-indent: -2em;"&gt;[Tigner, J., Bayne, E. M., &amp; Boutin, S. (2014). Black bear use of seismic lines in Northern Canada. *Journal of Wildlife Management, 78* (2), 282–292. &lt;https://doi.org/10.1002/jwmg.664&gt;]&lt;/p&gt;{#tigner_et_al_2014}&lt;br&gt;&lt;br&gt;</v>
      </c>
      <c r="K436" s="12" t="s">
        <v>621</v>
      </c>
      <c r="L436" s="12" t="str">
        <f>LEFT(I436,141)&amp;" &lt;br&gt; &amp;nbsp;&amp;nbsp;&amp;nbsp;&amp;nbsp;&amp;nbsp;&amp;nbsp;&amp;nbsp;&amp;nbsp;"&amp;MID(I436,2,142)&amp;MID(I436,142,500)&amp;"&lt;br&gt;&lt;br&gt;"</f>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M436" s="12" t="str">
        <f>"{{ ref_intext_"&amp;F436&amp;" }}"</f>
        <v>{{ ref_intext_tigner_et_al_2014 }}</v>
      </c>
      <c r="N436" s="12" t="str">
        <f>"{{ ref_bib_"&amp;F436&amp;" }}"</f>
        <v>{{ ref_bib_tigner_et_al_2014 }}</v>
      </c>
      <c r="O436" s="12" t="str">
        <f>"    ref_intext_"&amp;F436&amp;": "&amp;""""&amp;"["&amp;G436&amp;"](#"&amp;F436&amp;")"&amp;""""</f>
        <v xml:space="preserve">    ref_intext_tigner_et_al_2014: "[Tigner et al., 2014](#tigner_et_al_2014)"</v>
      </c>
      <c r="P436" s="12" t="str">
        <f>"    ref_intext_"&amp;F436&amp;": "&amp;""""&amp;G436&amp;""""</f>
        <v xml:space="preserve">    ref_intext_tigner_et_al_2014: "Tigner et al., 2014"</v>
      </c>
      <c r="Q436" s="12" t="str">
        <f>"    ref_bib_"&amp;F436&amp;": "&amp;""""&amp;I436&amp;""""</f>
        <v xml:space="preserve">    ref_bib_tigner_et_al_2014: "Tigner, J., Bayne, E. M., &amp; Boutin, S. (2014). Black bear use of seismic lines in Northern Canada. *Journal of Wildlife Management, 78* (2), 282–292. &lt;https://doi.org/10.1002/jwmg.664&gt;"</v>
      </c>
    </row>
    <row r="437" spans="2:17" ht="15">
      <c r="E437" s="12" t="b">
        <v>1</v>
      </c>
      <c r="F437" s="12" t="s">
        <v>3475</v>
      </c>
      <c r="G437" s="12" t="s">
        <v>3478</v>
      </c>
      <c r="H437" s="12" t="s">
        <v>3478</v>
      </c>
      <c r="I437" s="75" t="s">
        <v>3473</v>
      </c>
      <c r="J437" s="70" t="str">
        <f>"&lt;p style="&amp;""""&amp;"padding-left: 2em; text-indent: -2em;"&amp;""""&amp;"&gt;["&amp;I437&amp;"]&lt;/p&gt;{#"&amp;F437&amp;"}&lt;br&gt;&lt;br&gt;"</f>
        <v>&lt;p style="padding-left: 2em; text-indent: -2em;"&gt;[TileStats (2021, Apr 18). *Zero-inflated Poisson (ZIP) regression.* [Video]. YouTube. &lt;https://www.youtube.com/watch?v=ztNQvAabgtU&gt;]&lt;/p&gt;{#tilestats_2021}&lt;br&gt;&lt;br&gt;</v>
      </c>
      <c r="K437" s="12" t="s">
        <v>3474</v>
      </c>
      <c r="M437" s="12" t="str">
        <f>"{{ ref_intext_"&amp;F437&amp;" }}"</f>
        <v>{{ ref_intext_tilestats_2021 }}</v>
      </c>
      <c r="N437" s="12" t="str">
        <f>"{{ ref_bib_"&amp;F437&amp;" }}"</f>
        <v>{{ ref_bib_tilestats_2021 }}</v>
      </c>
      <c r="O437" s="12" t="str">
        <f>"    ref_intext_"&amp;F437&amp;": "&amp;""""&amp;"["&amp;G437&amp;"](#"&amp;F437&amp;")"&amp;""""</f>
        <v xml:space="preserve">    ref_intext_tilestats_2021: "[TileStats, 2021](#tilestats_2021)"</v>
      </c>
      <c r="P437" s="12" t="str">
        <f>"    ref_intext_"&amp;F437&amp;": "&amp;""""&amp;G437&amp;""""</f>
        <v xml:space="preserve">    ref_intext_tilestats_2021: "TileStats, 2021"</v>
      </c>
      <c r="Q437" s="12" t="str">
        <f>"    ref_bib_"&amp;F437&amp;": "&amp;""""&amp;I437&amp;""""</f>
        <v xml:space="preserve">    ref_bib_tilestats_2021: "TileStats (2021, Apr 18). *Zero-inflated Poisson (ZIP) regression.* [Video]. YouTube. &lt;https://www.youtube.com/watch?v=ztNQvAabgtU&gt;"</v>
      </c>
    </row>
    <row r="438" spans="2:17" ht="15">
      <c r="B438" s="12" t="b">
        <v>1</v>
      </c>
      <c r="C438" s="12" t="b">
        <v>1</v>
      </c>
      <c r="D438" s="12" t="b">
        <v>1</v>
      </c>
      <c r="E438" s="12" t="b">
        <v>1</v>
      </c>
      <c r="F438" s="12" t="s">
        <v>1602</v>
      </c>
      <c r="G438" s="12" t="s">
        <v>69</v>
      </c>
      <c r="H438" s="12" t="s">
        <v>69</v>
      </c>
      <c r="I438" s="75" t="s">
        <v>1817</v>
      </c>
      <c r="J438" s="70" t="str">
        <f>"&lt;p style="&amp;""""&amp;"padding-left: 2em; text-indent: -2em;"&amp;""""&amp;"&gt;["&amp;I438&amp;"]&lt;/p&gt;{#"&amp;F438&amp;"}&lt;br&gt;&lt;br&gt;"</f>
        <v>&lt;p style="padding-left: 2em; text-indent: -2em;"&gt;[Tobler, M. W., Pitman, R. L., Mares, R. &amp; Powell, G. (2008). An Evaluation of Camera Traps for Inventorying Large- and Medium-Sized Terrestrial Rainforest Mammals. *Animal Conservation, 11*, 169–178. &lt;https://doi.org/10.1111/j.1469-1795.2008.00169.x&gt;]&lt;/p&gt;{#tobler_et_al_2008}&lt;br&gt;&lt;br&gt;</v>
      </c>
      <c r="K438" s="12" t="s">
        <v>621</v>
      </c>
      <c r="L438" s="12" t="str">
        <f>LEFT(I438,141)&amp;" &lt;br&gt; &amp;nbsp;&amp;nbsp;&amp;nbsp;&amp;nbsp;&amp;nbsp;&amp;nbsp;&amp;nbsp;&amp;nbsp;"&amp;MID(I438,2,142)&amp;MID(I438,142,500)&amp;"&lt;br&gt;&lt;br&gt;"</f>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M438" s="12" t="str">
        <f>"{{ ref_intext_"&amp;F438&amp;" }}"</f>
        <v>{{ ref_intext_tobler_et_al_2008 }}</v>
      </c>
      <c r="N438" s="12" t="str">
        <f>"{{ ref_bib_"&amp;F438&amp;" }}"</f>
        <v>{{ ref_bib_tobler_et_al_2008 }}</v>
      </c>
      <c r="O438" s="12" t="str">
        <f>"    ref_intext_"&amp;F438&amp;": "&amp;""""&amp;"["&amp;G438&amp;"](#"&amp;F438&amp;")"&amp;""""</f>
        <v xml:space="preserve">    ref_intext_tobler_et_al_2008: "[Tobler et al., 2008](#tobler_et_al_2008)"</v>
      </c>
      <c r="P438" s="12" t="str">
        <f>"    ref_intext_"&amp;F438&amp;": "&amp;""""&amp;G438&amp;""""</f>
        <v xml:space="preserve">    ref_intext_tobler_et_al_2008: "Tobler et al., 2008"</v>
      </c>
      <c r="Q438" s="12" t="str">
        <f>"    ref_bib_"&amp;F438&amp;": "&amp;""""&amp;I438&amp;""""</f>
        <v xml:space="preserve">    ref_bib_tobler_et_al_2008: "Tobler, M. W., Pitman, R. L., Mares, R. &amp; Powell, G. (2008). An Evaluation of Camera Traps for Inventorying Large- and Medium-Sized Terrestrial Rainforest Mammals. *Animal Conservation, 11*, 169–178. &lt;https://doi.org/10.1111/j.1469-1795.2008.00169.x&gt;"</v>
      </c>
    </row>
    <row r="439" spans="2:17" ht="15">
      <c r="B439" s="12" t="b">
        <v>1</v>
      </c>
      <c r="C439" s="12" t="b">
        <v>0</v>
      </c>
      <c r="D439" s="12" t="b">
        <v>1</v>
      </c>
      <c r="E439" s="12" t="b">
        <v>1</v>
      </c>
      <c r="F439" s="12" t="s">
        <v>1603</v>
      </c>
      <c r="G439" s="12" t="s">
        <v>70</v>
      </c>
      <c r="H439" s="12" t="s">
        <v>70</v>
      </c>
      <c r="I439" s="75" t="s">
        <v>1816</v>
      </c>
      <c r="J439" s="70" t="str">
        <f>"&lt;p style="&amp;""""&amp;"padding-left: 2em; text-indent: -2em;"&amp;""""&amp;"&gt;["&amp;I439&amp;"]&lt;/p&gt;{#"&amp;F439&amp;"}&lt;br&gt;&lt;br&gt;"</f>
        <v>&lt;p style="padding-left: 2em; text-indent: -2em;"&gt;[Tobler, M. W. &amp; Powell, G. V. N. (2013). Estimating jaguar densities with camera traps: problems with current designs and recommendations for future studies. *Biological Conservation, 159*, 109–118. &lt;https://doi.org/10.1016/j.biocon.2012.12.009&gt;]&lt;/p&gt;{#tobler_powell_2013}&lt;br&gt;&lt;br&gt;</v>
      </c>
      <c r="K439" s="12" t="s">
        <v>621</v>
      </c>
      <c r="L439" s="12" t="str">
        <f>LEFT(I439,141)&amp;" &lt;br&gt; &amp;nbsp;&amp;nbsp;&amp;nbsp;&amp;nbsp;&amp;nbsp;&amp;nbsp;&amp;nbsp;&amp;nbsp;"&amp;MID(I439,2,142)&amp;MID(I439,142,500)&amp;"&lt;br&gt;&lt;br&gt;"</f>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M439" s="12" t="str">
        <f>"{{ ref_intext_"&amp;F439&amp;" }}"</f>
        <v>{{ ref_intext_tobler_powell_2013 }}</v>
      </c>
      <c r="N439" s="12" t="str">
        <f>"{{ ref_bib_"&amp;F439&amp;" }}"</f>
        <v>{{ ref_bib_tobler_powell_2013 }}</v>
      </c>
      <c r="O439" s="12" t="str">
        <f>"    ref_intext_"&amp;F439&amp;": "&amp;""""&amp;"["&amp;G439&amp;"](#"&amp;F439&amp;")"&amp;""""</f>
        <v xml:space="preserve">    ref_intext_tobler_powell_2013: "[Tobler &amp; Powell, 2013](#tobler_powell_2013)"</v>
      </c>
      <c r="P439" s="12" t="str">
        <f>"    ref_intext_"&amp;F439&amp;": "&amp;""""&amp;G439&amp;""""</f>
        <v xml:space="preserve">    ref_intext_tobler_powell_2013: "Tobler &amp; Powell, 2013"</v>
      </c>
      <c r="Q439" s="12" t="str">
        <f>"    ref_bib_"&amp;F439&amp;": "&amp;""""&amp;I439&amp;""""</f>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440" spans="2:17" ht="15">
      <c r="B440" s="12" t="b">
        <v>0</v>
      </c>
      <c r="C440" s="12" t="b">
        <v>0</v>
      </c>
      <c r="D440" s="12" t="s">
        <v>786</v>
      </c>
      <c r="E440" s="12" t="b">
        <v>1</v>
      </c>
      <c r="F440" s="12" t="s">
        <v>4</v>
      </c>
      <c r="G440" s="12" t="s">
        <v>68</v>
      </c>
      <c r="H440" s="12" t="s">
        <v>68</v>
      </c>
      <c r="I440" s="75" t="s">
        <v>1818</v>
      </c>
      <c r="J440" s="70" t="str">
        <f>"&lt;p style="&amp;""""&amp;"padding-left: 2em; text-indent: -2em;"&amp;""""&amp;"&gt;["&amp;I440&amp;"]&lt;/p&gt;{#"&amp;F440&amp;"}&lt;br&gt;&lt;br&gt;"</f>
        <v>&lt;p style="padding-left: 2em; text-indent: -2em;"&gt;[Tourani, M. (2022). A review of spatial capture-recapture: Ecological insights, limitations, and prospects. *Ecology and Evolution, 12*, e8468. &lt;https://doi.org/10.1002/ece3.8468&gt;]&lt;/p&gt;{#tourani_2022}&lt;br&gt;&lt;br&gt;</v>
      </c>
      <c r="K440" s="12" t="s">
        <v>621</v>
      </c>
      <c r="L440" s="12" t="str">
        <f>LEFT(I440,141)&amp;" &lt;br&gt; &amp;nbsp;&amp;nbsp;&amp;nbsp;&amp;nbsp;&amp;nbsp;&amp;nbsp;&amp;nbsp;&amp;nbsp;"&amp;MID(I440,2,142)&amp;MID(I440,142,500)&amp;"&lt;br&gt;&lt;br&gt;"</f>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M440" s="12" t="str">
        <f>"{{ ref_intext_"&amp;F440&amp;" }}"</f>
        <v>{{ ref_intext_tourani_2022 }}</v>
      </c>
      <c r="N440" s="12" t="str">
        <f>"{{ ref_bib_"&amp;F440&amp;" }}"</f>
        <v>{{ ref_bib_tourani_2022 }}</v>
      </c>
      <c r="O440" s="12" t="str">
        <f>"    ref_intext_"&amp;F440&amp;": "&amp;""""&amp;"["&amp;G440&amp;"](#"&amp;F440&amp;")"&amp;""""</f>
        <v xml:space="preserve">    ref_intext_tourani_2022: "[Tourani, 2022](#tourani_2022)"</v>
      </c>
      <c r="P440" s="12" t="str">
        <f>"    ref_intext_"&amp;F440&amp;": "&amp;""""&amp;G440&amp;""""</f>
        <v xml:space="preserve">    ref_intext_tourani_2022: "Tourani, 2022"</v>
      </c>
      <c r="Q440" s="12" t="str">
        <f>"    ref_bib_"&amp;F440&amp;": "&amp;""""&amp;I440&amp;""""</f>
        <v xml:space="preserve">    ref_bib_tourani_2022: "Tourani, M. (2022). A review of spatial capture-recapture: Ecological insights, limitations, and prospects. *Ecology and Evolution, 12*, e8468. &lt;https://doi.org/10.1002/ece3.8468&gt;"</v>
      </c>
    </row>
    <row r="441" spans="2:17" ht="15">
      <c r="B441" s="12" t="b">
        <v>0</v>
      </c>
      <c r="C441" s="12" t="b">
        <v>0</v>
      </c>
      <c r="E441" s="12" t="b">
        <v>1</v>
      </c>
      <c r="F441" s="12" t="s">
        <v>1939</v>
      </c>
      <c r="G441" s="12" t="s">
        <v>1938</v>
      </c>
      <c r="H441" s="12" t="s">
        <v>1938</v>
      </c>
      <c r="I441" s="75" t="s">
        <v>1937</v>
      </c>
      <c r="J441" s="70" t="str">
        <f>"&lt;p style="&amp;""""&amp;"padding-left: 2em; text-indent: -2em;"&amp;""""&amp;"&gt;["&amp;I441&amp;"]&lt;/p&gt;{#"&amp;F441&amp;"}&lt;br&gt;&lt;br&gt;"</f>
        <v>&lt;p style="padding-left: 2em; text-indent: -2em;"&gt;[Tourani, M., Brøste, E. N., Bakken, S., Odden, J., Bischof, R., &amp; Hayward, M. (2020). Sooner, closer, or longer: Detectability of mesocarnivores at camera traps. *Journal of Zoology, 312*(4), 259–270. &lt;https://doi.org/10.1111/jzo.12828&gt;]&lt;/p&gt;{#tourani_et_al_2020}&lt;br&gt;&lt;br&gt;</v>
      </c>
      <c r="K441" s="12" t="s">
        <v>621</v>
      </c>
      <c r="L441" s="12" t="str">
        <f>LEFT(I441,141)&amp;" &lt;br&gt; &amp;nbsp;&amp;nbsp;&amp;nbsp;&amp;nbsp;&amp;nbsp;&amp;nbsp;&amp;nbsp;&amp;nbsp;"&amp;MID(I441,2,142)&amp;MID(I441,142,500)&amp;"&lt;br&gt;&lt;br&gt;"</f>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M441" s="12" t="str">
        <f>"{{ ref_intext_"&amp;F441&amp;" }}"</f>
        <v>{{ ref_intext_tourani_et_al_2020 }}</v>
      </c>
      <c r="N441" s="12" t="str">
        <f>"{{ ref_bib_"&amp;F441&amp;" }}"</f>
        <v>{{ ref_bib_tourani_et_al_2020 }}</v>
      </c>
      <c r="O441" s="12" t="str">
        <f>"    ref_intext_"&amp;F441&amp;": "&amp;""""&amp;"["&amp;G441&amp;"](#"&amp;F441&amp;")"&amp;""""</f>
        <v xml:space="preserve">    ref_intext_tourani_et_al_2020: "[Tourani et al., 2020](#tourani_et_al_2020)"</v>
      </c>
      <c r="P441" s="12" t="str">
        <f>"    ref_intext_"&amp;F441&amp;": "&amp;""""&amp;G441&amp;""""</f>
        <v xml:space="preserve">    ref_intext_tourani_et_al_2020: "Tourani et al., 2020"</v>
      </c>
      <c r="Q441" s="12" t="str">
        <f>"    ref_bib_"&amp;F441&amp;": "&amp;""""&amp;I441&amp;""""</f>
        <v xml:space="preserve">    ref_bib_tourani_et_al_2020: "Tourani, M., Brøste, E. N., Bakken, S., Odden, J., Bischof, R., &amp; Hayward, M. (2020). Sooner, closer, or longer: Detectability of mesocarnivores at camera traps. *Journal of Zoology, 312*(4), 259–270. &lt;https://doi.org/10.1111/jzo.12828&gt;"</v>
      </c>
    </row>
    <row r="442" spans="2:17" ht="15">
      <c r="B442" s="12" t="b">
        <v>0</v>
      </c>
      <c r="C442" s="12" t="b">
        <v>0</v>
      </c>
      <c r="D442" s="12" t="s">
        <v>786</v>
      </c>
      <c r="E442" s="12" t="b">
        <v>1</v>
      </c>
      <c r="F442" s="12" t="s">
        <v>1604</v>
      </c>
      <c r="G442" s="12" t="s">
        <v>67</v>
      </c>
      <c r="H442" s="12" t="s">
        <v>67</v>
      </c>
      <c r="I442" s="75" t="s">
        <v>1819</v>
      </c>
      <c r="J442" s="70" t="str">
        <f>"&lt;p style="&amp;""""&amp;"padding-left: 2em; text-indent: -2em;"&amp;""""&amp;"&gt;["&amp;I442&amp;"]&lt;/p&gt;{#"&amp;F442&amp;"}&lt;br&gt;&lt;br&gt;"</f>
        <v>&lt;p style="padding-left: 2em; text-indent: -2em;"&gt;[Trolliet, F., Huynen, M., Vermeulen, C., &amp; Hambuckers, A. (2014). Use of Camera Traps for Wildlife Studies. A Review. *Biotechnology, Agronomy and Society and Environment 18*(3), 446–54. &lt;https://www.researchgate.net/publication/266381944_Use_of_camera_traps_for_wildlife_studies_A_review&gt;]&lt;/p&gt;{#trolliet_et_al_2014}&lt;br&gt;&lt;br&gt;</v>
      </c>
      <c r="K442" s="12" t="s">
        <v>621</v>
      </c>
      <c r="L442" s="12" t="str">
        <f>LEFT(I442,141)&amp;" &lt;br&gt; &amp;nbsp;&amp;nbsp;&amp;nbsp;&amp;nbsp;&amp;nbsp;&amp;nbsp;&amp;nbsp;&amp;nbsp;"&amp;MID(I442,2,142)&amp;MID(I442,142,500)&amp;"&lt;br&gt;&lt;br&gt;"</f>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M442" s="12" t="str">
        <f>"{{ ref_intext_"&amp;F442&amp;" }}"</f>
        <v>{{ ref_intext_trolliet_et_al_2014 }}</v>
      </c>
      <c r="N442" s="12" t="str">
        <f>"{{ ref_bib_"&amp;F442&amp;" }}"</f>
        <v>{{ ref_bib_trolliet_et_al_2014 }}</v>
      </c>
      <c r="O442" s="12" t="str">
        <f>"    ref_intext_"&amp;F442&amp;": "&amp;""""&amp;"["&amp;G442&amp;"](#"&amp;F442&amp;")"&amp;""""</f>
        <v xml:space="preserve">    ref_intext_trolliet_et_al_2014: "[Trolliet et al., 2014](#trolliet_et_al_2014)"</v>
      </c>
      <c r="P442" s="12" t="str">
        <f>"    ref_intext_"&amp;F442&amp;": "&amp;""""&amp;G442&amp;""""</f>
        <v xml:space="preserve">    ref_intext_trolliet_et_al_2014: "Trolliet et al., 2014"</v>
      </c>
      <c r="Q442" s="12" t="str">
        <f>"    ref_bib_"&amp;F442&amp;": "&amp;""""&amp;I442&amp;""""</f>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443" spans="2:17" ht="15">
      <c r="B443" s="12" t="b">
        <v>0</v>
      </c>
      <c r="C443" s="12" t="b">
        <v>1</v>
      </c>
      <c r="D443" s="12" t="b">
        <v>0</v>
      </c>
      <c r="E443" s="12" t="b">
        <v>1</v>
      </c>
      <c r="F443" s="12" t="s">
        <v>1605</v>
      </c>
      <c r="G443" s="12" t="s">
        <v>66</v>
      </c>
      <c r="H443" s="12" t="s">
        <v>66</v>
      </c>
      <c r="I443" s="75" t="s">
        <v>1820</v>
      </c>
      <c r="J443" s="70" t="str">
        <f>"&lt;p style="&amp;""""&amp;"padding-left: 2em; text-indent: -2em;"&amp;""""&amp;"&gt;["&amp;I443&amp;"]&lt;/p&gt;{#"&amp;F443&amp;"}&lt;br&gt;&lt;br&gt;"</f>
        <v>&lt;p style="padding-left: 2em; text-indent: -2em;"&gt;[Tschumi, M., Ekroos, J., Hjort, C., Smith, H. G., &amp; Birkhofer, K. (2018). Rodents, not birds, dominate predation-related ecosystem services and disservices in vertebrate communities of agricultural landscapes. *Oecologia, 188* (3), 863–873. &lt;https://doi.org/10.1007/s00442-018-4242-z&gt;]&lt;/p&gt;{#tschumi_et_al_2018}&lt;br&gt;&lt;br&gt;</v>
      </c>
      <c r="K443" s="12" t="s">
        <v>621</v>
      </c>
      <c r="L443" s="12" t="str">
        <f>LEFT(I443,141)&amp;" &lt;br&gt; &amp;nbsp;&amp;nbsp;&amp;nbsp;&amp;nbsp;&amp;nbsp;&amp;nbsp;&amp;nbsp;&amp;nbsp;"&amp;MID(I443,2,142)&amp;MID(I443,142,500)&amp;"&lt;br&gt;&lt;br&gt;"</f>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M443" s="12" t="str">
        <f>"{{ ref_intext_"&amp;F443&amp;" }}"</f>
        <v>{{ ref_intext_tschumi_et_al_2018 }}</v>
      </c>
      <c r="N443" s="12" t="str">
        <f>"{{ ref_bib_"&amp;F443&amp;" }}"</f>
        <v>{{ ref_bib_tschumi_et_al_2018 }}</v>
      </c>
      <c r="O443" s="12" t="str">
        <f>"    ref_intext_"&amp;F443&amp;": "&amp;""""&amp;"["&amp;G443&amp;"](#"&amp;F443&amp;")"&amp;""""</f>
        <v xml:space="preserve">    ref_intext_tschumi_et_al_2018: "[Tschumi et al., 2018](#tschumi_et_al_2018)"</v>
      </c>
      <c r="P443" s="12" t="str">
        <f>"    ref_intext_"&amp;F443&amp;": "&amp;""""&amp;G443&amp;""""</f>
        <v xml:space="preserve">    ref_intext_tschumi_et_al_2018: "Tschumi et al., 2018"</v>
      </c>
      <c r="Q443" s="12" t="str">
        <f>"    ref_bib_"&amp;F443&amp;": "&amp;""""&amp;I443&amp;""""</f>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444" spans="2:17" ht="15">
      <c r="E444" s="12" t="b">
        <v>1</v>
      </c>
      <c r="F444" s="12" t="s">
        <v>2609</v>
      </c>
      <c r="G444" s="12" t="s">
        <v>2608</v>
      </c>
      <c r="H444" s="12" t="s">
        <v>2608</v>
      </c>
      <c r="I444" s="75" t="s">
        <v>2606</v>
      </c>
      <c r="J444" s="70" t="str">
        <f>"&lt;p style="&amp;""""&amp;"padding-left: 2em; text-indent: -2em;"&amp;""""&amp;"&gt;["&amp;I444&amp;"]&lt;/p&gt;{#"&amp;F444&amp;"}&lt;br&gt;&lt;br&gt;"</f>
        <v>&lt;p style="padding-left: 2em; text-indent: -2em;"&gt;[Turlapaty, A. (2014, Jun 15). *Probability of Detection: Eg 01.* [Video]. YouTube. &lt;https://www.youtube.com/watch?v=WBgWOQBlNoI&gt;]&lt;/p&gt;{#turlapaty_2014}&lt;br&gt;&lt;br&gt;</v>
      </c>
      <c r="K444" s="12" t="s">
        <v>2607</v>
      </c>
      <c r="L444" s="12" t="str">
        <f>LEFT(I444,141)&amp;" &lt;br&gt; &amp;nbsp;&amp;nbsp;&amp;nbsp;&amp;nbsp;&amp;nbsp;&amp;nbsp;&amp;nbsp;&amp;nbsp;"&amp;MID(I444,2,142)&amp;MID(I444,142,500)&amp;"&lt;br&gt;&lt;br&gt;"</f>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M444" s="12" t="str">
        <f>"{{ ref_intext_"&amp;F444&amp;" }}"</f>
        <v>{{ ref_intext_turlapaty_2014 }}</v>
      </c>
      <c r="N444" s="12" t="str">
        <f>"{{ ref_bib_"&amp;F444&amp;" }}"</f>
        <v>{{ ref_bib_turlapaty_2014 }}</v>
      </c>
      <c r="O444" s="12" t="str">
        <f>"    ref_intext_"&amp;F444&amp;": "&amp;""""&amp;"["&amp;G444&amp;"](#"&amp;F444&amp;")"&amp;""""</f>
        <v xml:space="preserve">    ref_intext_turlapaty_2014: "[Turlapaty, 2014](#turlapaty_2014)"</v>
      </c>
      <c r="P444" s="12" t="str">
        <f>"    ref_intext_"&amp;F444&amp;": "&amp;""""&amp;G444&amp;""""</f>
        <v xml:space="preserve">    ref_intext_turlapaty_2014: "Turlapaty, 2014"</v>
      </c>
      <c r="Q444" s="12" t="str">
        <f>"    ref_bib_"&amp;F444&amp;": "&amp;""""&amp;I444&amp;""""</f>
        <v xml:space="preserve">    ref_bib_turlapaty_2014: "Turlapaty, A. (2014, Jun 15). *Probability of Detection: Eg 01.* [Video]. YouTube. &lt;https://www.youtube.com/watch?v=WBgWOQBlNoI&gt;"</v>
      </c>
    </row>
    <row r="445" spans="2:17" ht="15">
      <c r="B445" s="12" t="b">
        <v>1</v>
      </c>
      <c r="C445" s="12" t="b">
        <v>0</v>
      </c>
      <c r="D445" s="12" t="b">
        <v>0</v>
      </c>
      <c r="E445" s="12" t="b">
        <v>1</v>
      </c>
      <c r="F445" s="12" t="s">
        <v>1606</v>
      </c>
      <c r="G445" s="12" t="s">
        <v>65</v>
      </c>
      <c r="H445" s="12" t="s">
        <v>65</v>
      </c>
      <c r="I445" s="75" t="s">
        <v>2705</v>
      </c>
      <c r="J445" s="70" t="str">
        <f>"&lt;p style="&amp;""""&amp;"padding-left: 2em; text-indent: -2em;"&amp;""""&amp;"&gt;["&amp;I445&amp;"]&lt;/p&gt;{#"&amp;F445&amp;"}&lt;br&gt;&lt;br&gt;"</f>
        <v>&lt;p style="padding-left: 2em; text-indent: -2em;"&gt;[Twining, J. P., McFarlane, C., O'Meara, D., O'Reilly, C., Reyne, M., Montgomery, W. I., Helyar, S., Tosh, D. G., &amp; Augustine, B. C. (2022) A Comparison of Density Estimation Methods for Monitoring Marked and Unmarked Animal Populations. *Ecosphere, 13*(10), e4165. &lt;https://doi.org/10.1002/ecs2.4165&gt;]&lt;/p&gt;{#twining_et_al_2022}&lt;br&gt;&lt;br&gt;</v>
      </c>
      <c r="K445" s="12" t="s">
        <v>621</v>
      </c>
      <c r="L445" s="12" t="str">
        <f>LEFT(I445,141)&amp;" &lt;br&gt; &amp;nbsp;&amp;nbsp;&amp;nbsp;&amp;nbsp;&amp;nbsp;&amp;nbsp;&amp;nbsp;&amp;nbsp;"&amp;MID(I445,2,142)&amp;MID(I445,142,500)&amp;"&lt;br&gt;&lt;br&gt;"</f>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M445" s="12" t="str">
        <f>"{{ ref_intext_"&amp;F445&amp;" }}"</f>
        <v>{{ ref_intext_twining_et_al_2022 }}</v>
      </c>
      <c r="N445" s="12" t="str">
        <f>"{{ ref_bib_"&amp;F445&amp;" }}"</f>
        <v>{{ ref_bib_twining_et_al_2022 }}</v>
      </c>
      <c r="O445" s="12" t="str">
        <f>"    ref_intext_"&amp;F445&amp;": "&amp;""""&amp;"["&amp;G445&amp;"](#"&amp;F445&amp;")"&amp;""""</f>
        <v xml:space="preserve">    ref_intext_twining_et_al_2022: "[Twining et al., 2022](#twining_et_al_2022)"</v>
      </c>
      <c r="P445" s="12" t="str">
        <f>"    ref_intext_"&amp;F445&amp;": "&amp;""""&amp;G445&amp;""""</f>
        <v xml:space="preserve">    ref_intext_twining_et_al_2022: "Twining et al., 2022"</v>
      </c>
      <c r="Q445" s="12" t="str">
        <f>"    ref_bib_"&amp;F445&amp;": "&amp;""""&amp;I445&amp;""""</f>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446" spans="2:17" ht="15">
      <c r="E446" s="12" t="b">
        <v>1</v>
      </c>
      <c r="F446" s="12" t="s">
        <v>4017</v>
      </c>
      <c r="G446" s="12" t="s">
        <v>4018</v>
      </c>
      <c r="H446" s="12" t="s">
        <v>4018</v>
      </c>
      <c r="I446" s="78" t="s">
        <v>4012</v>
      </c>
      <c r="J446" s="70" t="str">
        <f>"&lt;p style="&amp;""""&amp;"padding-left: 2em; text-indent: -2em;"&amp;""""&amp;"&gt;["&amp;I446&amp;"]&lt;/p&gt;{#"&amp;F446&amp;"}&lt;br&gt;&lt;br&gt;"</f>
        <v>&lt;p style="padding-left: 2em; text-indent: -2em;"&gt;[University of Cape Town. (2024a). *SEEC Toolbox seminars* &lt;https://science.uct.ac.za/seec/stats-toolbox-seminars&gt;]&lt;/p&gt;{#u_capetown_2024a}&lt;br&gt;&lt;br&gt;</v>
      </c>
      <c r="M446" s="12" t="str">
        <f>"{{ ref_intext_"&amp;F446&amp;" }}"</f>
        <v>{{ ref_intext_u_capetown_2024a }}</v>
      </c>
      <c r="N446" s="12" t="str">
        <f>"{{ ref_bib_"&amp;F446&amp;" }}"</f>
        <v>{{ ref_bib_u_capetown_2024a }}</v>
      </c>
      <c r="O446" s="12" t="str">
        <f>"    ref_intext_"&amp;F446&amp;": "&amp;""""&amp;"["&amp;G446&amp;"](#"&amp;F446&amp;")"&amp;""""</f>
        <v xml:space="preserve">    ref_intext_u_capetown_2024a: "[University of Cape Town, 2024a](#u_capetown_2024a)"</v>
      </c>
      <c r="P446" s="12" t="str">
        <f>"    ref_intext_"&amp;F446&amp;": "&amp;""""&amp;G446&amp;""""</f>
        <v xml:space="preserve">    ref_intext_u_capetown_2024a: "University of Cape Town, 2024a"</v>
      </c>
      <c r="Q446" s="12" t="str">
        <f>"    ref_bib_"&amp;F446&amp;": "&amp;""""&amp;I446&amp;""""</f>
        <v xml:space="preserve">    ref_bib_u_capetown_2024a: "University of Cape Town. (2024a). *SEEC Toolbox seminars* &lt;https://science.uct.ac.za/seec/stats-toolbox-seminars&gt;"</v>
      </c>
    </row>
    <row r="447" spans="2:17" ht="15">
      <c r="E447" s="12" t="b">
        <v>1</v>
      </c>
      <c r="F447" s="12" t="s">
        <v>4013</v>
      </c>
      <c r="G447" s="12" t="s">
        <v>4016</v>
      </c>
      <c r="H447" s="12" t="s">
        <v>4016</v>
      </c>
      <c r="I447" s="78" t="s">
        <v>4011</v>
      </c>
      <c r="J447" s="70" t="str">
        <f>"&lt;p style="&amp;""""&amp;"padding-left: 2em; text-indent: -2em;"&amp;""""&amp;"&gt;["&amp;I447&amp;"]&lt;/p&gt;{#"&amp;F447&amp;"}&lt;br&gt;&lt;br&gt;"</f>
        <v>&lt;p style="padding-left: 2em; text-indent: -2em;"&gt;[University of Cape Town. (2024b). *SEEC Toolbox seminars - Spatial Capture-Recapture (SCR) models.* &lt;https://science.uct.ac.za/seec/stats-toolbox-seminars-spatial-and-species-distribution-toolboxes/spatial-capture-recapture-scr-modelling&gt;]&lt;/p&gt;{#u_capetown_2024b}&lt;br&gt;&lt;br&gt;</v>
      </c>
      <c r="M447" s="12" t="str">
        <f>"{{ ref_intext_"&amp;F447&amp;" }}"</f>
        <v>{{ ref_intext_u_capetown_2024b }}</v>
      </c>
      <c r="N447" s="12" t="str">
        <f>"{{ ref_bib_"&amp;F447&amp;" }}"</f>
        <v>{{ ref_bib_u_capetown_2024b }}</v>
      </c>
      <c r="O447" s="12" t="str">
        <f>"    ref_intext_"&amp;F447&amp;": "&amp;""""&amp;"["&amp;G447&amp;"](#"&amp;F447&amp;")"&amp;""""</f>
        <v xml:space="preserve">    ref_intext_u_capetown_2024b: "[University of Cape Town, 2024b](#u_capetown_2024b)"</v>
      </c>
      <c r="P447" s="12" t="str">
        <f>"    ref_intext_"&amp;F447&amp;": "&amp;""""&amp;G447&amp;""""</f>
        <v xml:space="preserve">    ref_intext_u_capetown_2024b: "University of Cape Town, 2024b"</v>
      </c>
      <c r="Q447" s="12" t="str">
        <f>"    ref_bib_"&amp;F447&amp;": "&amp;""""&amp;I447&amp;""""</f>
        <v xml:space="preserve">    ref_bib_u_capetown_2024b: "University of Cape Town. (2024b). *SEEC Toolbox seminars - Spatial Capture-Recapture (SCR) models.* &lt;https://science.uct.ac.za/seec/stats-toolbox-seminars-spatial-and-species-distribution-toolboxes/spatial-capture-recapture-scr-modelling&gt;"</v>
      </c>
    </row>
    <row r="448" spans="2:17" ht="15">
      <c r="E448" s="12" t="b">
        <v>1</v>
      </c>
      <c r="F448" s="12" t="s">
        <v>4108</v>
      </c>
      <c r="G448" s="12" t="s">
        <v>4107</v>
      </c>
      <c r="H448" s="12" t="s">
        <v>4107</v>
      </c>
      <c r="I448" s="78" t="s">
        <v>4106</v>
      </c>
      <c r="J448" s="70" t="str">
        <f>"&lt;p style="&amp;""""&amp;"padding-left: 2em; text-indent: -2em;"&amp;""""&amp;"&gt;["&amp;I448&amp;"]&lt;/p&gt;{#"&amp;F448&amp;"}&lt;br&gt;&lt;br&gt;"</f>
        <v>&lt;p style="padding-left: 2em; text-indent: -2em;"&gt;[University of Cape Town. (2017). *SEEC Toolbox seminars.* [Powerpoint]. &lt;https://science.uct.ac.za/sites/default/files/content_migration/science_uct_ac_za/708/files/SEEC%2520Stats%2520Toolbox%2520-%2520Spatial%2520capture%2520recapture%2520slides.pdf&gt;]&lt;/p&gt;{#u_capetown_2017}&lt;br&gt;&lt;br&gt;</v>
      </c>
      <c r="M448" s="12" t="str">
        <f>"{{ ref_intext_"&amp;F448&amp;" }}"</f>
        <v>{{ ref_intext_u_capetown_2017 }}</v>
      </c>
      <c r="N448" s="12" t="str">
        <f>"{{ ref_bib_"&amp;F448&amp;" }}"</f>
        <v>{{ ref_bib_u_capetown_2017 }}</v>
      </c>
      <c r="O448" s="12" t="str">
        <f>"    ref_intext_"&amp;F448&amp;": "&amp;""""&amp;"["&amp;G448&amp;"](#"&amp;F448&amp;")"&amp;""""</f>
        <v xml:space="preserve">    ref_intext_u_capetown_2017: "[University of Cape Town, 2017](#u_capetown_2017)"</v>
      </c>
      <c r="P448" s="12" t="str">
        <f>"    ref_intext_"&amp;F448&amp;": "&amp;""""&amp;G448&amp;""""</f>
        <v xml:space="preserve">    ref_intext_u_capetown_2017: "University of Cape Town, 2017"</v>
      </c>
      <c r="Q448" s="12" t="str">
        <f>"    ref_bib_"&amp;F448&amp;": "&amp;""""&amp;I448&amp;""""</f>
        <v xml:space="preserve">    ref_bib_u_capetown_2017: "University of Cape Town. (2017). *SEEC Toolbox seminars.* [Powerpoint]. &lt;https://science.uct.ac.za/sites/default/files/content_migration/science_uct_ac_za/708/files/SEEC%2520Stats%2520Toolbox%2520-%2520Spatial%2520capture%2520recapture%2520slides.pdf&gt;"</v>
      </c>
    </row>
    <row r="449" spans="2:17" ht="15">
      <c r="B449" s="12" t="b">
        <v>0</v>
      </c>
      <c r="C449" s="12" t="b">
        <v>0</v>
      </c>
      <c r="D449" s="12" t="s">
        <v>786</v>
      </c>
      <c r="E449" s="12" t="b">
        <v>1</v>
      </c>
      <c r="F449" s="12" t="s">
        <v>1607</v>
      </c>
      <c r="G449" s="12" t="s">
        <v>64</v>
      </c>
      <c r="H449" s="12" t="s">
        <v>64</v>
      </c>
      <c r="I449" s="75" t="s">
        <v>1821</v>
      </c>
      <c r="J449" s="70" t="str">
        <f>"&lt;p style="&amp;""""&amp;"padding-left: 2em; text-indent: -2em;"&amp;""""&amp;"&gt;["&amp;I449&amp;"]&lt;/p&gt;{#"&amp;F449&amp;"}&lt;br&gt;&lt;br&gt;"</f>
        <v>&lt;p style="padding-left: 2em; text-indent: -2em;"&gt;[Van Berkel, T. (2014). *Camera trapping for wildlife conservation: Expedition field techniques*. Geography Outdoors. &lt;https://www.researchgate.net/publication/339271024_Expedition_Field_Techniques_Camera_Trapping&gt;]&lt;/p&gt;{#van_berkel_2014}&lt;br&gt;&lt;br&gt;</v>
      </c>
      <c r="K449" s="12" t="s">
        <v>621</v>
      </c>
      <c r="L449" s="12" t="str">
        <f>LEFT(I449,141)&amp;" &lt;br&gt; &amp;nbsp;&amp;nbsp;&amp;nbsp;&amp;nbsp;&amp;nbsp;&amp;nbsp;&amp;nbsp;&amp;nbsp;"&amp;MID(I449,2,142)&amp;MID(I449,142,500)&amp;"&lt;br&gt;&lt;br&gt;"</f>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M449" s="12" t="str">
        <f>"{{ ref_intext_"&amp;F449&amp;" }}"</f>
        <v>{{ ref_intext_van_berkel_2014 }}</v>
      </c>
      <c r="N449" s="12" t="str">
        <f>"{{ ref_bib_"&amp;F449&amp;" }}"</f>
        <v>{{ ref_bib_van_berkel_2014 }}</v>
      </c>
      <c r="O449" s="12" t="str">
        <f>"    ref_intext_"&amp;F449&amp;": "&amp;""""&amp;"["&amp;G449&amp;"](#"&amp;F449&amp;")"&amp;""""</f>
        <v xml:space="preserve">    ref_intext_van_berkel_2014: "[Van Berkel, 2014](#van_berkel_2014)"</v>
      </c>
      <c r="P449" s="12" t="str">
        <f>"    ref_intext_"&amp;F449&amp;": "&amp;""""&amp;G449&amp;""""</f>
        <v xml:space="preserve">    ref_intext_van_berkel_2014: "Van Berkel, 2014"</v>
      </c>
      <c r="Q449" s="12" t="str">
        <f>"    ref_bib_"&amp;F449&amp;": "&amp;""""&amp;I449&amp;""""</f>
        <v xml:space="preserve">    ref_bib_van_berkel_2014: "Van Berkel, T. (2014). *Camera trapping for wildlife conservation: Expedition field techniques*. Geography Outdoors. &lt;https://www.researchgate.net/publication/339271024_Expedition_Field_Techniques_Camera_Trapping&gt;"</v>
      </c>
    </row>
    <row r="450" spans="2:17" ht="15">
      <c r="B450" s="12" t="b">
        <v>0</v>
      </c>
      <c r="C450" s="12" t="b">
        <v>0</v>
      </c>
      <c r="D450" s="12" t="b">
        <v>1</v>
      </c>
      <c r="E450" s="12" t="b">
        <v>1</v>
      </c>
      <c r="F450" s="12" t="s">
        <v>1940</v>
      </c>
      <c r="G450" s="12" t="s">
        <v>63</v>
      </c>
      <c r="H450" s="12" t="s">
        <v>63</v>
      </c>
      <c r="I450" s="75" t="s">
        <v>1822</v>
      </c>
      <c r="J450" s="70" t="str">
        <f>"&lt;p style="&amp;""""&amp;"padding-left: 2em; text-indent: -2em;"&amp;""""&amp;"&gt;["&amp;I450&amp;"]&lt;/p&gt;{#"&amp;F450&amp;"}&lt;br&gt;&lt;br&gt;"</f>
        <v>&lt;p style="padding-left: 2em; text-indent: -2em;"&gt;[Van Dooren, T. J. M. (2016). Pollinator species richness: Are the declines slowing down? *Nature Conservation*, *15*, 11–22. &lt;https://doi.org/10.3897/natureconservation.15.9616&gt;]&lt;/p&gt;{#vandooren_2016}&lt;br&gt;&lt;br&gt;</v>
      </c>
      <c r="K450" s="12" t="s">
        <v>621</v>
      </c>
      <c r="L450" s="12" t="str">
        <f>LEFT(I450,141)&amp;" &lt;br&gt; &amp;nbsp;&amp;nbsp;&amp;nbsp;&amp;nbsp;&amp;nbsp;&amp;nbsp;&amp;nbsp;&amp;nbsp;"&amp;MID(I450,2,142)&amp;MID(I450,142,500)&amp;"&lt;br&gt;&lt;br&gt;"</f>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M450" s="12" t="str">
        <f>"{{ ref_intext_"&amp;F450&amp;" }}"</f>
        <v>{{ ref_intext_vandooren_2016 }}</v>
      </c>
      <c r="N450" s="12" t="str">
        <f>"{{ ref_bib_"&amp;F450&amp;" }}"</f>
        <v>{{ ref_bib_vandooren_2016 }}</v>
      </c>
      <c r="O450" s="12" t="str">
        <f>"    ref_intext_"&amp;F450&amp;": "&amp;""""&amp;"["&amp;G450&amp;"](#"&amp;F450&amp;")"&amp;""""</f>
        <v xml:space="preserve">    ref_intext_vandooren_2016: "[Van Dooren, 2016](#vandooren_2016)"</v>
      </c>
      <c r="P450" s="12" t="str">
        <f>"    ref_intext_"&amp;F450&amp;": "&amp;""""&amp;G450&amp;""""</f>
        <v xml:space="preserve">    ref_intext_vandooren_2016: "Van Dooren, 2016"</v>
      </c>
      <c r="Q450" s="12" t="str">
        <f>"    ref_bib_"&amp;F450&amp;": "&amp;""""&amp;I450&amp;""""</f>
        <v xml:space="preserve">    ref_bib_vandooren_2016: "Van Dooren, T. J. M. (2016). Pollinator species richness: Are the declines slowing down? *Nature Conservation*, *15*, 11–22. &lt;https://doi.org/10.3897/natureconservation.15.9616&gt;"</v>
      </c>
    </row>
    <row r="451" spans="2:17" ht="15">
      <c r="B451" s="12" t="b">
        <v>1</v>
      </c>
      <c r="C451" s="12" t="b">
        <v>0</v>
      </c>
      <c r="D451" s="12" t="b">
        <v>0</v>
      </c>
      <c r="E451" s="12" t="b">
        <v>1</v>
      </c>
      <c r="F451" s="12" t="s">
        <v>3427</v>
      </c>
      <c r="G451" s="12" t="s">
        <v>62</v>
      </c>
      <c r="H451" s="12" t="s">
        <v>62</v>
      </c>
      <c r="I451" s="75" t="s">
        <v>3350</v>
      </c>
      <c r="J451" s="70" t="str">
        <f>"&lt;p style="&amp;""""&amp;"padding-left: 2em; text-indent: -2em;"&amp;""""&amp;"&gt;["&amp;I451&amp;"]&lt;/p&gt;{#"&amp;F451&amp;"}&lt;br&gt;&lt;br&gt;"</f>
        <v>&lt;p style="padding-left: 2em; text-indent: -2em;"&gt;[Van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&lt;https://journals.plos.org/plosone/article?id=10.1371/journal.pone.0234494&gt;]&lt;/p&gt;{#vanwilgenburg_et_al_2020}&lt;br&gt;&lt;br&gt;</v>
      </c>
      <c r="K451" s="12" t="s">
        <v>621</v>
      </c>
      <c r="L451" s="12" t="str">
        <f>LEFT(I451,141)&amp;" &lt;br&gt; &amp;nbsp;&amp;nbsp;&amp;nbsp;&amp;nbsp;&amp;nbsp;&amp;nbsp;&amp;nbsp;&amp;nbsp;"&amp;MID(I451,2,142)&amp;MID(I451,142,500)&amp;"&lt;br&gt;&lt;br&gt;"</f>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M451" s="12" t="str">
        <f>"{{ ref_intext_"&amp;F451&amp;" }}"</f>
        <v>{{ ref_intext_vanwilgenburg_et_al_2020 }}</v>
      </c>
      <c r="N451" s="12" t="str">
        <f>"{{ ref_bib_"&amp;F451&amp;" }}"</f>
        <v>{{ ref_bib_vanwilgenburg_et_al_2020 }}</v>
      </c>
      <c r="O451" s="12" t="str">
        <f>"    ref_intext_"&amp;F451&amp;": "&amp;""""&amp;"["&amp;G451&amp;"](#"&amp;F451&amp;")"&amp;""""</f>
        <v xml:space="preserve">    ref_intext_vanwilgenburg_et_al_2020: "[Van Wilgenburg et al., 2020](#vanwilgenburg_et_al_2020)"</v>
      </c>
      <c r="P451" s="12" t="str">
        <f>"    ref_intext_"&amp;F451&amp;": "&amp;""""&amp;G451&amp;""""</f>
        <v xml:space="preserve">    ref_intext_vanwilgenburg_et_al_2020: "Van Wilgenburg et al., 2020"</v>
      </c>
      <c r="Q451" s="12" t="str">
        <f>"    ref_bib_"&amp;F451&amp;": "&amp;""""&amp;I451&amp;""""</f>
        <v xml:space="preserve">    ref_bib_vanwilgenburg_et_al_2020: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452" spans="2:17" ht="15">
      <c r="B452" s="12" t="b">
        <v>1</v>
      </c>
      <c r="C452" s="12" t="b">
        <v>0</v>
      </c>
      <c r="D452" s="12" t="b">
        <v>0</v>
      </c>
      <c r="E452" s="12" t="b">
        <v>1</v>
      </c>
      <c r="F452" s="12" t="s">
        <v>1608</v>
      </c>
      <c r="G452" s="12" t="s">
        <v>61</v>
      </c>
      <c r="H452" s="12" t="s">
        <v>61</v>
      </c>
      <c r="I452" s="75" t="s">
        <v>1823</v>
      </c>
      <c r="J452" s="70" t="str">
        <f>"&lt;p style="&amp;""""&amp;"padding-left: 2em; text-indent: -2em;"&amp;""""&amp;"&gt;["&amp;I452&amp;"]&lt;/p&gt;{#"&amp;F452&amp;"}&lt;br&gt;&lt;br&gt;"</f>
        <v>&lt;p style="padding-left: 2em; text-indent: -2em;"&gt;[Velez, J., McShea, W., Shamon, H., Castiblanco-Camacho, P. J., Tabak, M. A., Chalmers, C., Fergus, P., &amp; Fieberg, J. (2023). An Evaluation of Platforms for Processing Camera-Trap Data using Artificial Intelligence. *Methods in Ecology and Evolution, 145*, 459-477. &lt;https://doi.org/10.1111/2041-210X.14044&gt;]&lt;/p&gt;{#velez_et_al_2023}&lt;br&gt;&lt;br&gt;</v>
      </c>
      <c r="K452" s="12" t="s">
        <v>621</v>
      </c>
      <c r="L452" s="12" t="str">
        <f>LEFT(I452,141)&amp;" &lt;br&gt; &amp;nbsp;&amp;nbsp;&amp;nbsp;&amp;nbsp;&amp;nbsp;&amp;nbsp;&amp;nbsp;&amp;nbsp;"&amp;MID(I452,2,142)&amp;MID(I452,142,500)&amp;"&lt;br&gt;&lt;br&gt;"</f>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M452" s="12" t="str">
        <f>"{{ ref_intext_"&amp;F452&amp;" }}"</f>
        <v>{{ ref_intext_velez_et_al_2023 }}</v>
      </c>
      <c r="N452" s="12" t="str">
        <f>"{{ ref_bib_"&amp;F452&amp;" }}"</f>
        <v>{{ ref_bib_velez_et_al_2023 }}</v>
      </c>
      <c r="O452" s="12" t="str">
        <f>"    ref_intext_"&amp;F452&amp;": "&amp;""""&amp;"["&amp;G452&amp;"](#"&amp;F452&amp;")"&amp;""""</f>
        <v xml:space="preserve">    ref_intext_velez_et_al_2023: "[Velez et al., 2023](#velez_et_al_2023)"</v>
      </c>
      <c r="P452" s="12" t="str">
        <f>"    ref_intext_"&amp;F452&amp;": "&amp;""""&amp;G452&amp;""""</f>
        <v xml:space="preserve">    ref_intext_velez_et_al_2023: "Velez et al., 2023"</v>
      </c>
      <c r="Q452" s="12" t="str">
        <f>"    ref_bib_"&amp;F452&amp;": "&amp;""""&amp;I452&amp;""""</f>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453" spans="2:17" ht="15">
      <c r="B453" s="12" t="b">
        <v>1</v>
      </c>
      <c r="C453" s="12" t="b">
        <v>0</v>
      </c>
      <c r="D453" s="12" t="b">
        <v>0</v>
      </c>
      <c r="E453" s="12" t="b">
        <v>1</v>
      </c>
      <c r="F453" s="12" t="s">
        <v>1609</v>
      </c>
      <c r="G453" s="12" t="s">
        <v>60</v>
      </c>
      <c r="H453" s="12" t="s">
        <v>60</v>
      </c>
      <c r="I453" s="75" t="s">
        <v>1824</v>
      </c>
      <c r="J453" s="70" t="str">
        <f>"&lt;p style="&amp;""""&amp;"padding-left: 2em; text-indent: -2em;"&amp;""""&amp;"&gt;["&amp;I453&amp;"]&lt;/p&gt;{#"&amp;F453&amp;"}&lt;br&gt;&lt;br&gt;"</f>
        <v>&lt;p style="padding-left: 2em; text-indent: -2em;"&gt;[Vidal, M., Wolf, N., Rosenberg, B., Harris, B. P., &amp; Mathis, A. (2021). Perspectives on Individual Animal Identification from Biology and Computer Vision. *Integrative and Comparative Biology, 61*(3), 900-916. &lt;https://academic.oup.com/icb/article/61/3/900/6288456&gt;]&lt;/p&gt;{#vidal_et_al_2021}&lt;br&gt;&lt;br&gt;</v>
      </c>
      <c r="K453" s="12" t="s">
        <v>621</v>
      </c>
      <c r="L453" s="12" t="str">
        <f>LEFT(I453,141)&amp;" &lt;br&gt; &amp;nbsp;&amp;nbsp;&amp;nbsp;&amp;nbsp;&amp;nbsp;&amp;nbsp;&amp;nbsp;&amp;nbsp;"&amp;MID(I453,2,142)&amp;MID(I453,142,500)&amp;"&lt;br&gt;&lt;br&gt;"</f>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M453" s="12" t="str">
        <f>"{{ ref_intext_"&amp;F453&amp;" }}"</f>
        <v>{{ ref_intext_vidal_et_al_2021 }}</v>
      </c>
      <c r="N453" s="12" t="str">
        <f>"{{ ref_bib_"&amp;F453&amp;" }}"</f>
        <v>{{ ref_bib_vidal_et_al_2021 }}</v>
      </c>
      <c r="O453" s="12" t="str">
        <f>"    ref_intext_"&amp;F453&amp;": "&amp;""""&amp;"["&amp;G453&amp;"](#"&amp;F453&amp;")"&amp;""""</f>
        <v xml:space="preserve">    ref_intext_vidal_et_al_2021: "[Vidal et al., 2021](#vidal_et_al_2021)"</v>
      </c>
      <c r="P453" s="12" t="str">
        <f>"    ref_intext_"&amp;F453&amp;": "&amp;""""&amp;G453&amp;""""</f>
        <v xml:space="preserve">    ref_intext_vidal_et_al_2021: "Vidal et al., 2021"</v>
      </c>
      <c r="Q453" s="12" t="str">
        <f>"    ref_bib_"&amp;F453&amp;": "&amp;""""&amp;I453&amp;""""</f>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454" spans="2:17" ht="15">
      <c r="E454" s="12" t="b">
        <v>1</v>
      </c>
      <c r="F454" s="12" t="s">
        <v>3702</v>
      </c>
      <c r="G454" s="12" t="s">
        <v>3706</v>
      </c>
      <c r="H454" s="12" t="s">
        <v>3706</v>
      </c>
      <c r="I454" s="75" t="s">
        <v>3705</v>
      </c>
      <c r="J454" s="70" t="str">
        <f>"&lt;p style="&amp;""""&amp;"padding-left: 2em; text-indent: -2em;"&amp;""""&amp;"&gt;["&amp;I454&amp;"]&lt;/p&gt;{#"&amp;F454&amp;"}&lt;br&gt;&lt;br&gt;"</f>
        <v>&lt;p style="padding-left: 2em; text-indent: -2em;"&gt;[Villette, P., Krebs, C. J., Jung, T. S., &amp; Boonstra, R. (2016). Can camera trapping provide accurate estimates of small mammal (*Myodes rutilus* and *Peromyscus maniculatus*  density in the boreal forest? *Journal of Mammalogy, 97*(1), 32–40. &lt;https://doi.org/10.1093/jmammal/gyv150&gt;]&lt;/p&gt;{#villette_et_al_2016}&lt;br&gt;&lt;br&gt;</v>
      </c>
      <c r="K454" s="12" t="s">
        <v>621</v>
      </c>
      <c r="M454" s="12" t="str">
        <f>"{{ ref_intext_"&amp;F454&amp;" }}"</f>
        <v>{{ ref_intext_villette_et_al_2016 }}</v>
      </c>
      <c r="N454" s="12" t="str">
        <f>"{{ ref_bib_"&amp;F454&amp;" }}"</f>
        <v>{{ ref_bib_villette_et_al_2016 }}</v>
      </c>
      <c r="O454" s="12" t="str">
        <f>"    ref_intext_"&amp;F454&amp;": "&amp;""""&amp;"["&amp;G454&amp;"](#"&amp;F454&amp;")"&amp;""""</f>
        <v xml:space="preserve">    ref_intext_villette_et_al_2016: "[Villette et al., 2016](#villette_et_al_2016)"</v>
      </c>
      <c r="P454" s="12" t="str">
        <f>"    ref_intext_"&amp;F454&amp;": "&amp;""""&amp;G454&amp;""""</f>
        <v xml:space="preserve">    ref_intext_villette_et_al_2016: "Villette et al., 2016"</v>
      </c>
      <c r="Q454" s="12" t="str">
        <f>"    ref_bib_"&amp;F454&amp;": "&amp;""""&amp;I454&amp;""""</f>
        <v xml:space="preserve">    ref_bib_villette_et_al_2016: "Villette, P., Krebs, C. J., Jung, T. S., &amp; Boonstra, R. (2016). Can camera trapping provide accurate estimates of small mammal (*Myodes rutilus* and *Peromyscus maniculatus*  density in the boreal forest? *Journal of Mammalogy, 97*(1), 32–40. &lt;https://doi.org/10.1093/jmammal/gyv150&gt;"</v>
      </c>
    </row>
    <row r="455" spans="2:17" ht="15">
      <c r="B455" s="12" t="b">
        <v>0</v>
      </c>
      <c r="C455" s="12" t="b">
        <v>0</v>
      </c>
      <c r="E455" s="12" t="b">
        <v>1</v>
      </c>
      <c r="F455" s="12" t="s">
        <v>1853</v>
      </c>
      <c r="G455" s="12" t="s">
        <v>1852</v>
      </c>
      <c r="H455" s="12" t="s">
        <v>1852</v>
      </c>
      <c r="I455" s="75" t="s">
        <v>1851</v>
      </c>
      <c r="J455" s="70" t="str">
        <f>"&lt;p style="&amp;""""&amp;"padding-left: 2em; text-indent: -2em;"&amp;""""&amp;"&gt;["&amp;I455&amp;"]&lt;/p&gt;{#"&amp;F455&amp;"}&lt;br&gt;&lt;br&gt;"</f>
        <v>&lt;p style="padding-left: 2em; text-indent: -2em;"&gt;[VSN International (2022, Jul 13). *Species abundance tools in Genstat* [Video]. YouTube. &lt;https://www.youtube.com/watch?v=wBx7f4PP8RE&gt;]&lt;/p&gt;{#vsn_international_2022}&lt;br&gt;&lt;br&gt;</v>
      </c>
      <c r="K455" s="12" t="s">
        <v>621</v>
      </c>
      <c r="L455" s="12" t="str">
        <f>LEFT(I455,141)&amp;" &lt;br&gt; &amp;nbsp;&amp;nbsp;&amp;nbsp;&amp;nbsp;&amp;nbsp;&amp;nbsp;&amp;nbsp;&amp;nbsp;"&amp;MID(I455,2,142)&amp;MID(I455,142,500)&amp;"&lt;br&gt;&lt;br&gt;"</f>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M455" s="12" t="str">
        <f>"{{ ref_intext_"&amp;F455&amp;" }}"</f>
        <v>{{ ref_intext_vsn_international_2022 }}</v>
      </c>
      <c r="N455" s="12" t="str">
        <f>"{{ ref_bib_"&amp;F455&amp;" }}"</f>
        <v>{{ ref_bib_vsn_international_2022 }}</v>
      </c>
      <c r="O455" s="12" t="str">
        <f>"    ref_intext_"&amp;F455&amp;": "&amp;""""&amp;"["&amp;G455&amp;"](#"&amp;F455&amp;")"&amp;""""</f>
        <v xml:space="preserve">    ref_intext_vsn_international_2022: "[VSN International, 2022](#vsn_international_2022)"</v>
      </c>
      <c r="P455" s="12" t="str">
        <f>"    ref_intext_"&amp;F455&amp;": "&amp;""""&amp;G455&amp;""""</f>
        <v xml:space="preserve">    ref_intext_vsn_international_2022: "VSN International, 2022"</v>
      </c>
      <c r="Q455" s="12" t="str">
        <f>"    ref_bib_"&amp;F455&amp;": "&amp;""""&amp;I455&amp;""""</f>
        <v xml:space="preserve">    ref_bib_vsn_international_2022: "VSN International (2022, Jul 13). *Species abundance tools in Genstat* [Video]. YouTube. &lt;https://www.youtube.com/watch?v=wBx7f4PP8RE&gt;"</v>
      </c>
    </row>
    <row r="456" spans="2:17" ht="15">
      <c r="E456" s="12" t="b">
        <v>1</v>
      </c>
      <c r="F456" s="82" t="s">
        <v>3416</v>
      </c>
      <c r="G456" s="17" t="s">
        <v>3378</v>
      </c>
      <c r="H456" s="17" t="s">
        <v>3378</v>
      </c>
      <c r="I456" s="75" t="s">
        <v>3988</v>
      </c>
      <c r="J456" s="70" t="str">
        <f>"&lt;p style="&amp;""""&amp;"padding-left: 2em; text-indent: -2em;"&amp;""""&amp;"&gt;["&amp;I456&amp;"]&lt;/p&gt;{#"&amp;F456&amp;"}&lt;br&gt;&lt;br&gt;"</f>
        <v>&lt;p style="padding-left: 2em; text-indent: -2em;"&gt;[Walther, B. A., &amp; Moore, J. L. (2005). The Concepts of Bias, Precision and Accuracy, and Their Use in Testing the Performance of Species Richness Estimators, with a Literature Review of Estimator Performance. *Ecography, 28*, 815-829. &lt;https://doi.org/10.1111/j.2005.0906-7590.04112.x&gt;]&lt;/p&gt;{#walther_moore_2005}&lt;br&gt;&lt;br&gt;</v>
      </c>
      <c r="K456" s="12" t="s">
        <v>621</v>
      </c>
      <c r="L456" s="12" t="str">
        <f>LEFT(I456,141)&amp;" &lt;br&gt; &amp;nbsp;&amp;nbsp;&amp;nbsp;&amp;nbsp;&amp;nbsp;&amp;nbsp;&amp;nbsp;&amp;nbsp;"&amp;MID(I456,2,142)&amp;MID(I456,142,500)&amp;"&lt;br&gt;&lt;br&gt;"</f>
        <v>Walther, B. A., &amp; Moore, J. L. (2005). The Concepts of Bias, Precision and Accuracy, and Their Use in Testing the Performance of Species Rich &lt;br&gt; &amp;nbsp;&amp;nbsp;&amp;nbsp;&amp;nbsp;&amp;nbsp;&amp;nbsp;&amp;nbsp;&amp;nbsp;alther, B. A., &amp; Moore, J. L. (2005). The Concepts of Bias, Precision and Accuracy, and Their Use in Testing the Performance of Species Richneness Estimators, with a Literature Review of Estimator Performance. *Ecography, 28*, 815-829. &lt;https://doi.org/10.1111/j.2005.0906-7590.04112.x&gt;&lt;br&gt;&lt;br&gt;</v>
      </c>
      <c r="M456" s="12" t="str">
        <f>"{{ ref_intext_"&amp;F456&amp;" }}"</f>
        <v>{{ ref_intext_walther_moore_2005 }}</v>
      </c>
      <c r="N456" s="12" t="str">
        <f>"{{ ref_bib_"&amp;F456&amp;" }}"</f>
        <v>{{ ref_bib_walther_moore_2005 }}</v>
      </c>
      <c r="O456" s="12" t="str">
        <f>"    ref_intext_"&amp;F456&amp;": "&amp;""""&amp;"["&amp;G456&amp;"](#"&amp;F456&amp;")"&amp;""""</f>
        <v xml:space="preserve">    ref_intext_walther_moore_2005: "[Walther &amp; Moore, 2005](#walther_moore_2005)"</v>
      </c>
      <c r="P456" s="12" t="str">
        <f>"    ref_intext_"&amp;F456&amp;": "&amp;""""&amp;G456&amp;""""</f>
        <v xml:space="preserve">    ref_intext_walther_moore_2005: "Walther &amp; Moore, 2005"</v>
      </c>
      <c r="Q456" s="12" t="str">
        <f>"    ref_bib_"&amp;F456&amp;": "&amp;""""&amp;I456&amp;""""</f>
        <v xml:space="preserve">    ref_bib_walther_moore_2005: "Walther, B. A., &amp; Moore, J. L. (2005). The Concepts of Bias, Precision and Accuracy, and Their Use in Testing the Performance of Species Richness Estimators, with a Literature Review of Estimator Performance. *Ecography, 28*, 815-829. &lt;https://doi.org/10.1111/j.2005.0906-7590.04112.x&gt;"</v>
      </c>
    </row>
    <row r="457" spans="2:17" ht="15">
      <c r="B457" s="12" t="b">
        <v>1</v>
      </c>
      <c r="C457" s="12" t="b">
        <v>0</v>
      </c>
      <c r="D457" s="12" t="b">
        <v>0</v>
      </c>
      <c r="E457" s="12" t="b">
        <v>1</v>
      </c>
      <c r="F457" s="12" t="s">
        <v>1610</v>
      </c>
      <c r="G457" s="12" t="s">
        <v>58</v>
      </c>
      <c r="H457" s="12" t="s">
        <v>58</v>
      </c>
      <c r="I457" s="75" t="s">
        <v>2675</v>
      </c>
      <c r="J457" s="70" t="str">
        <f>"&lt;p style="&amp;""""&amp;"padding-left: 2em; text-indent: -2em;"&amp;""""&amp;"&gt;["&amp;I457&amp;"]&lt;/p&gt;{#"&amp;F457&amp;"}&lt;br&gt;&lt;br&gt;"</f>
        <v>&lt;p style="padding-left: 2em; text-indent: -2em;"&gt;[Warbington, C. H., &amp; Boyce, M. S. (2020). Population Density of sitatunga in riverine wetland habitats. *Global Ecology and Conservation, 24*. &lt;https://doi.org/10.1016/j.gecco.2020.e01212&gt;]&lt;/p&gt;{#warbington_boyce_2020}&lt;br&gt;&lt;br&gt;</v>
      </c>
      <c r="K457" s="12" t="s">
        <v>621</v>
      </c>
      <c r="L457" s="12" t="str">
        <f>LEFT(I457,141)&amp;" &lt;br&gt; &amp;nbsp;&amp;nbsp;&amp;nbsp;&amp;nbsp;&amp;nbsp;&amp;nbsp;&amp;nbsp;&amp;nbsp;"&amp;MID(I457,2,142)&amp;MID(I457,142,500)&amp;"&lt;br&gt;&lt;br&gt;"</f>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M457" s="12" t="str">
        <f>"{{ ref_intext_"&amp;F457&amp;" }}"</f>
        <v>{{ ref_intext_warbington_boyce_2020 }}</v>
      </c>
      <c r="N457" s="12" t="str">
        <f>"{{ ref_bib_"&amp;F457&amp;" }}"</f>
        <v>{{ ref_bib_warbington_boyce_2020 }}</v>
      </c>
      <c r="O457" s="12" t="str">
        <f>"    ref_intext_"&amp;F457&amp;": "&amp;""""&amp;"["&amp;G457&amp;"](#"&amp;F457&amp;")"&amp;""""</f>
        <v xml:space="preserve">    ref_intext_warbington_boyce_2020: "[Warbington &amp; Boyce, 2020](#warbington_boyce_2020)"</v>
      </c>
      <c r="P457" s="12" t="str">
        <f>"    ref_intext_"&amp;F457&amp;": "&amp;""""&amp;G457&amp;""""</f>
        <v xml:space="preserve">    ref_intext_warbington_boyce_2020: "Warbington &amp; Boyce, 2020"</v>
      </c>
      <c r="Q457" s="12" t="str">
        <f>"    ref_bib_"&amp;F457&amp;": "&amp;""""&amp;I457&amp;""""</f>
        <v xml:space="preserve">    ref_bib_warbington_boyce_2020: "Warbington, C. H., &amp; Boyce, M. S. (2020). Population Density of sitatunga in riverine wetland habitats. *Global Ecology and Conservation, 24*. &lt;https://doi.org/10.1016/j.gecco.2020.e01212&gt;"</v>
      </c>
    </row>
    <row r="458" spans="2:17" ht="15">
      <c r="B458" s="12" t="b">
        <v>1</v>
      </c>
      <c r="C458" s="12" t="b">
        <v>1</v>
      </c>
      <c r="D458" s="12" t="b">
        <v>0</v>
      </c>
      <c r="E458" s="12" t="b">
        <v>1</v>
      </c>
      <c r="F458" s="12" t="s">
        <v>1611</v>
      </c>
      <c r="G458" s="12" t="s">
        <v>54</v>
      </c>
      <c r="H458" s="12" t="s">
        <v>54</v>
      </c>
      <c r="I458" s="75" t="s">
        <v>2673</v>
      </c>
      <c r="J458" s="70" t="str">
        <f>"&lt;p style="&amp;""""&amp;"padding-left: 2em; text-indent: -2em;"&amp;""""&amp;"&gt;["&amp;I458&amp;"]&lt;/p&gt;{#"&amp;F458&amp;"}&lt;br&gt;&lt;br&gt;"</f>
        <v>&lt;p style="padding-left: 2em; text-indent: -2em;"&gt;[Wearn, O. R., Rowcliffe, J. M., Carbone, C., Bernard, H., &amp; Ewers, R. M. (2013). Assessing the status of wild felids in a highly-disturbed commercial forest reserve in Borneo and the implications for camera trap Survey design. *PLoS One, 8*(11), e77598. &lt;https://doi.org/10.1371/journal.pone.0077598&gt;]&lt;/p&gt;{#wearn_et_al_2013}&lt;br&gt;&lt;br&gt;</v>
      </c>
      <c r="K458" s="12" t="s">
        <v>621</v>
      </c>
      <c r="L458" s="12" t="str">
        <f>LEFT(I458,141)&amp;" &lt;br&gt; &amp;nbsp;&amp;nbsp;&amp;nbsp;&amp;nbsp;&amp;nbsp;&amp;nbsp;&amp;nbsp;&amp;nbsp;"&amp;MID(I458,2,142)&amp;MID(I458,142,500)&amp;"&lt;br&gt;&lt;br&gt;"</f>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M458" s="12" t="str">
        <f>"{{ ref_intext_"&amp;F458&amp;" }}"</f>
        <v>{{ ref_intext_wearn_et_al_2013 }}</v>
      </c>
      <c r="N458" s="12" t="str">
        <f>"{{ ref_bib_"&amp;F458&amp;" }}"</f>
        <v>{{ ref_bib_wearn_et_al_2013 }}</v>
      </c>
      <c r="O458" s="12" t="str">
        <f>"    ref_intext_"&amp;F458&amp;": "&amp;""""&amp;"["&amp;G458&amp;"](#"&amp;F458&amp;")"&amp;""""</f>
        <v xml:space="preserve">    ref_intext_wearn_et_al_2013: "[Wearn et al., 2013](#wearn_et_al_2013)"</v>
      </c>
      <c r="P458" s="12" t="str">
        <f>"    ref_intext_"&amp;F458&amp;": "&amp;""""&amp;G458&amp;""""</f>
        <v xml:space="preserve">    ref_intext_wearn_et_al_2013: "Wearn et al., 2013"</v>
      </c>
      <c r="Q458" s="12" t="str">
        <f>"    ref_bib_"&amp;F458&amp;": "&amp;""""&amp;I458&amp;""""</f>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459" spans="2:17" ht="15">
      <c r="B459" s="12" t="b">
        <v>1</v>
      </c>
      <c r="C459" s="12" t="b">
        <v>0</v>
      </c>
      <c r="D459" s="12" t="b">
        <v>1</v>
      </c>
      <c r="E459" s="12" t="b">
        <v>1</v>
      </c>
      <c r="F459" s="12" t="s">
        <v>1612</v>
      </c>
      <c r="G459" s="12" t="s">
        <v>55</v>
      </c>
      <c r="H459" s="12" t="s">
        <v>55</v>
      </c>
      <c r="I459" s="75" t="s">
        <v>1826</v>
      </c>
      <c r="J459" s="70" t="str">
        <f>"&lt;p style="&amp;""""&amp;"padding-left: 2em; text-indent: -2em;"&amp;""""&amp;"&gt;["&amp;I459&amp;"]&lt;/p&gt;{#"&amp;F459&amp;"}&lt;br&gt;&lt;br&gt;"</f>
        <v>&lt;p style="padding-left: 2em; text-indent: -2em;"&gt;[Wearn, O. R., Carbone, C., Rowcliffe, J. M., Bernard, H. &amp; Ewers, R. M. (2016). Grain-dependent responses of mammalian diversity to land-use and the implications for conservation set-aside. *Ecological Applications, 26*(5), 1409–1420. &lt;https://doi.org/10.1890/15-1363&gt;]&lt;/p&gt;{#wearn_et_al_2016}&lt;br&gt;&lt;br&gt;</v>
      </c>
      <c r="K459" s="12" t="s">
        <v>621</v>
      </c>
      <c r="L459" s="12" t="str">
        <f>LEFT(I459,141)&amp;" &lt;br&gt; &amp;nbsp;&amp;nbsp;&amp;nbsp;&amp;nbsp;&amp;nbsp;&amp;nbsp;&amp;nbsp;&amp;nbsp;"&amp;MID(I459,2,142)&amp;MID(I459,142,500)&amp;"&lt;br&gt;&lt;br&gt;"</f>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M459" s="12" t="str">
        <f>"{{ ref_intext_"&amp;F459&amp;" }}"</f>
        <v>{{ ref_intext_wearn_et_al_2016 }}</v>
      </c>
      <c r="N459" s="12" t="str">
        <f>"{{ ref_bib_"&amp;F459&amp;" }}"</f>
        <v>{{ ref_bib_wearn_et_al_2016 }}</v>
      </c>
      <c r="O459" s="12" t="str">
        <f>"    ref_intext_"&amp;F459&amp;": "&amp;""""&amp;"["&amp;G459&amp;"](#"&amp;F459&amp;")"&amp;""""</f>
        <v xml:space="preserve">    ref_intext_wearn_et_al_2016: "[Wearn et al., 2016](#wearn_et_al_2016)"</v>
      </c>
      <c r="P459" s="12" t="str">
        <f>"    ref_intext_"&amp;F459&amp;": "&amp;""""&amp;G459&amp;""""</f>
        <v xml:space="preserve">    ref_intext_wearn_et_al_2016: "Wearn et al., 2016"</v>
      </c>
      <c r="Q459" s="12" t="str">
        <f>"    ref_bib_"&amp;F459&amp;": "&amp;""""&amp;I459&amp;""""</f>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460" spans="2:17" ht="15">
      <c r="B460" s="12" t="b">
        <v>1</v>
      </c>
      <c r="C460" s="12" t="b">
        <v>0</v>
      </c>
      <c r="D460" s="12" t="s">
        <v>786</v>
      </c>
      <c r="E460" s="12" t="b">
        <v>1</v>
      </c>
      <c r="F460" s="12" t="s">
        <v>1844</v>
      </c>
      <c r="G460" s="12" t="s">
        <v>57</v>
      </c>
      <c r="H460" s="12" t="s">
        <v>57</v>
      </c>
      <c r="I460" s="75" t="s">
        <v>2676</v>
      </c>
      <c r="J460" s="70" t="str">
        <f>"&lt;p style="&amp;""""&amp;"padding-left: 2em; text-indent: -2em;"&amp;""""&amp;"&gt;["&amp;I460&amp;"]&lt;/p&gt;{#"&amp;F460&amp;"}&lt;br&gt;&lt;br&gt;"</f>
        <v>&lt;p style="padding-left: 2em; text-indent: -2em;"&gt;[Wearn, O. R., &amp; Glover-Kapfer, P. (2017). Camera-Trapping for Conservation: A Guide to Best-ractices. *WWF conservation technology series, 1*, 1–181. &lt;http://dx.doi.org/10.13140/RG.2.2.23409.17767&gt;]&lt;/p&gt;{#wearn_gloverkapfer_2017}&lt;br&gt;&lt;br&gt;</v>
      </c>
      <c r="K460" s="12" t="s">
        <v>621</v>
      </c>
      <c r="L460" s="12" t="str">
        <f>LEFT(I460,141)&amp;" &lt;br&gt; &amp;nbsp;&amp;nbsp;&amp;nbsp;&amp;nbsp;&amp;nbsp;&amp;nbsp;&amp;nbsp;&amp;nbsp;"&amp;MID(I460,2,142)&amp;MID(I460,142,500)&amp;"&lt;br&gt;&lt;br&gt;"</f>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M460" s="12" t="str">
        <f>"{{ ref_intext_"&amp;F460&amp;" }}"</f>
        <v>{{ ref_intext_wearn_gloverkapfer_2017 }}</v>
      </c>
      <c r="N460" s="12" t="str">
        <f>"{{ ref_bib_"&amp;F460&amp;" }}"</f>
        <v>{{ ref_bib_wearn_gloverkapfer_2017 }}</v>
      </c>
      <c r="O460" s="12" t="str">
        <f>"    ref_intext_"&amp;F460&amp;": "&amp;""""&amp;"["&amp;G460&amp;"](#"&amp;F460&amp;")"&amp;""""</f>
        <v xml:space="preserve">    ref_intext_wearn_gloverkapfer_2017: "[Wearn &amp; Glover-Kapfer, 2017](#wearn_gloverkapfer_2017)"</v>
      </c>
      <c r="P460" s="12" t="str">
        <f>"    ref_intext_"&amp;F460&amp;": "&amp;""""&amp;G460&amp;""""</f>
        <v xml:space="preserve">    ref_intext_wearn_gloverkapfer_2017: "Wearn &amp; Glover-Kapfer, 2017"</v>
      </c>
      <c r="Q460" s="12" t="str">
        <f>"    ref_bib_"&amp;F460&amp;": "&amp;""""&amp;I460&amp;""""</f>
        <v xml:space="preserve">    ref_bib_wearn_gloverkapfer_2017: "Wearn, O. R., &amp; Glover-Kapfer, P. (2017). Camera-Trapping for Conservation: A Guide to Best-ractices. *WWF conservation technology series, 1*, 1–181. &lt;http://dx.doi.org/10.13140/RG.2.2.23409.17767&gt;"</v>
      </c>
    </row>
    <row r="461" spans="2:17" ht="15">
      <c r="B461" s="12" t="b">
        <v>0</v>
      </c>
      <c r="C461" s="12" t="b">
        <v>0</v>
      </c>
      <c r="D461" s="12" t="s">
        <v>786</v>
      </c>
      <c r="E461" s="12" t="b">
        <v>1</v>
      </c>
      <c r="F461" s="12" t="s">
        <v>1613</v>
      </c>
      <c r="G461" s="12" t="s">
        <v>56</v>
      </c>
      <c r="H461" s="12" t="s">
        <v>56</v>
      </c>
      <c r="I461" s="75" t="s">
        <v>1825</v>
      </c>
      <c r="J461" s="70" t="str">
        <f>"&lt;p style="&amp;""""&amp;"padding-left: 2em; text-indent: -2em;"&amp;""""&amp;"&gt;["&amp;I461&amp;"]&lt;/p&gt;{#"&amp;F461&amp;"}&lt;br&gt;&lt;br&gt;"</f>
        <v>&lt;p style="padding-left: 2em; text-indent: -2em;"&gt;[Wearn, O. R., &amp; Glover-Kapfer, P. (2019). Snap happy: Camera traps are an effective sampling tool when compared with alternative methods. *Royal Society Open Science*, *6*(3), 181748. &lt;https://doi.org/10.1098/rsos.181748&gt;]&lt;/p&gt;{#wearn_gloverkapfer_2019}&lt;br&gt;&lt;br&gt;</v>
      </c>
      <c r="K461" s="12" t="s">
        <v>621</v>
      </c>
      <c r="L461" s="12" t="str">
        <f>LEFT(I461,141)&amp;" &lt;br&gt; &amp;nbsp;&amp;nbsp;&amp;nbsp;&amp;nbsp;&amp;nbsp;&amp;nbsp;&amp;nbsp;&amp;nbsp;"&amp;MID(I461,2,142)&amp;MID(I461,142,500)&amp;"&lt;br&gt;&lt;br&gt;"</f>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M461" s="12" t="str">
        <f>"{{ ref_intext_"&amp;F461&amp;" }}"</f>
        <v>{{ ref_intext_wearn_gloverkapfer_2019 }}</v>
      </c>
      <c r="N461" s="12" t="str">
        <f>"{{ ref_bib_"&amp;F461&amp;" }}"</f>
        <v>{{ ref_bib_wearn_gloverkapfer_2019 }}</v>
      </c>
      <c r="O461" s="12" t="str">
        <f>"    ref_intext_"&amp;F461&amp;": "&amp;""""&amp;"["&amp;G461&amp;"](#"&amp;F461&amp;")"&amp;""""</f>
        <v xml:space="preserve">    ref_intext_wearn_gloverkapfer_2019: "[Wearn &amp; Glover-Kapfer, 2019](#wearn_gloverkapfer_2019)"</v>
      </c>
      <c r="P461" s="12" t="str">
        <f>"    ref_intext_"&amp;F461&amp;": "&amp;""""&amp;G461&amp;""""</f>
        <v xml:space="preserve">    ref_intext_wearn_gloverkapfer_2019: "Wearn &amp; Glover-Kapfer, 2019"</v>
      </c>
      <c r="Q461" s="12" t="str">
        <f>"    ref_bib_"&amp;F461&amp;": "&amp;""""&amp;I461&amp;""""</f>
        <v xml:space="preserve">    ref_bib_wearn_gloverkapfer_2019: "Wearn, O. R., &amp; Glover-Kapfer, P. (2019). Snap happy: Camera traps are an effective sampling tool when compared with alternative methods. *Royal Society Open Science*, *6*(3), 181748. &lt;https://doi.org/10.1098/rsos.181748&gt;"</v>
      </c>
    </row>
    <row r="462" spans="2:17" ht="15">
      <c r="B462" s="12" t="b">
        <v>0</v>
      </c>
      <c r="C462" s="12" t="b">
        <v>0</v>
      </c>
      <c r="D462" s="12" t="b">
        <v>1</v>
      </c>
      <c r="E462" s="12" t="b">
        <v>1</v>
      </c>
      <c r="F462" s="12" t="s">
        <v>1614</v>
      </c>
      <c r="G462" s="12" t="s">
        <v>53</v>
      </c>
      <c r="H462" s="12" t="s">
        <v>53</v>
      </c>
      <c r="I462" s="75" t="s">
        <v>2674</v>
      </c>
      <c r="J462" s="70" t="str">
        <f>"&lt;p style="&amp;""""&amp;"padding-left: 2em; text-indent: -2em;"&amp;""""&amp;"&gt;["&amp;I462&amp;"]&lt;/p&gt;{#"&amp;F462&amp;"}&lt;br&gt;&lt;br&gt;"</f>
        <v>&lt;p style="padding-left: 2em; text-indent: -2em;"&gt;[Webster, S. C., &amp; Beasley, J. C. (2019). Influence of lure choice and Survey duration on scent stations for carnivore Surveys. *Wildlife Society Bulletin, 43*(4), 661–668. &lt;https://doi.org/10.1002/wsb.1011&gt;]&lt;/p&gt;{#webster_et_al_2019}&lt;br&gt;&lt;br&gt;</v>
      </c>
      <c r="K462" s="12" t="s">
        <v>621</v>
      </c>
      <c r="L462" s="12" t="str">
        <f>LEFT(I462,141)&amp;" &lt;br&gt; &amp;nbsp;&amp;nbsp;&amp;nbsp;&amp;nbsp;&amp;nbsp;&amp;nbsp;&amp;nbsp;&amp;nbsp;"&amp;MID(I462,2,142)&amp;MID(I462,142,500)&amp;"&lt;br&gt;&lt;br&gt;"</f>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M462" s="12" t="str">
        <f>"{{ ref_intext_"&amp;F462&amp;" }}"</f>
        <v>{{ ref_intext_webster_et_al_2019 }}</v>
      </c>
      <c r="N462" s="12" t="str">
        <f>"{{ ref_bib_"&amp;F462&amp;" }}"</f>
        <v>{{ ref_bib_webster_et_al_2019 }}</v>
      </c>
      <c r="O462" s="12" t="str">
        <f>"    ref_intext_"&amp;F462&amp;": "&amp;""""&amp;"["&amp;G462&amp;"](#"&amp;F462&amp;")"&amp;""""</f>
        <v xml:space="preserve">    ref_intext_webster_et_al_2019: "[Webster et al., 2019](#webster_et_al_2019)"</v>
      </c>
      <c r="P462" s="12" t="str">
        <f>"    ref_intext_"&amp;F462&amp;": "&amp;""""&amp;G462&amp;""""</f>
        <v xml:space="preserve">    ref_intext_webster_et_al_2019: "Webster et al., 2019"</v>
      </c>
      <c r="Q462" s="12" t="str">
        <f>"    ref_bib_"&amp;F462&amp;": "&amp;""""&amp;I462&amp;""""</f>
        <v xml:space="preserve">    ref_bib_webster_et_al_2019: "Webster, S. C., &amp; Beasley, J. C. (2019). Influence of lure choice and Survey duration on scent stations for carnivore Surveys. *Wildlife Society Bulletin, 43*(4), 661–668. &lt;https://doi.org/10.1002/wsb.1011&gt;"</v>
      </c>
    </row>
    <row r="463" spans="2:17" ht="15">
      <c r="E463" s="12" t="b">
        <v>1</v>
      </c>
      <c r="F463" s="12" t="s">
        <v>3494</v>
      </c>
      <c r="G463" s="12" t="s">
        <v>3495</v>
      </c>
      <c r="I463" s="75" t="s">
        <v>3493</v>
      </c>
      <c r="J463" s="70" t="str">
        <f>"&lt;p style="&amp;""""&amp;"padding-left: 2em; text-indent: -2em;"&amp;""""&amp;"&gt;["&amp;I463&amp;"]&lt;/p&gt;{#"&amp;F463&amp;"}&lt;br&gt;&lt;br&gt;"</f>
        <v>&lt;p style="padding-left: 2em; text-indent: -2em;"&gt;[weecology (2020, Oct 30). *Introduction to Species Distribution Modeling Using R.* [Video]. YouTube. &lt;https://www.youtube.com/watch?v=0VObf2rMrI8&gt;]&lt;/p&gt;{#weecology_2020}&lt;br&gt;&lt;br&gt;</v>
      </c>
      <c r="K463" s="12" t="s">
        <v>3492</v>
      </c>
      <c r="L463" s="12" t="str">
        <f>LEFT(I463,141)&amp;" &lt;br&gt; &amp;nbsp;&amp;nbsp;&amp;nbsp;&amp;nbsp;&amp;nbsp;&amp;nbsp;&amp;nbsp;&amp;nbsp;"&amp;MID(I463,2,142)&amp;MID(I463,142,500)&amp;"&lt;br&gt;&lt;br&gt;"</f>
        <v>weecology (2020, Oct 30). *Introduction to Species Distribution Modeling Using R.* [Video]. YouTube. &lt;https://www.youtube.com/watch?v=0VObf2r &lt;br&gt; &amp;nbsp;&amp;nbsp;&amp;nbsp;&amp;nbsp;&amp;nbsp;&amp;nbsp;&amp;nbsp;&amp;nbsp;eecology (2020, Oct 30). *Introduction to Species Distribution Modeling Using R.* [Video]. YouTube. &lt;https://www.youtube.com/watch?v=0VObf2rMrMrI8&gt;&lt;br&gt;&lt;br&gt;</v>
      </c>
      <c r="M463" s="12" t="str">
        <f>"{{ ref_intext_"&amp;F463&amp;" }}"</f>
        <v>{{ ref_intext_weecology_2020 }}</v>
      </c>
      <c r="N463" s="12" t="str">
        <f>"{{ ref_bib_"&amp;F463&amp;" }}"</f>
        <v>{{ ref_bib_weecology_2020 }}</v>
      </c>
      <c r="O463" s="12" t="str">
        <f>"    ref_intext_"&amp;F463&amp;": "&amp;""""&amp;"["&amp;G463&amp;"](#"&amp;F463&amp;")"&amp;""""</f>
        <v xml:space="preserve">    ref_intext_weecology_2020: "[weecology (2020)](#weecology_2020)"</v>
      </c>
      <c r="P463" s="12" t="str">
        <f>"    ref_intext_"&amp;F463&amp;": "&amp;""""&amp;G463&amp;""""</f>
        <v xml:space="preserve">    ref_intext_weecology_2020: "weecology (2020)"</v>
      </c>
      <c r="Q463" s="12" t="str">
        <f>"    ref_bib_"&amp;F463&amp;": "&amp;""""&amp;I463&amp;""""</f>
        <v xml:space="preserve">    ref_bib_weecology_2020: "weecology (2020, Oct 30). *Introduction to Species Distribution Modeling Using R.* [Video]. YouTube. &lt;https://www.youtube.com/watch?v=0VObf2rMrI8&gt;"</v>
      </c>
    </row>
    <row r="464" spans="2:17" ht="15">
      <c r="B464" s="12" t="b">
        <v>1</v>
      </c>
      <c r="C464" s="12" t="b">
        <v>0</v>
      </c>
      <c r="D464" s="12" t="b">
        <v>1</v>
      </c>
      <c r="E464" s="12" t="b">
        <v>1</v>
      </c>
      <c r="F464" s="12" t="s">
        <v>1615</v>
      </c>
      <c r="G464" s="12" t="s">
        <v>52</v>
      </c>
      <c r="H464" s="12" t="s">
        <v>52</v>
      </c>
      <c r="I464" s="75" t="s">
        <v>2684</v>
      </c>
      <c r="J464" s="70" t="str">
        <f>"&lt;p style="&amp;""""&amp;"padding-left: 2em; text-indent: -2em;"&amp;""""&amp;"&gt;["&amp;I464&amp;"]&lt;/p&gt;{#"&amp;F464&amp;"}&lt;br&gt;&lt;br&gt;"</f>
        <v>&lt;p style="padding-left: 2em; text-indent: -2em;"&gt;[Wegge, P., C. P. Pokheral, &amp; Jnawali, S. R. (2004). Effects of trapping effort and trap shyness on estimates of tiger abundance from camera trap studies. *Animal Conservation, 7*, 251–256. &lt;https://doi.org/10.1017/S1367943004001441&gt;]&lt;/p&gt;{#wegge_et_al_2004}&lt;br&gt;&lt;br&gt;</v>
      </c>
      <c r="K464" s="12" t="s">
        <v>621</v>
      </c>
      <c r="L464" s="12" t="str">
        <f>LEFT(I464,141)&amp;" &lt;br&gt; &amp;nbsp;&amp;nbsp;&amp;nbsp;&amp;nbsp;&amp;nbsp;&amp;nbsp;&amp;nbsp;&amp;nbsp;"&amp;MID(I464,2,142)&amp;MID(I464,142,500)&amp;"&lt;br&gt;&lt;br&gt;"</f>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M464" s="12" t="str">
        <f>"{{ ref_intext_"&amp;F464&amp;" }}"</f>
        <v>{{ ref_intext_wegge_et_al_2004 }}</v>
      </c>
      <c r="N464" s="12" t="str">
        <f>"{{ ref_bib_"&amp;F464&amp;" }}"</f>
        <v>{{ ref_bib_wegge_et_al_2004 }}</v>
      </c>
      <c r="O464" s="12" t="str">
        <f>"    ref_intext_"&amp;F464&amp;": "&amp;""""&amp;"["&amp;G464&amp;"](#"&amp;F464&amp;")"&amp;""""</f>
        <v xml:space="preserve">    ref_intext_wegge_et_al_2004: "[Wegge et al., 2004](#wegge_et_al_2004)"</v>
      </c>
      <c r="P464" s="12" t="str">
        <f>"    ref_intext_"&amp;F464&amp;": "&amp;""""&amp;G464&amp;""""</f>
        <v xml:space="preserve">    ref_intext_wegge_et_al_2004: "Wegge et al., 2004"</v>
      </c>
      <c r="Q464" s="12" t="str">
        <f>"    ref_bib_"&amp;F464&amp;": "&amp;""""&amp;I464&amp;""""</f>
        <v xml:space="preserve">    ref_bib_wegge_et_al_2004: "Wegge, P., C. P. Pokheral, &amp; Jnawali, S. R. (2004). Effects of trapping effort and trap shyness on estimates of tiger abundance from camera trap studies. *Animal Conservation, 7*, 251–256. &lt;https://doi.org/10.1017/S1367943004001441&gt;"</v>
      </c>
    </row>
    <row r="465" spans="2:17" ht="15">
      <c r="B465" s="12" t="b">
        <v>1</v>
      </c>
      <c r="C465" s="12" t="b">
        <v>0</v>
      </c>
      <c r="D465" s="12" t="b">
        <v>0</v>
      </c>
      <c r="E465" s="12" t="b">
        <v>1</v>
      </c>
      <c r="F465" s="12" t="s">
        <v>1616</v>
      </c>
      <c r="G465" s="12" t="s">
        <v>51</v>
      </c>
      <c r="H465" s="12" t="s">
        <v>51</v>
      </c>
      <c r="I465" s="75" t="s">
        <v>1827</v>
      </c>
      <c r="J465" s="70" t="str">
        <f>"&lt;p style="&amp;""""&amp;"padding-left: 2em; text-indent: -2em;"&amp;""""&amp;"&gt;["&amp;I465&amp;"]&lt;/p&gt;{#"&amp;F465&amp;"}&lt;br&gt;&lt;br&gt;"</f>
        <v>&lt;p style="padding-left: 2em; text-indent: -2em;"&gt;[Welbourne, D. J., Claridge, A. W., Paul, D. J., &amp; Lambert, A. (2016). How do passive infrared triggered camera traps operate and why does it matter? Breaking down common misconceptions. *Remote Sensing in Ecology and Conservation*, 77-83. &lt;https://doi.or/10.1002/rse2.20&gt;]&lt;/p&gt;{#welbourne_et_al_2016}&lt;br&gt;&lt;br&gt;</v>
      </c>
      <c r="K465" s="12" t="s">
        <v>621</v>
      </c>
      <c r="L465" s="12" t="str">
        <f>LEFT(I465,141)&amp;" &lt;br&gt; &amp;nbsp;&amp;nbsp;&amp;nbsp;&amp;nbsp;&amp;nbsp;&amp;nbsp;&amp;nbsp;&amp;nbsp;"&amp;MID(I465,2,142)&amp;MID(I465,142,500)&amp;"&lt;br&gt;&lt;br&gt;"</f>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M465" s="12" t="str">
        <f>"{{ ref_intext_"&amp;F465&amp;" }}"</f>
        <v>{{ ref_intext_welbourne_et_al_2016 }}</v>
      </c>
      <c r="N465" s="12" t="str">
        <f>"{{ ref_bib_"&amp;F465&amp;" }}"</f>
        <v>{{ ref_bib_welbourne_et_al_2016 }}</v>
      </c>
      <c r="O465" s="12" t="str">
        <f>"    ref_intext_"&amp;F465&amp;": "&amp;""""&amp;"["&amp;G465&amp;"](#"&amp;F465&amp;")"&amp;""""</f>
        <v xml:space="preserve">    ref_intext_welbourne_et_al_2016: "[Welbourne et al., 2016](#welbourne_et_al_2016)"</v>
      </c>
      <c r="P465" s="12" t="str">
        <f>"    ref_intext_"&amp;F465&amp;": "&amp;""""&amp;G465&amp;""""</f>
        <v xml:space="preserve">    ref_intext_welbourne_et_al_2016: "Welbourne et al., 2016"</v>
      </c>
      <c r="Q465" s="12" t="str">
        <f>"    ref_bib_"&amp;F465&amp;": "&amp;""""&amp;I465&amp;""""</f>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466" spans="2:17" ht="15">
      <c r="B466" s="12" t="b">
        <v>1</v>
      </c>
      <c r="C466" s="12" t="b">
        <v>0</v>
      </c>
      <c r="D466" s="12" t="s">
        <v>786</v>
      </c>
      <c r="E466" s="12" t="b">
        <v>1</v>
      </c>
      <c r="F466" s="12" t="s">
        <v>1617</v>
      </c>
      <c r="G466" s="12" t="s">
        <v>50</v>
      </c>
      <c r="H466" s="12" t="s">
        <v>50</v>
      </c>
      <c r="I466" s="75" t="s">
        <v>1828</v>
      </c>
      <c r="J466" s="70" t="str">
        <f>"&lt;p style="&amp;""""&amp;"padding-left: 2em; text-indent: -2em;"&amp;""""&amp;"&gt;["&amp;I466&amp;"]&lt;/p&gt;{#"&amp;F466&amp;"}&lt;br&gt;&lt;br&gt;"</f>
        <v>&lt;p style="padding-left: 2em; text-indent: -2em;"&gt;[Wellington, K., Bottom, C., Merrill, C., &amp; Litvaitis, J. A. (2014). Identifying performance differences among trail cameras used to monitor forest mammals. *Wildlife Society Bulletin, 38*(3), 634–638. &lt;https://doi.org/10.1002/wsb.425&gt;]&lt;/p&gt;{#wellington_et_al_2014}&lt;br&gt;&lt;br&gt;</v>
      </c>
      <c r="K466" s="12" t="s">
        <v>621</v>
      </c>
      <c r="L466" s="12" t="str">
        <f>LEFT(I466,141)&amp;" &lt;br&gt; &amp;nbsp;&amp;nbsp;&amp;nbsp;&amp;nbsp;&amp;nbsp;&amp;nbsp;&amp;nbsp;&amp;nbsp;"&amp;MID(I466,2,142)&amp;MID(I466,142,500)&amp;"&lt;br&gt;&lt;br&gt;"</f>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M466" s="12" t="str">
        <f>"{{ ref_intext_"&amp;F466&amp;" }}"</f>
        <v>{{ ref_intext_wellington_et_al_2014 }}</v>
      </c>
      <c r="N466" s="12" t="str">
        <f>"{{ ref_bib_"&amp;F466&amp;" }}"</f>
        <v>{{ ref_bib_wellington_et_al_2014 }}</v>
      </c>
      <c r="O466" s="12" t="str">
        <f>"    ref_intext_"&amp;F466&amp;": "&amp;""""&amp;"["&amp;G466&amp;"](#"&amp;F466&amp;")"&amp;""""</f>
        <v xml:space="preserve">    ref_intext_wellington_et_al_2014: "[Wellington et al., 2014](#wellington_et_al_2014)"</v>
      </c>
      <c r="P466" s="12" t="str">
        <f>"    ref_intext_"&amp;F466&amp;": "&amp;""""&amp;G466&amp;""""</f>
        <v xml:space="preserve">    ref_intext_wellington_et_al_2014: "Wellington et al., 2014"</v>
      </c>
      <c r="Q466" s="12" t="str">
        <f>"    ref_bib_"&amp;F466&amp;": "&amp;""""&amp;I466&amp;""""</f>
        <v xml:space="preserve">    ref_bib_wellington_et_al_2014: "Wellington, K., Bottom, C., Merrill, C., &amp; Litvaitis, J. A. (2014). Identifying performance differences among trail cameras used to monitor forest mammals. *Wildlife Society Bulletin, 38*(3), 634–638. &lt;https://doi.org/10.1002/wsb.425&gt;"</v>
      </c>
    </row>
    <row r="467" spans="2:17" ht="15">
      <c r="B467" s="12" t="b">
        <v>0</v>
      </c>
      <c r="C467" s="12" t="b">
        <v>0</v>
      </c>
      <c r="D467" s="12" t="b">
        <v>1</v>
      </c>
      <c r="E467" s="12" t="b">
        <v>1</v>
      </c>
      <c r="F467" s="12" t="s">
        <v>1618</v>
      </c>
      <c r="G467" s="12" t="s">
        <v>49</v>
      </c>
      <c r="H467" s="12" t="s">
        <v>49</v>
      </c>
      <c r="I467" s="75" t="s">
        <v>1829</v>
      </c>
      <c r="J467" s="70" t="str">
        <f>"&lt;p style="&amp;""""&amp;"padding-left: 2em; text-indent: -2em;"&amp;""""&amp;"&gt;["&amp;I467&amp;"]&lt;/p&gt;{#"&amp;F467&amp;"}&lt;br&gt;&lt;br&gt;"</f>
        <v>&lt;p style="padding-left: 2em; text-indent: -2em;"&gt;[Welsh, A. H., Cunningham, R. B., &amp; Chambers, R. L. (2000). Methodology for estimating the abundance of rare animals: Seabird nesting on North East Herald Cay. *Biometrics, 56*(1), 22–30. &lt;https://doi.org/10.1111/j.0006-341X.2000.00022.x&gt;]&lt;/p&gt;{#welsh_et_al_2000}&lt;br&gt;&lt;br&gt;</v>
      </c>
      <c r="K467" s="12" t="s">
        <v>621</v>
      </c>
      <c r="L467" s="12" t="str">
        <f>LEFT(I467,141)&amp;" &lt;br&gt; &amp;nbsp;&amp;nbsp;&amp;nbsp;&amp;nbsp;&amp;nbsp;&amp;nbsp;&amp;nbsp;&amp;nbsp;"&amp;MID(I467,2,142)&amp;MID(I467,142,500)&amp;"&lt;br&gt;&lt;br&gt;"</f>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M467" s="12" t="str">
        <f>"{{ ref_intext_"&amp;F467&amp;" }}"</f>
        <v>{{ ref_intext_welsh_et_al_2000 }}</v>
      </c>
      <c r="N467" s="12" t="str">
        <f>"{{ ref_bib_"&amp;F467&amp;" }}"</f>
        <v>{{ ref_bib_welsh_et_al_2000 }}</v>
      </c>
      <c r="O467" s="12" t="str">
        <f>"    ref_intext_"&amp;F467&amp;": "&amp;""""&amp;"["&amp;G467&amp;"](#"&amp;F467&amp;")"&amp;""""</f>
        <v xml:space="preserve">    ref_intext_welsh_et_al_2000: "[Welsh et al., 2000](#welsh_et_al_2000)"</v>
      </c>
      <c r="P467" s="12" t="str">
        <f>"    ref_intext_"&amp;F467&amp;": "&amp;""""&amp;G467&amp;""""</f>
        <v xml:space="preserve">    ref_intext_welsh_et_al_2000: "Welsh et al., 2000"</v>
      </c>
      <c r="Q467" s="12" t="str">
        <f>"    ref_bib_"&amp;F467&amp;": "&amp;""""&amp;I467&amp;""""</f>
        <v xml:space="preserve">    ref_bib_welsh_et_al_2000: "Welsh, A. H., Cunningham, R. B., &amp; Chambers, R. L. (2000). Methodology for estimating the abundance of rare animals: Seabird nesting on North East Herald Cay. *Biometrics, 56*(1), 22–30. &lt;https://doi.org/10.1111/j.0006-341X.2000.00022.x&gt;"</v>
      </c>
    </row>
    <row r="468" spans="2:17" ht="15">
      <c r="B468" s="12" t="b">
        <v>1</v>
      </c>
      <c r="C468" s="12" t="b">
        <v>0</v>
      </c>
      <c r="D468" s="12" t="b">
        <v>0</v>
      </c>
      <c r="E468" s="12" t="b">
        <v>1</v>
      </c>
      <c r="F468" s="12" t="s">
        <v>1619</v>
      </c>
      <c r="G468" s="12" t="s">
        <v>48</v>
      </c>
      <c r="H468" s="12" t="s">
        <v>48</v>
      </c>
      <c r="I468" s="75" t="s">
        <v>1830</v>
      </c>
      <c r="J468" s="70" t="str">
        <f>"&lt;p style="&amp;""""&amp;"padding-left: 2em; text-indent: -2em;"&amp;""""&amp;"&gt;["&amp;I468&amp;"]&lt;/p&gt;{#"&amp;F468&amp;"}&lt;br&gt;&lt;br&gt;"</f>
        <v>&lt;p style="padding-left: 2em; text-indent: -2em;"&gt;[Whittington, J., Hebblewhite, M., Chandler, R. B., &amp; Lentini, P. (2018). Generalized spatial mark-resight models with an application to grizzly bears. *Journal of Applied Ecology, 55*(1), 157–168. &lt;https://doi.org/10.1111/1365-2664.12954&gt;]&lt;/p&gt;{#whittington_et_al_2018}&lt;br&gt;&lt;br&gt;</v>
      </c>
      <c r="K468" s="12" t="s">
        <v>621</v>
      </c>
      <c r="L468" s="12" t="str">
        <f>LEFT(I468,141)&amp;" &lt;br&gt; &amp;nbsp;&amp;nbsp;&amp;nbsp;&amp;nbsp;&amp;nbsp;&amp;nbsp;&amp;nbsp;&amp;nbsp;"&amp;MID(I468,2,142)&amp;MID(I468,142,500)&amp;"&lt;br&gt;&lt;br&gt;"</f>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M468" s="12" t="str">
        <f>"{{ ref_intext_"&amp;F468&amp;" }}"</f>
        <v>{{ ref_intext_whittington_et_al_2018 }}</v>
      </c>
      <c r="N468" s="12" t="str">
        <f>"{{ ref_bib_"&amp;F468&amp;" }}"</f>
        <v>{{ ref_bib_whittington_et_al_2018 }}</v>
      </c>
      <c r="O468" s="12" t="str">
        <f>"    ref_intext_"&amp;F468&amp;": "&amp;""""&amp;"["&amp;G468&amp;"](#"&amp;F468&amp;")"&amp;""""</f>
        <v xml:space="preserve">    ref_intext_whittington_et_al_2018: "[Whittington et al., 2018](#whittington_et_al_2018)"</v>
      </c>
      <c r="P468" s="12" t="str">
        <f>"    ref_intext_"&amp;F468&amp;": "&amp;""""&amp;G468&amp;""""</f>
        <v xml:space="preserve">    ref_intext_whittington_et_al_2018: "Whittington et al., 2018"</v>
      </c>
      <c r="Q468" s="12" t="str">
        <f>"    ref_bib_"&amp;F468&amp;": "&amp;""""&amp;I468&amp;""""</f>
        <v xml:space="preserve">    ref_bib_whittington_et_al_2018: "Whittington, J., Hebblewhite, M., Chandler, R. B., &amp; Lentini, P. (2018). Generalized spatial mark-resight models with an application to grizzly bears. *Journal of Applied Ecology, 55*(1), 157–168. &lt;https://doi.org/10.1111/1365-2664.12954&gt;"</v>
      </c>
    </row>
    <row r="469" spans="2:17" ht="15">
      <c r="B469" s="12" t="b">
        <v>0</v>
      </c>
      <c r="C469" s="12" t="b">
        <v>1</v>
      </c>
      <c r="D469" s="12" t="b">
        <v>0</v>
      </c>
      <c r="E469" s="12" t="b">
        <v>1</v>
      </c>
      <c r="F469" s="12" t="s">
        <v>1620</v>
      </c>
      <c r="G469" s="12" t="s">
        <v>47</v>
      </c>
      <c r="H469" s="12" t="s">
        <v>785</v>
      </c>
      <c r="I469" s="75" t="s">
        <v>1831</v>
      </c>
      <c r="J469" s="70" t="str">
        <f>"&lt;p style="&amp;""""&amp;"padding-left: 2em; text-indent: -2em;"&amp;""""&amp;"&gt;["&amp;I469&amp;"]&lt;/p&gt;{#"&amp;F469&amp;"}&lt;br&gt;&lt;br&gt;"</f>
        <v>&lt;p style="padding-left: 2em; text-indent: -2em;"&gt;[Whittington, J., Low, P., &amp; Hunt, B. (2019). Temporal road closures improve habitat quality for wildlife. *Scientific Reports, 9* (1), 3772. &lt;https://www.nature.com/articles/s41598-019-40581-y&gt;]&lt;/p&gt;{#whittington_et_al_2019}&lt;br&gt;&lt;br&gt;</v>
      </c>
      <c r="K469" s="12" t="s">
        <v>621</v>
      </c>
      <c r="L469" s="12" t="str">
        <f>LEFT(I469,141)&amp;" &lt;br&gt; &amp;nbsp;&amp;nbsp;&amp;nbsp;&amp;nbsp;&amp;nbsp;&amp;nbsp;&amp;nbsp;&amp;nbsp;"&amp;MID(I469,2,142)&amp;MID(I469,142,500)&amp;"&lt;br&gt;&lt;br&gt;"</f>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M469" s="12" t="str">
        <f>"{{ ref_intext_"&amp;F469&amp;" }}"</f>
        <v>{{ ref_intext_whittington_et_al_2019 }}</v>
      </c>
      <c r="N469" s="12" t="str">
        <f>"{{ ref_bib_"&amp;F469&amp;" }}"</f>
        <v>{{ ref_bib_whittington_et_al_2019 }}</v>
      </c>
      <c r="O469" s="12" t="str">
        <f>"    ref_intext_"&amp;F469&amp;": "&amp;""""&amp;"["&amp;G469&amp;"](#"&amp;F469&amp;")"&amp;""""</f>
        <v xml:space="preserve">    ref_intext_whittington_et_al_2019: "[Whittington et al., 2019](#whittington_et_al_2019)"</v>
      </c>
      <c r="P469" s="12" t="str">
        <f>"    ref_intext_"&amp;F469&amp;": "&amp;""""&amp;G469&amp;""""</f>
        <v xml:space="preserve">    ref_intext_whittington_et_al_2019: "Whittington et al., 2019"</v>
      </c>
      <c r="Q469" s="12" t="str">
        <f>"    ref_bib_"&amp;F469&amp;": "&amp;""""&amp;I469&amp;""""</f>
        <v xml:space="preserve">    ref_bib_whittington_et_al_2019: "Whittington, J., Low, P., &amp; Hunt, B. (2019). Temporal road closures improve habitat quality for wildlife. *Scientific Reports, 9* (1), 3772. &lt;https://www.nature.com/articles/s41598-019-40581-y&gt;"</v>
      </c>
    </row>
    <row r="470" spans="2:17" ht="15">
      <c r="B470" s="12" t="b">
        <v>1</v>
      </c>
      <c r="C470" s="12" t="b">
        <v>0</v>
      </c>
      <c r="D470" s="12" t="b">
        <v>0</v>
      </c>
      <c r="E470" s="12" t="b">
        <v>1</v>
      </c>
      <c r="F470" s="12" t="s">
        <v>1621</v>
      </c>
      <c r="G470" s="12" t="s">
        <v>46</v>
      </c>
      <c r="H470" s="12" t="s">
        <v>46</v>
      </c>
      <c r="I470" s="75" t="s">
        <v>1832</v>
      </c>
      <c r="J470" s="70" t="str">
        <f>"&lt;p style="&amp;""""&amp;"padding-left: 2em; text-indent: -2em;"&amp;""""&amp;"&gt;["&amp;I470&amp;"]&lt;/p&gt;{#"&amp;F470&amp;"}&lt;br&gt;&lt;br&gt;"</f>
        <v>&lt;p style="padding-left: 2em; text-indent: -2em;"&gt;[WildCAM Network (2019). *WildCAM Network Camera Trapping Best Practices Literature Synthesis.* &lt;https://wildcams.ca/site/assets/files/1390/wildcam_network_camera_trapping_best_practices_literature_synthesis.pdf&gt;]&lt;/p&gt;{#wildcam_network_2019}&lt;br&gt;&lt;br&gt;</v>
      </c>
      <c r="K470" s="12" t="s">
        <v>621</v>
      </c>
      <c r="L470" s="12" t="str">
        <f>LEFT(I470,141)&amp;" &lt;br&gt; &amp;nbsp;&amp;nbsp;&amp;nbsp;&amp;nbsp;&amp;nbsp;&amp;nbsp;&amp;nbsp;&amp;nbsp;"&amp;MID(I470,2,142)&amp;MID(I470,142,500)&amp;"&lt;br&gt;&lt;br&gt;"</f>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M470" s="12" t="str">
        <f>"{{ ref_intext_"&amp;F470&amp;" }}"</f>
        <v>{{ ref_intext_wildcam_network_2019 }}</v>
      </c>
      <c r="N470" s="12" t="str">
        <f>"{{ ref_bib_"&amp;F470&amp;" }}"</f>
        <v>{{ ref_bib_wildcam_network_2019 }}</v>
      </c>
      <c r="O470" s="12" t="str">
        <f>"    ref_intext_"&amp;F470&amp;": "&amp;""""&amp;"["&amp;G470&amp;"](#"&amp;F470&amp;")"&amp;""""</f>
        <v xml:space="preserve">    ref_intext_wildcam_network_2019: "[WildCAM Network, 2019](#wildcam_network_2019)"</v>
      </c>
      <c r="P470" s="12" t="str">
        <f>"    ref_intext_"&amp;F470&amp;": "&amp;""""&amp;G470&amp;""""</f>
        <v xml:space="preserve">    ref_intext_wildcam_network_2019: "WildCAM Network, 2019"</v>
      </c>
      <c r="Q470" s="12" t="str">
        <f>"    ref_bib_"&amp;F470&amp;": "&amp;""""&amp;I470&amp;""""</f>
        <v xml:space="preserve">    ref_bib_wildcam_network_2019: "WildCAM Network (2019). *WildCAM Network Camera Trapping Best Practices Literature Synthesis.* &lt;https://wildcams.ca/site/assets/files/1390/wildcam_network_camera_trapping_best_practices_literature_synthesis.pdf&gt;"</v>
      </c>
    </row>
    <row r="471" spans="2:17" ht="15">
      <c r="B471" s="12" t="b">
        <v>1</v>
      </c>
      <c r="C471" s="12" t="b">
        <v>0</v>
      </c>
      <c r="D471" s="12" t="b">
        <v>0</v>
      </c>
      <c r="E471" s="12" t="b">
        <v>1</v>
      </c>
      <c r="F471" s="12" t="s">
        <v>2</v>
      </c>
      <c r="G471" s="12" t="s">
        <v>45</v>
      </c>
      <c r="H471" s="12" t="s">
        <v>45</v>
      </c>
      <c r="I471" s="75" t="s">
        <v>1833</v>
      </c>
      <c r="J471" s="70" t="str">
        <f>"&lt;p style="&amp;""""&amp;"padding-left: 2em; text-indent: -2em;"&amp;""""&amp;"&gt;["&amp;I471&amp;"]&lt;/p&gt;{#"&amp;F471&amp;"}&lt;br&gt;&lt;br&gt;"</f>
        <v>&lt;p style="padding-left: 2em; text-indent: -2em;"&gt;[WildCo Lab (2020). *WildCo_Image_Renamer.* &lt;https://github.com/WildCoLab/WildCo_Image_Renamer&gt;]&lt;/p&gt;{#wildco_2020}&lt;br&gt;&lt;br&gt;</v>
      </c>
      <c r="K471" s="12" t="s">
        <v>621</v>
      </c>
      <c r="L471" s="12" t="str">
        <f>LEFT(I471,141)&amp;" &lt;br&gt; &amp;nbsp;&amp;nbsp;&amp;nbsp;&amp;nbsp;&amp;nbsp;&amp;nbsp;&amp;nbsp;&amp;nbsp;"&amp;MID(I471,2,142)&amp;MID(I471,142,500)&amp;"&lt;br&gt;&lt;br&gt;"</f>
        <v>WildCo Lab (2020). *WildCo_Image_Renamer.* &lt;https://github.com/WildCoLab/WildCo_Image_Renamer&gt; &lt;br&gt; &amp;nbsp;&amp;nbsp;&amp;nbsp;&amp;nbsp;&amp;nbsp;&amp;nbsp;&amp;nbsp;&amp;nbsp;ildCo Lab (2020). *WildCo_Image_Renamer.* &lt;https://github.com/WildCoLab/WildCo_Image_Renamer&gt;&lt;br&gt;&lt;br&gt;</v>
      </c>
      <c r="M471" s="12" t="str">
        <f>"{{ ref_intext_"&amp;F471&amp;" }}"</f>
        <v>{{ ref_intext_wildco_2020 }}</v>
      </c>
      <c r="N471" s="12" t="str">
        <f>"{{ ref_bib_"&amp;F471&amp;" }}"</f>
        <v>{{ ref_bib_wildco_2020 }}</v>
      </c>
      <c r="O471" s="12" t="str">
        <f>"    ref_intext_"&amp;F471&amp;": "&amp;""""&amp;"["&amp;G471&amp;"](#"&amp;F471&amp;")"&amp;""""</f>
        <v xml:space="preserve">    ref_intext_wildco_2020: "[WildCo Lab, 2020](#wildco_2020)"</v>
      </c>
      <c r="P471" s="12" t="str">
        <f>"    ref_intext_"&amp;F471&amp;": "&amp;""""&amp;G471&amp;""""</f>
        <v xml:space="preserve">    ref_intext_wildco_2020: "WildCo Lab, 2020"</v>
      </c>
      <c r="Q471" s="12" t="str">
        <f>"    ref_bib_"&amp;F471&amp;": "&amp;""""&amp;I471&amp;""""</f>
        <v xml:space="preserve">    ref_bib_wildco_2020: "WildCo Lab (2020). *WildCo_Image_Renamer.* &lt;https://github.com/WildCoLab/WildCo_Image_Renamer&gt;"</v>
      </c>
    </row>
    <row r="472" spans="2:17" ht="15">
      <c r="B472" s="12" t="b">
        <v>1</v>
      </c>
      <c r="C472" s="12" t="b">
        <v>0</v>
      </c>
      <c r="D472" s="12" t="b">
        <v>0</v>
      </c>
      <c r="E472" s="12" t="b">
        <v>1</v>
      </c>
      <c r="F472" s="12" t="s">
        <v>1622</v>
      </c>
      <c r="G472" s="12" t="s">
        <v>44</v>
      </c>
      <c r="H472" s="12" t="s">
        <v>44</v>
      </c>
      <c r="I472" s="75" t="s">
        <v>1834</v>
      </c>
      <c r="J472" s="70" t="str">
        <f>"&lt;p style="&amp;""""&amp;"padding-left: 2em; text-indent: -2em;"&amp;""""&amp;"&gt;["&amp;I472&amp;"]&lt;/p&gt;{#"&amp;F472&amp;"}&lt;br&gt;&lt;br&gt;"</f>
        <v>&lt;p style="padding-left: 2em; text-indent: -2em;"&gt;[WildCo Lab (2021a). *WildCo-FaceBlur.* &lt;https://github.com/WildCoLab/WildCo_Face_Blur&gt;]&lt;/p&gt;{#wildco_lab_2021a}&lt;br&gt;&lt;br&gt;</v>
      </c>
      <c r="K472" s="12" t="s">
        <v>621</v>
      </c>
      <c r="L472" s="12" t="str">
        <f>LEFT(I472,141)&amp;" &lt;br&gt; &amp;nbsp;&amp;nbsp;&amp;nbsp;&amp;nbsp;&amp;nbsp;&amp;nbsp;&amp;nbsp;&amp;nbsp;"&amp;MID(I472,2,142)&amp;MID(I472,142,500)&amp;"&lt;br&gt;&lt;br&gt;"</f>
        <v>WildCo Lab (2021a). *WildCo-FaceBlur.* &lt;https://github.com/WildCoLab/WildCo_Face_Blur&gt; &lt;br&gt; &amp;nbsp;&amp;nbsp;&amp;nbsp;&amp;nbsp;&amp;nbsp;&amp;nbsp;&amp;nbsp;&amp;nbsp;ildCo Lab (2021a). *WildCo-FaceBlur.* &lt;https://github.com/WildCoLab/WildCo_Face_Blur&gt;&lt;br&gt;&lt;br&gt;</v>
      </c>
      <c r="M472" s="12" t="str">
        <f>"{{ ref_intext_"&amp;F472&amp;" }}"</f>
        <v>{{ ref_intext_wildco_lab_2021a }}</v>
      </c>
      <c r="N472" s="12" t="str">
        <f>"{{ ref_bib_"&amp;F472&amp;" }}"</f>
        <v>{{ ref_bib_wildco_lab_2021a }}</v>
      </c>
      <c r="O472" s="12" t="str">
        <f>"    ref_intext_"&amp;F472&amp;": "&amp;""""&amp;"["&amp;G472&amp;"](#"&amp;F472&amp;")"&amp;""""</f>
        <v xml:space="preserve">    ref_intext_wildco_lab_2021a: "[WildCo Lab, 2021a](#wildco_lab_2021a)"</v>
      </c>
      <c r="P472" s="12" t="str">
        <f>"    ref_intext_"&amp;F472&amp;": "&amp;""""&amp;G472&amp;""""</f>
        <v xml:space="preserve">    ref_intext_wildco_lab_2021a: "WildCo Lab, 2021a"</v>
      </c>
      <c r="Q472" s="12" t="str">
        <f>"    ref_bib_"&amp;F472&amp;": "&amp;""""&amp;I472&amp;""""</f>
        <v xml:space="preserve">    ref_bib_wildco_lab_2021a: "WildCo Lab (2021a). *WildCo-FaceBlur.* &lt;https://github.com/WildCoLab/WildCo_Face_Blur&gt;"</v>
      </c>
    </row>
    <row r="473" spans="2:17" ht="15">
      <c r="B473" s="12" t="b">
        <v>1</v>
      </c>
      <c r="C473" s="12" t="b">
        <v>0</v>
      </c>
      <c r="D473" s="12" t="b">
        <v>0</v>
      </c>
      <c r="E473" s="12" t="b">
        <v>1</v>
      </c>
      <c r="F473" s="12" t="s">
        <v>1623</v>
      </c>
      <c r="G473" s="12" t="s">
        <v>43</v>
      </c>
      <c r="H473" s="12" t="s">
        <v>43</v>
      </c>
      <c r="I473" s="75" t="s">
        <v>1835</v>
      </c>
      <c r="J473" s="70" t="str">
        <f>"&lt;p style="&amp;""""&amp;"padding-left: 2em; text-indent: -2em;"&amp;""""&amp;"&gt;["&amp;I473&amp;"]&lt;/p&gt;{#"&amp;F473&amp;"}&lt;br&gt;&lt;br&gt;"</f>
        <v>&lt;p style="padding-left: 2em; text-indent: -2em;"&gt;[WildCo Lab (2021b). *WildCo: Reproducible camera trap data exploration and analysis examples in R*. University of British Columbia. &lt;https://bookdown.org/c_w_beirne/wildCo-Data-Analysis/#what-this-guide-is&gt;]&lt;/p&gt;{#wildco_lab_2021b}&lt;br&gt;&lt;br&gt;</v>
      </c>
      <c r="K473" s="12" t="s">
        <v>621</v>
      </c>
      <c r="L473" s="12" t="str">
        <f>LEFT(I473,141)&amp;" &lt;br&gt; &amp;nbsp;&amp;nbsp;&amp;nbsp;&amp;nbsp;&amp;nbsp;&amp;nbsp;&amp;nbsp;&amp;nbsp;"&amp;MID(I473,2,142)&amp;MID(I473,142,500)&amp;"&lt;br&gt;&lt;br&gt;"</f>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M473" s="12" t="str">
        <f>"{{ ref_intext_"&amp;F473&amp;" }}"</f>
        <v>{{ ref_intext_wildco_lab_2021b }}</v>
      </c>
      <c r="N473" s="12" t="str">
        <f>"{{ ref_bib_"&amp;F473&amp;" }}"</f>
        <v>{{ ref_bib_wildco_lab_2021b }}</v>
      </c>
      <c r="O473" s="12" t="str">
        <f>"    ref_intext_"&amp;F473&amp;": "&amp;""""&amp;"["&amp;G473&amp;"](#"&amp;F473&amp;")"&amp;""""</f>
        <v xml:space="preserve">    ref_intext_wildco_lab_2021b: "[WildCo Lab, 2021b](#wildco_lab_2021b)"</v>
      </c>
      <c r="P473" s="12" t="str">
        <f>"    ref_intext_"&amp;F473&amp;": "&amp;""""&amp;G473&amp;""""</f>
        <v xml:space="preserve">    ref_intext_wildco_lab_2021b: "WildCo Lab, 2021b"</v>
      </c>
      <c r="Q473" s="12" t="str">
        <f>"    ref_bib_"&amp;F473&amp;": "&amp;""""&amp;I473&amp;""""</f>
        <v xml:space="preserve">    ref_bib_wildco_lab_2021b: "WildCo Lab (2021b). *WildCo: Reproducible camera trap data exploration and analysis examples in R*. University of British Columbia. &lt;https://bookdown.org/c_w_beirne/wildCo-Data-Analysis/#what-this-guide-is&gt;"</v>
      </c>
    </row>
    <row r="474" spans="2:17" ht="15">
      <c r="B474" s="12" t="b">
        <v>1</v>
      </c>
      <c r="C474" s="12" t="b">
        <v>0</v>
      </c>
      <c r="D474" s="12" t="b">
        <v>0</v>
      </c>
      <c r="E474" s="12" t="b">
        <v>1</v>
      </c>
      <c r="F474" s="12" t="s">
        <v>3336</v>
      </c>
      <c r="G474" s="12" t="s">
        <v>3337</v>
      </c>
      <c r="H474" s="12" t="s">
        <v>3337</v>
      </c>
      <c r="I474" s="75" t="s">
        <v>3338</v>
      </c>
      <c r="J474" s="70" t="str">
        <f>"&lt;p style="&amp;""""&amp;"padding-left: 2em; text-indent: -2em;"&amp;""""&amp;"&gt;["&amp;I474&amp;"]&lt;/p&gt;{#"&amp;F474&amp;"}&lt;br&gt;&lt;br&gt;"</f>
        <v>&lt;p style="padding-left: 2em; text-indent: -2em;"&gt;[WildCo Lab (2021c). *Chapter 11 Occupancy*. &lt;https://bookdown.org/c_w_beirne/wildCo-Data-Analysis/occupancy.html&gt;]&lt;/p&gt;{#wildco_lab_2021c}&lt;br&gt;&lt;br&gt;</v>
      </c>
      <c r="K474" s="12" t="s">
        <v>621</v>
      </c>
      <c r="L474" s="12" t="str">
        <f>LEFT(I474,141)&amp;" &lt;br&gt; &amp;nbsp;&amp;nbsp;&amp;nbsp;&amp;nbsp;&amp;nbsp;&amp;nbsp;&amp;nbsp;&amp;nbsp;"&amp;MID(I474,2,142)&amp;MID(I474,142,500)&amp;"&lt;br&gt;&lt;br&gt;"</f>
        <v>WildCo Lab (2021c). *Chapter 11 Occupancy*. &lt;https://bookdown.org/c_w_beirne/wildCo-Data-Analysis/occupancy.html&gt; &lt;br&gt; &amp;nbsp;&amp;nbsp;&amp;nbsp;&amp;nbsp;&amp;nbsp;&amp;nbsp;&amp;nbsp;&amp;nbsp;ildCo Lab (2021c). *Chapter 11 Occupancy*. &lt;https://bookdown.org/c_w_beirne/wildCo-Data-Analysis/occupancy.html&gt;&lt;br&gt;&lt;br&gt;</v>
      </c>
      <c r="M474" s="12" t="str">
        <f>"{{ ref_intext_"&amp;F474&amp;" }}"</f>
        <v>{{ ref_intext_wildco_lab_2021c }}</v>
      </c>
      <c r="N474" s="12" t="str">
        <f>"{{ ref_bib_"&amp;F474&amp;" }}"</f>
        <v>{{ ref_bib_wildco_lab_2021c }}</v>
      </c>
      <c r="O474" s="12" t="str">
        <f>"    ref_intext_"&amp;F474&amp;": "&amp;""""&amp;"["&amp;G474&amp;"](#"&amp;F474&amp;")"&amp;""""</f>
        <v xml:space="preserve">    ref_intext_wildco_lab_2021c: "[WildCo Lab, 2021c](#wildco_lab_2021c)"</v>
      </c>
      <c r="P474" s="12" t="str">
        <f>"    ref_intext_"&amp;F474&amp;": "&amp;""""&amp;G474&amp;""""</f>
        <v xml:space="preserve">    ref_intext_wildco_lab_2021c: "WildCo Lab, 2021c"</v>
      </c>
      <c r="Q474" s="12" t="str">
        <f>"    ref_bib_"&amp;F474&amp;": "&amp;""""&amp;I474&amp;""""</f>
        <v xml:space="preserve">    ref_bib_wildco_lab_2021c: "WildCo Lab (2021c). *Chapter 11 Occupancy*. &lt;https://bookdown.org/c_w_beirne/wildCo-Data-Analysis/occupancy.html&gt;"</v>
      </c>
    </row>
    <row r="475" spans="2:17" ht="15">
      <c r="E475" s="12" t="b">
        <v>1</v>
      </c>
      <c r="F475" s="12" t="s">
        <v>3340</v>
      </c>
      <c r="G475" s="12" t="s">
        <v>3339</v>
      </c>
      <c r="H475" s="12" t="s">
        <v>3339</v>
      </c>
      <c r="I475" s="83" t="s">
        <v>3341</v>
      </c>
      <c r="J475" s="70" t="str">
        <f>"&lt;p style="&amp;""""&amp;"padding-left: 2em; text-indent: -2em;"&amp;""""&amp;"&gt;["&amp;I475&amp;"]&lt;/p&gt;{#"&amp;F475&amp;"}&lt;br&gt;&lt;br&gt;"</f>
        <v>&lt;p style="padding-left: 2em; text-indent: -2em;"&gt;[WildCo Lab (2021c). *Chapter 14 Behavior*. &lt;https://bookdown.org/c_w_beirne/wildCo-Data-Analysis/behavior.html&gt;]&lt;/p&gt;{#wildco_lab_2021d}&lt;br&gt;&lt;br&gt;</v>
      </c>
      <c r="K475" s="12" t="s">
        <v>621</v>
      </c>
      <c r="L475" s="12" t="str">
        <f>LEFT(I475,141)&amp;" &lt;br&gt; &amp;nbsp;&amp;nbsp;&amp;nbsp;&amp;nbsp;&amp;nbsp;&amp;nbsp;&amp;nbsp;&amp;nbsp;"&amp;MID(I475,2,142)&amp;MID(I475,142,500)&amp;"&lt;br&gt;&lt;br&gt;"</f>
        <v>WildCo Lab (2021c). *Chapter 14 Behavior*. &lt;https://bookdown.org/c_w_beirne/wildCo-Data-Analysis/behavior.html&gt; &lt;br&gt; &amp;nbsp;&amp;nbsp;&amp;nbsp;&amp;nbsp;&amp;nbsp;&amp;nbsp;&amp;nbsp;&amp;nbsp;ildCo Lab (2021c). *Chapter 14 Behavior*. &lt;https://bookdown.org/c_w_beirne/wildCo-Data-Analysis/behavior.html&gt;&lt;br&gt;&lt;br&gt;</v>
      </c>
      <c r="M475" s="12" t="str">
        <f>"{{ ref_intext_"&amp;F475&amp;" }}"</f>
        <v>{{ ref_intext_wildco_lab_2021d }}</v>
      </c>
      <c r="N475" s="12" t="str">
        <f>"{{ ref_bib_"&amp;F475&amp;" }}"</f>
        <v>{{ ref_bib_wildco_lab_2021d }}</v>
      </c>
      <c r="O475" s="12" t="str">
        <f>"    ref_intext_"&amp;F475&amp;": "&amp;""""&amp;"["&amp;G475&amp;"](#"&amp;F475&amp;")"&amp;""""</f>
        <v xml:space="preserve">    ref_intext_wildco_lab_2021d: "[WildCo Lab, 2021d](#wildco_lab_2021d)"</v>
      </c>
      <c r="P475" s="12" t="str">
        <f>"    ref_intext_"&amp;F475&amp;": "&amp;""""&amp;G475&amp;""""</f>
        <v xml:space="preserve">    ref_intext_wildco_lab_2021d: "WildCo Lab, 2021d"</v>
      </c>
      <c r="Q475" s="12" t="str">
        <f>"    ref_bib_"&amp;F475&amp;": "&amp;""""&amp;I475&amp;""""</f>
        <v xml:space="preserve">    ref_bib_wildco_lab_2021d: "WildCo Lab (2021c). *Chapter 14 Behavior*. &lt;https://bookdown.org/c_w_beirne/wildCo-Data-Analysis/behavior.html&gt;"</v>
      </c>
    </row>
    <row r="476" spans="2:17" ht="15">
      <c r="E476" s="12" t="b">
        <v>1</v>
      </c>
      <c r="F476" s="17" t="s">
        <v>3340</v>
      </c>
      <c r="G476" s="12" t="s">
        <v>3339</v>
      </c>
      <c r="H476" s="12" t="s">
        <v>3339</v>
      </c>
      <c r="I476" s="83" t="s">
        <v>4000</v>
      </c>
      <c r="J476" s="70" t="str">
        <f>"&lt;p style="&amp;""""&amp;"padding-left: 2em; text-indent: -2em;"&amp;""""&amp;"&gt;["&amp;I476&amp;"]&lt;/p&gt;{#"&amp;F476&amp;"}&lt;br&gt;&lt;br&gt;"</f>
        <v>&lt;p style="padding-left: 2em; text-indent: -2em;"&gt;[WildCo Lab (2021d). *Chapter 12 Activity*. &lt;https://bookdown.org/c_w_beirne/wildCo-Data-Analysis/activity.html&gt;]&lt;/p&gt;{#wildco_lab_2021d}&lt;br&gt;&lt;br&gt;</v>
      </c>
      <c r="K476" s="12" t="s">
        <v>621</v>
      </c>
      <c r="M476" s="12" t="str">
        <f>"{{ ref_intext_"&amp;F476&amp;" }}"</f>
        <v>{{ ref_intext_wildco_lab_2021d }}</v>
      </c>
      <c r="N476" s="12" t="str">
        <f>"{{ ref_bib_"&amp;F476&amp;" }}"</f>
        <v>{{ ref_bib_wildco_lab_2021d }}</v>
      </c>
      <c r="O476" s="12" t="str">
        <f>"    ref_intext_"&amp;F476&amp;": "&amp;""""&amp;"["&amp;G476&amp;"](#"&amp;F476&amp;")"&amp;""""</f>
        <v xml:space="preserve">    ref_intext_wildco_lab_2021d: "[WildCo Lab, 2021d](#wildco_lab_2021d)"</v>
      </c>
      <c r="P476" s="12" t="str">
        <f>"    ref_intext_"&amp;F476&amp;": "&amp;""""&amp;G476&amp;""""</f>
        <v xml:space="preserve">    ref_intext_wildco_lab_2021d: "WildCo Lab, 2021d"</v>
      </c>
      <c r="Q476" s="12" t="str">
        <f>"    ref_bib_"&amp;F476&amp;": "&amp;""""&amp;I476&amp;""""</f>
        <v xml:space="preserve">    ref_bib_wildco_lab_2021d: "WildCo Lab (2021d). *Chapter 12 Activity*. &lt;https://bookdown.org/c_w_beirne/wildCo-Data-Analysis/activity.html&gt;"</v>
      </c>
    </row>
    <row r="477" spans="2:17" ht="15">
      <c r="B477" s="12" t="b">
        <v>1</v>
      </c>
      <c r="C477" s="12" t="b">
        <v>0</v>
      </c>
      <c r="D477" s="12" t="b">
        <v>0</v>
      </c>
      <c r="E477" s="12" t="b">
        <v>1</v>
      </c>
      <c r="F477" s="12" t="s">
        <v>3</v>
      </c>
      <c r="G477" s="12" t="s">
        <v>59</v>
      </c>
      <c r="H477" s="12" t="s">
        <v>59</v>
      </c>
      <c r="I477" s="75" t="s">
        <v>1814</v>
      </c>
      <c r="J477" s="70" t="str">
        <f>"&lt;p style="&amp;""""&amp;"padding-left: 2em; text-indent: -2em;"&amp;""""&amp;"&gt;["&amp;I477&amp;"]&lt;/p&gt;{#"&amp;F477&amp;"}&lt;br&gt;&lt;br&gt;"</f>
        <v>&lt;p style="padding-left: 2em; text-indent: -2em;"&gt;[The WILDLABS Partnership (2021). *How do I get started with Megadetector?* Siyu Y. &lt;https://www.wildlabs.net/event/how-do-i-get-started-megadetector&gt;]&lt;/p&gt;{#wildlabs_2021}&lt;br&gt;&lt;br&gt;</v>
      </c>
      <c r="K477" s="12" t="s">
        <v>621</v>
      </c>
      <c r="L477" s="12" t="str">
        <f>LEFT(I477,141)&amp;" &lt;br&gt; &amp;nbsp;&amp;nbsp;&amp;nbsp;&amp;nbsp;&amp;nbsp;&amp;nbsp;&amp;nbsp;&amp;nbsp;"&amp;MID(I477,2,142)&amp;MID(I477,142,500)&amp;"&lt;br&gt;&lt;br&gt;"</f>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M477" s="12" t="str">
        <f>"{{ ref_intext_"&amp;F477&amp;" }}"</f>
        <v>{{ ref_intext_wildlabs_2021 }}</v>
      </c>
      <c r="N477" s="12" t="str">
        <f>"{{ ref_bib_"&amp;F477&amp;" }}"</f>
        <v>{{ ref_bib_wildlabs_2021 }}</v>
      </c>
      <c r="O477" s="12" t="str">
        <f>"    ref_intext_"&amp;F477&amp;": "&amp;""""&amp;"["&amp;G477&amp;"](#"&amp;F477&amp;")"&amp;""""</f>
        <v xml:space="preserve">    ref_intext_wildlabs_2021: "[The WILDLABS Partnership, 2021](#wildlabs_2021)"</v>
      </c>
      <c r="P477" s="12" t="str">
        <f>"    ref_intext_"&amp;F477&amp;": "&amp;""""&amp;G477&amp;""""</f>
        <v xml:space="preserve">    ref_intext_wildlabs_2021: "The WILDLABS Partnership, 2021"</v>
      </c>
      <c r="Q477" s="12" t="str">
        <f>"    ref_bib_"&amp;F477&amp;": "&amp;""""&amp;I477&amp;""""</f>
        <v xml:space="preserve">    ref_bib_wildlabs_2021: "The WILDLABS Partnership (2021). *How do I get started with Megadetector?* Siyu Y. &lt;https://www.wildlabs.net/event/how-do-i-get-started-megadetector&gt;"</v>
      </c>
    </row>
    <row r="478" spans="2:17" ht="15">
      <c r="E478" s="12" t="b">
        <v>1</v>
      </c>
      <c r="F478" s="12" t="s">
        <v>2880</v>
      </c>
      <c r="G478" s="12" t="s">
        <v>2882</v>
      </c>
      <c r="H478" s="12" t="s">
        <v>2882</v>
      </c>
      <c r="I478" s="75" t="s">
        <v>2881</v>
      </c>
      <c r="J478" s="70" t="str">
        <f>"&lt;p style="&amp;""""&amp;"padding-left: 2em; text-indent: -2em;"&amp;""""&amp;"&gt;["&amp;I478&amp;"]&lt;/p&gt;{#"&amp;F478&amp;"}&lt;br&gt;&lt;br&gt;"</f>
        <v>&lt;p style="padding-left: 2em; text-indent: -2em;"&gt;[The Wildlife Degree (2022, Feb 3). *Rarefied Species Accumulation Curves (the simple way) tutorial.* [Video]. YouTube. &lt;https://www.youtube.com/watch?v=h3MLWK9IJ4A&gt;]&lt;/p&gt;{#wildlifedegree_2022}&lt;br&gt;&lt;br&gt;</v>
      </c>
      <c r="K478" s="12" t="s">
        <v>2879</v>
      </c>
      <c r="M478" s="12" t="str">
        <f>"{{ ref_intext_"&amp;F478&amp;" }}"</f>
        <v>{{ ref_intext_wildlifedegree_2022 }}</v>
      </c>
      <c r="N478" s="12" t="str">
        <f>"{{ ref_bib_"&amp;F478&amp;" }}"</f>
        <v>{{ ref_bib_wildlifedegree_2022 }}</v>
      </c>
      <c r="O478" s="12" t="str">
        <f>"    ref_intext_"&amp;F478&amp;": "&amp;""""&amp;"["&amp;G478&amp;"](#"&amp;F478&amp;")"&amp;""""</f>
        <v xml:space="preserve">    ref_intext_wildlifedegree_2022: "[The Wildlife Degree (2022)](#wildlifedegree_2022)"</v>
      </c>
      <c r="P478" s="12" t="str">
        <f>"    ref_intext_"&amp;F478&amp;": "&amp;""""&amp;G478&amp;""""</f>
        <v xml:space="preserve">    ref_intext_wildlifedegree_2022: "The Wildlife Degree (2022)"</v>
      </c>
      <c r="Q478" s="12" t="str">
        <f>"    ref_bib_"&amp;F478&amp;": "&amp;""""&amp;I478&amp;""""</f>
        <v xml:space="preserve">    ref_bib_wildlifedegree_2022: "The Wildlife Degree (2022, Feb 3). *Rarefied Species Accumulation Curves (the simple way) tutorial.* [Video]. YouTube. &lt;https://www.youtube.com/watch?v=h3MLWK9IJ4A&gt;"</v>
      </c>
    </row>
    <row r="479" spans="2:17" ht="15">
      <c r="E479" s="12" t="b">
        <v>1</v>
      </c>
      <c r="F479" s="12" t="s">
        <v>3551</v>
      </c>
      <c r="G479" s="12" t="s">
        <v>3676</v>
      </c>
      <c r="H479" s="12" t="s">
        <v>3675</v>
      </c>
      <c r="I479" s="75" t="s">
        <v>3674</v>
      </c>
      <c r="J479" s="70" t="str">
        <f>"&lt;p style="&amp;""""&amp;"padding-left: 2em; text-indent: -2em;"&amp;""""&amp;"&gt;["&amp;I479&amp;"]&lt;/p&gt;{#"&amp;F479&amp;"}&lt;br&gt;&lt;br&gt;"</f>
        <v>&lt;p style="padding-left: 2em; text-indent: -2em;"&gt;[Williams, B. K., Nichols, J. D., &amp; Conroy, M. J. (2002). *Analysis and Management of Animal Populations: Modeling, Estimation, and Decision Making*. Book, Whole. San Diego: Academic Press. &lt;https://go.exlibris.link/qSfqP9dC&gt;]&lt;/p&gt;{#williams_et_al_2002}&lt;br&gt;&lt;br&gt;</v>
      </c>
      <c r="K479" s="12" t="s">
        <v>621</v>
      </c>
      <c r="M479" s="12" t="str">
        <f>"{{ ref_intext_"&amp;F479&amp;" }}"</f>
        <v>{{ ref_intext_williams_et_al_2002 }}</v>
      </c>
      <c r="N479" s="12" t="str">
        <f>"{{ ref_bib_"&amp;F479&amp;" }}"</f>
        <v>{{ ref_bib_williams_et_al_2002 }}</v>
      </c>
      <c r="O479" s="12" t="str">
        <f>"    ref_intext_"&amp;F479&amp;": "&amp;""""&amp;"["&amp;G479&amp;"](#"&amp;F479&amp;")"&amp;""""</f>
        <v xml:space="preserve">    ref_intext_williams_et_al_2002: "[Williams et al., 2002](#williams_et_al_2002)"</v>
      </c>
      <c r="P479" s="12" t="str">
        <f>"    ref_intext_"&amp;F479&amp;": "&amp;""""&amp;G479&amp;""""</f>
        <v xml:space="preserve">    ref_intext_williams_et_al_2002: "Williams et al., 2002"</v>
      </c>
      <c r="Q479" s="12" t="str">
        <f>"    ref_bib_"&amp;F479&amp;": "&amp;""""&amp;I479&amp;""""</f>
        <v xml:space="preserve">    ref_bib_williams_et_al_2002: "Williams, B. K., Nichols, J. D., &amp; Conroy, M. J. (2002). *Analysis and Management of Animal Populations: Modeling, Estimation, and Decision Making*. Book, Whole. San Diego: Academic Press. &lt;https://go.exlibris.link/qSfqP9dC&gt;"</v>
      </c>
    </row>
    <row r="480" spans="2:17" ht="15">
      <c r="E480" s="12" t="b">
        <v>1</v>
      </c>
      <c r="F480" s="12" t="s">
        <v>3709</v>
      </c>
      <c r="G480" s="12" t="s">
        <v>3716</v>
      </c>
      <c r="H480" s="12" t="s">
        <v>3716</v>
      </c>
      <c r="I480" s="75" t="s">
        <v>3708</v>
      </c>
      <c r="J480" s="70" t="str">
        <f>"&lt;p style="&amp;""""&amp;"padding-left: 2em; text-indent: -2em;"&amp;""""&amp;"&gt;["&amp;I480&amp;"]&lt;/p&gt;{#"&amp;F480&amp;"}&lt;br&gt;&lt;br&gt;"</f>
        <v>&lt;p style="padding-left: 2em; text-indent: -2em;"&gt;[Windell, R. M., Lewis, J. S., Gramza, A. R., &amp; Crooks, K. R. (2019). Carnivore Carrying Behavior as Documented with Wildlife Camera Traps. *Western North American Naturalist, 79*(4), 471. &lt;https://doi.org/10.3398/064.079.0401&gt;]&lt;/p&gt;{#windell_et_al_2019}&lt;br&gt;&lt;br&gt;</v>
      </c>
      <c r="K480" s="12" t="s">
        <v>621</v>
      </c>
      <c r="M480" s="12" t="str">
        <f>"{{ ref_intext_"&amp;F480&amp;" }}"</f>
        <v>{{ ref_intext_windell_et_al_2019 }}</v>
      </c>
      <c r="N480" s="12" t="str">
        <f>"{{ ref_bib_"&amp;F480&amp;" }}"</f>
        <v>{{ ref_bib_windell_et_al_2019 }}</v>
      </c>
      <c r="O480" s="12" t="str">
        <f>"    ref_intext_"&amp;F480&amp;": "&amp;""""&amp;"["&amp;G480&amp;"](#"&amp;F480&amp;")"&amp;""""</f>
        <v xml:space="preserve">    ref_intext_windell_et_al_2019: "[Windell et al., 2019](#windell_et_al_2019)"</v>
      </c>
      <c r="P480" s="12" t="str">
        <f>"    ref_intext_"&amp;F480&amp;": "&amp;""""&amp;G480&amp;""""</f>
        <v xml:space="preserve">    ref_intext_windell_et_al_2019: "Windell et al., 2019"</v>
      </c>
      <c r="Q480" s="12" t="str">
        <f>"    ref_bib_"&amp;F480&amp;": "&amp;""""&amp;I480&amp;""""</f>
        <v xml:space="preserve">    ref_bib_windell_et_al_2019: "Windell, R. M., Lewis, J. S., Gramza, A. R., &amp; Crooks, K. R. (2019). Carnivore Carrying Behavior as Documented with Wildlife Camera Traps. *Western North American Naturalist, 79*(4), 471. &lt;https://doi.org/10.3398/064.079.0401&gt;"</v>
      </c>
    </row>
    <row r="481" spans="2:17" ht="15">
      <c r="B481" s="12" t="b">
        <v>1</v>
      </c>
      <c r="C481" s="12" t="b">
        <v>0</v>
      </c>
      <c r="D481" s="12" t="b">
        <v>0</v>
      </c>
      <c r="E481" s="12" t="b">
        <v>1</v>
      </c>
      <c r="F481" s="12" t="s">
        <v>1624</v>
      </c>
      <c r="G481" s="12" t="s">
        <v>41</v>
      </c>
      <c r="H481" s="12" t="s">
        <v>784</v>
      </c>
      <c r="I481" s="75" t="s">
        <v>2683</v>
      </c>
      <c r="J481" s="70" t="str">
        <f>"&lt;p style="&amp;""""&amp;"padding-left: 2em; text-indent: -2em;"&amp;""""&amp;"&gt;["&amp;I481&amp;"]&lt;/p&gt;{#"&amp;F481&amp;"}&lt;br&gt;&lt;br&gt;"</f>
        <v>&lt;p style="padding-left: 2em; text-indent: -2em;"&gt;[Young, S., Rode-Margono, J., &amp; Amin, R. (2018). Software to facilitate and streamline camera trap data management: A review. *Ecology and Evolution, 8*(19), 9947–9957. &lt;https://doi.org/10.1002/ece3.4464&gt;]&lt;/p&gt;{#young_et_al_2018}&lt;br&gt;&lt;br&gt;</v>
      </c>
      <c r="K481" s="12" t="s">
        <v>621</v>
      </c>
      <c r="L481" s="12" t="str">
        <f>LEFT(I481,141)&amp;" &lt;br&gt; &amp;nbsp;&amp;nbsp;&amp;nbsp;&amp;nbsp;&amp;nbsp;&amp;nbsp;&amp;nbsp;&amp;nbsp;"&amp;MID(I481,2,142)&amp;MID(I481,142,500)&amp;"&lt;br&gt;&lt;br&gt;"</f>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M481" s="12" t="str">
        <f>"{{ ref_intext_"&amp;F481&amp;" }}"</f>
        <v>{{ ref_intext_young_et_al_2018 }}</v>
      </c>
      <c r="N481" s="12" t="str">
        <f>"{{ ref_bib_"&amp;F481&amp;" }}"</f>
        <v>{{ ref_bib_young_et_al_2018 }}</v>
      </c>
      <c r="O481" s="12" t="str">
        <f>"    ref_intext_"&amp;F481&amp;": "&amp;""""&amp;"["&amp;G481&amp;"](#"&amp;F481&amp;")"&amp;""""</f>
        <v xml:space="preserve">    ref_intext_young_et_al_2018: "[Young et al., 2018](#young_et_al_2018)"</v>
      </c>
      <c r="P481" s="12" t="str">
        <f>"    ref_intext_"&amp;F481&amp;": "&amp;""""&amp;G481&amp;""""</f>
        <v xml:space="preserve">    ref_intext_young_et_al_2018: "Young et al., 2018"</v>
      </c>
      <c r="Q481" s="12" t="str">
        <f>"    ref_bib_"&amp;F481&amp;": "&amp;""""&amp;I481&amp;""""</f>
        <v xml:space="preserve">    ref_bib_young_et_al_2018: "Young, S., Rode-Margono, J., &amp; Amin, R. (2018). Software to facilitate and streamline camera trap data management: A review. *Ecology and Evolution, 8*(19), 9947–9957. &lt;https://doi.org/10.1002/ece3.4464&gt;"</v>
      </c>
    </row>
    <row r="482" spans="2:17" ht="15">
      <c r="E482" s="12" t="b">
        <v>1</v>
      </c>
      <c r="F482" s="12" t="s">
        <v>3513</v>
      </c>
      <c r="G482" s="12" t="s">
        <v>3514</v>
      </c>
      <c r="I482" s="75" t="s">
        <v>3512</v>
      </c>
      <c r="J482" s="70" t="str">
        <f>"&lt;p style="&amp;""""&amp;"padding-left: 2em; text-indent: -2em;"&amp;""""&amp;"&gt;["&amp;I482&amp;"]&lt;/p&gt;{#"&amp;F482&amp;"}&lt;br&gt;&lt;br&gt;"</f>
        <v>&lt;p style="padding-left: 2em; text-indent: -2em;"&gt;[Yu, H., Lin, Z., &amp; F. Xiao. (2024). Role of Body Size and Shape in Animal Camouflage. *Ecology and Evolution, 14*(5), e11434. &lt;https://doi.org/10.1002/ece3.11434&gt;]&lt;/p&gt;{#yu_et_al_2024}&lt;br&gt;&lt;br&gt;</v>
      </c>
      <c r="K482" s="12" t="s">
        <v>621</v>
      </c>
      <c r="M482" s="12" t="str">
        <f>"{{ ref_intext_"&amp;F482&amp;" }}"</f>
        <v>{{ ref_intext_yu_et_al_2024 }}</v>
      </c>
      <c r="N482" s="12" t="str">
        <f>"{{ ref_bib_"&amp;F482&amp;" }}"</f>
        <v>{{ ref_bib_yu_et_al_2024 }}</v>
      </c>
      <c r="O482" s="12" t="str">
        <f>"    ref_intext_"&amp;F482&amp;": "&amp;""""&amp;"["&amp;G482&amp;"](#"&amp;F482&amp;")"&amp;""""</f>
        <v xml:space="preserve">    ref_intext_yu_et_al_2024: "[Yu et al., 2024](#yu_et_al_2024)"</v>
      </c>
      <c r="P482" s="12" t="str">
        <f>"    ref_intext_"&amp;F482&amp;": "&amp;""""&amp;G482&amp;""""</f>
        <v xml:space="preserve">    ref_intext_yu_et_al_2024: "Yu et al., 2024"</v>
      </c>
      <c r="Q482" s="12" t="str">
        <f>"    ref_bib_"&amp;F482&amp;": "&amp;""""&amp;I482&amp;""""</f>
        <v xml:space="preserve">    ref_bib_yu_et_al_2024: "Yu, H., Lin, Z., &amp; F. Xiao. (2024). Role of Body Size and Shape in Animal Camouflage. *Ecology and Evolution, 14*(5), e11434. &lt;https://doi.org/10.1002/ece3.11434&gt;"</v>
      </c>
    </row>
    <row r="483" spans="2:17" ht="15">
      <c r="B483" s="12" t="b">
        <v>0</v>
      </c>
      <c r="C483" s="12" t="b">
        <v>0</v>
      </c>
      <c r="D483" s="12" t="b">
        <v>1</v>
      </c>
      <c r="E483" s="12" t="b">
        <v>1</v>
      </c>
      <c r="F483" s="12" t="s">
        <v>1625</v>
      </c>
      <c r="G483" s="12" t="s">
        <v>42</v>
      </c>
      <c r="H483" s="12" t="s">
        <v>42</v>
      </c>
      <c r="I483" s="75" t="s">
        <v>1640</v>
      </c>
      <c r="J483" s="70" t="str">
        <f>"&lt;p style="&amp;""""&amp;"padding-left: 2em; text-indent: -2em;"&amp;""""&amp;"&gt;["&amp;I483&amp;"]&lt;/p&gt;{#"&amp;F483&amp;"}&lt;br&gt;&lt;br&gt;"</f>
        <v>&lt;p style="padding-left: 2em; text-indent: -2em;"&gt;[Yue, S., Brodie, J. F., Zipkin, E. F., &amp; Bernard, H. (2015). Oil palm plantations fail to support mammal diversity. *Ecological Applications, 25*(8), 2285–2292. &lt;https://doi.org/10.1890/14-1928.1&gt;]&lt;/p&gt;{#yue_et_al_2015}&lt;br&gt;&lt;br&gt;</v>
      </c>
      <c r="K483" s="12" t="s">
        <v>621</v>
      </c>
      <c r="L483" s="12" t="str">
        <f>LEFT(I483,141)&amp;" &lt;br&gt; &amp;nbsp;&amp;nbsp;&amp;nbsp;&amp;nbsp;&amp;nbsp;&amp;nbsp;&amp;nbsp;&amp;nbsp;"&amp;MID(I483,2,142)&amp;MID(I483,142,500)&amp;"&lt;br&gt;&lt;br&gt;"</f>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M483" s="12" t="str">
        <f>"{{ ref_intext_"&amp;F483&amp;" }}"</f>
        <v>{{ ref_intext_yue_et_al_2015 }}</v>
      </c>
      <c r="N483" s="12" t="str">
        <f>"{{ ref_bib_"&amp;F483&amp;" }}"</f>
        <v>{{ ref_bib_yue_et_al_2015 }}</v>
      </c>
      <c r="O483" s="12" t="str">
        <f>"    ref_intext_"&amp;F483&amp;": "&amp;""""&amp;"["&amp;G483&amp;"](#"&amp;F483&amp;")"&amp;""""</f>
        <v xml:space="preserve">    ref_intext_yue_et_al_2015: "[Yue et al., 2015](#yue_et_al_2015)"</v>
      </c>
      <c r="P483" s="12" t="str">
        <f>"    ref_intext_"&amp;F483&amp;": "&amp;""""&amp;G483&amp;""""</f>
        <v xml:space="preserve">    ref_intext_yue_et_al_2015: "Yue et al., 2015"</v>
      </c>
      <c r="Q483" s="12" t="str">
        <f>"    ref_bib_"&amp;F483&amp;": "&amp;""""&amp;I483&amp;""""</f>
        <v xml:space="preserve">    ref_bib_yue_et_al_2015: "Yue, S., Brodie, J. F., Zipkin, E. F., &amp; Bernard, H. (2015). Oil palm plantations fail to support mammal diversity. *Ecological Applications, 25*(8), 2285–2292. &lt;https://doi.org/10.1890/14-1928.1&gt;"</v>
      </c>
    </row>
    <row r="484" spans="2:17" ht="15">
      <c r="B484" s="12" t="b">
        <v>0</v>
      </c>
      <c r="C484" s="12" t="b">
        <v>0</v>
      </c>
      <c r="D484" s="12" t="b">
        <v>1</v>
      </c>
      <c r="E484" s="12" t="b">
        <v>1</v>
      </c>
      <c r="F484" s="12" t="s">
        <v>1626</v>
      </c>
      <c r="G484" s="12" t="s">
        <v>40</v>
      </c>
      <c r="H484" s="12" t="s">
        <v>40</v>
      </c>
      <c r="I484" s="75" t="s">
        <v>1836</v>
      </c>
      <c r="J484" s="70" t="str">
        <f>"&lt;p style="&amp;""""&amp;"padding-left: 2em; text-indent: -2em;"&amp;""""&amp;"&gt;["&amp;I484&amp;"]&lt;/p&gt;{#"&amp;F484&amp;"}&lt;br&gt;&lt;br&gt;"</f>
        <v>&lt;p style="padding-left: 2em; text-indent: -2em;"&gt;[Zeileis, A., Kleiber, C., &amp; Jackman, S. (2008). Regression Models for Count Data in R. *Journal of Statistical Software, 27*(8). &lt;https://doi.org/10.18637/jss.v027.i08&gt;]&lt;/p&gt;{#zeileis_et_al_2008}&lt;br&gt;&lt;br&gt;</v>
      </c>
      <c r="K484" s="12" t="s">
        <v>621</v>
      </c>
      <c r="L484" s="12" t="str">
        <f>LEFT(I484,141)&amp;" &lt;br&gt; &amp;nbsp;&amp;nbsp;&amp;nbsp;&amp;nbsp;&amp;nbsp;&amp;nbsp;&amp;nbsp;&amp;nbsp;"&amp;MID(I484,2,142)&amp;MID(I484,142,500)&amp;"&lt;br&gt;&lt;br&gt;"</f>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M484" s="12" t="str">
        <f>"{{ ref_intext_"&amp;F484&amp;" }}"</f>
        <v>{{ ref_intext_zeileis_et_al_2008 }}</v>
      </c>
      <c r="N484" s="12" t="str">
        <f>"{{ ref_bib_"&amp;F484&amp;" }}"</f>
        <v>{{ ref_bib_zeileis_et_al_2008 }}</v>
      </c>
      <c r="O484" s="12" t="str">
        <f>"    ref_intext_"&amp;F484&amp;": "&amp;""""&amp;"["&amp;G484&amp;"](#"&amp;F484&amp;")"&amp;""""</f>
        <v xml:space="preserve">    ref_intext_zeileis_et_al_2008: "[Zeileis et al., 2008](#zeileis_et_al_2008)"</v>
      </c>
      <c r="P484" s="12" t="str">
        <f>"    ref_intext_"&amp;F484&amp;": "&amp;""""&amp;G484&amp;""""</f>
        <v xml:space="preserve">    ref_intext_zeileis_et_al_2008: "Zeileis et al., 2008"</v>
      </c>
      <c r="Q484" s="12" t="str">
        <f>"    ref_bib_"&amp;F484&amp;": "&amp;""""&amp;I484&amp;""""</f>
        <v xml:space="preserve">    ref_bib_zeileis_et_al_2008: "Zeileis, A., Kleiber, C., &amp; Jackman, S. (2008). Regression Models for Count Data in R. *Journal of Statistical Software, 27*(8). &lt;https://doi.org/10.18637/jss.v027.i08&gt;"</v>
      </c>
    </row>
    <row r="485" spans="2:17" ht="15">
      <c r="B485" s="12" t="b">
        <v>1</v>
      </c>
      <c r="C485" s="12" t="b">
        <v>0</v>
      </c>
      <c r="D485" s="12" t="b">
        <v>0</v>
      </c>
      <c r="E485" s="12" t="b">
        <v>1</v>
      </c>
      <c r="F485" s="12" t="s">
        <v>1</v>
      </c>
      <c r="G485" s="12" t="s">
        <v>39</v>
      </c>
      <c r="H485" s="12" t="s">
        <v>39</v>
      </c>
      <c r="I485" s="75" t="s">
        <v>1837</v>
      </c>
      <c r="J485" s="70" t="str">
        <f>"&lt;p style="&amp;""""&amp;"padding-left: 2em; text-indent: -2em;"&amp;""""&amp;"&gt;["&amp;I485&amp;"]&lt;/p&gt;{#"&amp;F485&amp;"}&lt;br&gt;&lt;br&gt;"</f>
        <v>&lt;p style="padding-left: 2em; text-indent: -2em;"&gt;[Zorn, C. J. W. (1998). An Analytic and Empirical Examination of Zero-inflated and Hurdle Poisson Specifications. *Sociological Methods and Research 26*(3), 368-400. &lt;https://doi.org/10.1177/0049124198026003004&gt;]&lt;/p&gt;{#zorn_1998}&lt;br&gt;&lt;br&gt;</v>
      </c>
      <c r="K485" s="12" t="s">
        <v>621</v>
      </c>
      <c r="L485" s="12" t="str">
        <f>LEFT(I485,141)&amp;" &lt;br&gt; &amp;nbsp;&amp;nbsp;&amp;nbsp;&amp;nbsp;&amp;nbsp;&amp;nbsp;&amp;nbsp;&amp;nbsp;"&amp;MID(I485,2,142)&amp;MID(I485,142,500)&amp;"&lt;br&gt;&lt;br&gt;"</f>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M485" s="12" t="str">
        <f>"{{ ref_intext_"&amp;F485&amp;" }}"</f>
        <v>{{ ref_intext_zorn_1998 }}</v>
      </c>
      <c r="N485" s="12" t="str">
        <f>"{{ ref_bib_"&amp;F485&amp;" }}"</f>
        <v>{{ ref_bib_zorn_1998 }}</v>
      </c>
      <c r="O485" s="12" t="str">
        <f>"    ref_intext_"&amp;F485&amp;": "&amp;""""&amp;"["&amp;G485&amp;"](#"&amp;F485&amp;")"&amp;""""</f>
        <v xml:space="preserve">    ref_intext_zorn_1998: "[Zorn, 1998](#zorn_1998)"</v>
      </c>
      <c r="P485" s="12" t="str">
        <f>"    ref_intext_"&amp;F485&amp;": "&amp;""""&amp;G485&amp;""""</f>
        <v xml:space="preserve">    ref_intext_zorn_1998: "Zorn, 1998"</v>
      </c>
      <c r="Q485" s="12" t="str">
        <f>"    ref_bib_"&amp;F485&amp;": "&amp;""""&amp;I485&amp;""""</f>
        <v xml:space="preserve">    ref_bib_zorn_1998: "Zorn, C. J. W. (1998). An Analytic and Empirical Examination of Zero-inflated and Hurdle Poisson Specifications. *Sociological Methods and Research 26*(3), 368-400. &lt;https://doi.org/10.1177/0049124198026003004&gt;"</v>
      </c>
    </row>
    <row r="486" spans="2:17" ht="15">
      <c r="B486" s="12" t="b">
        <v>0</v>
      </c>
      <c r="C486" s="12" t="b">
        <v>0</v>
      </c>
      <c r="D486" s="12" t="b">
        <v>1</v>
      </c>
      <c r="E486" s="12" t="b">
        <v>1</v>
      </c>
      <c r="F486" s="12" t="s">
        <v>1627</v>
      </c>
      <c r="G486" s="12" t="s">
        <v>38</v>
      </c>
      <c r="H486" s="12" t="s">
        <v>38</v>
      </c>
      <c r="I486" s="75" t="s">
        <v>2122</v>
      </c>
      <c r="J486" s="70" t="str">
        <f>"&lt;p style="&amp;""""&amp;"padding-left: 2em; text-indent: -2em;"&amp;""""&amp;"&gt;["&amp;I486&amp;"]&lt;/p&gt;{#"&amp;F486&amp;"}&lt;br&gt;&lt;br&gt;"</f>
        <v>&lt;p style="padding-left: 2em; text-indent: -2em;"&gt;[Zuckerberg,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&lt;https://doi.org/10.1007/s40823-020-00059-4&gt;]&lt;/p&gt;{#zuckerberg_et_al_2020}&lt;br&gt;&lt;br&gt;</v>
      </c>
      <c r="K486" s="12" t="s">
        <v>621</v>
      </c>
      <c r="L486" s="12" t="str">
        <f>LEFT(I486,141)&amp;" &lt;br&gt; &amp;nbsp;&amp;nbsp;&amp;nbsp;&amp;nbsp;&amp;nbsp;&amp;nbsp;&amp;nbsp;&amp;nbsp;"&amp;MID(I486,2,142)&amp;MID(I486,142,500)&amp;"&lt;br&gt;&lt;br&gt;"</f>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M486" s="12" t="str">
        <f>"{{ ref_intext_"&amp;F486&amp;" }}"</f>
        <v>{{ ref_intext_zuckerberg_et_al_2020 }}</v>
      </c>
      <c r="N486" s="12" t="str">
        <f>"{{ ref_bib_"&amp;F486&amp;" }}"</f>
        <v>{{ ref_bib_zuckerberg_et_al_2020 }}</v>
      </c>
      <c r="O486" s="12" t="str">
        <f>"    ref_intext_"&amp;F486&amp;": "&amp;""""&amp;"["&amp;G486&amp;"](#"&amp;F486&amp;")"&amp;""""</f>
        <v xml:space="preserve">    ref_intext_zuckerberg_et_al_2020: "[Zuckerberg et al., 2020](#zuckerberg_et_al_2020)"</v>
      </c>
      <c r="P486" s="12" t="str">
        <f>"    ref_intext_"&amp;F486&amp;": "&amp;""""&amp;G486&amp;""""</f>
        <v xml:space="preserve">    ref_intext_zuckerberg_et_al_2020: "Zuckerberg et al., 2020"</v>
      </c>
      <c r="Q486" s="12" t="str">
        <f>"    ref_bib_"&amp;F486&amp;": "&amp;""""&amp;I486&amp;""""</f>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487" spans="2:17" ht="15">
      <c r="B487" s="12" t="b">
        <v>1</v>
      </c>
      <c r="C487" s="12" t="b">
        <v>0</v>
      </c>
      <c r="D487" s="12" t="b">
        <v>0</v>
      </c>
      <c r="E487" s="12" t="b">
        <v>1</v>
      </c>
      <c r="F487" s="12" t="s">
        <v>1628</v>
      </c>
      <c r="G487" s="12" t="s">
        <v>37</v>
      </c>
      <c r="H487" s="12" t="s">
        <v>783</v>
      </c>
      <c r="I487" s="75" t="s">
        <v>1838</v>
      </c>
      <c r="J487" s="70" t="str">
        <f>"&lt;p style="&amp;""""&amp;"padding-left: 2em; text-indent: -2em;"&amp;""""&amp;"&gt;["&amp;I487&amp;"]&lt;/p&gt;{#"&amp;F487&amp;"}&lt;br&gt;&lt;br&gt;"</f>
        <v>&lt;p style="padding-left: 2em; text-indent: -2em;"&gt;[Zuur, A. K., Ieno, E. N., &amp; Smith, G. M. (2007). Generalised linear modelling. In, M. Gail, K. Krickeberg, J. Samet, A. Tsiatis, &amp; W. Wong (Eds.), *Analysing Ecological Data* (pp 79-96). Springer. &lt;https://doi.org/10.1111/j.1751-5823.2007.00030_17.x&gt;]&lt;/p&gt;{#zuur_et_al_2007}&lt;br&gt;&lt;br&gt;</v>
      </c>
      <c r="K487" s="12" t="s">
        <v>621</v>
      </c>
      <c r="L487" s="12" t="str">
        <f>LEFT(I487,141)&amp;" &lt;br&gt; &amp;nbsp;&amp;nbsp;&amp;nbsp;&amp;nbsp;&amp;nbsp;&amp;nbsp;&amp;nbsp;&amp;nbsp;"&amp;MID(I487,2,142)&amp;MID(I487,142,500)&amp;"&lt;br&gt;&lt;br&gt;"</f>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M487" s="12" t="str">
        <f>"{{ ref_intext_"&amp;F487&amp;" }}"</f>
        <v>{{ ref_intext_zuur_et_al_2007 }}</v>
      </c>
      <c r="N487" s="12" t="str">
        <f>"{{ ref_bib_"&amp;F487&amp;" }}"</f>
        <v>{{ ref_bib_zuur_et_al_2007 }}</v>
      </c>
      <c r="O487" s="12" t="str">
        <f>"    ref_intext_"&amp;F487&amp;": "&amp;""""&amp;"["&amp;G487&amp;"](#"&amp;F487&amp;")"&amp;""""</f>
        <v xml:space="preserve">    ref_intext_zuur_et_al_2007: "[Zuur et al., 2007](#zuur_et_al_2007)"</v>
      </c>
      <c r="P487" s="12" t="str">
        <f>"    ref_intext_"&amp;F487&amp;": "&amp;""""&amp;G487&amp;""""</f>
        <v xml:space="preserve">    ref_intext_zuur_et_al_2007: "Zuur et al., 2007"</v>
      </c>
      <c r="Q487" s="12" t="str">
        <f>"    ref_bib_"&amp;F487&amp;": "&amp;""""&amp;I487&amp;""""</f>
        <v xml:space="preserve">    ref_bib_zuur_et_al_2007: "Zuur, A. K., Ieno, E. N., &amp; Smith, G. M. (2007). Generalised linear modelling. In, M. Gail, K. Krickeberg, J. Samet, A. Tsiatis, &amp; W. Wong (Eds.), *Analysing Ecological Data* (pp 79-96). Springer. &lt;https://doi.org/10.1111/j.1751-5823.2007.00030_17.x&gt;"</v>
      </c>
    </row>
    <row r="488" spans="2:17" ht="15">
      <c r="E488" s="12" t="b">
        <v>1</v>
      </c>
      <c r="F488" s="12" t="s">
        <v>4104</v>
      </c>
      <c r="G488" s="12" t="s">
        <v>4105</v>
      </c>
      <c r="H488" s="12" t="s">
        <v>4105</v>
      </c>
      <c r="I488" s="78" t="s">
        <v>4115</v>
      </c>
      <c r="P488" s="12" t="str">
        <f>"    ref_intext_"&amp;F488&amp;": "&amp;""""&amp;G488&amp;""""</f>
        <v xml:space="preserve">    ref_intext_u_capetown_2024c: "University of Cape Town, 2024c"</v>
      </c>
      <c r="Q488" s="12" t="str">
        <f>"    ref_bib_"&amp;F488&amp;": "&amp;""""&amp;I488&amp;""""</f>
        <v xml:space="preserve">    ref_bib_u_capetown_2024c: "University of Cape Town. (2024c). *Species Distribution Modelling.* &lt;https://science.uct.ac.za/seec/stats-toolbox-seminars-spatial-and-species-distribution-toolboxes/species-distribution-modelling&gt;"</v>
      </c>
    </row>
    <row r="489" spans="2:17" ht="15">
      <c r="E489" s="12" t="b">
        <v>1</v>
      </c>
      <c r="F489" s="12" t="s">
        <v>4111</v>
      </c>
      <c r="G489" s="12" t="s">
        <v>4110</v>
      </c>
      <c r="H489" s="12" t="s">
        <v>4110</v>
      </c>
      <c r="I489" s="78" t="s">
        <v>4109</v>
      </c>
      <c r="P489" s="12" t="str">
        <f>"    ref_intext_"&amp;F489&amp;": "&amp;""""&amp;G489&amp;""""</f>
        <v xml:space="preserve">    ref_intext_u_capetown_2024d: "University of Cape Town, 2024d"</v>
      </c>
      <c r="Q489" s="12" t="str">
        <f>"    ref_bib_"&amp;F489&amp;": "&amp;""""&amp;I489&amp;""""</f>
        <v xml:space="preserve">    ref_bib_u_capetown_2024d: "University of Cape Town. (2024d). *Single-season occupancy models using a Bayesian approach.* &lt;https://science.uct.ac.za/seec/stats-toolbox-seminars-spatial-and-species-distribution-toolboxes/single-season-occupancy-models-using-bayesian-approach&gt;"</v>
      </c>
    </row>
    <row r="490" spans="2:17" ht="15">
      <c r="E490" s="12" t="b">
        <v>1</v>
      </c>
      <c r="F490" t="s">
        <v>4114</v>
      </c>
      <c r="G490" s="70" t="s">
        <v>4113</v>
      </c>
      <c r="H490" s="70" t="s">
        <v>4113</v>
      </c>
      <c r="I490" s="30" t="s">
        <v>4112</v>
      </c>
      <c r="P490" s="12" t="str">
        <f>"    ref_intext_"&amp;F490&amp;": "&amp;""""&amp;G490&amp;""""</f>
        <v xml:space="preserve">    ref_intext_byrne_golden_2021: "Byrne &amp; Golden, 2021"</v>
      </c>
      <c r="Q490" s="12" t="str">
        <f>"    ref_bib_"&amp;F490&amp;": "&amp;""""&amp;I490&amp;""""</f>
        <v xml:space="preserve">    ref_bib_byrne_golden_2021: "Byrne, M. &amp; Golden, J. (2021). *Occupancy Modeling.* &lt;https://kevintshoemaker.github.io/NRES-746/Occupancy.html&gt;"</v>
      </c>
    </row>
    <row r="491" spans="2:17" ht="85.5">
      <c r="E491" s="12" t="b">
        <v>1</v>
      </c>
      <c r="F491" s="30" t="s">
        <v>4121</v>
      </c>
      <c r="G491" s="70" t="s">
        <v>4123</v>
      </c>
      <c r="H491" s="70" t="s">
        <v>4123</v>
      </c>
      <c r="I491" s="80" t="s">
        <v>4122</v>
      </c>
      <c r="P491" s="12" t="str">
        <f>"    ref_intext_"&amp;F491&amp;": "&amp;""""&amp;G491&amp;""""</f>
        <v xml:space="preserve">    ref_intext_guilleraarroita_2016: "Guillera‐Arroita, 2017"</v>
      </c>
      <c r="Q491" s="12" t="str">
        <f>"    ref_bib_"&amp;F491&amp;": "&amp;""""&amp;I491&amp;""""</f>
        <v xml:space="preserve">    ref_bib_guilleraarroita_2016: "Guillera‐Arroita, G. (2017). Modelling of species distributions, range dynamics and communities under imperfect detection: Advances, challenges and opportunities. *Ecography, 40*(2), 281–295. &lt;https://doi.org/10.1111/ecog.02445&gt;
"</v>
      </c>
    </row>
    <row r="492" spans="2:17" ht="15">
      <c r="E492" s="12" t="b">
        <v>1</v>
      </c>
      <c r="F492" s="30" t="s">
        <v>4127</v>
      </c>
      <c r="G492" s="70" t="s">
        <v>4125</v>
      </c>
      <c r="H492" s="70" t="s">
        <v>4125</v>
      </c>
      <c r="I492" t="s">
        <v>4126</v>
      </c>
      <c r="P492" s="12" t="str">
        <f>"    ref_intext_"&amp;F492&amp;": "&amp;""""&amp;G492&amp;""""</f>
        <v xml:space="preserve">    ref_intext_ford_et_al_2020: "Ford et al., 2020"</v>
      </c>
      <c r="Q492" s="12" t="str">
        <f>"    ref_bib_"&amp;F492&amp;": "&amp;""""&amp;I492&amp;""""</f>
        <v xml:space="preserve">    ref_bib_ford_et_al_2020: "Ford, A. T., Sunter, E. J., Fauvelle, C., Bradshaw, J. L., Ford, B., Hutchen, J., Phillipow, N., &amp; Teichman, K. J. (2020). Effective corridor width: Linking the spatial ecology of wildlife with land use policy. *European Journal of Wildlife Research, 66*(4), 69. &lt;https://doi.org/10.1007/s10344-020-01385-y&gt;"</v>
      </c>
    </row>
    <row r="493" spans="2:17">
      <c r="E493" s="12" t="b">
        <v>1</v>
      </c>
      <c r="F493" s="30" t="s">
        <v>4128</v>
      </c>
      <c r="G493" s="12" t="s">
        <v>4129</v>
      </c>
      <c r="H493" s="12" t="s">
        <v>4129</v>
      </c>
      <c r="I493" s="75" t="s">
        <v>4130</v>
      </c>
      <c r="P493" s="12" t="str">
        <f>"    ref_intext_"&amp;F493&amp;": "&amp;""""&amp;G493&amp;""""</f>
        <v xml:space="preserve">    ref_intext_proteus_nd: "Proteus, N.D."</v>
      </c>
      <c r="Q493" s="12" t="str">
        <f>"    ref_bib_"&amp;F493&amp;": "&amp;""""&amp;I493&amp;""""</f>
        <v xml:space="preserve">    ref_bib_proteus_nd: "Proteus (N.D.). *Occupancy modelling - more than species presence/absence!* [Webpage]. &lt;https://www.proteus.co.nz/news-tips-and-tricks/occupancy-modelling-more-than-species-presenceabsence&gt;"</v>
      </c>
    </row>
    <row r="494" spans="2:17">
      <c r="P494" s="12" t="str">
        <f>"    ref_intext_"&amp;F494&amp;": "&amp;""""&amp;G494&amp;""""</f>
        <v xml:space="preserve">    ref_intext_: ""</v>
      </c>
      <c r="Q494" s="12" t="str">
        <f>"    ref_bib_"&amp;F494&amp;": "&amp;""""&amp;I494&amp;""""</f>
        <v xml:space="preserve">    ref_bib_: ""</v>
      </c>
    </row>
  </sheetData>
  <autoFilter ref="A1:Q487" xr:uid="{FE3E278D-A7CB-4D1C-B3BC-3C40BC867BE4}">
    <sortState xmlns:xlrd2="http://schemas.microsoft.com/office/spreadsheetml/2017/richdata2" ref="A2:Q494">
      <sortCondition ref="A1:A487"/>
    </sortState>
  </autoFilter>
  <conditionalFormatting sqref="F3:F8">
    <cfRule type="duplicateValues" dxfId="63" priority="17"/>
  </conditionalFormatting>
  <conditionalFormatting sqref="F456">
    <cfRule type="duplicateValues" dxfId="62" priority="20"/>
  </conditionalFormatting>
  <conditionalFormatting sqref="F459:F471">
    <cfRule type="duplicateValues" dxfId="61" priority="91"/>
  </conditionalFormatting>
  <conditionalFormatting sqref="F494:F1048576 F476:F487 F458 F423:F428 F430 F432 F436:F437 F440 F390:F421 F36:F58 F1 F34 F60:F386 F444:F452">
    <cfRule type="duplicateValues" dxfId="60" priority="28"/>
  </conditionalFormatting>
  <conditionalFormatting sqref="G409:G410">
    <cfRule type="duplicateValues" dxfId="59" priority="21"/>
  </conditionalFormatting>
  <conditionalFormatting sqref="H11:H19">
    <cfRule type="containsText" dxfId="58" priority="18" operator="containsText" text="](">
      <formula>NOT(ISERROR(SEARCH("](",H11)))</formula>
    </cfRule>
    <cfRule type="containsText" dxfId="57" priority="19" operator="containsText" text="&lt;&gt;">
      <formula>NOT(ISERROR(SEARCH("&lt;&gt;",H11)))</formula>
    </cfRule>
  </conditionalFormatting>
  <conditionalFormatting sqref="I389:I397">
    <cfRule type="containsText" dxfId="56" priority="22" operator="containsText" text="](">
      <formula>NOT(ISERROR(SEARCH("](",I389)))</formula>
    </cfRule>
    <cfRule type="containsText" dxfId="55" priority="23" operator="containsText" text="&lt;&gt;">
      <formula>NOT(ISERROR(SEARCH("&lt;&gt;",I389)))</formula>
    </cfRule>
  </conditionalFormatting>
  <conditionalFormatting sqref="I463">
    <cfRule type="containsText" dxfId="54" priority="7" operator="containsText" text="](">
      <formula>NOT(ISERROR(SEARCH("](",I463)))</formula>
    </cfRule>
    <cfRule type="containsText" dxfId="53" priority="8" operator="containsText" text="&lt;&gt;">
      <formula>NOT(ISERROR(SEARCH("&lt;&gt;",I463)))</formula>
    </cfRule>
  </conditionalFormatting>
  <conditionalFormatting sqref="I1:K1 K2:K10 I3:I9 K34:K178 I34:I387 I481:K487 J2:J480 I494:K1048576 J488:K493">
    <cfRule type="containsText" dxfId="52" priority="16" operator="containsText" text="&lt;&gt;">
      <formula>NOT(ISERROR(SEARCH("&lt;&gt;",I1)))</formula>
    </cfRule>
  </conditionalFormatting>
  <conditionalFormatting sqref="I1:N1 K2:N5 I3:I9 K6:L10 K34:L178 I34:I387 I481:N487 J2:J480 M6:N480 I494:N1048576 J488:N493">
    <cfRule type="containsText" dxfId="51" priority="15" operator="containsText" text="](">
      <formula>NOT(ISERROR(SEARCH("](",I1)))</formula>
    </cfRule>
  </conditionalFormatting>
  <conditionalFormatting sqref="K24:K26 K181:K218 K220:K234 K236:K254 I400:I432 I434 I436 I438 I442:I444 I451 I458 K471:K480 I476:I480 K257:K457 I447:I448">
    <cfRule type="containsText" dxfId="50" priority="31" operator="containsText" text="&lt;&gt;">
      <formula>NOT(ISERROR(SEARCH("&lt;&gt;",I24)))</formula>
    </cfRule>
  </conditionalFormatting>
  <conditionalFormatting sqref="L11:L20 K24:L26 L27:L29 L179:L180 K181:L218 L219:L289 K220:K234 K236:K254 K257:K289 I400:I432 I434 I436 I438 I442:I444 I451 K456:L457 I458 L458:L470 K471:L480 I476:I480 K449:K457 L449:L455 K290:L448 I447:I448">
    <cfRule type="containsText" dxfId="49" priority="29" operator="containsText" text="](">
      <formula>NOT(ISERROR(SEARCH("](",I11)))</formula>
    </cfRule>
  </conditionalFormatting>
  <conditionalFormatting sqref="P1:Q1 P495:Q1048576">
    <cfRule type="containsText" dxfId="48" priority="30" operator="containsText" text="}(">
      <formula>NOT(ISERROR(SEARCH("}(",P1)))</formula>
    </cfRule>
  </conditionalFormatting>
  <conditionalFormatting sqref="A103">
    <cfRule type="duplicateValues" dxfId="47" priority="5"/>
  </conditionalFormatting>
  <conditionalFormatting sqref="F488:F489">
    <cfRule type="duplicateValues" dxfId="46" priority="3"/>
  </conditionalFormatting>
  <conditionalFormatting sqref="I493">
    <cfRule type="containsText" dxfId="45" priority="2" operator="containsText" text="&lt;&gt;">
      <formula>NOT(ISERROR(SEARCH("&lt;&gt;",I493)))</formula>
    </cfRule>
  </conditionalFormatting>
  <conditionalFormatting sqref="I493">
    <cfRule type="containsText" dxfId="44" priority="1" operator="containsText" text="](">
      <formula>NOT(ISERROR(SEARCH("](",I493)))</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E568-457D-45DB-9AAD-9DF9D93506F9}">
  <dimension ref="A1:E25"/>
  <sheetViews>
    <sheetView workbookViewId="0">
      <selection activeCell="C12" sqref="C12"/>
    </sheetView>
  </sheetViews>
  <sheetFormatPr defaultRowHeight="14.25"/>
  <cols>
    <col min="1" max="1" width="34.125" customWidth="1"/>
    <col min="2" max="3" width="26.375" customWidth="1"/>
    <col min="4" max="4" width="108.375" customWidth="1"/>
  </cols>
  <sheetData>
    <row r="1" spans="1:5" ht="15">
      <c r="A1" s="14" t="s">
        <v>378</v>
      </c>
      <c r="B1" s="14" t="s">
        <v>3355</v>
      </c>
      <c r="C1" s="14" t="s">
        <v>3356</v>
      </c>
      <c r="D1" s="14" t="s">
        <v>3357</v>
      </c>
      <c r="E1" s="14" t="s">
        <v>1926</v>
      </c>
    </row>
    <row r="2" spans="1:5" ht="15">
      <c r="A2" s="12"/>
      <c r="B2" s="12"/>
      <c r="C2" s="12"/>
      <c r="D2" s="78"/>
    </row>
    <row r="3" spans="1:5" ht="15">
      <c r="A3" s="12"/>
      <c r="B3" s="12"/>
      <c r="C3" s="12"/>
      <c r="D3" s="78"/>
    </row>
    <row r="4" spans="1:5" ht="15">
      <c r="B4" s="70"/>
      <c r="C4" s="70"/>
      <c r="D4" s="30"/>
    </row>
    <row r="5" spans="1:5" ht="15">
      <c r="A5" s="30"/>
      <c r="B5" s="70"/>
      <c r="C5" s="70"/>
      <c r="D5" s="80"/>
    </row>
    <row r="6" spans="1:5" ht="15">
      <c r="A6" s="30"/>
      <c r="B6" s="70"/>
      <c r="C6" s="70"/>
    </row>
    <row r="7" spans="1:5" ht="15">
      <c r="A7" s="30"/>
      <c r="B7" s="70"/>
      <c r="D7" s="70"/>
    </row>
    <row r="8" spans="1:5" ht="15">
      <c r="A8" s="30"/>
      <c r="B8" s="70"/>
    </row>
    <row r="9" spans="1:5" ht="15">
      <c r="A9" t="s">
        <v>3925</v>
      </c>
      <c r="B9" s="70"/>
      <c r="C9" s="80"/>
      <c r="D9" s="86"/>
    </row>
    <row r="10" spans="1:5" ht="15">
      <c r="A10" s="80" t="s">
        <v>4078</v>
      </c>
      <c r="B10" s="70"/>
      <c r="D10" s="70"/>
    </row>
    <row r="11" spans="1:5" ht="15">
      <c r="A11" t="s">
        <v>3932</v>
      </c>
      <c r="B11" s="70"/>
    </row>
    <row r="12" spans="1:5" ht="15">
      <c r="A12" t="s">
        <v>3933</v>
      </c>
      <c r="B12" s="70"/>
    </row>
    <row r="13" spans="1:5" ht="15">
      <c r="A13" t="s">
        <v>3925</v>
      </c>
      <c r="B13" s="70"/>
      <c r="C13" s="75"/>
    </row>
    <row r="14" spans="1:5" ht="15">
      <c r="B14" s="70"/>
    </row>
    <row r="15" spans="1:5" ht="15">
      <c r="A15" s="74" t="s">
        <v>3916</v>
      </c>
      <c r="B15" s="70"/>
    </row>
    <row r="16" spans="1:5">
      <c r="A16" s="74" t="s">
        <v>3917</v>
      </c>
    </row>
    <row r="20" spans="1:4" ht="60">
      <c r="A20" s="88" t="s">
        <v>4118</v>
      </c>
      <c r="B20" s="87" t="s">
        <v>4116</v>
      </c>
      <c r="D20" t="s">
        <v>4117</v>
      </c>
    </row>
    <row r="23" spans="1:4">
      <c r="A23" t="s">
        <v>4119</v>
      </c>
      <c r="B23" t="s">
        <v>4120</v>
      </c>
    </row>
    <row r="25" spans="1:4" ht="15">
      <c r="A25" s="70" t="s">
        <v>4124</v>
      </c>
    </row>
  </sheetData>
  <autoFilter ref="A1:E1" xr:uid="{3612E568-457D-45DB-9AAD-9DF9D93506F9}">
    <sortState xmlns:xlrd2="http://schemas.microsoft.com/office/spreadsheetml/2017/richdata2" ref="A2:E9">
      <sortCondition ref="B1"/>
    </sortState>
  </autoFilter>
  <conditionalFormatting sqref="C13">
    <cfRule type="containsText" dxfId="43" priority="3" operator="containsText" text="&lt;&gt;">
      <formula>NOT(ISERROR(SEARCH("&lt;&gt;",C13)))</formula>
    </cfRule>
  </conditionalFormatting>
  <conditionalFormatting sqref="C13">
    <cfRule type="containsText" dxfId="42" priority="2" operator="containsText" text="](">
      <formula>NOT(ISERROR(SEARCH("](",C13)))</formula>
    </cfRule>
  </conditionalFormatting>
  <conditionalFormatting sqref="A2:A3">
    <cfRule type="duplicateValues" dxfId="41"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ED24-A6D0-4C27-A2C5-396A6EDDEB95}">
  <dimension ref="A2:C51"/>
  <sheetViews>
    <sheetView topLeftCell="A31" workbookViewId="0">
      <selection activeCell="C41" sqref="C41"/>
    </sheetView>
  </sheetViews>
  <sheetFormatPr defaultRowHeight="14.25"/>
  <cols>
    <col min="1" max="1" width="44.5" customWidth="1"/>
    <col min="2" max="2" width="28.125" customWidth="1"/>
  </cols>
  <sheetData>
    <row r="2" spans="1:3">
      <c r="A2" t="s">
        <v>3834</v>
      </c>
      <c r="B2" t="s">
        <v>3856</v>
      </c>
      <c r="C2" t="s">
        <v>3886</v>
      </c>
    </row>
    <row r="3" spans="1:3">
      <c r="A3" t="s">
        <v>3835</v>
      </c>
      <c r="B3" t="s">
        <v>3857</v>
      </c>
      <c r="C3" t="s">
        <v>3887</v>
      </c>
    </row>
    <row r="4" spans="1:3">
      <c r="A4" t="s">
        <v>3836</v>
      </c>
      <c r="B4" t="s">
        <v>3858</v>
      </c>
      <c r="C4" t="s">
        <v>3888</v>
      </c>
    </row>
    <row r="5" spans="1:3">
      <c r="A5" t="s">
        <v>564</v>
      </c>
      <c r="B5" t="s">
        <v>3859</v>
      </c>
      <c r="C5" t="s">
        <v>3889</v>
      </c>
    </row>
    <row r="6" spans="1:3">
      <c r="A6" t="s">
        <v>3837</v>
      </c>
      <c r="B6" t="s">
        <v>3860</v>
      </c>
      <c r="C6" t="s">
        <v>3890</v>
      </c>
    </row>
    <row r="7" spans="1:3">
      <c r="A7" t="s">
        <v>3838</v>
      </c>
      <c r="B7" t="s">
        <v>3861</v>
      </c>
      <c r="C7" t="s">
        <v>3891</v>
      </c>
    </row>
    <row r="8" spans="1:3">
      <c r="A8" t="s">
        <v>2226</v>
      </c>
      <c r="B8" t="s">
        <v>3862</v>
      </c>
      <c r="C8" t="s">
        <v>3892</v>
      </c>
    </row>
    <row r="9" spans="1:3">
      <c r="A9" t="s">
        <v>556</v>
      </c>
      <c r="B9" t="s">
        <v>3863</v>
      </c>
      <c r="C9" t="s">
        <v>3893</v>
      </c>
    </row>
    <row r="10" spans="1:3">
      <c r="A10" t="s">
        <v>3839</v>
      </c>
      <c r="B10" t="s">
        <v>3864</v>
      </c>
      <c r="C10" t="s">
        <v>3894</v>
      </c>
    </row>
    <row r="11" spans="1:3">
      <c r="A11" t="s">
        <v>541</v>
      </c>
      <c r="B11" t="s">
        <v>3865</v>
      </c>
      <c r="C11" t="s">
        <v>3895</v>
      </c>
    </row>
    <row r="12" spans="1:3">
      <c r="A12" t="s">
        <v>3840</v>
      </c>
      <c r="B12" t="s">
        <v>3866</v>
      </c>
      <c r="C12" t="s">
        <v>3896</v>
      </c>
    </row>
    <row r="13" spans="1:3">
      <c r="A13" t="s">
        <v>3841</v>
      </c>
      <c r="B13" t="s">
        <v>3867</v>
      </c>
      <c r="C13" t="s">
        <v>3897</v>
      </c>
    </row>
    <row r="14" spans="1:3">
      <c r="A14" t="s">
        <v>531</v>
      </c>
      <c r="B14" t="s">
        <v>3952</v>
      </c>
      <c r="C14" s="73" t="s">
        <v>3953</v>
      </c>
    </row>
    <row r="15" spans="1:3">
      <c r="A15" t="s">
        <v>3842</v>
      </c>
      <c r="B15" t="s">
        <v>3868</v>
      </c>
      <c r="C15" t="s">
        <v>3898</v>
      </c>
    </row>
    <row r="16" spans="1:3">
      <c r="A16" t="s">
        <v>3843</v>
      </c>
      <c r="B16" t="s">
        <v>3869</v>
      </c>
      <c r="C16" t="s">
        <v>3899</v>
      </c>
    </row>
    <row r="17" spans="1:3">
      <c r="A17" t="s">
        <v>3844</v>
      </c>
      <c r="B17" t="s">
        <v>3870</v>
      </c>
      <c r="C17" t="s">
        <v>3900</v>
      </c>
    </row>
    <row r="18" spans="1:3">
      <c r="A18" t="s">
        <v>3845</v>
      </c>
      <c r="B18" t="s">
        <v>3871</v>
      </c>
      <c r="C18" t="s">
        <v>3901</v>
      </c>
    </row>
    <row r="19" spans="1:3">
      <c r="A19" t="s">
        <v>3846</v>
      </c>
      <c r="B19" t="s">
        <v>3872</v>
      </c>
      <c r="C19" t="s">
        <v>3902</v>
      </c>
    </row>
    <row r="20" spans="1:3">
      <c r="A20" t="s">
        <v>373</v>
      </c>
      <c r="B20" t="s">
        <v>3873</v>
      </c>
      <c r="C20" t="s">
        <v>3903</v>
      </c>
    </row>
    <row r="21" spans="1:3">
      <c r="A21" t="s">
        <v>3847</v>
      </c>
      <c r="B21" t="s">
        <v>3874</v>
      </c>
      <c r="C21" t="s">
        <v>3904</v>
      </c>
    </row>
    <row r="22" spans="1:3">
      <c r="A22" t="s">
        <v>3848</v>
      </c>
      <c r="B22" t="s">
        <v>3875</v>
      </c>
      <c r="C22" t="s">
        <v>3905</v>
      </c>
    </row>
    <row r="23" spans="1:3">
      <c r="A23" t="s">
        <v>3849</v>
      </c>
      <c r="B23" t="s">
        <v>3876</v>
      </c>
      <c r="C23" t="s">
        <v>3906</v>
      </c>
    </row>
    <row r="24" spans="1:3">
      <c r="A24" t="s">
        <v>3850</v>
      </c>
      <c r="B24" t="s">
        <v>3877</v>
      </c>
      <c r="C24" t="s">
        <v>3907</v>
      </c>
    </row>
    <row r="25" spans="1:3">
      <c r="A25" t="s">
        <v>3851</v>
      </c>
      <c r="B25" t="s">
        <v>3878</v>
      </c>
      <c r="C25" t="s">
        <v>3908</v>
      </c>
    </row>
    <row r="26" spans="1:3">
      <c r="A26" t="s">
        <v>3852</v>
      </c>
      <c r="B26" t="s">
        <v>3879</v>
      </c>
      <c r="C26" t="s">
        <v>3909</v>
      </c>
    </row>
    <row r="27" spans="1:3">
      <c r="A27" t="s">
        <v>1208</v>
      </c>
      <c r="B27" t="s">
        <v>3880</v>
      </c>
      <c r="C27" t="s">
        <v>3910</v>
      </c>
    </row>
    <row r="28" spans="1:3">
      <c r="A28" t="s">
        <v>3853</v>
      </c>
      <c r="B28" t="s">
        <v>3881</v>
      </c>
      <c r="C28" t="s">
        <v>3911</v>
      </c>
    </row>
    <row r="29" spans="1:3">
      <c r="A29" t="s">
        <v>431</v>
      </c>
      <c r="B29" t="s">
        <v>3882</v>
      </c>
      <c r="C29" t="s">
        <v>3912</v>
      </c>
    </row>
    <row r="30" spans="1:3">
      <c r="A30" t="s">
        <v>3854</v>
      </c>
      <c r="B30" t="s">
        <v>3883</v>
      </c>
      <c r="C30" t="s">
        <v>3913</v>
      </c>
    </row>
    <row r="31" spans="1:3">
      <c r="A31" t="s">
        <v>403</v>
      </c>
      <c r="B31" t="s">
        <v>3884</v>
      </c>
      <c r="C31" t="s">
        <v>3914</v>
      </c>
    </row>
    <row r="32" spans="1:3">
      <c r="A32" t="s">
        <v>3855</v>
      </c>
      <c r="B32" t="s">
        <v>3885</v>
      </c>
      <c r="C32" t="s">
        <v>3915</v>
      </c>
    </row>
    <row r="37" spans="1:1">
      <c r="A37" t="s">
        <v>4075</v>
      </c>
    </row>
    <row r="42" spans="1:1" ht="15">
      <c r="A42" s="70" t="s">
        <v>4079</v>
      </c>
    </row>
    <row r="43" spans="1:1" ht="15">
      <c r="A43" s="70" t="s">
        <v>4080</v>
      </c>
    </row>
    <row r="44" spans="1:1" ht="15">
      <c r="A44" s="70" t="s">
        <v>4081</v>
      </c>
    </row>
    <row r="45" spans="1:1" ht="15">
      <c r="A45" s="70" t="s">
        <v>4082</v>
      </c>
    </row>
    <row r="46" spans="1:1" ht="15">
      <c r="A46" s="70" t="s">
        <v>4083</v>
      </c>
    </row>
    <row r="47" spans="1:1" ht="15">
      <c r="A47" s="70" t="s">
        <v>4084</v>
      </c>
    </row>
    <row r="48" spans="1:1" ht="15">
      <c r="A48" s="70" t="s">
        <v>4085</v>
      </c>
    </row>
    <row r="49" spans="1:1" ht="15">
      <c r="A49" s="70" t="s">
        <v>4086</v>
      </c>
    </row>
    <row r="50" spans="1:1" ht="15">
      <c r="A50" s="70" t="s">
        <v>4087</v>
      </c>
    </row>
    <row r="51" spans="1:1" ht="15">
      <c r="A51" s="70" t="s">
        <v>4088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R268"/>
  <sheetViews>
    <sheetView topLeftCell="C1" workbookViewId="0">
      <pane ySplit="1" topLeftCell="A191" activePane="bottomLeft" state="frozen"/>
      <selection pane="bottomLeft" activeCell="G205" sqref="G205:H213"/>
    </sheetView>
  </sheetViews>
  <sheetFormatPr defaultRowHeight="14.25"/>
  <cols>
    <col min="1" max="1" width="9" style="12"/>
    <col min="2" max="2" width="11.125" style="12" customWidth="1"/>
    <col min="3" max="3" width="12.125" style="12" customWidth="1"/>
    <col min="4" max="4" width="11.125" style="12" customWidth="1"/>
    <col min="5" max="5" width="59.625" style="12" hidden="1" customWidth="1"/>
    <col min="6" max="6" width="43.25" style="12" hidden="1" customWidth="1"/>
    <col min="7" max="7" width="29.125" style="12" customWidth="1"/>
    <col min="8" max="8" width="48.75" style="12" customWidth="1"/>
    <col min="9" max="9" width="27.375" style="12" customWidth="1"/>
    <col min="10" max="10" width="39.375" style="69" customWidth="1"/>
    <col min="11" max="11" width="82.875" style="69" customWidth="1"/>
    <col min="12" max="12" width="9" style="12" hidden="1" customWidth="1"/>
    <col min="13" max="15" width="0" style="12" hidden="1" customWidth="1"/>
    <col min="16" max="16" width="35" style="12" customWidth="1"/>
    <col min="17" max="17" width="52.5" style="12" customWidth="1"/>
    <col min="18" max="18" width="9" style="12"/>
  </cols>
  <sheetData>
    <row r="1" spans="1:17" ht="15">
      <c r="A1" s="12" t="s">
        <v>2228</v>
      </c>
      <c r="B1" s="13" t="s">
        <v>1222</v>
      </c>
      <c r="C1" s="12" t="s">
        <v>1158</v>
      </c>
      <c r="D1" s="13" t="s">
        <v>845</v>
      </c>
      <c r="E1" s="13" t="s">
        <v>3697</v>
      </c>
      <c r="F1" s="13" t="s">
        <v>3698</v>
      </c>
      <c r="G1" s="13" t="s">
        <v>720</v>
      </c>
      <c r="H1" s="13" t="s">
        <v>848</v>
      </c>
      <c r="I1" s="13" t="s">
        <v>1223</v>
      </c>
      <c r="J1" s="59" t="s">
        <v>3453</v>
      </c>
      <c r="K1" s="59" t="s">
        <v>723</v>
      </c>
      <c r="L1" s="13" t="s">
        <v>722</v>
      </c>
      <c r="M1" s="13" t="s">
        <v>721</v>
      </c>
      <c r="N1" s="13" t="s">
        <v>487</v>
      </c>
      <c r="O1" s="13" t="s">
        <v>2172</v>
      </c>
      <c r="P1" s="14" t="s">
        <v>1162</v>
      </c>
      <c r="Q1" s="14" t="s">
        <v>1161</v>
      </c>
    </row>
    <row r="2" spans="1:17" ht="15">
      <c r="B2" s="12">
        <v>1</v>
      </c>
      <c r="C2" s="12" t="s">
        <v>2739</v>
      </c>
      <c r="D2" s="12" t="s">
        <v>846</v>
      </c>
      <c r="E2" s="30" t="s">
        <v>3240</v>
      </c>
      <c r="F2" s="30" t="str">
        <f>"{term}`"&amp;H2&amp;"`"</f>
        <v>{term}`***Access Method**`</v>
      </c>
      <c r="G2" s="15" t="s">
        <v>717</v>
      </c>
      <c r="H2" s="16" t="s">
        <v>2759</v>
      </c>
      <c r="I2" s="17" t="str">
        <f>"(#"&amp;G2&amp;")=@{{ "&amp;D2&amp;"_"&amp;G2&amp;" }}@@: {{ "&amp;D2&amp;"_def_"&amp;G2&amp;" }}@@"</f>
        <v>(#access_method)=@{{ field_access_method }}@@: {{ field_def_access_method }}@@</v>
      </c>
      <c r="J2" s="60" t="s">
        <v>729</v>
      </c>
      <c r="K2" s="60" t="s">
        <v>729</v>
      </c>
      <c r="L2" s="15"/>
      <c r="M2" s="18" t="b">
        <v>0</v>
      </c>
      <c r="N2" s="19" t="b">
        <v>1</v>
      </c>
      <c r="O2" s="19" t="b">
        <v>1</v>
      </c>
      <c r="P2" s="12" t="str">
        <f>"    "&amp;D2&amp;"_"&amp;G2&amp;": """&amp;H2&amp;""""</f>
        <v xml:space="preserve">    field_access_method: "***Access Method**"</v>
      </c>
      <c r="Q2" s="12" t="str">
        <f>IF(K2=999,"",("    "&amp;D2&amp;"_def_"&amp;G2&amp;": """&amp;K2&amp;""""))</f>
        <v xml:space="preserve">    field_def_access_method: "The method used to reach the camera location (e.g., on 'Foot,' 'ATV,' 'Helicopter,' etc.)."</v>
      </c>
    </row>
    <row r="3" spans="1:17" ht="15">
      <c r="B3" s="12">
        <v>3</v>
      </c>
      <c r="C3" s="15" t="s">
        <v>514</v>
      </c>
      <c r="D3" s="12" t="s">
        <v>846</v>
      </c>
      <c r="E3" s="30" t="s">
        <v>3191</v>
      </c>
      <c r="F3" s="30" t="str">
        <f>"{term}`"&amp;H3&amp;"`"</f>
        <v>{term}`**Age Class**`</v>
      </c>
      <c r="G3" s="15" t="s">
        <v>662</v>
      </c>
      <c r="H3" s="20" t="s">
        <v>2230</v>
      </c>
      <c r="I3" s="17" t="str">
        <f>"(#"&amp;G3&amp;")=@{{ "&amp;D3&amp;"_"&amp;G3&amp;" }}@@: {{ "&amp;D3&amp;"_def_"&amp;G3&amp;" }}@@"</f>
        <v>(#age_class)=@{{ field_age_class }}@@: {{ field_def_age_class }}@@</v>
      </c>
      <c r="J3" s="60" t="s">
        <v>730</v>
      </c>
      <c r="K3" s="60" t="s">
        <v>730</v>
      </c>
      <c r="L3" s="15"/>
      <c r="M3" s="18" t="b">
        <v>1</v>
      </c>
      <c r="N3" s="19" t="b">
        <v>1</v>
      </c>
      <c r="O3" s="19" t="b">
        <v>1</v>
      </c>
      <c r="P3" s="12" t="str">
        <f>"    "&amp;D3&amp;"_"&amp;G3&amp;": """&amp;H3&amp;""""</f>
        <v xml:space="preserve">    field_age_class: "**Age Class**"</v>
      </c>
      <c r="Q3" s="12" t="str">
        <f>IF(K3=999,"",("    "&amp;D3&amp;"_def_"&amp;G3&amp;": """&amp;K3&amp;""""))</f>
        <v xml:space="preserve">    field_def_age_class: "The age classification of individual(s) being categorized (e.g., 'Adult,' 'Juvenile,' 'Subadult,' 'Subadult - Young of Year,' 'Subadult - Yearling,' or 'Unknown'). "</v>
      </c>
    </row>
    <row r="4" spans="1:17" ht="15">
      <c r="B4" s="12">
        <v>2</v>
      </c>
      <c r="C4" s="15" t="s">
        <v>514</v>
      </c>
      <c r="D4" s="12" t="s">
        <v>847</v>
      </c>
      <c r="E4" s="30" t="s">
        <v>3156</v>
      </c>
      <c r="F4" s="30" t="str">
        <f>"{term}`"&amp;H4&amp;"`"</f>
        <v>{term}`**Adult**`</v>
      </c>
      <c r="G4" s="15" t="s">
        <v>663</v>
      </c>
      <c r="H4" s="20" t="s">
        <v>2263</v>
      </c>
      <c r="I4" s="17" t="str">
        <f>"(#"&amp;G4&amp;")=@{{ "&amp;D4&amp;"_"&amp;G4&amp;" }}@@: {{ "&amp;D4&amp;"_def_"&amp;G4&amp;" }}@@"</f>
        <v>(#age_class_adult)=@{{ field_option_age_class_adult }}@@: {{ field_option_def_age_class_adult }}@@</v>
      </c>
      <c r="J4" s="60" t="s">
        <v>664</v>
      </c>
      <c r="K4" s="60" t="s">
        <v>664</v>
      </c>
      <c r="L4" s="15"/>
      <c r="M4" s="18" t="s">
        <v>380</v>
      </c>
      <c r="N4" s="19" t="b">
        <v>1</v>
      </c>
      <c r="O4" s="21" t="b">
        <v>0</v>
      </c>
      <c r="P4" s="12" t="str">
        <f>"    "&amp;D4&amp;"_"&amp;G4&amp;": """&amp;H4&amp;""""</f>
        <v xml:space="preserve">    field_option_age_class_adult: "**Adult**"</v>
      </c>
      <c r="Q4" s="12" t="str">
        <f>IF(K4=999,"",("    "&amp;D4&amp;"_def_"&amp;G4&amp;": """&amp;K4&amp;""""))</f>
        <v xml:space="preserve">    field_option_def_age_class_adult: "Animals that are old enough to breed; reproductively mature."</v>
      </c>
    </row>
    <row r="5" spans="1:17" ht="15">
      <c r="B5" s="12">
        <v>86</v>
      </c>
      <c r="C5" s="15" t="s">
        <v>514</v>
      </c>
      <c r="D5" s="12" t="s">
        <v>847</v>
      </c>
      <c r="E5" s="30" t="s">
        <v>3153</v>
      </c>
      <c r="F5" s="30" t="str">
        <f>"{term}`"&amp;H5&amp;"`"</f>
        <v>{term}`**Juvenile**`</v>
      </c>
      <c r="G5" s="15" t="s">
        <v>629</v>
      </c>
      <c r="H5" s="20" t="s">
        <v>631</v>
      </c>
      <c r="I5" s="17" t="str">
        <f>"(#"&amp;G5&amp;")=@{{ "&amp;D5&amp;"_"&amp;G5&amp;" }}@@: {{ "&amp;D5&amp;"_def_"&amp;G5&amp;" }}@@"</f>
        <v>(#age_class_juvenile)=@{{ field_option_age_class_juvenile }}@@: {{ field_option_def_age_class_juvenile }}@@</v>
      </c>
      <c r="J5" s="60" t="s">
        <v>630</v>
      </c>
      <c r="K5" s="60" t="s">
        <v>630</v>
      </c>
      <c r="L5" s="15"/>
      <c r="M5" s="18" t="s">
        <v>380</v>
      </c>
      <c r="N5" s="19" t="b">
        <v>1</v>
      </c>
      <c r="O5" s="21" t="b">
        <v>0</v>
      </c>
      <c r="P5" s="12" t="str">
        <f>"    "&amp;D5&amp;"_"&amp;G5&amp;": """&amp;H5&amp;""""</f>
        <v xml:space="preserve">    field_option_age_class_juvenile: "**Juvenile**"</v>
      </c>
      <c r="Q5" s="12" t="str">
        <f>IF(K5=999,"",("    "&amp;D5&amp;"_def_"&amp;G5&amp;": """&amp;K5&amp;""""))</f>
        <v xml:space="preserve">    field_option_def_age_class_juvenile: "Animals in their first summer, with clearly juvenile features (e.g., spots); mammals older than neonates but that still require parental care."</v>
      </c>
    </row>
    <row r="6" spans="1:17" ht="15">
      <c r="B6" s="12">
        <v>159</v>
      </c>
      <c r="C6" s="15" t="s">
        <v>514</v>
      </c>
      <c r="D6" s="12" t="s">
        <v>847</v>
      </c>
      <c r="E6" s="30" t="s">
        <v>3155</v>
      </c>
      <c r="F6" s="30" t="str">
        <f>"{term}`"&amp;H6&amp;"`"</f>
        <v>{term}`**Subadult**`</v>
      </c>
      <c r="G6" s="15" t="s">
        <v>587</v>
      </c>
      <c r="H6" s="20" t="s">
        <v>588</v>
      </c>
      <c r="I6" s="17" t="str">
        <f>"(#"&amp;G6&amp;")=@{{ "&amp;D6&amp;"_"&amp;G6&amp;" }}@@: {{ "&amp;D6&amp;"_def_"&amp;G6&amp;" }}@@"</f>
        <v>(#age_class_subadult)=@{{ field_option_age_class_subadult }}@@: {{ field_option_def_age_class_subadult }}@@</v>
      </c>
      <c r="J6" s="60" t="s">
        <v>731</v>
      </c>
      <c r="K6" s="60" t="s">
        <v>731</v>
      </c>
      <c r="L6" s="15"/>
      <c r="M6" s="18" t="s">
        <v>380</v>
      </c>
      <c r="N6" s="19" t="b">
        <v>1</v>
      </c>
      <c r="O6" s="21" t="b">
        <v>0</v>
      </c>
      <c r="P6" s="12" t="str">
        <f>"    "&amp;D6&amp;"_"&amp;G6&amp;": """&amp;H6&amp;""""</f>
        <v xml:space="preserve">    field_option_age_class_subadult: "**Subadult**"</v>
      </c>
      <c r="Q6" s="12" t="str">
        <f>IF(K6=999,"",("    "&amp;D6&amp;"_def_"&amp;G6&amp;": """&amp;K6&amp;""""))</f>
        <v xml:space="preserve">    field_option_def_age_class_subadult: "Animals older than a 'Juvenile' but not yet an 'Adult'; a 'Subadult' may be further classified into 'Young of the Year' or 'Yearling.'"</v>
      </c>
    </row>
    <row r="7" spans="1:17" ht="15">
      <c r="B7" s="12">
        <v>160</v>
      </c>
      <c r="C7" s="15" t="s">
        <v>514</v>
      </c>
      <c r="D7" s="12" t="s">
        <v>847</v>
      </c>
      <c r="E7" s="30" t="s">
        <v>3152</v>
      </c>
      <c r="F7" s="30" t="str">
        <f>"{term}`"&amp;H7&amp;"`"</f>
        <v>{term}`**Subadult - Yearling**`</v>
      </c>
      <c r="G7" s="15" t="s">
        <v>591</v>
      </c>
      <c r="H7" s="20" t="s">
        <v>592</v>
      </c>
      <c r="I7" s="17" t="str">
        <f>"(#"&amp;G7&amp;")=@{{ "&amp;D7&amp;"_"&amp;G7&amp;" }}@@: {{ "&amp;D7&amp;"_def_"&amp;G7&amp;" }}@@"</f>
        <v>(#age_class_subadult_yearling)=@{{ field_option_age_class_subadult_yearling }}@@: {{ field_option_def_age_class_subadult_yearling }}@@</v>
      </c>
      <c r="J7" s="60" t="s">
        <v>732</v>
      </c>
      <c r="K7" s="60" t="s">
        <v>732</v>
      </c>
      <c r="L7" s="15"/>
      <c r="M7" s="18" t="s">
        <v>380</v>
      </c>
      <c r="N7" s="19" t="b">
        <v>1</v>
      </c>
      <c r="O7" s="21" t="b">
        <v>0</v>
      </c>
      <c r="P7" s="12" t="str">
        <f>"    "&amp;D7&amp;"_"&amp;G7&amp;": """&amp;H7&amp;""""</f>
        <v xml:space="preserve">    field_option_age_class_subadult_yearling: "**Subadult - Yearling**"</v>
      </c>
      <c r="Q7" s="12" t="str">
        <f>IF(K7=999,"",("    "&amp;D7&amp;"_def_"&amp;G7&amp;": """&amp;K7&amp;""""))</f>
        <v xml:space="preserve">    field_option_def_age_class_subadult_yearling: "Animals approximately one year old; has lived through one winter season; between 'Young of Year' and 'Adult.'"</v>
      </c>
    </row>
    <row r="8" spans="1:17" ht="15">
      <c r="B8" s="12">
        <v>161</v>
      </c>
      <c r="C8" s="15" t="s">
        <v>514</v>
      </c>
      <c r="D8" s="12" t="s">
        <v>847</v>
      </c>
      <c r="E8" s="30" t="s">
        <v>3154</v>
      </c>
      <c r="F8" s="30" t="str">
        <f>"{term}`"&amp;H8&amp;"`"</f>
        <v>{term}`**Subadult - Young of Year**`</v>
      </c>
      <c r="G8" s="15" t="s">
        <v>589</v>
      </c>
      <c r="H8" s="20" t="s">
        <v>590</v>
      </c>
      <c r="I8" s="17" t="str">
        <f>"(#"&amp;G8&amp;")=@{{ "&amp;D8&amp;"_"&amp;G8&amp;" }}@@: {{ "&amp;D8&amp;"_def_"&amp;G8&amp;" }}@@"</f>
        <v>(#age_class_subadult_youngofyear)=@{{ field_option_age_class_subadult_youngofyear }}@@: {{ field_option_def_age_class_subadult_youngofyear }}@@</v>
      </c>
      <c r="J8" s="60" t="s">
        <v>733</v>
      </c>
      <c r="K8" s="60" t="s">
        <v>733</v>
      </c>
      <c r="L8" s="15"/>
      <c r="M8" s="18" t="s">
        <v>380</v>
      </c>
      <c r="N8" s="19" t="b">
        <v>1</v>
      </c>
      <c r="O8" s="21" t="b">
        <v>0</v>
      </c>
      <c r="P8" s="12" t="str">
        <f>"    "&amp;D8&amp;"_"&amp;G8&amp;": """&amp;H8&amp;""""</f>
        <v xml:space="preserve">    field_option_age_class_subadult_youngofyear: "**Subadult - Young of Year**"</v>
      </c>
      <c r="Q8" s="12" t="str">
        <f>IF(K8=999,"",("    "&amp;D8&amp;"_def_"&amp;G8&amp;": """&amp;K8&amp;""""))</f>
        <v xml:space="preserve">    field_option_def_age_class_subadult_youngofyear: "Animals less than one year old; born in the previous year's spring, but has not yet lived through a winter season; between 'Juvenile' and 'Yearling.'"</v>
      </c>
    </row>
    <row r="9" spans="1:17" ht="15">
      <c r="B9" s="12">
        <v>4</v>
      </c>
      <c r="C9" s="15" t="s">
        <v>514</v>
      </c>
      <c r="D9" s="12" t="s">
        <v>846</v>
      </c>
      <c r="E9" s="30" t="s">
        <v>3223</v>
      </c>
      <c r="F9" s="30" t="str">
        <f>"{term}`"&amp;H9&amp;"`"</f>
        <v>{term}`**Analyst**`</v>
      </c>
      <c r="G9" s="15" t="s">
        <v>660</v>
      </c>
      <c r="H9" s="20" t="s">
        <v>2231</v>
      </c>
      <c r="I9" s="17" t="str">
        <f>"(#"&amp;G9&amp;")=@{{ "&amp;D9&amp;"_"&amp;G9&amp;" }}@@: {{ "&amp;D9&amp;"_def_"&amp;G9&amp;" }}@@"</f>
        <v>(#analyst)=@{{ field_analyst }}@@: {{ field_def_analyst }}@@</v>
      </c>
      <c r="J9" s="60" t="s">
        <v>661</v>
      </c>
      <c r="K9" s="60" t="s">
        <v>661</v>
      </c>
      <c r="L9" s="15"/>
      <c r="M9" s="18" t="b">
        <v>1</v>
      </c>
      <c r="N9" s="19" t="b">
        <v>1</v>
      </c>
      <c r="O9" s="19" t="b">
        <v>1</v>
      </c>
      <c r="P9" s="12" t="str">
        <f>"    "&amp;D9&amp;"_"&amp;G9&amp;": """&amp;H9&amp;""""</f>
        <v xml:space="preserve">    field_analyst: "**Analyst**"</v>
      </c>
      <c r="Q9" s="12" t="str">
        <f>IF(K9=999,"",("    "&amp;D9&amp;"_def_"&amp;G9&amp;": """&amp;K9&amp;""""))</f>
        <v xml:space="preserve">    field_def_analyst: "The first and last names of the individual who provided the observation data point (species identification and associated information). If there are multiple analysts for an observation, enter the primary analyst."</v>
      </c>
    </row>
    <row r="10" spans="1:17" ht="15">
      <c r="B10" s="12">
        <v>5</v>
      </c>
      <c r="C10" s="15" t="s">
        <v>514</v>
      </c>
      <c r="D10" s="12" t="s">
        <v>846</v>
      </c>
      <c r="E10" s="30" t="s">
        <v>3142</v>
      </c>
      <c r="F10" s="30" t="str">
        <f>"{term}`"&amp;H10&amp;"`"</f>
        <v>{term}`***Animal ID**`</v>
      </c>
      <c r="G10" s="15" t="s">
        <v>715</v>
      </c>
      <c r="H10" s="20" t="s">
        <v>2758</v>
      </c>
      <c r="I10" s="17" t="str">
        <f>"(#"&amp;G10&amp;")=@{{ "&amp;D10&amp;"_"&amp;G10&amp;" }}@@: {{ "&amp;D10&amp;"_def_"&amp;G10&amp;" }}@@"</f>
        <v>(#animal_id)=@{{ field_animal_id }}@@: {{ field_def_animal_id }}@@</v>
      </c>
      <c r="J10" s="60" t="s">
        <v>716</v>
      </c>
      <c r="K10" s="60" t="s">
        <v>716</v>
      </c>
      <c r="L10" s="15" t="b">
        <v>1</v>
      </c>
      <c r="M10" s="18" t="b">
        <v>0</v>
      </c>
      <c r="N10" s="19" t="b">
        <v>1</v>
      </c>
      <c r="O10" s="21" t="b">
        <v>0</v>
      </c>
      <c r="P10" s="12" t="str">
        <f>"    "&amp;D10&amp;"_"&amp;G10&amp;": """&amp;H10&amp;""""</f>
        <v xml:space="preserve">    field_animal_id: "***Animal ID**"</v>
      </c>
      <c r="Q10" s="12" t="str">
        <f>IF(K10=999,"",("    "&amp;D10&amp;"_def_"&amp;G10&amp;": """&amp;K10&amp;""""))</f>
        <v xml:space="preserve">    field_def_animal_id: "A unique ID for an animal that can be uniquely identified (e.g., marked in some way). If multiple unique individuals are identified, enter an Animal ID for each as a unique row. Leave blank if not applicable."</v>
      </c>
    </row>
    <row r="11" spans="1:17">
      <c r="B11" s="12">
        <v>6</v>
      </c>
      <c r="C11" s="12" t="s">
        <v>2737</v>
      </c>
      <c r="D11" s="12" t="s">
        <v>0</v>
      </c>
      <c r="E11" s="30" t="s">
        <v>3188</v>
      </c>
      <c r="F11" s="30" t="str">
        <f>"{term}`"&amp;H11&amp;"`"</f>
        <v>{term}`Audible lure`</v>
      </c>
      <c r="G11" s="15" t="s">
        <v>579</v>
      </c>
      <c r="H11" s="17" t="s">
        <v>580</v>
      </c>
      <c r="I11" s="17" t="str">
        <f>"(#"&amp;G11&amp;")=@{{ "&amp;D11&amp;"_"&amp;G11&amp;" }}@@: {{ "&amp;D11&amp;"_def_"&amp;G11&amp;" }}@@"</f>
        <v>(#baitlure_audible_lure)=@{{ term_baitlure_audible_lure }}@@: {{ term_def_baitlure_audible_lure }}@@</v>
      </c>
      <c r="J11" s="60" t="s">
        <v>3308</v>
      </c>
      <c r="K11" s="60" t="s">
        <v>3308</v>
      </c>
      <c r="L11" s="15"/>
      <c r="M11" s="18" t="s">
        <v>380</v>
      </c>
      <c r="N11" s="21" t="b">
        <v>0</v>
      </c>
      <c r="O11" s="19" t="b">
        <v>1</v>
      </c>
      <c r="P11" s="12" t="str">
        <f>"    "&amp;D11&amp;"_"&amp;G11&amp;": """&amp;H11&amp;""""</f>
        <v xml:space="preserve">    term_baitlure_audible_lure: "Audible lure"</v>
      </c>
      <c r="Q11" s="12" t="str">
        <f>IF(K11=999,"",("    "&amp;D11&amp;"_def_"&amp;G11&amp;": """&amp;K11&amp;""""))</f>
        <v xml:space="preserve">    term_def_baitlure_audible_lure: "Sounds imitating noises of prey or conspecifics that draw animals closer by eliciting curiosity ({{ ref_intext_schlexer_2008 }})."</v>
      </c>
    </row>
    <row r="12" spans="1:17">
      <c r="B12" s="12">
        <v>7</v>
      </c>
      <c r="C12" s="12" t="s">
        <v>2737</v>
      </c>
      <c r="D12" s="12" t="s">
        <v>0</v>
      </c>
      <c r="E12" s="30" t="s">
        <v>3107</v>
      </c>
      <c r="F12" s="30" t="str">
        <f>"{term}`"&amp;H12&amp;"`"</f>
        <v>{term}`Bait`</v>
      </c>
      <c r="G12" s="15" t="s">
        <v>577</v>
      </c>
      <c r="H12" s="15" t="s">
        <v>578</v>
      </c>
      <c r="I12" s="17" t="str">
        <f>"(#"&amp;G12&amp;")=@{{ "&amp;D12&amp;"_"&amp;G12&amp;" }}@@: {{ "&amp;D12&amp;"_def_"&amp;G12&amp;" }}@@"</f>
        <v>(#baitlure_bait)=@{{ term_baitlure_bait }}@@: {{ term_def_baitlure_bait }}@@</v>
      </c>
      <c r="J12" s="60" t="s">
        <v>3304</v>
      </c>
      <c r="K12" s="60" t="s">
        <v>3304</v>
      </c>
      <c r="L12" s="15"/>
      <c r="M12" s="18" t="s">
        <v>380</v>
      </c>
      <c r="N12" s="19" t="b">
        <v>1</v>
      </c>
      <c r="O12" s="19" t="b">
        <v>1</v>
      </c>
      <c r="P12" s="12" t="str">
        <f>"    "&amp;D12&amp;"_"&amp;G12&amp;": """&amp;H12&amp;""""</f>
        <v xml:space="preserve">    term_baitlure_bait: "Bait"</v>
      </c>
      <c r="Q12" s="12" t="str">
        <f>IF(K12=999,"",("    "&amp;D12&amp;"_def_"&amp;G12&amp;": """&amp;K12&amp;""""))</f>
        <v xml:space="preserve">    term_def_baitlure_bait: "A food item (or other substance) that is placed to attract animals via the sense of taste and olfactory cues ({{ ref_intext_schlexer_2008 }})."</v>
      </c>
    </row>
    <row r="13" spans="1:17" ht="15">
      <c r="B13" s="12">
        <v>8</v>
      </c>
      <c r="C13" s="12" t="s">
        <v>2737</v>
      </c>
      <c r="D13" s="12" t="s">
        <v>846</v>
      </c>
      <c r="E13" s="30" t="s">
        <v>3274</v>
      </c>
      <c r="F13" s="30" t="str">
        <f>"{term}`"&amp;H13&amp;"`"</f>
        <v>{term}`**Bait*/Lure Type**`</v>
      </c>
      <c r="G13" s="15" t="s">
        <v>659</v>
      </c>
      <c r="H13" s="16" t="s">
        <v>2232</v>
      </c>
      <c r="I13" s="17" t="str">
        <f>"(#"&amp;G13&amp;")=@{{ "&amp;D13&amp;"_"&amp;G13&amp;" }}@@: {{ "&amp;D13&amp;"_def_"&amp;G13&amp;" }}@@"</f>
        <v>(#baitlure_bait_lure_type)=@{{ field_baitlure_bait_lure_type }}@@: {{ field_def_baitlure_bait_lure_type }}@@</v>
      </c>
      <c r="J13" s="60" t="s">
        <v>823</v>
      </c>
      <c r="K13" s="60" t="s">
        <v>823</v>
      </c>
      <c r="L13" s="15" t="b">
        <v>1</v>
      </c>
      <c r="M13" s="18" t="b">
        <v>1</v>
      </c>
      <c r="N13" s="19" t="b">
        <v>1</v>
      </c>
      <c r="O13" s="19" t="b">
        <v>1</v>
      </c>
      <c r="P13" s="12" t="str">
        <f>"    "&amp;D13&amp;"_"&amp;G13&amp;": """&amp;H13&amp;""""</f>
        <v xml:space="preserve">    field_baitlure_bait_lure_type: "**Bait*/Lure Type**"</v>
      </c>
      <c r="Q13" s="12" t="str">
        <f>IF(K13=999,"",("    "&amp;D13&amp;"_def_"&amp;G13&amp;": """&amp;K13&amp;""""))</f>
        <v xml:space="preserve">    field_def_baitlure_bait_lure_type: "The type of bait or lure used at a camera location. Record 'None' if a Bait*/Lure Type was not used and 'Unknown' if not known. If 'Other,' describe in the Deployment Comments."</v>
      </c>
    </row>
    <row r="14" spans="1:17">
      <c r="B14" s="12">
        <v>91</v>
      </c>
      <c r="C14" s="12" t="s">
        <v>2737</v>
      </c>
      <c r="D14" s="12" t="s">
        <v>0</v>
      </c>
      <c r="E14" s="30" t="s">
        <v>3160</v>
      </c>
      <c r="F14" s="30" t="str">
        <f>"{term}`"&amp;H14&amp;"`"</f>
        <v>{term}`Lure`</v>
      </c>
      <c r="G14" s="15" t="s">
        <v>494</v>
      </c>
      <c r="H14" s="17" t="s">
        <v>495</v>
      </c>
      <c r="I14" s="17" t="str">
        <f>"(#"&amp;G14&amp;")=@{{ "&amp;D14&amp;"_"&amp;G14&amp;" }}@@: {{ "&amp;D14&amp;"_def_"&amp;G14&amp;" }}@@"</f>
        <v>(#baitlure_lure)=@{{ term_baitlure_lure }}@@: {{ term_def_baitlure_lure }}@@</v>
      </c>
      <c r="J14" s="60" t="s">
        <v>3307</v>
      </c>
      <c r="K14" s="60" t="s">
        <v>3307</v>
      </c>
      <c r="L14" s="15"/>
      <c r="M14" s="18" t="s">
        <v>380</v>
      </c>
      <c r="N14" s="19" t="b">
        <v>1</v>
      </c>
      <c r="O14" s="19" t="b">
        <v>1</v>
      </c>
      <c r="P14" s="12" t="str">
        <f>"    "&amp;D14&amp;"_"&amp;G14&amp;": """&amp;H14&amp;""""</f>
        <v xml:space="preserve">    term_baitlure_lure: "Lure"</v>
      </c>
      <c r="Q14" s="12" t="str">
        <f>IF(K14=999,"",("    "&amp;D14&amp;"_def_"&amp;G14&amp;": """&amp;K14&amp;""""))</f>
        <v xml:space="preserve">    term_def_baitlure_lure: "Any substance that draws animals closer; lures include scent (olfactory) lure, visual lure and audible lure ({{ ref_intext_schlexer_2008 }})."</v>
      </c>
    </row>
    <row r="15" spans="1:17">
      <c r="B15" s="12">
        <v>132</v>
      </c>
      <c r="C15" s="12" t="s">
        <v>2737</v>
      </c>
      <c r="D15" s="12" t="s">
        <v>0</v>
      </c>
      <c r="E15" s="30" t="s">
        <v>3158</v>
      </c>
      <c r="F15" s="30" t="str">
        <f>"{term}`"&amp;H15&amp;"`"</f>
        <v>{term}`Scent lure`</v>
      </c>
      <c r="G15" s="15" t="s">
        <v>450</v>
      </c>
      <c r="H15" s="17" t="s">
        <v>451</v>
      </c>
      <c r="I15" s="17" t="str">
        <f>"(#"&amp;G15&amp;")=@{{ "&amp;D15&amp;"_"&amp;G15&amp;" }}@@: {{ "&amp;D15&amp;"_def_"&amp;G15&amp;" }}@@"</f>
        <v>(#baitlure_scent_lure)=@{{ term_baitlure_scent_lure }}@@: {{ term_def_baitlure_scent_lure }}@@</v>
      </c>
      <c r="J15" s="60" t="s">
        <v>3306</v>
      </c>
      <c r="K15" s="60" t="s">
        <v>3306</v>
      </c>
      <c r="L15" s="15"/>
      <c r="M15" s="18" t="s">
        <v>380</v>
      </c>
      <c r="N15" s="21" t="b">
        <v>0</v>
      </c>
      <c r="O15" s="19" t="b">
        <v>1</v>
      </c>
      <c r="P15" s="12" t="str">
        <f>"    "&amp;D15&amp;"_"&amp;G15&amp;": """&amp;H15&amp;""""</f>
        <v xml:space="preserve">    term_baitlure_scent_lure: "Scent lure"</v>
      </c>
      <c r="Q15" s="12" t="str">
        <f>IF(K15=999,"",("    "&amp;D15&amp;"_def_"&amp;G15&amp;": """&amp;K15&amp;""""))</f>
        <v xml:space="preserve">    term_def_baitlure_scent_lure: "Any material that draws animals closer via their sense of smell ({{ ref_intext_schlexer_2008 }})."</v>
      </c>
    </row>
    <row r="16" spans="1:17">
      <c r="B16" s="12">
        <v>191</v>
      </c>
      <c r="C16" s="12" t="s">
        <v>2737</v>
      </c>
      <c r="D16" s="12" t="s">
        <v>0</v>
      </c>
      <c r="E16" s="30" t="s">
        <v>3157</v>
      </c>
      <c r="F16" s="30" t="str">
        <f>"{term}`"&amp;H16&amp;"`"</f>
        <v>{term}`Visual lure`</v>
      </c>
      <c r="G16" s="15" t="s">
        <v>387</v>
      </c>
      <c r="H16" s="17" t="s">
        <v>388</v>
      </c>
      <c r="I16" s="17" t="str">
        <f>"(#"&amp;G16&amp;")=@{{ "&amp;D16&amp;"_"&amp;G16&amp;" }}@@: {{ "&amp;D16&amp;"_def_"&amp;G16&amp;" }}@@"</f>
        <v>(#baitlure_visual_lure)=@{{ term_baitlure_visual_lure }}@@: {{ term_def_baitlure_visual_lure }}@@</v>
      </c>
      <c r="J16" s="60" t="s">
        <v>3305</v>
      </c>
      <c r="K16" s="60" t="s">
        <v>3305</v>
      </c>
      <c r="L16" s="15"/>
      <c r="M16" s="18" t="s">
        <v>380</v>
      </c>
      <c r="N16" s="21" t="b">
        <v>0</v>
      </c>
      <c r="O16" s="19" t="b">
        <v>1</v>
      </c>
      <c r="P16" s="12" t="str">
        <f>"    "&amp;D16&amp;"_"&amp;G16&amp;": """&amp;H16&amp;""""</f>
        <v xml:space="preserve">    term_baitlure_visual_lure: "Visual lure"</v>
      </c>
      <c r="Q16" s="12" t="str">
        <f>IF(K16=999,"",("    "&amp;D16&amp;"_def_"&amp;G16&amp;": """&amp;K16&amp;""""))</f>
        <v xml:space="preserve">    term_def_baitlure_visual_lure: "Any material that draws animals closer via their sense of sight ({{ ref_intext_schlexer_2008 }})."</v>
      </c>
    </row>
    <row r="17" spans="2:17" ht="15">
      <c r="B17" s="12">
        <v>9</v>
      </c>
      <c r="C17" s="12" t="s">
        <v>2742</v>
      </c>
      <c r="D17" s="12" t="s">
        <v>846</v>
      </c>
      <c r="E17" s="30" t="s">
        <v>3292</v>
      </c>
      <c r="F17" s="30" t="str">
        <f>"{term}`"&amp;H17&amp;"`"</f>
        <v>{term}`***Batteries Replaced**`</v>
      </c>
      <c r="G17" s="15" t="s">
        <v>713</v>
      </c>
      <c r="H17" s="20" t="s">
        <v>2760</v>
      </c>
      <c r="I17" s="17" t="str">
        <f>"(#"&amp;G17&amp;")=@{{ "&amp;D17&amp;"_"&amp;G17&amp;" }}@@: {{ "&amp;D17&amp;"_def_"&amp;G17&amp;" }}@@"</f>
        <v>(#batteries_replaced)=@{{ field_batteries_replaced }}@@: {{ field_def_batteries_replaced }}@@</v>
      </c>
      <c r="J17" s="60" t="s">
        <v>714</v>
      </c>
      <c r="K17" s="60" t="s">
        <v>714</v>
      </c>
      <c r="L17" s="15"/>
      <c r="M17" s="18" t="b">
        <v>0</v>
      </c>
      <c r="N17" s="19" t="b">
        <v>1</v>
      </c>
      <c r="O17" s="19" t="b">
        <v>1</v>
      </c>
      <c r="P17" s="12" t="str">
        <f>"    "&amp;D17&amp;"_"&amp;G17&amp;": """&amp;H17&amp;""""</f>
        <v xml:space="preserve">    field_batteries_replaced: "***Batteries Replaced**"</v>
      </c>
      <c r="Q17" s="12" t="str">
        <f>IF(K17=999,"",("    "&amp;D17&amp;"_def_"&amp;G17&amp;": """&amp;K17&amp;""""))</f>
        <v xml:space="preserve">    field_def_batteries_replaced: "Whether the camera's batteries were replaced."</v>
      </c>
    </row>
    <row r="18" spans="2:17" ht="15">
      <c r="B18" s="12">
        <v>10</v>
      </c>
      <c r="C18" s="12" t="s">
        <v>2742</v>
      </c>
      <c r="D18" s="12" t="s">
        <v>846</v>
      </c>
      <c r="E18" s="30" t="s">
        <v>3197</v>
      </c>
      <c r="F18" s="30" t="str">
        <f>"{term}`"&amp;H18&amp;"`"</f>
        <v>{term}`**\*Behaviour**`</v>
      </c>
      <c r="G18" s="15" t="s">
        <v>712</v>
      </c>
      <c r="H18" s="16" t="s">
        <v>1878</v>
      </c>
      <c r="I18" s="17" t="str">
        <f>"(#"&amp;G18&amp;")=@{{ "&amp;D18&amp;"_"&amp;G18&amp;" }}@@: {{ "&amp;D18&amp;"_def_"&amp;G18&amp;" }}@@"</f>
        <v>(#behaviour)=@{{ field_behaviour }}@@: {{ field_def_behaviour }}@@</v>
      </c>
      <c r="J18" s="60" t="s">
        <v>734</v>
      </c>
      <c r="K18" s="60" t="s">
        <v>734</v>
      </c>
      <c r="L18" s="15"/>
      <c r="M18" s="18" t="b">
        <v>0</v>
      </c>
      <c r="N18" s="19" t="b">
        <v>1</v>
      </c>
      <c r="O18" s="19" t="b">
        <v>1</v>
      </c>
      <c r="P18" s="12" t="str">
        <f>"    "&amp;D18&amp;"_"&amp;G18&amp;": """&amp;H18&amp;""""</f>
        <v xml:space="preserve">    field_behaviour: "**\*Behaviour**"</v>
      </c>
      <c r="Q18" s="12" t="str">
        <f>IF(K18=999,"",("    "&amp;D18&amp;"_def_"&amp;G18&amp;": """&amp;K18&amp;""""))</f>
        <v xml:space="preserve">    field_def_behaviour: "The behaviour of the individual(s) being categorized (e.g., 'Standing,' 'Drinking,' 'Vigilant,' etc.)."</v>
      </c>
    </row>
    <row r="19" spans="2:17" ht="15">
      <c r="B19" s="12">
        <v>99</v>
      </c>
      <c r="C19" s="12" t="s">
        <v>2742</v>
      </c>
      <c r="D19" s="12" t="s">
        <v>846</v>
      </c>
      <c r="E19" s="30" t="s">
        <v>3040</v>
      </c>
      <c r="F19" s="30" t="str">
        <f>"{term}`"&amp;H19&amp;"`"</f>
        <v>{term}`**New Camera ID**`</v>
      </c>
      <c r="G19" s="15" t="s">
        <v>727</v>
      </c>
      <c r="H19" s="20" t="s">
        <v>625</v>
      </c>
      <c r="I19" s="17" t="str">
        <f>"(#"&amp;G19&amp;")=@{{ "&amp;D19&amp;"_"&amp;G19&amp;" }}@@: {{ "&amp;D19&amp;"_def_"&amp;G19&amp;" }}@@"</f>
        <v>(#cam_id_new)=@{{ field_cam_id_new }}@@: {{ field_def_cam_id_new }}@@</v>
      </c>
      <c r="J19" s="60">
        <v>999</v>
      </c>
      <c r="K19" s="60">
        <v>999</v>
      </c>
      <c r="L19" s="15"/>
      <c r="M19" s="18" t="b">
        <v>1</v>
      </c>
      <c r="N19" s="21" t="b">
        <v>0</v>
      </c>
      <c r="O19" s="21" t="b">
        <v>0</v>
      </c>
      <c r="P19" s="12" t="str">
        <f>"    "&amp;D19&amp;"_"&amp;G19&amp;": """&amp;H19&amp;""""</f>
        <v xml:space="preserve">    field_cam_id_new: "**New Camera ID**"</v>
      </c>
      <c r="Q19" s="12" t="str">
        <f>IF(K19=999,"",("    "&amp;D19&amp;"_def_"&amp;G19&amp;": """&amp;K19&amp;""""))</f>
        <v/>
      </c>
    </row>
    <row r="20" spans="2:17" ht="15">
      <c r="B20" s="12">
        <v>11</v>
      </c>
      <c r="C20" s="12" t="s">
        <v>2742</v>
      </c>
      <c r="D20" s="12" t="s">
        <v>846</v>
      </c>
      <c r="E20" s="30" t="s">
        <v>3285</v>
      </c>
      <c r="F20" s="30" t="str">
        <f>"{term}`"&amp;H20&amp;"`"</f>
        <v>{term}`**\*Camera Active On Arrival**`</v>
      </c>
      <c r="G20" s="15" t="s">
        <v>710</v>
      </c>
      <c r="H20" s="20" t="s">
        <v>1879</v>
      </c>
      <c r="I20" s="17" t="str">
        <f>"(#"&amp;G20&amp;")=@{{ "&amp;D20&amp;"_"&amp;G20&amp;" }}@@: {{ "&amp;D20&amp;"_def_"&amp;G20&amp;" }}@@"</f>
        <v>(#camera_active_on_arrival)=@{{ field_camera_active_on_arrival }}@@: {{ field_def_camera_active_on_arrival }}@@</v>
      </c>
      <c r="J20" s="60" t="s">
        <v>711</v>
      </c>
      <c r="K20" s="60" t="s">
        <v>711</v>
      </c>
      <c r="L20" s="15"/>
      <c r="M20" s="18" t="b">
        <v>0</v>
      </c>
      <c r="N20" s="19" t="b">
        <v>1</v>
      </c>
      <c r="O20" s="19" t="b">
        <v>1</v>
      </c>
      <c r="P20" s="12" t="str">
        <f>"    "&amp;D20&amp;"_"&amp;G20&amp;": """&amp;H20&amp;""""</f>
        <v xml:space="preserve">    field_camera_active_on_arrival: "**\*Camera Active On Arrival**"</v>
      </c>
      <c r="Q20" s="12" t="str">
        <f>IF(K20=999,"",("    "&amp;D20&amp;"_def_"&amp;G20&amp;": """&amp;K20&amp;""""))</f>
        <v xml:space="preserve">    field_def_camera_active_on_arrival: "Whether a camera was functional upon arrival."</v>
      </c>
    </row>
    <row r="21" spans="2:17" ht="15">
      <c r="B21" s="12">
        <v>12</v>
      </c>
      <c r="C21" s="12" t="s">
        <v>2742</v>
      </c>
      <c r="D21" s="12" t="s">
        <v>846</v>
      </c>
      <c r="E21" s="30" t="s">
        <v>3286</v>
      </c>
      <c r="F21" s="30" t="str">
        <f>"{term}`"&amp;H21&amp;"`"</f>
        <v>{term}`**\*Camera Active On Departure**`</v>
      </c>
      <c r="G21" s="15" t="s">
        <v>708</v>
      </c>
      <c r="H21" s="20" t="s">
        <v>1880</v>
      </c>
      <c r="I21" s="17" t="str">
        <f>"(#"&amp;G21&amp;")=@{{ "&amp;D21&amp;"_"&amp;G21&amp;" }}@@: {{ "&amp;D21&amp;"_def_"&amp;G21&amp;" }}@@"</f>
        <v>(#camera_active_on_departure)=@{{ field_camera_active_on_departure }}@@: {{ field_def_camera_active_on_departure }}@@</v>
      </c>
      <c r="J21" s="60" t="s">
        <v>709</v>
      </c>
      <c r="K21" s="60" t="s">
        <v>709</v>
      </c>
      <c r="L21" s="15"/>
      <c r="M21" s="18" t="b">
        <v>0</v>
      </c>
      <c r="N21" s="19" t="b">
        <v>1</v>
      </c>
      <c r="O21" s="19" t="b">
        <v>1</v>
      </c>
      <c r="P21" s="12" t="str">
        <f>"    "&amp;D21&amp;"_"&amp;G21&amp;": """&amp;H21&amp;""""</f>
        <v xml:space="preserve">    field_camera_active_on_departure: "**\*Camera Active On Departure**"</v>
      </c>
      <c r="Q21" s="12" t="str">
        <f>IF(K21=999,"",("    "&amp;D21&amp;"_def_"&amp;G21&amp;": """&amp;K21&amp;""""))</f>
        <v xml:space="preserve">    field_def_camera_active_on_departure: "Whether a camera was functional upon departure."</v>
      </c>
    </row>
    <row r="22" spans="2:17">
      <c r="B22" s="12">
        <v>13</v>
      </c>
      <c r="C22" s="12" t="s">
        <v>2741</v>
      </c>
      <c r="D22" s="12" t="s">
        <v>0</v>
      </c>
      <c r="E22" s="30" t="s">
        <v>3211</v>
      </c>
      <c r="F22" s="30" t="str">
        <f>"{term}`"&amp;H22&amp;"`"</f>
        <v>{term}`Camera angle`</v>
      </c>
      <c r="G22" s="15" t="s">
        <v>574</v>
      </c>
      <c r="H22" s="17" t="s">
        <v>576</v>
      </c>
      <c r="I22" s="17" t="str">
        <f>"(#"&amp;G22&amp;")=@{{ "&amp;D22&amp;"_"&amp;G22&amp;" }}@@: {{ "&amp;D22&amp;"_def_"&amp;G22&amp;" }}@@"</f>
        <v>(#camera_angle)=@{{ term_camera_angle }}@@: {{ term_def_camera_angle }}@@</v>
      </c>
      <c r="J22" s="60" t="s">
        <v>575</v>
      </c>
      <c r="K22" s="60" t="s">
        <v>575</v>
      </c>
      <c r="L22" s="15"/>
      <c r="M22" s="18" t="s">
        <v>380</v>
      </c>
      <c r="N22" s="21" t="b">
        <v>0</v>
      </c>
      <c r="O22" s="19" t="b">
        <v>1</v>
      </c>
      <c r="P22" s="12" t="str">
        <f>"    "&amp;D22&amp;"_"&amp;G22&amp;": """&amp;H22&amp;""""</f>
        <v xml:space="preserve">    term_camera_angle: "Camera angle"</v>
      </c>
      <c r="Q22" s="12" t="str">
        <f>IF(K22=999,"",("    "&amp;D22&amp;"_def_"&amp;G22&amp;": """&amp;K22&amp;""""))</f>
        <v xml:space="preserve">    term_def_camera_angle: "The degree at which the camera is pointed toward the FOV Target Feature relative to the horizontal ground surface (with respect to slope, if applicable)."</v>
      </c>
    </row>
    <row r="23" spans="2:17" ht="15">
      <c r="B23" s="12">
        <v>14</v>
      </c>
      <c r="C23" s="12" t="s">
        <v>2741</v>
      </c>
      <c r="D23" s="12" t="s">
        <v>846</v>
      </c>
      <c r="E23" s="30" t="s">
        <v>3241</v>
      </c>
      <c r="F23" s="30" t="str">
        <f>"{term}`"&amp;H23&amp;"`"</f>
        <v>{term}`**\*Camera Attachment**`</v>
      </c>
      <c r="G23" s="15" t="s">
        <v>707</v>
      </c>
      <c r="H23" s="20" t="s">
        <v>1881</v>
      </c>
      <c r="I23" s="17" t="str">
        <f>"(#"&amp;G23&amp;")=@{{ "&amp;D23&amp;"_"&amp;G23&amp;" }}@@: {{ "&amp;D23&amp;"_def_"&amp;G23&amp;" }}@@"</f>
        <v>(#camera_attachment)=@{{ field_camera_attachment }}@@: {{ field_def_camera_attachment }}@@</v>
      </c>
      <c r="J23" s="60" t="s">
        <v>824</v>
      </c>
      <c r="K23" s="60" t="s">
        <v>824</v>
      </c>
      <c r="L23" s="15" t="b">
        <v>1</v>
      </c>
      <c r="M23" s="18" t="b">
        <v>0</v>
      </c>
      <c r="N23" s="19" t="b">
        <v>1</v>
      </c>
      <c r="O23" s="19" t="b">
        <v>1</v>
      </c>
      <c r="P23" s="12" t="str">
        <f>"    "&amp;D23&amp;"_"&amp;G23&amp;": """&amp;H23&amp;""""</f>
        <v xml:space="preserve">    field_camera_attachment: "**\*Camera Attachment**"</v>
      </c>
      <c r="Q23" s="12" t="str">
        <f>IF(K23=999,"",("    "&amp;D23&amp;"_def_"&amp;G23&amp;": """&amp;K23&amp;""""))</f>
        <v xml:space="preserve">    field_def_camera_attachment: "The method*/tools used to attach the camera (e.g., attached to a tree with a bungee cord; reported as codes such as 'Tree + Bungee*/Strap'). If 'Other,' describe in the Camera Location Comments."</v>
      </c>
    </row>
    <row r="24" spans="2:17" ht="15">
      <c r="B24" s="12">
        <v>15</v>
      </c>
      <c r="C24" s="12" t="s">
        <v>2742</v>
      </c>
      <c r="D24" s="12" t="s">
        <v>846</v>
      </c>
      <c r="E24" s="30" t="s">
        <v>3291</v>
      </c>
      <c r="F24" s="30" t="str">
        <f>"{term}`"&amp;H24&amp;"`"</f>
        <v>{term}`**\*Camera Damaged**`</v>
      </c>
      <c r="G24" s="15" t="s">
        <v>705</v>
      </c>
      <c r="H24" s="20" t="s">
        <v>1882</v>
      </c>
      <c r="I24" s="17" t="str">
        <f>"(#"&amp;G24&amp;")=@{{ "&amp;D24&amp;"_"&amp;G24&amp;" }}@@: {{ "&amp;D24&amp;"_def_"&amp;G24&amp;" }}@@"</f>
        <v>(#camera_damaged)=@{{ field_camera_damaged }}@@: {{ field_def_camera_damaged }}@@</v>
      </c>
      <c r="J24" s="60" t="s">
        <v>706</v>
      </c>
      <c r="K24" s="60" t="s">
        <v>706</v>
      </c>
      <c r="L24" s="15"/>
      <c r="M24" s="18" t="b">
        <v>0</v>
      </c>
      <c r="N24" s="19" t="b">
        <v>1</v>
      </c>
      <c r="O24" s="19" t="b">
        <v>1</v>
      </c>
      <c r="P24" s="12" t="str">
        <f>"    "&amp;D24&amp;"_"&amp;G24&amp;": """&amp;H24&amp;""""</f>
        <v xml:space="preserve">    field_camera_damaged: "**\*Camera Damaged**"</v>
      </c>
      <c r="Q24" s="12" t="str">
        <f>IF(K24=999,"",("    "&amp;D24&amp;"_def_"&amp;G24&amp;": """&amp;K24&amp;""""))</f>
        <v xml:space="preserve">    field_def_camera_damaged: "Whether the camera was damaged or malfunctioning; if there is any damage to the device (physical or mechanical), the crew should describe the damage in the Service*/Retrieval Comments."</v>
      </c>
    </row>
    <row r="25" spans="2:17">
      <c r="B25" s="12">
        <v>16</v>
      </c>
      <c r="C25" s="12" t="s">
        <v>2738</v>
      </c>
      <c r="D25" s="12" t="s">
        <v>0</v>
      </c>
      <c r="E25" s="30" t="s">
        <v>3245</v>
      </c>
      <c r="F25" s="30" t="str">
        <f>"{term}`"&amp;H25&amp;"`"</f>
        <v>{term}`Camera days per camera location`</v>
      </c>
      <c r="G25" s="15" t="s">
        <v>571</v>
      </c>
      <c r="H25" s="17" t="s">
        <v>573</v>
      </c>
      <c r="I25" s="17" t="str">
        <f>"(#"&amp;G25&amp;")=@{{ "&amp;D25&amp;"_"&amp;G25&amp;" }}@@: {{ "&amp;D25&amp;"_def_"&amp;G25&amp;" }}@@"</f>
        <v>(#camera_days_per_camera_location)=@{{ term_camera_days_per_camera_location }}@@: {{ term_def_camera_days_per_camera_location }}@@</v>
      </c>
      <c r="J25" s="60" t="s">
        <v>572</v>
      </c>
      <c r="K25" s="60" t="s">
        <v>572</v>
      </c>
      <c r="L25" s="15"/>
      <c r="M25" s="18" t="s">
        <v>380</v>
      </c>
      <c r="N25" s="21" t="b">
        <v>0</v>
      </c>
      <c r="O25" s="19" t="b">
        <v>1</v>
      </c>
      <c r="P25" s="12" t="str">
        <f>"    "&amp;D25&amp;"_"&amp;G25&amp;": """&amp;H25&amp;""""</f>
        <v xml:space="preserve">    term_camera_days_per_camera_location: "Camera days per camera location"</v>
      </c>
      <c r="Q25" s="12" t="str">
        <f>IF(K25=999,"",("    "&amp;D25&amp;"_def_"&amp;G25&amp;": """&amp;K25&amp;""""))</f>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26" spans="2:17" ht="15">
      <c r="B26" s="12">
        <v>17</v>
      </c>
      <c r="C26" s="12" t="s">
        <v>2741</v>
      </c>
      <c r="D26" s="12" t="s">
        <v>846</v>
      </c>
      <c r="E26" s="30" t="s">
        <v>3204</v>
      </c>
      <c r="F26" s="30" t="str">
        <f>"{term}`"&amp;H26&amp;"`"</f>
        <v>{term}`**\*Camera Direction (degrees)**`</v>
      </c>
      <c r="G26" s="15" t="s">
        <v>704</v>
      </c>
      <c r="H26" s="16" t="s">
        <v>1883</v>
      </c>
      <c r="I26" s="17" t="str">
        <f>"(#"&amp;G26&amp;")=@{{ "&amp;D26&amp;"_"&amp;G26&amp;" }}@@: {{ "&amp;D26&amp;"_def_"&amp;G26&amp;" }}@@"</f>
        <v>(#camera_direction)=@{{ field_camera_direction }}@@: {{ field_def_camera_direction }}@@</v>
      </c>
      <c r="J26" s="60" t="s">
        <v>735</v>
      </c>
      <c r="K26" s="60" t="s">
        <v>735</v>
      </c>
      <c r="L26" s="15"/>
      <c r="M26" s="18" t="b">
        <v>0</v>
      </c>
      <c r="N26" s="19" t="b">
        <v>1</v>
      </c>
      <c r="O26" s="19" t="b">
        <v>1</v>
      </c>
      <c r="P26" s="12" t="str">
        <f>"    "&amp;D26&amp;"_"&amp;G26&amp;": """&amp;H26&amp;""""</f>
        <v xml:space="preserve">    field_camera_direction: "**\*Camera Direction (degrees)**"</v>
      </c>
      <c r="Q26" s="12" t="str">
        <f>IF(K26=999,"",("    "&amp;D26&amp;"_def_"&amp;G26&amp;": """&amp;K26&amp;""""))</f>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27" spans="2:17" ht="15">
      <c r="B27" s="12">
        <v>18</v>
      </c>
      <c r="C27" s="12" t="s">
        <v>2741</v>
      </c>
      <c r="D27" s="12" t="s">
        <v>846</v>
      </c>
      <c r="E27" s="30" t="s">
        <v>3227</v>
      </c>
      <c r="F27" s="30" t="str">
        <f>"{term}`"&amp;H27&amp;"`"</f>
        <v>{term}`**Camera Height (m) **`</v>
      </c>
      <c r="G27" s="15" t="s">
        <v>657</v>
      </c>
      <c r="H27" s="20" t="s">
        <v>2233</v>
      </c>
      <c r="I27" s="17" t="str">
        <f>"(#"&amp;G27&amp;")=@{{ "&amp;D27&amp;"_"&amp;G27&amp;" }}@@: {{ "&amp;D27&amp;"_def_"&amp;G27&amp;" }}@@"</f>
        <v>(#camera_height)=@{{ field_camera_height }}@@: {{ field_def_camera_height }}@@</v>
      </c>
      <c r="J27" s="60" t="s">
        <v>658</v>
      </c>
      <c r="K27" s="60" t="s">
        <v>658</v>
      </c>
      <c r="L27" s="15"/>
      <c r="M27" s="18" t="b">
        <v>1</v>
      </c>
      <c r="N27" s="19" t="b">
        <v>1</v>
      </c>
      <c r="O27" s="19" t="b">
        <v>1</v>
      </c>
      <c r="P27" s="12" t="str">
        <f>"    "&amp;D27&amp;"_"&amp;G27&amp;": """&amp;H27&amp;""""</f>
        <v xml:space="preserve">    field_camera_height: "**Camera Height (m) **"</v>
      </c>
      <c r="Q27" s="12" t="str">
        <f>IF(K27=999,"",("    "&amp;D27&amp;"_def_"&amp;G27&amp;": """&amp;K27&amp;""""))</f>
        <v xml:space="preserve">    field_def_camera_height: "The height from the ground (below snow) to the bottom of the lens (metres; to the nearest 0.05 m)."</v>
      </c>
    </row>
    <row r="28" spans="2:17" ht="15">
      <c r="B28" s="12">
        <v>19</v>
      </c>
      <c r="C28" s="12" t="s">
        <v>2742</v>
      </c>
      <c r="D28" s="12" t="s">
        <v>846</v>
      </c>
      <c r="E28" s="30" t="s">
        <v>3133</v>
      </c>
      <c r="F28" s="30" t="str">
        <f>"{term}`"&amp;H28&amp;"`"</f>
        <v>{term}`**Camera ID**`</v>
      </c>
      <c r="G28" s="15" t="s">
        <v>655</v>
      </c>
      <c r="H28" s="20" t="s">
        <v>2234</v>
      </c>
      <c r="I28" s="17" t="str">
        <f>"(#"&amp;G28&amp;")=@{{ "&amp;D28&amp;"_"&amp;G28&amp;" }}@@: {{ "&amp;D28&amp;"_def_"&amp;G28&amp;" }}@@"</f>
        <v>(#camera_id)=@{{ field_camera_id }}@@: {{ field_def_camera_id }}@@</v>
      </c>
      <c r="J28" s="60" t="s">
        <v>656</v>
      </c>
      <c r="K28" s="60" t="s">
        <v>656</v>
      </c>
      <c r="L28" s="15"/>
      <c r="M28" s="18" t="b">
        <v>1</v>
      </c>
      <c r="N28" s="19" t="b">
        <v>1</v>
      </c>
      <c r="O28" s="19" t="b">
        <v>1</v>
      </c>
      <c r="P28" s="12" t="str">
        <f>"    "&amp;D28&amp;"_"&amp;G28&amp;": """&amp;H28&amp;""""</f>
        <v xml:space="preserve">    field_camera_id: "**Camera ID**"</v>
      </c>
      <c r="Q28" s="12" t="str">
        <f>IF(K28=999,"",("    "&amp;D28&amp;"_def_"&amp;G28&amp;": """&amp;K28&amp;""""))</f>
        <v xml:space="preserve">    field_def_camera_id: "A unique alphanumeric ID for the camera that distinguishes it from other cameras of the same make or model."</v>
      </c>
    </row>
    <row r="29" spans="2:17">
      <c r="B29" s="12">
        <v>20</v>
      </c>
      <c r="C29" s="12" t="s">
        <v>2746</v>
      </c>
      <c r="D29" s="12" t="s">
        <v>0</v>
      </c>
      <c r="E29" s="30" t="s">
        <v>3235</v>
      </c>
      <c r="F29" s="30" t="str">
        <f>"{term}`"&amp;H29&amp;"`"</f>
        <v>{term}`Camera location`</v>
      </c>
      <c r="G29" s="15" t="s">
        <v>569</v>
      </c>
      <c r="H29" s="17" t="s">
        <v>570</v>
      </c>
      <c r="I29" s="17" t="str">
        <f>"(#"&amp;G29&amp;")=@{{ "&amp;D29&amp;"_"&amp;G29&amp;" }}@@: {{ "&amp;D29&amp;"_def_"&amp;G29&amp;" }}@@"</f>
        <v>(#camera_location)=@{{ term_camera_location }}@@: {{ term_def_camera_location }}@@</v>
      </c>
      <c r="J29" s="60" t="s">
        <v>736</v>
      </c>
      <c r="K29" s="60" t="s">
        <v>736</v>
      </c>
      <c r="L29" s="15"/>
      <c r="M29" s="18" t="s">
        <v>380</v>
      </c>
      <c r="N29" s="19" t="b">
        <v>1</v>
      </c>
      <c r="O29" s="19" t="b">
        <v>1</v>
      </c>
      <c r="P29" s="12" t="str">
        <f>"    "&amp;D29&amp;"_"&amp;G29&amp;": """&amp;H29&amp;""""</f>
        <v xml:space="preserve">    term_camera_location: "Camera location"</v>
      </c>
      <c r="Q29" s="12" t="str">
        <f>IF(K29=999,"",("    "&amp;D29&amp;"_def_"&amp;G29&amp;": """&amp;K29&amp;""""))</f>
        <v xml:space="preserve">    term_def_camera_location: "The location where a single camera was placed (recorded as 'Camera Location Name')."</v>
      </c>
    </row>
    <row r="30" spans="2:17" ht="15">
      <c r="B30" s="12">
        <v>21</v>
      </c>
      <c r="C30" s="12" t="s">
        <v>2746</v>
      </c>
      <c r="D30" s="12" t="s">
        <v>846</v>
      </c>
      <c r="E30" s="30" t="s">
        <v>3159</v>
      </c>
      <c r="F30" s="30" t="str">
        <f>"{term}`"&amp;H30&amp;"`"</f>
        <v>{term}`**\*Camera Location Characteristic(s)**`</v>
      </c>
      <c r="G30" s="15" t="s">
        <v>703</v>
      </c>
      <c r="H30" s="20" t="s">
        <v>1884</v>
      </c>
      <c r="I30" s="17" t="str">
        <f>"(#"&amp;G30&amp;")=@{{ "&amp;D30&amp;"_"&amp;G30&amp;" }}@@: {{ "&amp;D30&amp;"_def_"&amp;G30&amp;" }}@@"</f>
        <v>(#camera_location_characteristics)=@{{ field_camera_location_characteristics }}@@: {{ field_def_camera_location_characteristics }}@@</v>
      </c>
      <c r="J30" s="60" t="s">
        <v>737</v>
      </c>
      <c r="K30" s="60" t="s">
        <v>737</v>
      </c>
      <c r="L30" s="15" t="b">
        <v>1</v>
      </c>
      <c r="M30" s="18" t="b">
        <v>0</v>
      </c>
      <c r="N30" s="19" t="b">
        <v>1</v>
      </c>
      <c r="O30" s="19" t="b">
        <v>1</v>
      </c>
      <c r="P30" s="12" t="str">
        <f>"    "&amp;D30&amp;"_"&amp;G30&amp;": """&amp;H30&amp;""""</f>
        <v xml:space="preserve">    field_camera_location_characteristics: "**\*Camera Location Characteristic(s)**"</v>
      </c>
      <c r="Q30" s="12" t="str">
        <f>IF(K30=999,"",("    "&amp;D30&amp;"_def_"&amp;G30&amp;": """&amp;K30&amp;""""))</f>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31" spans="2:17" ht="15">
      <c r="B31" s="12">
        <v>22</v>
      </c>
      <c r="C31" s="12" t="s">
        <v>2746</v>
      </c>
      <c r="D31" s="12" t="s">
        <v>846</v>
      </c>
      <c r="E31" s="30" t="s">
        <v>3168</v>
      </c>
      <c r="F31" s="30" t="str">
        <f>"{term}`"&amp;H31&amp;"`"</f>
        <v>{term}`**\*Camera Location Comments**`</v>
      </c>
      <c r="G31" s="15" t="s">
        <v>701</v>
      </c>
      <c r="H31" s="20" t="s">
        <v>1885</v>
      </c>
      <c r="I31" s="17" t="str">
        <f>"(#"&amp;G31&amp;")=@{{ "&amp;D31&amp;"_"&amp;G31&amp;" }}@@: {{ "&amp;D31&amp;"_def_"&amp;G31&amp;" }}@@"</f>
        <v>(#camera_location_comments)=@{{ field_camera_location_comments }}@@: {{ field_def_camera_location_comments }}@@</v>
      </c>
      <c r="J31" s="60" t="s">
        <v>702</v>
      </c>
      <c r="K31" s="60" t="s">
        <v>702</v>
      </c>
      <c r="L31" s="15"/>
      <c r="M31" s="18" t="b">
        <v>0</v>
      </c>
      <c r="N31" s="19" t="b">
        <v>1</v>
      </c>
      <c r="O31" s="19" t="b">
        <v>1</v>
      </c>
      <c r="P31" s="12" t="str">
        <f>"    "&amp;D31&amp;"_"&amp;G31&amp;": """&amp;H31&amp;""""</f>
        <v xml:space="preserve">    field_camera_location_comments: "**\*Camera Location Comments**"</v>
      </c>
      <c r="Q31" s="12" t="str">
        <f>IF(K31=999,"",("    "&amp;D31&amp;"_def_"&amp;G31&amp;": """&amp;K31&amp;""""))</f>
        <v xml:space="preserve">    field_def_camera_location_comments: "Comments describing additional details about a camera location."</v>
      </c>
    </row>
    <row r="32" spans="2:17" ht="15">
      <c r="B32" s="12">
        <v>23</v>
      </c>
      <c r="C32" s="12" t="s">
        <v>2746</v>
      </c>
      <c r="D32" s="12" t="s">
        <v>846</v>
      </c>
      <c r="E32" s="30" t="s">
        <v>3140</v>
      </c>
      <c r="F32" s="30" t="str">
        <f>"{term}`"&amp;H32&amp;"`"</f>
        <v>{term}`**Camera Location Name**`</v>
      </c>
      <c r="G32" s="15" t="s">
        <v>654</v>
      </c>
      <c r="H32" s="20" t="s">
        <v>2761</v>
      </c>
      <c r="I32" s="17" t="str">
        <f>"(#"&amp;G32&amp;")=@{{ "&amp;D32&amp;"_"&amp;G32&amp;" }}@@: {{ "&amp;D32&amp;"_def_"&amp;G32&amp;" }}@@"</f>
        <v>(#camera_location_name)=@{{ field_camera_location_name }}@@: {{ field_def_camera_location_name }}@@</v>
      </c>
      <c r="J32" s="60" t="s">
        <v>738</v>
      </c>
      <c r="K32" s="60" t="s">
        <v>738</v>
      </c>
      <c r="L32" s="15"/>
      <c r="M32" s="18" t="b">
        <v>1</v>
      </c>
      <c r="N32" s="19" t="b">
        <v>1</v>
      </c>
      <c r="O32" s="19" t="b">
        <v>1</v>
      </c>
      <c r="P32" s="12" t="str">
        <f>"    "&amp;D32&amp;"_"&amp;G32&amp;": """&amp;H32&amp;""""</f>
        <v xml:space="preserve">    field_camera_location_name: "**Camera Location Name**"</v>
      </c>
      <c r="Q32" s="12" t="str">
        <f>IF(K32=999,"",("    "&amp;D32&amp;"_def_"&amp;G32&amp;": """&amp;K32&amp;""""))</f>
        <v xml:space="preserve">    field_def_camera_location_name: "A unique alphanumeric identifier for the location where a single camera was placed (e.g., 'bh1,' 'bh2')."</v>
      </c>
    </row>
    <row r="33" spans="2:17" ht="15">
      <c r="B33" s="12">
        <v>24</v>
      </c>
      <c r="C33" s="12" t="s">
        <v>2742</v>
      </c>
      <c r="D33" s="12" t="s">
        <v>846</v>
      </c>
      <c r="E33" s="30" t="s">
        <v>3237</v>
      </c>
      <c r="F33" s="30" t="str">
        <f>"{term}`"&amp;H33&amp;"`"</f>
        <v>{term}`**Camera Make**`</v>
      </c>
      <c r="G33" s="15" t="s">
        <v>653</v>
      </c>
      <c r="H33" s="20" t="s">
        <v>2235</v>
      </c>
      <c r="I33" s="17" t="str">
        <f>"(#"&amp;G33&amp;")=@{{ "&amp;D33&amp;"_"&amp;G33&amp;" }}@@: {{ "&amp;D33&amp;"_def_"&amp;G33&amp;" }}@@"</f>
        <v>(#camera_make)=@{{ field_camera_make }}@@: {{ field_def_camera_make }}@@</v>
      </c>
      <c r="J33" s="60" t="s">
        <v>739</v>
      </c>
      <c r="K33" s="60" t="s">
        <v>739</v>
      </c>
      <c r="L33" s="15"/>
      <c r="M33" s="18" t="b">
        <v>1</v>
      </c>
      <c r="N33" s="19" t="b">
        <v>1</v>
      </c>
      <c r="O33" s="19" t="b">
        <v>1</v>
      </c>
      <c r="P33" s="12" t="str">
        <f>"    "&amp;D33&amp;"_"&amp;G33&amp;": """&amp;H33&amp;""""</f>
        <v xml:space="preserve">    field_camera_make: "**Camera Make**"</v>
      </c>
      <c r="Q33" s="12" t="str">
        <f>IF(K33=999,"",("    "&amp;D33&amp;"_def_"&amp;G33&amp;": """&amp;K33&amp;""""))</f>
        <v xml:space="preserve">    field_def_camera_make: "The make of a particular camera (i.e., the manufacturer, e.g., 'Reconyx' or 'Bushnell')."</v>
      </c>
    </row>
    <row r="34" spans="2:17" ht="15">
      <c r="B34" s="12">
        <v>100</v>
      </c>
      <c r="C34" s="12" t="s">
        <v>2742</v>
      </c>
      <c r="D34" s="12" t="s">
        <v>846</v>
      </c>
      <c r="E34" s="30" t="s">
        <v>3041</v>
      </c>
      <c r="F34" s="30" t="str">
        <f>"{term}`"&amp;H34&amp;"`"</f>
        <v>{term}`**New Camera Make**`</v>
      </c>
      <c r="G34" s="15" t="s">
        <v>724</v>
      </c>
      <c r="H34" s="20" t="s">
        <v>624</v>
      </c>
      <c r="I34" s="17" t="str">
        <f>"(#"&amp;G34&amp;")=@{{ "&amp;D34&amp;"_"&amp;G34&amp;" }}@@: {{ "&amp;D34&amp;"_def_"&amp;G34&amp;" }}@@"</f>
        <v>(#camera_make_new)=@{{ field_camera_make_new }}@@: {{ field_def_camera_make_new }}@@</v>
      </c>
      <c r="J34" s="60">
        <v>999</v>
      </c>
      <c r="K34" s="60">
        <v>999</v>
      </c>
      <c r="L34" s="15"/>
      <c r="M34" s="18" t="b">
        <v>1</v>
      </c>
      <c r="N34" s="21" t="b">
        <v>0</v>
      </c>
      <c r="O34" s="21" t="b">
        <v>0</v>
      </c>
      <c r="P34" s="12" t="str">
        <f>"    "&amp;D34&amp;"_"&amp;G34&amp;": """&amp;H34&amp;""""</f>
        <v xml:space="preserve">    field_camera_make_new: "**New Camera Make**"</v>
      </c>
      <c r="Q34" s="12" t="str">
        <f>IF(K34=999,"",("    "&amp;D34&amp;"_def_"&amp;G34&amp;": """&amp;K34&amp;""""))</f>
        <v/>
      </c>
    </row>
    <row r="35" spans="2:17" ht="15">
      <c r="B35" s="12">
        <v>25</v>
      </c>
      <c r="C35" s="12" t="s">
        <v>2742</v>
      </c>
      <c r="D35" s="12" t="s">
        <v>846</v>
      </c>
      <c r="E35" s="30" t="s">
        <v>3242</v>
      </c>
      <c r="F35" s="30" t="str">
        <f>"{term}`"&amp;H35&amp;"`"</f>
        <v>{term}`**Camera Model**`</v>
      </c>
      <c r="G35" s="15" t="s">
        <v>652</v>
      </c>
      <c r="H35" s="20" t="s">
        <v>2236</v>
      </c>
      <c r="I35" s="17" t="str">
        <f>"(#"&amp;G35&amp;")=@{{ "&amp;D35&amp;"_"&amp;G35&amp;" }}@@: {{ "&amp;D35&amp;"_def_"&amp;G35&amp;" }}@@"</f>
        <v>(#camera_model)=@{{ field_camera_model }}@@: {{ field_def_camera_model }}@@</v>
      </c>
      <c r="J35" s="60" t="s">
        <v>740</v>
      </c>
      <c r="K35" s="60" t="s">
        <v>740</v>
      </c>
      <c r="L35" s="15"/>
      <c r="M35" s="18" t="b">
        <v>1</v>
      </c>
      <c r="N35" s="19" t="b">
        <v>1</v>
      </c>
      <c r="O35" s="19" t="b">
        <v>1</v>
      </c>
      <c r="P35" s="12" t="str">
        <f>"    "&amp;D35&amp;"_"&amp;G35&amp;": """&amp;H35&amp;""""</f>
        <v xml:space="preserve">    field_camera_model: "**Camera Model**"</v>
      </c>
      <c r="Q35" s="12" t="str">
        <f>IF(K35=999,"",("    "&amp;D35&amp;"_def_"&amp;G35&amp;": """&amp;K35&amp;""""))</f>
        <v xml:space="preserve">    field_def_camera_model: "The model number or name of a particular camera (e.g., 'PC900' or 'Trophy Cam HD')."</v>
      </c>
    </row>
    <row r="36" spans="2:17" ht="15">
      <c r="B36" s="12">
        <v>101</v>
      </c>
      <c r="C36" s="12" t="s">
        <v>2742</v>
      </c>
      <c r="D36" s="12" t="s">
        <v>846</v>
      </c>
      <c r="E36" s="30" t="s">
        <v>3042</v>
      </c>
      <c r="F36" s="30" t="str">
        <f>"{term}`"&amp;H36&amp;"`"</f>
        <v>{term}`**New Camera Model**`</v>
      </c>
      <c r="G36" s="15" t="s">
        <v>725</v>
      </c>
      <c r="H36" s="20" t="s">
        <v>623</v>
      </c>
      <c r="I36" s="17" t="str">
        <f>"(#"&amp;G36&amp;")=@{{ "&amp;D36&amp;"_"&amp;G36&amp;" }}@@: {{ "&amp;D36&amp;"_def_"&amp;G36&amp;" }}@@"</f>
        <v>(#camera_model_new)=@{{ field_camera_model_new }}@@: {{ field_def_camera_model_new }}@@</v>
      </c>
      <c r="J36" s="60">
        <v>999</v>
      </c>
      <c r="K36" s="60">
        <v>999</v>
      </c>
      <c r="L36" s="15"/>
      <c r="M36" s="18" t="b">
        <v>1</v>
      </c>
      <c r="N36" s="21" t="b">
        <v>0</v>
      </c>
      <c r="O36" s="21" t="b">
        <v>0</v>
      </c>
      <c r="P36" s="12" t="str">
        <f>"    "&amp;D36&amp;"_"&amp;G36&amp;": """&amp;H36&amp;""""</f>
        <v xml:space="preserve">    field_camera_model_new: "**New Camera Model**"</v>
      </c>
      <c r="Q36" s="12" t="str">
        <f>IF(K36=999,"",("    "&amp;D36&amp;"_def_"&amp;G36&amp;": """&amp;K36&amp;""""))</f>
        <v/>
      </c>
    </row>
    <row r="37" spans="2:17" ht="15">
      <c r="B37" s="12">
        <v>26</v>
      </c>
      <c r="C37" s="12" t="s">
        <v>2742</v>
      </c>
      <c r="D37" s="12" t="s">
        <v>846</v>
      </c>
      <c r="E37" s="30" t="s">
        <v>3264</v>
      </c>
      <c r="F37" s="30" t="str">
        <f>"{term}`"&amp;H37&amp;"`"</f>
        <v>{term}`**Camera Serial Number**`</v>
      </c>
      <c r="G37" s="15" t="s">
        <v>651</v>
      </c>
      <c r="H37" s="20" t="s">
        <v>2237</v>
      </c>
      <c r="I37" s="17" t="str">
        <f>"(#"&amp;G37&amp;")=@{{ "&amp;D37&amp;"_"&amp;G37&amp;" }}@@: {{ "&amp;D37&amp;"_def_"&amp;G37&amp;" }}@@"</f>
        <v>(#camera_serial_number)=@{{ field_camera_serial_number }}@@: {{ field_def_camera_serial_number }}@@</v>
      </c>
      <c r="J37" s="60" t="s">
        <v>741</v>
      </c>
      <c r="K37" s="60" t="s">
        <v>741</v>
      </c>
      <c r="L37" s="15"/>
      <c r="M37" s="18" t="b">
        <v>1</v>
      </c>
      <c r="N37" s="19" t="b">
        <v>1</v>
      </c>
      <c r="O37" s="19" t="b">
        <v>1</v>
      </c>
      <c r="P37" s="12" t="str">
        <f>"    "&amp;D37&amp;"_"&amp;G37&amp;": """&amp;H37&amp;""""</f>
        <v xml:space="preserve">    field_camera_serial_number: "**Camera Serial Number**"</v>
      </c>
      <c r="Q37" s="12" t="str">
        <f>IF(K37=999,"",("    "&amp;D37&amp;"_def_"&amp;G37&amp;": """&amp;K37&amp;""""))</f>
        <v xml:space="preserve">    field_def_camera_serial_number: "The serial number of a particular camera, which is usually found inside the camera cover (e.g., 'P900FF04152022')."</v>
      </c>
    </row>
    <row r="38" spans="2:17" ht="15">
      <c r="B38" s="12">
        <v>102</v>
      </c>
      <c r="C38" s="12" t="s">
        <v>2742</v>
      </c>
      <c r="D38" s="12" t="s">
        <v>846</v>
      </c>
      <c r="E38" s="30" t="s">
        <v>3043</v>
      </c>
      <c r="F38" s="30" t="str">
        <f>"{term}`"&amp;H38&amp;"`"</f>
        <v>{term}`**New Camera Serial Number**`</v>
      </c>
      <c r="G38" s="15" t="s">
        <v>726</v>
      </c>
      <c r="H38" s="20" t="s">
        <v>622</v>
      </c>
      <c r="I38" s="17" t="str">
        <f>"(#"&amp;G38&amp;")=@{{ "&amp;D38&amp;"_"&amp;G38&amp;" }}@@: {{ "&amp;D38&amp;"_def_"&amp;G38&amp;" }}@@"</f>
        <v>(#camera_serial_number_new)=@{{ field_camera_serial_number_new }}@@: {{ field_def_camera_serial_number_new }}@@</v>
      </c>
      <c r="J38" s="60">
        <v>999</v>
      </c>
      <c r="K38" s="60">
        <v>999</v>
      </c>
      <c r="L38" s="15"/>
      <c r="M38" s="18" t="b">
        <v>1</v>
      </c>
      <c r="N38" s="21" t="b">
        <v>0</v>
      </c>
      <c r="O38" s="21" t="b">
        <v>0</v>
      </c>
      <c r="P38" s="12" t="str">
        <f>"    "&amp;D38&amp;"_"&amp;G38&amp;": """&amp;H38&amp;""""</f>
        <v xml:space="preserve">    field_camera_serial_number_new: "**New Camera Serial Number**"</v>
      </c>
      <c r="Q38" s="12" t="str">
        <f>IF(K38=999,"",("    "&amp;D38&amp;"_def_"&amp;G38&amp;": """&amp;K38&amp;""""))</f>
        <v/>
      </c>
    </row>
    <row r="39" spans="2:17">
      <c r="B39" s="12">
        <v>27</v>
      </c>
      <c r="C39" s="12" t="s">
        <v>2738</v>
      </c>
      <c r="D39" s="12" t="s">
        <v>0</v>
      </c>
      <c r="E39" s="30" t="s">
        <v>3212</v>
      </c>
      <c r="F39" s="30" t="str">
        <f>"{term}`"&amp;H39&amp;"`"</f>
        <v>{term}`Camera spacing`</v>
      </c>
      <c r="G39" s="15" t="s">
        <v>567</v>
      </c>
      <c r="H39" s="17" t="s">
        <v>568</v>
      </c>
      <c r="I39" s="17" t="str">
        <f>"(#"&amp;G39&amp;")=@{{ "&amp;D39&amp;"_"&amp;G39&amp;" }}@@: {{ "&amp;D39&amp;"_def_"&amp;G39&amp;" }}@@"</f>
        <v>(#camera_spacing)=@{{ term_camera_spacing }}@@: {{ term_def_camera_spacing }}@@</v>
      </c>
      <c r="J39" s="60" t="s">
        <v>3454</v>
      </c>
      <c r="K39" s="60" t="s">
        <v>2302</v>
      </c>
      <c r="L39" s="15"/>
      <c r="M39" s="18" t="s">
        <v>380</v>
      </c>
      <c r="N39" s="21" t="b">
        <v>0</v>
      </c>
      <c r="O39" s="19" t="b">
        <v>1</v>
      </c>
      <c r="P39" s="12" t="str">
        <f>"    "&amp;D39&amp;"_"&amp;G39&amp;": """&amp;H39&amp;""""</f>
        <v xml:space="preserve">    term_camera_spacing: "Camera spacing"</v>
      </c>
      <c r="Q39" s="12" t="str">
        <f>IF(K39=999,"",("    "&amp;D39&amp;"_def_"&amp;G39&amp;": """&amp;K39&amp;""""))</f>
        <v xml:space="preserve">    term_def_camera_spacing: "The distance between cameras (i.e., also referred to as 'inter-trap distance'). This will be influenced by the chosen sampling design, the [survey](/09_gloss_ref/09_glossary.md#survey) Objectives, the Target Species and data analysis."</v>
      </c>
    </row>
    <row r="40" spans="2:17">
      <c r="B40" s="12">
        <v>32</v>
      </c>
      <c r="C40" s="12" t="s">
        <v>2747</v>
      </c>
      <c r="D40" s="12" t="s">
        <v>0</v>
      </c>
      <c r="E40" s="30" t="s">
        <v>3222</v>
      </c>
      <c r="F40" s="30" t="str">
        <f>"{term}`"&amp;H40&amp;"`"</f>
        <v>{term}`Crew`</v>
      </c>
      <c r="G40" s="15" t="s">
        <v>559</v>
      </c>
      <c r="H40" s="17" t="s">
        <v>560</v>
      </c>
      <c r="I40" s="17" t="str">
        <f>"(#"&amp;G40&amp;")=@{{ "&amp;D40&amp;"_"&amp;G40&amp;" }}@@: {{ "&amp;D40&amp;"_def_"&amp;G40&amp;" }}@@"</f>
        <v>(#crew)=@{{ term_crew }}@@: {{ term_def_crew }}@@</v>
      </c>
      <c r="J40" s="60" t="s">
        <v>742</v>
      </c>
      <c r="K40" s="60" t="s">
        <v>742</v>
      </c>
      <c r="L40" s="15"/>
      <c r="M40" s="18" t="s">
        <v>380</v>
      </c>
      <c r="N40" s="19" t="b">
        <v>1</v>
      </c>
      <c r="O40" s="19" t="b">
        <v>1</v>
      </c>
      <c r="P40" s="12" t="str">
        <f>"    "&amp;D40&amp;"_"&amp;G40&amp;": """&amp;H40&amp;""""</f>
        <v xml:space="preserve">    term_crew: "Crew"</v>
      </c>
      <c r="Q40" s="12" t="str">
        <f>IF(K40=999,"",("    "&amp;D40&amp;"_def_"&amp;G40&amp;": """&amp;K40&amp;""""))</f>
        <v xml:space="preserve">    term_def_crew: "The first and last names of all the individuals who collected data during the deployment visit ('Deployment Crew') and Service*/Retrieval visit ('Service*/Retrieval Crew')."</v>
      </c>
    </row>
    <row r="41" spans="2:17">
      <c r="B41" s="12">
        <v>33</v>
      </c>
      <c r="C41" s="15" t="s">
        <v>2740</v>
      </c>
      <c r="D41" s="12" t="s">
        <v>0</v>
      </c>
      <c r="E41" s="30" t="s">
        <v>3256</v>
      </c>
      <c r="F41" s="30" t="str">
        <f>"{term}`"&amp;H41&amp;"`"</f>
        <v>{term}`Cumulative detection probability`</v>
      </c>
      <c r="G41" s="15" t="s">
        <v>557</v>
      </c>
      <c r="H41" s="17" t="s">
        <v>558</v>
      </c>
      <c r="I41" s="17" t="str">
        <f>"(#"&amp;G41&amp;")=@{{ "&amp;D41&amp;"_"&amp;G41&amp;" }}@@: {{ "&amp;D41&amp;"_def_"&amp;G41&amp;" }}@@"</f>
        <v>(#cumulative_det_probability)=@{{ term_cumulative_det_probability }}@@: {{ term_def_cumulative_det_probability }}@@</v>
      </c>
      <c r="J41" s="60" t="s">
        <v>3455</v>
      </c>
      <c r="K41" s="60" t="s">
        <v>2303</v>
      </c>
      <c r="L41" s="15"/>
      <c r="M41" s="18" t="s">
        <v>380</v>
      </c>
      <c r="N41" s="21" t="b">
        <v>0</v>
      </c>
      <c r="O41" s="19" t="b">
        <v>1</v>
      </c>
      <c r="P41" s="12" t="str">
        <f>"    "&amp;D41&amp;"_"&amp;G41&amp;": """&amp;H41&amp;""""</f>
        <v xml:space="preserve">    term_cumulative_det_probability: "Cumulative detection probability"</v>
      </c>
      <c r="Q41" s="12" t="str">
        <f>IF(K41=999,"",("    "&amp;D41&amp;"_def_"&amp;G41&amp;": """&amp;K41&amp;""""))</f>
        <v xml:space="preserve">    term_def_cumulative_det_probability: "The probability of detecting a species at least once during the entire [survey](/09_gloss_ref/09_glossary.md#survey) (Steenweg et al., 2019)."</v>
      </c>
    </row>
    <row r="42" spans="2:17">
      <c r="B42" s="12">
        <v>34</v>
      </c>
      <c r="C42" s="12" t="s">
        <v>367</v>
      </c>
      <c r="D42" s="12" t="s">
        <v>0</v>
      </c>
      <c r="E42" s="30" t="s">
        <v>3249</v>
      </c>
      <c r="F42" s="30" t="str">
        <f>"{term}`"&amp;H42&amp;"`"</f>
        <v>{term}`Density`</v>
      </c>
      <c r="G42" s="15" t="s">
        <v>2217</v>
      </c>
      <c r="H42" s="17" t="s">
        <v>2226</v>
      </c>
      <c r="I42" s="17" t="str">
        <f>"(#"&amp;G42&amp;")=@{{ "&amp;D42&amp;"_"&amp;G42&amp;" }}@@: {{ "&amp;D42&amp;"_def_"&amp;G42&amp;" }}@@"</f>
        <v>(#density)=@{{ term_density }}@@: {{ term_def_density }}@@</v>
      </c>
      <c r="J42" s="60" t="s">
        <v>2836</v>
      </c>
      <c r="K42" s="60" t="s">
        <v>2836</v>
      </c>
      <c r="L42" s="15"/>
      <c r="M42" s="18" t="s">
        <v>380</v>
      </c>
      <c r="N42" s="19" t="b">
        <v>1</v>
      </c>
      <c r="O42" s="19" t="b">
        <v>1</v>
      </c>
      <c r="P42" s="12" t="str">
        <f>"    "&amp;D42&amp;"_"&amp;G42&amp;": """&amp;H42&amp;""""</f>
        <v xml:space="preserve">    term_density: "Density"</v>
      </c>
      <c r="Q42" s="12" t="str">
        <f>IF(K42=999,"",("    "&amp;D42&amp;"_def_"&amp;G42&amp;": """&amp;K42&amp;""""))</f>
        <v xml:space="preserve">    term_def_density: "The number of individuals per unit area ({{ ref_intext_wearn_gloverkapfer_2017 }})"</v>
      </c>
    </row>
    <row r="43" spans="2:17">
      <c r="B43" s="12">
        <v>35</v>
      </c>
      <c r="C43" s="12" t="s">
        <v>2744</v>
      </c>
      <c r="D43" s="12" t="s">
        <v>0</v>
      </c>
      <c r="E43" s="30" t="s">
        <v>3143</v>
      </c>
      <c r="F43" s="30" t="str">
        <f>"{term}`"&amp;H43&amp;"`"</f>
        <v>{term}`Deployment`</v>
      </c>
      <c r="G43" s="15" t="s">
        <v>555</v>
      </c>
      <c r="H43" s="17" t="s">
        <v>556</v>
      </c>
      <c r="I43" s="17" t="str">
        <f>"(#"&amp;G43&amp;")=@{{ "&amp;D43&amp;"_"&amp;G43&amp;" }}@@: {{ "&amp;D43&amp;"_def_"&amp;G43&amp;" }}@@"</f>
        <v>(#deployment)=@{{ term_deployment }}@@: {{ term_def_deployment }}@@</v>
      </c>
      <c r="J43" s="60" t="s">
        <v>825</v>
      </c>
      <c r="K43" s="60" t="s">
        <v>825</v>
      </c>
      <c r="L43" s="15"/>
      <c r="M43" s="18" t="s">
        <v>380</v>
      </c>
      <c r="N43" s="19" t="b">
        <v>1</v>
      </c>
      <c r="O43" s="19" t="b">
        <v>1</v>
      </c>
      <c r="P43" s="12" t="str">
        <f>"    "&amp;D43&amp;"_"&amp;G43&amp;": """&amp;H43&amp;""""</f>
        <v xml:space="preserve">    term_deployment: "Deployment"</v>
      </c>
      <c r="Q43" s="12" t="str">
        <f>IF(K43=999,"",("    "&amp;D43&amp;"_def_"&amp;G43&amp;": """&amp;K43&amp;""""))</f>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44" spans="2:17" ht="15">
      <c r="B44" s="12">
        <v>36</v>
      </c>
      <c r="C44" s="12" t="s">
        <v>2744</v>
      </c>
      <c r="D44" s="12" t="s">
        <v>846</v>
      </c>
      <c r="E44" s="30" t="s">
        <v>3232</v>
      </c>
      <c r="F44" s="30" t="str">
        <f>"{term}`"&amp;H44&amp;"`"</f>
        <v>{term}`**\*Deployment Area Photo Numbers**`</v>
      </c>
      <c r="G44" s="15" t="s">
        <v>700</v>
      </c>
      <c r="H44" s="20" t="s">
        <v>1886</v>
      </c>
      <c r="I44" s="17" t="str">
        <f>"(#"&amp;G44&amp;")=@{{ "&amp;D44&amp;"_"&amp;G44&amp;" }}@@: {{ "&amp;D44&amp;"_def_"&amp;G44&amp;" }}@@"</f>
        <v>(#deployment_area_photo_numbers)=@{{ field_deployment_area_photo_numbers }}@@: {{ field_def_deployment_area_photo_numbers }}@@</v>
      </c>
      <c r="J44" s="60" t="s">
        <v>743</v>
      </c>
      <c r="K44" s="60" t="s">
        <v>743</v>
      </c>
      <c r="L44" s="15" t="b">
        <v>1</v>
      </c>
      <c r="M44" s="18" t="b">
        <v>0</v>
      </c>
      <c r="N44" s="19" t="b">
        <v>1</v>
      </c>
      <c r="O44" s="19" t="b">
        <v>1</v>
      </c>
      <c r="P44" s="12" t="str">
        <f>"    "&amp;D44&amp;"_"&amp;G44&amp;": """&amp;H44&amp;""""</f>
        <v xml:space="preserve">    field_deployment_area_photo_numbers: "**\*Deployment Area Photo Numbers**"</v>
      </c>
      <c r="Q44" s="12" t="str">
        <f>IF(K44=999,"",("    "&amp;D44&amp;"_def_"&amp;G44&amp;": """&amp;K44&amp;""""))</f>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45" spans="2:17">
      <c r="B45" s="12">
        <v>37</v>
      </c>
      <c r="C45" s="12" t="s">
        <v>2744</v>
      </c>
      <c r="D45" s="12" t="s">
        <v>0</v>
      </c>
      <c r="E45" s="30" t="s">
        <v>3186</v>
      </c>
      <c r="F45" s="30" t="str">
        <f>"{term}`"&amp;H45&amp;"`"</f>
        <v>{term}`Deployment area photos`</v>
      </c>
      <c r="G45" s="15" t="s">
        <v>553</v>
      </c>
      <c r="H45" s="17" t="s">
        <v>554</v>
      </c>
      <c r="I45" s="17" t="str">
        <f>"(#"&amp;G45&amp;")=@{{ "&amp;D45&amp;"_"&amp;G45&amp;" }}@@: {{ "&amp;D45&amp;"_def_"&amp;G45&amp;" }}@@"</f>
        <v>(#deployment_area_photos)=@{{ term_deployment_area_photos }}@@: {{ term_def_deployment_area_photos }}@@</v>
      </c>
      <c r="J45" s="60" t="s">
        <v>826</v>
      </c>
      <c r="K45" s="60" t="s">
        <v>826</v>
      </c>
      <c r="L45" s="15"/>
      <c r="M45" s="18" t="s">
        <v>380</v>
      </c>
      <c r="N45" s="19" t="b">
        <v>1</v>
      </c>
      <c r="O45" s="19" t="b">
        <v>1</v>
      </c>
      <c r="P45" s="12" t="str">
        <f>"    "&amp;D45&amp;"_"&amp;G45&amp;": """&amp;H45&amp;""""</f>
        <v xml:space="preserve">    term_deployment_area_photos: "Deployment area photos"</v>
      </c>
      <c r="Q45" s="12" t="str">
        <f>IF(K45=999,"",("    "&amp;D45&amp;"_def_"&amp;G45&amp;": """&amp;K45&amp;""""))</f>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46" spans="2:17" ht="15">
      <c r="B46" s="12">
        <v>38</v>
      </c>
      <c r="C46" s="12" t="s">
        <v>2744</v>
      </c>
      <c r="D46" s="12" t="s">
        <v>846</v>
      </c>
      <c r="E46" s="30" t="s">
        <v>3289</v>
      </c>
      <c r="F46" s="30" t="str">
        <f>"{term}`"&amp;H46&amp;"`"</f>
        <v>{term}`**\*Deployment Area Photos Taken**`</v>
      </c>
      <c r="G46" s="15" t="s">
        <v>699</v>
      </c>
      <c r="H46" s="20" t="s">
        <v>1887</v>
      </c>
      <c r="I46" s="17" t="str">
        <f>"(#"&amp;G46&amp;")=@{{ "&amp;D46&amp;"_"&amp;G46&amp;" }}@@: {{ "&amp;D46&amp;"_def_"&amp;G46&amp;" }}@@"</f>
        <v>(#deployment_area_photos_taken)=@{{ field_deployment_area_photos_taken }}@@: {{ field_def_deployment_area_photos_taken }}@@</v>
      </c>
      <c r="J46" s="60" t="s">
        <v>827</v>
      </c>
      <c r="K46" s="60" t="s">
        <v>827</v>
      </c>
      <c r="L46" s="15"/>
      <c r="M46" s="18" t="b">
        <v>0</v>
      </c>
      <c r="N46" s="19" t="b">
        <v>1</v>
      </c>
      <c r="O46" s="19" t="b">
        <v>1</v>
      </c>
      <c r="P46" s="12" t="str">
        <f>"    "&amp;D46&amp;"_"&amp;G46&amp;": """&amp;H46&amp;""""</f>
        <v xml:space="preserve">    field_deployment_area_photos_taken: "**\*Deployment Area Photos Taken**"</v>
      </c>
      <c r="Q46" s="12" t="str">
        <f>IF(K46=999,"",("    "&amp;D46&amp;"_def_"&amp;G46&amp;": """&amp;K46&amp;""""))</f>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47" spans="2:17" ht="15">
      <c r="B47" s="12">
        <v>39</v>
      </c>
      <c r="C47" s="12" t="s">
        <v>2744</v>
      </c>
      <c r="D47" s="12" t="s">
        <v>846</v>
      </c>
      <c r="E47" s="30" t="s">
        <v>3170</v>
      </c>
      <c r="F47" s="30" t="str">
        <f>"{term}`"&amp;H47&amp;"`"</f>
        <v>{term}`**\*Deployment Comments**`</v>
      </c>
      <c r="G47" s="15" t="s">
        <v>697</v>
      </c>
      <c r="H47" s="20" t="s">
        <v>1888</v>
      </c>
      <c r="I47" s="17" t="str">
        <f>"(#"&amp;G47&amp;")=@{{ "&amp;D47&amp;"_"&amp;G47&amp;" }}@@: {{ "&amp;D47&amp;"_def_"&amp;G47&amp;" }}@@"</f>
        <v>(#deployment_comments)=@{{ field_deployment_comments }}@@: {{ field_def_deployment_comments }}@@</v>
      </c>
      <c r="J47" s="60" t="s">
        <v>698</v>
      </c>
      <c r="K47" s="60" t="s">
        <v>698</v>
      </c>
      <c r="L47" s="15"/>
      <c r="M47" s="18" t="b">
        <v>0</v>
      </c>
      <c r="N47" s="19" t="b">
        <v>1</v>
      </c>
      <c r="O47" s="19" t="b">
        <v>1</v>
      </c>
      <c r="P47" s="12" t="str">
        <f>"    "&amp;D47&amp;"_"&amp;G47&amp;": """&amp;H47&amp;""""</f>
        <v xml:space="preserve">    field_deployment_comments: "**\*Deployment Comments**"</v>
      </c>
      <c r="Q47" s="12" t="str">
        <f>IF(K47=999,"",("    "&amp;D47&amp;"_def_"&amp;G47&amp;": """&amp;K47&amp;""""))</f>
        <v xml:space="preserve">    field_def_deployment_comments: "Comments describing additional details about the deployment."</v>
      </c>
    </row>
    <row r="48" spans="2:17" ht="15">
      <c r="B48" s="12">
        <v>40</v>
      </c>
      <c r="C48" s="12" t="s">
        <v>2744</v>
      </c>
      <c r="D48" s="12" t="s">
        <v>846</v>
      </c>
      <c r="E48" s="30" t="s">
        <v>3224</v>
      </c>
      <c r="F48" s="30" t="str">
        <f>"{term}`"&amp;H48&amp;"`"</f>
        <v>{term}`**Deployment Crew**`</v>
      </c>
      <c r="G48" s="15" t="s">
        <v>649</v>
      </c>
      <c r="H48" s="20" t="s">
        <v>2238</v>
      </c>
      <c r="I48" s="17" t="str">
        <f>"(#"&amp;G48&amp;")=@{{ "&amp;D48&amp;"_"&amp;G48&amp;" }}@@: {{ "&amp;D48&amp;"_def_"&amp;G48&amp;" }}@@"</f>
        <v>(#deployment_crew)=@{{ field_deployment_crew }}@@: {{ field_def_deployment_crew }}@@</v>
      </c>
      <c r="J48" s="60" t="s">
        <v>650</v>
      </c>
      <c r="K48" s="60" t="s">
        <v>650</v>
      </c>
      <c r="L48" s="15"/>
      <c r="M48" s="18" t="b">
        <v>1</v>
      </c>
      <c r="N48" s="19" t="b">
        <v>1</v>
      </c>
      <c r="O48" s="19" t="b">
        <v>1</v>
      </c>
      <c r="P48" s="12" t="str">
        <f>"    "&amp;D48&amp;"_"&amp;G48&amp;": """&amp;H48&amp;""""</f>
        <v xml:space="preserve">    field_deployment_crew: "**Deployment Crew**"</v>
      </c>
      <c r="Q48" s="12" t="str">
        <f>IF(K48=999,"",("    "&amp;D48&amp;"_def_"&amp;G48&amp;": """&amp;K48&amp;""""))</f>
        <v xml:space="preserve">    field_def_deployment_crew: "The first and last names of the individuals who collected data during the deployment visit."</v>
      </c>
    </row>
    <row r="49" spans="2:17" ht="15">
      <c r="B49" s="12">
        <v>41</v>
      </c>
      <c r="C49" s="12" t="s">
        <v>2744</v>
      </c>
      <c r="D49" s="12" t="s">
        <v>846</v>
      </c>
      <c r="E49" s="30" t="s">
        <v>3210</v>
      </c>
      <c r="F49" s="30" t="str">
        <f>"{term}`"&amp;H49&amp;"`"</f>
        <v>{term}`**Deployment End Date Time (DD-MMM-YYYY HH:MM:SS)**`</v>
      </c>
      <c r="G49" s="15" t="s">
        <v>647</v>
      </c>
      <c r="H49" s="20" t="s">
        <v>2239</v>
      </c>
      <c r="I49" s="17" t="str">
        <f>"(#"&amp;G49&amp;")=@{{ "&amp;D49&amp;"_"&amp;G49&amp;" }}@@: {{ "&amp;D49&amp;"_def_"&amp;G49&amp;" }}@@"</f>
        <v>(#deployment_end_date_time)=@{{ field_deployment_end_date_time }}@@: {{ field_def_deployment_end_date_time }}@@</v>
      </c>
      <c r="J49" s="60" t="s">
        <v>648</v>
      </c>
      <c r="K49" s="60" t="s">
        <v>648</v>
      </c>
      <c r="L49" s="15"/>
      <c r="M49" s="18" t="b">
        <v>1</v>
      </c>
      <c r="N49" s="19" t="b">
        <v>1</v>
      </c>
      <c r="O49" s="19" t="b">
        <v>1</v>
      </c>
      <c r="P49" s="12" t="str">
        <f>"    "&amp;D49&amp;"_"&amp;G49&amp;": """&amp;H49&amp;""""</f>
        <v xml:space="preserve">    field_deployment_end_date_time: "**Deployment End Date Time (DD-MMM-YYYY HH:MM:SS)**"</v>
      </c>
      <c r="Q49" s="12" t="str">
        <f>IF(K49=999,"",("    "&amp;D49&amp;"_def_"&amp;G49&amp;": """&amp;K49&amp;""""))</f>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50" spans="2:17" ht="15">
      <c r="B50" s="12">
        <v>42</v>
      </c>
      <c r="C50" s="12" t="s">
        <v>2744</v>
      </c>
      <c r="D50" s="12" t="s">
        <v>846</v>
      </c>
      <c r="E50" s="30" t="s">
        <v>3273</v>
      </c>
      <c r="F50" s="30" t="str">
        <f>"{term}`"&amp;H50&amp;"`"</f>
        <v>{term}`**\*Deployment Image Count**`</v>
      </c>
      <c r="G50" s="15" t="s">
        <v>695</v>
      </c>
      <c r="H50" s="20" t="s">
        <v>1889</v>
      </c>
      <c r="I50" s="17" t="str">
        <f>"(#"&amp;G50&amp;")=@{{ "&amp;D50&amp;"_"&amp;G50&amp;" }}@@: {{ "&amp;D50&amp;"_def_"&amp;G50&amp;" }}@@"</f>
        <v>(#deployment_image_count)=@{{ field_deployment_image_count }}@@: {{ field_def_deployment_image_count }}@@</v>
      </c>
      <c r="J50" s="60" t="s">
        <v>696</v>
      </c>
      <c r="K50" s="60" t="s">
        <v>696</v>
      </c>
      <c r="L50" s="15"/>
      <c r="M50" s="18" t="b">
        <v>0</v>
      </c>
      <c r="N50" s="19" t="b">
        <v>1</v>
      </c>
      <c r="O50" s="21" t="b">
        <v>0</v>
      </c>
      <c r="P50" s="12" t="str">
        <f>"    "&amp;D50&amp;"_"&amp;G50&amp;": """&amp;H50&amp;""""</f>
        <v xml:space="preserve">    field_deployment_image_count: "**\*Deployment Image Count**"</v>
      </c>
      <c r="Q50" s="12" t="str">
        <f>IF(K50=999,"",("    "&amp;D50&amp;"_def_"&amp;G50&amp;": """&amp;K50&amp;""""))</f>
        <v xml:space="preserve">    field_def_deployment_image_count: "The total number of images collected during the deployment, including false triggers (i.e., empty images with no wildlife or human present species) and those triggered by a time-lapse setting (if applicable)."</v>
      </c>
    </row>
    <row r="51" spans="2:17">
      <c r="B51" s="12">
        <v>43</v>
      </c>
      <c r="C51" s="12" t="s">
        <v>2744</v>
      </c>
      <c r="D51" s="12" t="s">
        <v>0</v>
      </c>
      <c r="E51" s="30" t="s">
        <v>3181</v>
      </c>
      <c r="F51" s="30" t="str">
        <f>"{term}`"&amp;H51&amp;"`"</f>
        <v>{term}`Deployment metadata`</v>
      </c>
      <c r="G51" s="15" t="s">
        <v>550</v>
      </c>
      <c r="H51" s="17" t="s">
        <v>552</v>
      </c>
      <c r="I51" s="17" t="str">
        <f>"(#"&amp;G51&amp;")=@{{ "&amp;D51&amp;"_"&amp;G51&amp;" }}@@: {{ "&amp;D51&amp;"_def_"&amp;G51&amp;" }}@@"</f>
        <v>(#deployment_metadata)=@{{ term_deployment_metadata }}@@: {{ term_def_deployment_metadata }}@@</v>
      </c>
      <c r="J51" s="60" t="s">
        <v>551</v>
      </c>
      <c r="K51" s="60" t="s">
        <v>551</v>
      </c>
      <c r="L51" s="15"/>
      <c r="M51" s="18" t="s">
        <v>380</v>
      </c>
      <c r="N51" s="19" t="b">
        <v>1</v>
      </c>
      <c r="O51" s="19" t="b">
        <v>1</v>
      </c>
      <c r="P51" s="12" t="str">
        <f>"    "&amp;D51&amp;"_"&amp;G51&amp;": """&amp;H51&amp;""""</f>
        <v xml:space="preserve">    term_deployment_metadata: "Deployment metadata"</v>
      </c>
      <c r="Q51" s="12" t="str">
        <f>IF(K51=999,"",("    "&amp;D51&amp;"_def_"&amp;G51&amp;": """&amp;K51&amp;""""))</f>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52" spans="2:17" ht="15">
      <c r="B52" s="12">
        <v>44</v>
      </c>
      <c r="C52" s="12" t="s">
        <v>2744</v>
      </c>
      <c r="D52" s="12" t="s">
        <v>846</v>
      </c>
      <c r="E52" s="30" t="s">
        <v>3135</v>
      </c>
      <c r="F52" s="30" t="str">
        <f>"{term}`"&amp;H52&amp;"`"</f>
        <v>{term}`**Deployment Name**`</v>
      </c>
      <c r="G52" s="15" t="s">
        <v>646</v>
      </c>
      <c r="H52" s="20" t="s">
        <v>2240</v>
      </c>
      <c r="I52" s="17" t="str">
        <f>"(#"&amp;G52&amp;")=@{{ "&amp;D52&amp;"_"&amp;G52&amp;" }}@@: {{ "&amp;D52&amp;"_def_"&amp;G52&amp;" }}@@"</f>
        <v>(#deployment_name)=@{{ field_deployment_name }}@@: {{ field_def_deployment_name }}@@</v>
      </c>
      <c r="J52" s="60" t="s">
        <v>3456</v>
      </c>
      <c r="K52" s="60" t="s">
        <v>2297</v>
      </c>
      <c r="L52" s="15"/>
      <c r="M52" s="18" t="b">
        <v>1</v>
      </c>
      <c r="N52" s="19" t="b">
        <v>1</v>
      </c>
      <c r="O52" s="19" t="b">
        <v>1</v>
      </c>
      <c r="P52" s="12" t="str">
        <f>"    "&amp;D52&amp;"_"&amp;G52&amp;": """&amp;H52&amp;""""</f>
        <v xml:space="preserve">    field_deployment_name: "**Deployment Name**"</v>
      </c>
      <c r="Q52" s="12" t="str">
        <f>IF(K52=999,"",("    "&amp;D52&amp;"_def_"&amp;G52&amp;": """&amp;K52&amp;""""))</f>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53" spans="2:17" ht="15">
      <c r="B53" s="12">
        <v>45</v>
      </c>
      <c r="C53" s="12" t="s">
        <v>2744</v>
      </c>
      <c r="D53" s="12" t="s">
        <v>846</v>
      </c>
      <c r="E53" s="30" t="s">
        <v>3209</v>
      </c>
      <c r="F53" s="30" t="str">
        <f>"{term}`"&amp;H53&amp;"`"</f>
        <v>{term}`**Deployment Start Date Time (DD-MMM-YYYY HH:MM:SS)**`</v>
      </c>
      <c r="G53" s="15" t="s">
        <v>644</v>
      </c>
      <c r="H53" s="20" t="s">
        <v>2241</v>
      </c>
      <c r="I53" s="17" t="str">
        <f>"(#"&amp;G53&amp;")=@{{ "&amp;D53&amp;"_"&amp;G53&amp;" }}@@: {{ "&amp;D53&amp;"_def_"&amp;G53&amp;" }}@@"</f>
        <v>(#deployment_start_date_time)=@{{ field_deployment_start_date_time }}@@: {{ field_def_deployment_start_date_time }}@@</v>
      </c>
      <c r="J53" s="60" t="s">
        <v>645</v>
      </c>
      <c r="K53" s="60" t="s">
        <v>645</v>
      </c>
      <c r="L53" s="15"/>
      <c r="M53" s="18" t="b">
        <v>1</v>
      </c>
      <c r="N53" s="19" t="b">
        <v>1</v>
      </c>
      <c r="O53" s="19" t="b">
        <v>1</v>
      </c>
      <c r="P53" s="12" t="str">
        <f>"    "&amp;D53&amp;"_"&amp;G53&amp;": """&amp;H53&amp;""""</f>
        <v xml:space="preserve">    field_deployment_start_date_time: "**Deployment Start Date Time (DD-MMM-YYYY HH:MM:SS)**"</v>
      </c>
      <c r="Q53" s="12" t="str">
        <f>IF(K53=999,"",("    "&amp;D53&amp;"_def_"&amp;G53&amp;": """&amp;K53&amp;""""))</f>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54" spans="2:17">
      <c r="B54" s="12">
        <v>46</v>
      </c>
      <c r="C54" s="12" t="s">
        <v>2744</v>
      </c>
      <c r="D54" s="12" t="s">
        <v>0</v>
      </c>
      <c r="E54" s="30" t="s">
        <v>3279</v>
      </c>
      <c r="F54" s="30" t="str">
        <f>"{term}`"&amp;H54&amp;"`"</f>
        <v>{term}`Deployment visit`</v>
      </c>
      <c r="G54" s="15" t="s">
        <v>547</v>
      </c>
      <c r="H54" s="17" t="s">
        <v>549</v>
      </c>
      <c r="I54" s="17" t="str">
        <f>"(#"&amp;G54&amp;")=@{{ "&amp;D54&amp;"_"&amp;G54&amp;" }}@@: {{ "&amp;D54&amp;"_def_"&amp;G54&amp;" }}@@"</f>
        <v>(#deployment_visit)=@{{ term_deployment_visit }}@@: {{ term_def_deployment_visit }}@@</v>
      </c>
      <c r="J54" s="60" t="s">
        <v>548</v>
      </c>
      <c r="K54" s="60" t="s">
        <v>548</v>
      </c>
      <c r="L54" s="15"/>
      <c r="M54" s="18" t="s">
        <v>380</v>
      </c>
      <c r="N54" s="19" t="b">
        <v>1</v>
      </c>
      <c r="O54" s="19" t="b">
        <v>1</v>
      </c>
      <c r="P54" s="12" t="str">
        <f>"    "&amp;D54&amp;"_"&amp;G54&amp;": """&amp;H54&amp;""""</f>
        <v xml:space="preserve">    term_deployment_visit: "Deployment visit"</v>
      </c>
      <c r="Q54" s="12" t="str">
        <f>IF(K54=999,"",("    "&amp;D54&amp;"_def_"&amp;G54&amp;": """&amp;K54&amp;""""))</f>
        <v xml:space="preserve">    term_def_deployment_visit: "When a crew has gone to a location to deploy a remote camera."</v>
      </c>
    </row>
    <row r="55" spans="2:17">
      <c r="B55" s="12">
        <v>48</v>
      </c>
      <c r="C55" s="15" t="s">
        <v>2740</v>
      </c>
      <c r="D55" s="12" t="s">
        <v>0</v>
      </c>
      <c r="E55" s="30" t="s">
        <v>3048</v>
      </c>
      <c r="F55" s="30" t="str">
        <f>"{term}`"&amp;H55&amp;"`"</f>
        <v>{term}`Detection distance`</v>
      </c>
      <c r="G55" s="15" t="s">
        <v>544</v>
      </c>
      <c r="H55" s="17" t="s">
        <v>545</v>
      </c>
      <c r="I55" s="17" t="str">
        <f>"(#"&amp;G55&amp;")=@{{ "&amp;D55&amp;"_"&amp;G55&amp;" }}@@: {{ "&amp;D55&amp;"_def_"&amp;G55&amp;" }}@@"</f>
        <v>(#detection_distance)=@{{ term_detection_distance }}@@: {{ term_def_detection_distance }}@@</v>
      </c>
      <c r="J55" s="64" t="s">
        <v>3464</v>
      </c>
      <c r="K55" s="64" t="s">
        <v>3034</v>
      </c>
      <c r="L55" s="15"/>
      <c r="M55" s="18" t="s">
        <v>380</v>
      </c>
      <c r="N55" s="21" t="b">
        <v>0</v>
      </c>
      <c r="O55" s="19" t="b">
        <v>1</v>
      </c>
      <c r="P55" s="12" t="str">
        <f>"    "&amp;D55&amp;"_"&amp;G55&amp;": """&amp;H55&amp;""""</f>
        <v xml:space="preserve">    term_detection_distance: "Detection distance"</v>
      </c>
      <c r="Q55" s="12" t="str">
        <f>IF(K55=999,"",("    "&amp;D55&amp;"_def_"&amp;G55&amp;": """&amp;K55&amp;""""))</f>
        <v xml:space="preserve">    term_def_detection_distance: "The maximum distance that a sensor can detect a target'(Wearn and Glover-Kapfer, 2017)."</v>
      </c>
    </row>
    <row r="56" spans="2:17">
      <c r="B56" s="12">
        <v>47</v>
      </c>
      <c r="C56" s="15" t="s">
        <v>2740</v>
      </c>
      <c r="D56" s="12" t="s">
        <v>0</v>
      </c>
      <c r="E56" s="30" t="s">
        <v>3110</v>
      </c>
      <c r="F56" s="30" t="str">
        <f>"{term}`"&amp;H56&amp;"`"</f>
        <v>{term}`Detection 'event'`</v>
      </c>
      <c r="G56" s="15" t="s">
        <v>546</v>
      </c>
      <c r="H56" s="17" t="s">
        <v>1224</v>
      </c>
      <c r="I56" s="17" t="str">
        <f>"(#"&amp;G56&amp;")=@{{ "&amp;D56&amp;"_"&amp;G56&amp;" }}@@: {{ "&amp;D56&amp;"_def_"&amp;G56&amp;" }}@@"</f>
        <v>(#detection_event)=@{{ term_detection_event }}@@: {{ term_def_detection_event }}@@</v>
      </c>
      <c r="J56" s="60" t="s">
        <v>744</v>
      </c>
      <c r="K56" s="60" t="s">
        <v>744</v>
      </c>
      <c r="L56" s="15"/>
      <c r="M56" s="18" t="s">
        <v>380</v>
      </c>
      <c r="N56" s="19" t="b">
        <v>1</v>
      </c>
      <c r="O56" s="19" t="b">
        <v>1</v>
      </c>
      <c r="P56" s="12" t="str">
        <f>"    "&amp;D56&amp;"_"&amp;G56&amp;": """&amp;H56&amp;""""</f>
        <v xml:space="preserve">    term_detection_event: "Detection 'event'"</v>
      </c>
      <c r="Q56" s="12" t="str">
        <f>IF(K56=999,"",("    "&amp;D56&amp;"_def_"&amp;G56&amp;": """&amp;K56&amp;""""))</f>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57" spans="2:17">
      <c r="B57" s="12">
        <v>49</v>
      </c>
      <c r="C57" s="15" t="s">
        <v>2740</v>
      </c>
      <c r="D57" s="12" t="s">
        <v>0</v>
      </c>
      <c r="E57" s="30" t="s">
        <v>3253</v>
      </c>
      <c r="F57" s="30" t="str">
        <f>"{term}`"&amp;H57&amp;"`"</f>
        <v>{term}`Detection probability (aka detectability)`</v>
      </c>
      <c r="G57" s="15" t="s">
        <v>542</v>
      </c>
      <c r="H57" s="17" t="s">
        <v>543</v>
      </c>
      <c r="I57" s="17" t="str">
        <f>"(#"&amp;G57&amp;")=@{{ "&amp;D57&amp;"_"&amp;G57&amp;" }}@@: {{ "&amp;D57&amp;"_def_"&amp;G57&amp;" }}@@"</f>
        <v>(#detection_probability)=@{{ term_detection_probability }}@@: {{ term_def_detection_probability }}@@</v>
      </c>
      <c r="J57" s="60" t="s">
        <v>2264</v>
      </c>
      <c r="K57" s="60" t="s">
        <v>2264</v>
      </c>
      <c r="L57" s="15"/>
      <c r="M57" s="18" t="s">
        <v>380</v>
      </c>
      <c r="N57" s="21" t="b">
        <v>0</v>
      </c>
      <c r="O57" s="19" t="b">
        <v>1</v>
      </c>
      <c r="P57" s="12" t="str">
        <f>"    "&amp;D57&amp;"_"&amp;G57&amp;": """&amp;H57&amp;""""</f>
        <v xml:space="preserve">    term_detection_probability: "Detection probability (aka detectability)"</v>
      </c>
      <c r="Q57" s="12" t="str">
        <f>IF(K57=999,"",("    "&amp;D57&amp;"_def_"&amp;G57&amp;": """&amp;K57&amp;""""))</f>
        <v xml:space="preserve">    term_def_detection_probability: "The probability (likelihood) that an individual of the population of interest is included in the count at time or location *i*."</v>
      </c>
    </row>
    <row r="58" spans="2:17">
      <c r="B58" s="12">
        <v>50</v>
      </c>
      <c r="C58" s="15" t="s">
        <v>2740</v>
      </c>
      <c r="D58" s="12" t="s">
        <v>0</v>
      </c>
      <c r="E58" s="30" t="s">
        <v>3226</v>
      </c>
      <c r="F58" s="30" t="str">
        <f>"{term}`"&amp;H58&amp;"`"</f>
        <v>{term}`Detection rate`</v>
      </c>
      <c r="G58" s="15" t="s">
        <v>539</v>
      </c>
      <c r="H58" s="17" t="s">
        <v>541</v>
      </c>
      <c r="I58" s="17" t="str">
        <f>"(#"&amp;G58&amp;")=@{{ "&amp;D58&amp;"_"&amp;G58&amp;" }}@@: {{ "&amp;D58&amp;"_def_"&amp;G58&amp;" }}@@"</f>
        <v>(#detection_rate)=@{{ term_detection_rate }}@@: {{ term_def_detection_rate }}@@</v>
      </c>
      <c r="J58" s="60" t="s">
        <v>540</v>
      </c>
      <c r="K58" s="60" t="s">
        <v>540</v>
      </c>
      <c r="L58" s="15"/>
      <c r="M58" s="18" t="s">
        <v>380</v>
      </c>
      <c r="N58" s="21" t="b">
        <v>0</v>
      </c>
      <c r="O58" s="19" t="b">
        <v>1</v>
      </c>
      <c r="P58" s="12" t="str">
        <f>"    "&amp;D58&amp;"_"&amp;G58&amp;": """&amp;H58&amp;""""</f>
        <v xml:space="preserve">    term_detection_rate: "Detection rate"</v>
      </c>
      <c r="Q58" s="12" t="str">
        <f>IF(K58=999,"",("    "&amp;D58&amp;"_def_"&amp;G58&amp;": """&amp;K58&amp;""""))</f>
        <v xml:space="preserve">    term_def_detection_rate: "The frequency of independent detections within a specified time period."</v>
      </c>
    </row>
    <row r="59" spans="2:17">
      <c r="B59" s="12">
        <v>51</v>
      </c>
      <c r="C59" s="15" t="s">
        <v>2740</v>
      </c>
      <c r="D59" s="12" t="s">
        <v>0</v>
      </c>
      <c r="E59" s="30" t="s">
        <v>3192</v>
      </c>
      <c r="F59" s="30" t="str">
        <f>"{term}`"&amp;H59&amp;"`"</f>
        <v>{term}`Detection zone`</v>
      </c>
      <c r="G59" s="15" t="s">
        <v>536</v>
      </c>
      <c r="H59" s="17" t="s">
        <v>538</v>
      </c>
      <c r="I59" s="17" t="str">
        <f>"(#"&amp;G59&amp;")=@{{ "&amp;D59&amp;"_"&amp;G59&amp;" }}@@: {{ "&amp;D59&amp;"_def_"&amp;G59&amp;" }}@@"</f>
        <v>(#detection_zone)=@{{ term_detection_zone }}@@: {{ term_def_detection_zone }}@@</v>
      </c>
      <c r="J59" s="60" t="s">
        <v>537</v>
      </c>
      <c r="K59" s="60" t="s">
        <v>537</v>
      </c>
      <c r="L59" s="15"/>
      <c r="M59" s="18" t="s">
        <v>380</v>
      </c>
      <c r="N59" s="19" t="b">
        <v>1</v>
      </c>
      <c r="O59" s="19" t="b">
        <v>1</v>
      </c>
      <c r="P59" s="12" t="str">
        <f>"    "&amp;D59&amp;"_"&amp;G59&amp;": """&amp;H59&amp;""""</f>
        <v xml:space="preserve">    term_detection_zone: "Detection zone"</v>
      </c>
      <c r="Q59" s="12" t="str">
        <f>IF(K59=999,"",("    "&amp;D59&amp;"_def_"&amp;G59&amp;": """&amp;K59&amp;""""))</f>
        <v xml:space="preserve">    term_def_detection_zone: "The area (conical in shape) in which a remote camera can detect the heat signature and motion of an object (Rovero &amp; Zimmermann, 2016) (Figure 5)."</v>
      </c>
    </row>
    <row r="60" spans="2:17" ht="15">
      <c r="B60" s="12">
        <v>53</v>
      </c>
      <c r="C60" s="12" t="s">
        <v>2746</v>
      </c>
      <c r="D60" s="12" t="s">
        <v>846</v>
      </c>
      <c r="E60" s="30" t="s">
        <v>3216</v>
      </c>
      <c r="F60" s="30" t="str">
        <f>"{term}`"&amp;H60&amp;"`"</f>
        <v>{term}`**Easting Camera Location**`</v>
      </c>
      <c r="G60" s="15" t="s">
        <v>642</v>
      </c>
      <c r="H60" s="16" t="s">
        <v>643</v>
      </c>
      <c r="I60" s="17" t="str">
        <f>"(#"&amp;G60&amp;")=@{{ "&amp;D60&amp;"_"&amp;G60&amp;" }}@@: {{ "&amp;D60&amp;"_def_"&amp;G60&amp;" }}@@"</f>
        <v>(#easting_camera_location)=@{{ field_easting_camera_location }}@@: {{ field_def_easting_camera_location }}@@</v>
      </c>
      <c r="J60" s="60" t="s">
        <v>745</v>
      </c>
      <c r="K60" s="60" t="s">
        <v>745</v>
      </c>
      <c r="L60" s="15" t="b">
        <v>1</v>
      </c>
      <c r="M60" s="18" t="b">
        <v>1</v>
      </c>
      <c r="N60" s="19" t="b">
        <v>1</v>
      </c>
      <c r="O60" s="19" t="b">
        <v>1</v>
      </c>
      <c r="P60" s="12" t="str">
        <f>"    "&amp;D60&amp;"_"&amp;G60&amp;": """&amp;H60&amp;""""</f>
        <v xml:space="preserve">    field_easting_camera_location: "**Easting Camera Location**"</v>
      </c>
      <c r="Q60" s="12" t="str">
        <f>IF(K60=999,"",("    "&amp;D60&amp;"_def_"&amp;G60&amp;": """&amp;K60&amp;""""))</f>
        <v xml:space="preserve">    field_def_easting_camera_location: "The easting UTM coordinate of the camera location (e.g., '337875'). Record using the NAD83 datum. Leave blank if recording the Longitude instead."</v>
      </c>
    </row>
    <row r="61" spans="2:17">
      <c r="B61" s="12">
        <v>54</v>
      </c>
      <c r="C61" s="15" t="s">
        <v>2740</v>
      </c>
      <c r="D61" s="12" t="s">
        <v>0</v>
      </c>
      <c r="E61" s="30" t="s">
        <v>3213</v>
      </c>
      <c r="F61" s="30" t="str">
        <f>"{term}`"&amp;H61&amp;"`"</f>
        <v>{term}`Effective detection distance`</v>
      </c>
      <c r="G61" s="15" t="s">
        <v>532</v>
      </c>
      <c r="H61" s="17" t="s">
        <v>534</v>
      </c>
      <c r="I61" s="17" t="str">
        <f>"(#"&amp;G61&amp;")=@{{ "&amp;D61&amp;"_"&amp;G61&amp;" }}@@: {{ "&amp;D61&amp;"_def_"&amp;G61&amp;" }}@@"</f>
        <v>(#effective_detection_distance)=@{{ term_effective_detection_distance }}@@: {{ term_def_effective_detection_distance }}@@</v>
      </c>
      <c r="J61" s="60" t="s">
        <v>533</v>
      </c>
      <c r="K61" s="60" t="s">
        <v>533</v>
      </c>
      <c r="L61" s="15"/>
      <c r="M61" s="18" t="s">
        <v>380</v>
      </c>
      <c r="N61" s="21" t="b">
        <v>0</v>
      </c>
      <c r="O61" s="19" t="b">
        <v>1</v>
      </c>
      <c r="P61" s="12" t="str">
        <f>"    "&amp;D61&amp;"_"&amp;G61&amp;": """&amp;H61&amp;""""</f>
        <v xml:space="preserve">    term_effective_detection_distance: "Effective detection distance"</v>
      </c>
      <c r="Q61" s="12" t="str">
        <f>IF(K61=999,"",("    "&amp;D61&amp;"_def_"&amp;G61&amp;": """&amp;K61&amp;""""))</f>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62" spans="2:17" ht="15">
      <c r="B62" s="12">
        <v>55</v>
      </c>
      <c r="C62" s="15" t="s">
        <v>514</v>
      </c>
      <c r="D62" s="12" t="s">
        <v>846</v>
      </c>
      <c r="E62" s="30" t="s">
        <v>3290</v>
      </c>
      <c r="F62" s="30" t="str">
        <f>"{term}`"&amp;H62&amp;"`"</f>
        <v>{term}`**Event Type**`</v>
      </c>
      <c r="G62" s="15" t="s">
        <v>641</v>
      </c>
      <c r="H62" s="16" t="s">
        <v>2242</v>
      </c>
      <c r="I62" s="17" t="str">
        <f>"(#"&amp;G62&amp;")=@{{ "&amp;D62&amp;"_"&amp;G62&amp;" }}@@: {{ "&amp;D62&amp;"_def_"&amp;G62&amp;" }}@@"</f>
        <v>(#event_type)=@{{ field_event_type }}@@: {{ field_def_event_type }}@@</v>
      </c>
      <c r="J62" s="60" t="s">
        <v>746</v>
      </c>
      <c r="K62" s="60" t="s">
        <v>746</v>
      </c>
      <c r="L62" s="15"/>
      <c r="M62" s="18" t="b">
        <v>1</v>
      </c>
      <c r="N62" s="19" t="b">
        <v>1</v>
      </c>
      <c r="O62" s="21" t="b">
        <v>0</v>
      </c>
      <c r="P62" s="12" t="str">
        <f>"    "&amp;D62&amp;"_"&amp;G62&amp;": """&amp;H62&amp;""""</f>
        <v xml:space="preserve">    field_event_type: "**Event Type**"</v>
      </c>
      <c r="Q62" s="12" t="str">
        <f>IF(K62=999,"",("    "&amp;D62&amp;"_def_"&amp;G62&amp;": """&amp;K62&amp;""""))</f>
        <v xml:space="preserve">    field_def_event_type: "Whether detections were reported as an individual image captured by the camera ('Image'), a 'Sequence,' or 'Tag.'"</v>
      </c>
    </row>
    <row r="63" spans="2:17">
      <c r="B63" s="12">
        <v>56</v>
      </c>
      <c r="C63" s="15" t="s">
        <v>2740</v>
      </c>
      <c r="D63" s="12" t="s">
        <v>0</v>
      </c>
      <c r="E63" s="30" t="s">
        <v>3162</v>
      </c>
      <c r="F63" s="30" t="str">
        <f>"{term}`"&amp;H63&amp;"`"</f>
        <v>{term}`False trigger`</v>
      </c>
      <c r="G63" s="15" t="s">
        <v>529</v>
      </c>
      <c r="H63" s="17" t="s">
        <v>531</v>
      </c>
      <c r="I63" s="17" t="str">
        <f>"(#"&amp;G63&amp;")=@{{ "&amp;D63&amp;"_"&amp;G63&amp;" }}@@: {{ "&amp;D63&amp;"_def_"&amp;G63&amp;" }}@@"</f>
        <v>(#false_trigger)=@{{ term_false_trigger }}@@: {{ term_def_false_trigger }}@@</v>
      </c>
      <c r="J63" s="60" t="s">
        <v>530</v>
      </c>
      <c r="K63" s="60" t="s">
        <v>530</v>
      </c>
      <c r="L63" s="15"/>
      <c r="M63" s="18" t="s">
        <v>380</v>
      </c>
      <c r="N63" s="19" t="b">
        <v>1</v>
      </c>
      <c r="O63" s="19" t="b">
        <v>1</v>
      </c>
      <c r="P63" s="12" t="str">
        <f>"    "&amp;D63&amp;"_"&amp;G63&amp;": """&amp;H63&amp;""""</f>
        <v xml:space="preserve">    term_false_trigger: "False trigger"</v>
      </c>
      <c r="Q63" s="12" t="str">
        <f>IF(K63=999,"",("    "&amp;D63&amp;"_def_"&amp;G63&amp;": """&amp;K63&amp;""""))</f>
        <v xml:space="preserve">    term_def_false_trigger: "Blank images (no wildlife or human present). These images commonly occur when a camera is triggered by vegetation blowing in the wind."</v>
      </c>
    </row>
    <row r="64" spans="2:17">
      <c r="B64" s="12">
        <v>57</v>
      </c>
      <c r="C64" s="15" t="s">
        <v>2740</v>
      </c>
      <c r="D64" s="12" t="s">
        <v>0</v>
      </c>
      <c r="E64" s="30" t="s">
        <v>3220</v>
      </c>
      <c r="F64" s="30" t="str">
        <f>"{term}`"&amp;H64&amp;"`"</f>
        <v>{term}`Field of View (FOV)`</v>
      </c>
      <c r="G64" s="15" t="s">
        <v>527</v>
      </c>
      <c r="H64" s="17" t="s">
        <v>528</v>
      </c>
      <c r="I64" s="17" t="str">
        <f>"(#"&amp;G64&amp;")=@{{ "&amp;D64&amp;"_"&amp;G64&amp;" }}@@: {{ "&amp;D64&amp;"_def_"&amp;G64&amp;" }}@@"</f>
        <v>(#field_of_view)=@{{ term_field_of_view }}@@: {{ term_def_field_of_view }}@@</v>
      </c>
      <c r="J64" s="60" t="s">
        <v>2839</v>
      </c>
      <c r="K64" s="60" t="s">
        <v>2839</v>
      </c>
      <c r="L64" s="15"/>
      <c r="M64" s="18" t="s">
        <v>380</v>
      </c>
      <c r="N64" s="19" t="b">
        <v>1</v>
      </c>
      <c r="O64" s="19" t="b">
        <v>1</v>
      </c>
      <c r="P64" s="12" t="str">
        <f>"    "&amp;D64&amp;"_"&amp;G64&amp;": """&amp;H64&amp;""""</f>
        <v xml:space="preserve">    term_field_of_view: "Field of View (FOV)"</v>
      </c>
      <c r="Q64" s="12" t="str">
        <f>IF(K64=999,"",("    "&amp;D64&amp;"_def_"&amp;G64&amp;": """&amp;K64&amp;""""))</f>
        <v xml:space="preserve">    term_def_field_of_view: "The extent of a scene that is visible in an image (Figure 5); a large FOV is obtained by 'zooming out' from a scene, whilst 'zooming in' will result in a smaller FOV ({{ ref_intext_wearn_gloverkapfer_2017 }})."</v>
      </c>
    </row>
    <row r="65" spans="2:17">
      <c r="B65" s="12">
        <v>126</v>
      </c>
      <c r="C65" s="15" t="s">
        <v>2740</v>
      </c>
      <c r="D65" s="12" t="s">
        <v>0</v>
      </c>
      <c r="E65" s="30" t="s">
        <v>3193</v>
      </c>
      <c r="F65" s="30" t="str">
        <f>"{term}`"&amp;H65&amp;"`"</f>
        <v>{term}`Registration area`</v>
      </c>
      <c r="G65" s="15" t="s">
        <v>456</v>
      </c>
      <c r="H65" s="17" t="s">
        <v>458</v>
      </c>
      <c r="I65" s="17" t="str">
        <f>"(#"&amp;G65&amp;")=@{{ "&amp;D65&amp;"_"&amp;G65&amp;" }}@@: {{ "&amp;D65&amp;"_def_"&amp;G65&amp;" }}@@"</f>
        <v>(#fov_registration_area)=@{{ term_fov_registration_area }}@@: {{ term_def_fov_registration_area }}@@</v>
      </c>
      <c r="J65" s="60" t="s">
        <v>457</v>
      </c>
      <c r="K65" s="60" t="s">
        <v>457</v>
      </c>
      <c r="L65" s="15"/>
      <c r="M65" s="18" t="s">
        <v>380</v>
      </c>
      <c r="N65" s="21" t="b">
        <v>0</v>
      </c>
      <c r="O65" s="19" t="b">
        <v>1</v>
      </c>
      <c r="P65" s="12" t="str">
        <f>"    "&amp;D65&amp;"_"&amp;G65&amp;": """&amp;H65&amp;""""</f>
        <v xml:space="preserve">    term_fov_registration_area: "Registration area"</v>
      </c>
      <c r="Q65" s="12" t="str">
        <f>IF(K65=999,"",("    "&amp;D65&amp;"_def_"&amp;G65&amp;": """&amp;K65&amp;""""))</f>
        <v xml:space="preserve">    term_def_fov_registration_area: "The area in which an animal entering has at least some probability of being captured on the image."</v>
      </c>
    </row>
    <row r="66" spans="2:17" ht="15">
      <c r="B66" s="12">
        <v>59</v>
      </c>
      <c r="C66" s="12" t="s">
        <v>2741</v>
      </c>
      <c r="D66" s="12" t="s">
        <v>846</v>
      </c>
      <c r="E66" s="30" t="s">
        <v>3131</v>
      </c>
      <c r="F66" s="30" t="str">
        <f>"{term}`"&amp;H66&amp;"`"</f>
        <v>{term}`**FOV Target Feature**`</v>
      </c>
      <c r="G66" s="15" t="s">
        <v>639</v>
      </c>
      <c r="H66" s="16" t="s">
        <v>640</v>
      </c>
      <c r="I66" s="17" t="str">
        <f>"(#"&amp;G66&amp;")=@{{ "&amp;D66&amp;"_"&amp;G66&amp;" }}@@: {{ "&amp;D66&amp;"_def_"&amp;G66&amp;" }}@@"</f>
        <v>(#fov_target)=@{{ field_fov_target }}@@: {{ field_def_fov_target }}@@</v>
      </c>
      <c r="J66" s="60" t="s">
        <v>747</v>
      </c>
      <c r="K66" s="60" t="s">
        <v>747</v>
      </c>
      <c r="L66" s="15" t="b">
        <v>1</v>
      </c>
      <c r="M66" s="18" t="b">
        <v>1</v>
      </c>
      <c r="N66" s="19" t="b">
        <v>1</v>
      </c>
      <c r="O66" s="19" t="b">
        <v>1</v>
      </c>
      <c r="P66" s="12" t="str">
        <f>"    "&amp;D66&amp;"_"&amp;G66&amp;": """&amp;H66&amp;""""</f>
        <v xml:space="preserve">    field_fov_target: "**FOV Target Feature**"</v>
      </c>
      <c r="Q66" s="12" t="str">
        <f>IF(K66=999,"",("    "&amp;D66&amp;"_def_"&amp;G66&amp;": """&amp;K66&amp;""""))</f>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67" spans="2:17" ht="15">
      <c r="B67" s="12">
        <v>60</v>
      </c>
      <c r="C67" s="12" t="s">
        <v>2741</v>
      </c>
      <c r="D67" s="12" t="s">
        <v>846</v>
      </c>
      <c r="E67" s="30" t="s">
        <v>3215</v>
      </c>
      <c r="F67" s="30" t="str">
        <f>"{term}`"&amp;H67&amp;"`"</f>
        <v>{term}`**\*FOV Target Feature Distance (m)**`</v>
      </c>
      <c r="G67" s="15" t="s">
        <v>693</v>
      </c>
      <c r="H67" s="16" t="s">
        <v>1890</v>
      </c>
      <c r="I67" s="17" t="str">
        <f>"(#"&amp;G67&amp;")=@{{ "&amp;D67&amp;"_"&amp;G67&amp;" }}@@: {{ "&amp;D67&amp;"_def_"&amp;G67&amp;" }}@@"</f>
        <v>(#fov_target_distance)=@{{ field_fov_target_distance }}@@: {{ field_def_fov_target_distance }}@@</v>
      </c>
      <c r="J67" s="60" t="s">
        <v>694</v>
      </c>
      <c r="K67" s="60" t="s">
        <v>694</v>
      </c>
      <c r="L67" s="15" t="b">
        <v>1</v>
      </c>
      <c r="M67" s="18" t="b">
        <v>0</v>
      </c>
      <c r="N67" s="19" t="b">
        <v>1</v>
      </c>
      <c r="O67" s="19" t="b">
        <v>1</v>
      </c>
      <c r="P67" s="12" t="str">
        <f>"    "&amp;D67&amp;"_"&amp;G67&amp;": """&amp;H67&amp;""""</f>
        <v xml:space="preserve">    field_fov_target_distance: "**\*FOV Target Feature Distance (m)**"</v>
      </c>
      <c r="Q67" s="12" t="str">
        <f>IF(K67=999,"",("    "&amp;D67&amp;"_def_"&amp;G67&amp;": """&amp;K67&amp;""""))</f>
        <v xml:space="preserve">    field_def_fov_target_distance: "The distance from the camera to the FOV Target Feature (in metres; to the nearest 0.5 m). Leave blank if not applicable."</v>
      </c>
    </row>
    <row r="68" spans="2:17">
      <c r="B68" s="12">
        <v>186</v>
      </c>
      <c r="C68" s="15" t="s">
        <v>2740</v>
      </c>
      <c r="D68" s="12" t="s">
        <v>0</v>
      </c>
      <c r="E68" s="30" t="s">
        <v>3196</v>
      </c>
      <c r="F68" s="30" t="str">
        <f>"{term}`"&amp;H68&amp;"`"</f>
        <v>{term}`Viewshed`</v>
      </c>
      <c r="G68" s="15" t="s">
        <v>395</v>
      </c>
      <c r="H68" s="15" t="s">
        <v>397</v>
      </c>
      <c r="I68" s="17" t="str">
        <f>"(#"&amp;G68&amp;")=@{{ "&amp;D68&amp;"_"&amp;G68&amp;" }}@@: {{ "&amp;D68&amp;"_def_"&amp;G68&amp;" }}@@"</f>
        <v>(#fov_viewshed)=@{{ term_fov_viewshed }}@@: {{ term_def_fov_viewshed }}@@</v>
      </c>
      <c r="J68" s="60" t="s">
        <v>396</v>
      </c>
      <c r="K68" s="60" t="s">
        <v>396</v>
      </c>
      <c r="L68" s="15"/>
      <c r="M68" s="18" t="s">
        <v>380</v>
      </c>
      <c r="N68" s="21" t="b">
        <v>0</v>
      </c>
      <c r="O68" s="19" t="b">
        <v>1</v>
      </c>
      <c r="P68" s="12" t="str">
        <f>"    "&amp;D68&amp;"_"&amp;G68&amp;": """&amp;H68&amp;""""</f>
        <v xml:space="preserve">    term_fov_viewshed: "Viewshed"</v>
      </c>
      <c r="Q68" s="12" t="str">
        <f>IF(K68=999,"",("    "&amp;D68&amp;"_def_"&amp;G68&amp;": """&amp;K68&amp;""""))</f>
        <v xml:space="preserve">    term_def_fov_viewshed: "The area visible to the camera as determined by its lens angle (in degrees) and trigger distance (Moeller et al., 2023)."</v>
      </c>
    </row>
    <row r="69" spans="2:17">
      <c r="B69" s="12">
        <v>187</v>
      </c>
      <c r="C69" s="15" t="s">
        <v>2740</v>
      </c>
      <c r="D69" s="12" t="s">
        <v>0</v>
      </c>
      <c r="E69" s="30" t="s">
        <v>3184</v>
      </c>
      <c r="F69" s="30" t="str">
        <f>"{term}`"&amp;H69&amp;"`"</f>
        <v>{term}`Viewshed density estimators`</v>
      </c>
      <c r="G69" s="15" t="s">
        <v>2220</v>
      </c>
      <c r="H69" s="17" t="s">
        <v>2221</v>
      </c>
      <c r="I69" s="17" t="str">
        <f>"(#"&amp;G69&amp;")=@{{ "&amp;D69&amp;"_"&amp;G69&amp;" }}@@: {{ "&amp;D69&amp;"_def_"&amp;G69&amp;" }}@@"</f>
        <v>(#fov_viewshed_density_estimators)=@{{ term_fov_viewshed_density_estimators }}@@: {{ term_def_fov_viewshed_density_estimators }}@@</v>
      </c>
      <c r="J69" s="60" t="s">
        <v>2304</v>
      </c>
      <c r="K69" s="60" t="s">
        <v>2304</v>
      </c>
      <c r="L69" s="15"/>
      <c r="M69" s="18" t="s">
        <v>380</v>
      </c>
      <c r="N69" s="21" t="b">
        <v>0</v>
      </c>
      <c r="O69" s="19" t="b">
        <v>1</v>
      </c>
      <c r="P69" s="12" t="str">
        <f>"    "&amp;D69&amp;"_"&amp;G69&amp;": """&amp;H69&amp;""""</f>
        <v xml:space="preserve">    term_fov_viewshed_density_estimators: "Viewshed density estimators"</v>
      </c>
      <c r="Q69" s="12" t="str">
        <f>IF(K69=999,"",("    "&amp;D69&amp;"_def_"&amp;G69&amp;": """&amp;K69&amp;""""))</f>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70" spans="2:17" ht="15">
      <c r="B70" s="12">
        <v>61</v>
      </c>
      <c r="C70" s="12" t="s">
        <v>2739</v>
      </c>
      <c r="D70" s="12" t="s">
        <v>846</v>
      </c>
      <c r="E70" s="30" t="s">
        <v>3238</v>
      </c>
      <c r="F70" s="30" t="str">
        <f>"{term}`"&amp;H70&amp;"`"</f>
        <v>{term}`**GPS Unit Accuracy (m) **`</v>
      </c>
      <c r="G70" s="15" t="s">
        <v>638</v>
      </c>
      <c r="H70" s="20" t="s">
        <v>2243</v>
      </c>
      <c r="I70" s="17" t="str">
        <f>"(#"&amp;G70&amp;")=@{{ "&amp;D70&amp;"_"&amp;G70&amp;" }}@@: {{ "&amp;D70&amp;"_def_"&amp;G70&amp;" }}@@"</f>
        <v>(#gps_unit_accuracy)=@{{ field_gps_unit_accuracy }}@@: {{ field_def_gps_unit_accuracy }}@@</v>
      </c>
      <c r="J70" s="60" t="s">
        <v>748</v>
      </c>
      <c r="K70" s="60" t="s">
        <v>748</v>
      </c>
      <c r="L70" s="15"/>
      <c r="M70" s="18" t="b">
        <v>1</v>
      </c>
      <c r="N70" s="19" t="b">
        <v>1</v>
      </c>
      <c r="O70" s="19" t="b">
        <v>1</v>
      </c>
      <c r="P70" s="12" t="str">
        <f>"    "&amp;D70&amp;"_"&amp;G70&amp;": """&amp;H70&amp;""""</f>
        <v xml:space="preserve">    field_gps_unit_accuracy: "**GPS Unit Accuracy (m) **"</v>
      </c>
      <c r="Q70" s="12" t="str">
        <f>IF(K70=999,"",("    "&amp;D70&amp;"_def_"&amp;G70&amp;": """&amp;K70&amp;""""))</f>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71" spans="2:17" ht="15">
      <c r="B71" s="12">
        <v>62</v>
      </c>
      <c r="C71" s="15" t="s">
        <v>514</v>
      </c>
      <c r="D71" s="12" t="s">
        <v>846</v>
      </c>
      <c r="E71" s="30" t="s">
        <v>3190</v>
      </c>
      <c r="F71" s="30" t="str">
        <f>"{term}`"&amp;H71&amp;"`"</f>
        <v>{term}`**\*Human Transport Mode*/Activity**`</v>
      </c>
      <c r="G71" s="15" t="s">
        <v>692</v>
      </c>
      <c r="H71" s="20" t="s">
        <v>1891</v>
      </c>
      <c r="I71" s="17" t="str">
        <f>"(#"&amp;G71&amp;")=@{{ "&amp;D71&amp;"_"&amp;G71&amp;" }}@@: {{ "&amp;D71&amp;"_def_"&amp;G71&amp;" }}@@"</f>
        <v>(#human_transport_mode_activity)=@{{ field_human_transport_mode_activity }}@@: {{ field_def_human_transport_mode_activity }}@@</v>
      </c>
      <c r="J71" s="60" t="s">
        <v>749</v>
      </c>
      <c r="K71" s="60" t="s">
        <v>749</v>
      </c>
      <c r="L71" s="15" t="b">
        <v>1</v>
      </c>
      <c r="M71" s="18" t="b">
        <v>0</v>
      </c>
      <c r="N71" s="19" t="b">
        <v>1</v>
      </c>
      <c r="O71" s="21" t="b">
        <v>0</v>
      </c>
      <c r="P71" s="12" t="str">
        <f>"    "&amp;D71&amp;"_"&amp;G71&amp;": """&amp;H71&amp;""""</f>
        <v xml:space="preserve">    field_human_transport_mode_activity: "**\*Human Transport Mode*/Activity**"</v>
      </c>
      <c r="Q71" s="12" t="str">
        <f>IF(K71=999,"",("    "&amp;D71&amp;"_def_"&amp;G71&amp;": """&amp;K71&amp;""""))</f>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72" spans="2:17">
      <c r="B72" s="12">
        <v>64</v>
      </c>
      <c r="C72" s="12" t="s">
        <v>522</v>
      </c>
      <c r="D72" s="12" t="s">
        <v>0</v>
      </c>
      <c r="E72" s="30" t="s">
        <v>3151</v>
      </c>
      <c r="F72" s="30" t="str">
        <f>"{term}`"&amp;H72&amp;"`"</f>
        <v>{term}`Image`</v>
      </c>
      <c r="G72" s="15" t="s">
        <v>522</v>
      </c>
      <c r="H72" s="17" t="s">
        <v>523</v>
      </c>
      <c r="I72" s="17" t="str">
        <f>"(#"&amp;G72&amp;")=@{{ "&amp;D72&amp;"_"&amp;G72&amp;" }}@@: {{ "&amp;D72&amp;"_def_"&amp;G72&amp;" }}@@"</f>
        <v>(#image)=@{{ term_image }}@@: {{ term_def_image }}@@</v>
      </c>
      <c r="J72" s="60" t="s">
        <v>750</v>
      </c>
      <c r="K72" s="60" t="s">
        <v>750</v>
      </c>
      <c r="L72" s="15"/>
      <c r="M72" s="18" t="s">
        <v>380</v>
      </c>
      <c r="N72" s="19" t="b">
        <v>1</v>
      </c>
      <c r="O72" s="19" t="b">
        <v>1</v>
      </c>
      <c r="P72" s="12" t="str">
        <f>"    "&amp;D72&amp;"_"&amp;G72&amp;": """&amp;H72&amp;""""</f>
        <v xml:space="preserve">    term_image: "Image"</v>
      </c>
      <c r="Q72" s="12" t="str">
        <f>IF(K72=999,"",("    "&amp;D72&amp;"_def_"&amp;G72&amp;": """&amp;K72&amp;""""))</f>
        <v xml:space="preserve">    term_def_image: "An individual image captured by a camera, which may be part of a multi-image sequence (recorded as 'Image Name')."</v>
      </c>
    </row>
    <row r="73" spans="2:17">
      <c r="B73" s="12">
        <v>65</v>
      </c>
      <c r="C73" s="15" t="s">
        <v>514</v>
      </c>
      <c r="D73" s="12" t="s">
        <v>0</v>
      </c>
      <c r="E73" s="30" t="s">
        <v>3258</v>
      </c>
      <c r="F73" s="30" t="str">
        <f>"{term}`"&amp;H73&amp;"`"</f>
        <v>{term}`Image classification`</v>
      </c>
      <c r="G73" s="15" t="s">
        <v>520</v>
      </c>
      <c r="H73" s="17" t="s">
        <v>521</v>
      </c>
      <c r="I73" s="17" t="str">
        <f>"(#"&amp;G73&amp;")=@{{ "&amp;D73&amp;"_"&amp;G73&amp;" }}@@: {{ "&amp;D73&amp;"_def_"&amp;G73&amp;" }}@@"</f>
        <v>(#image_classification)=@{{ term_image_classification }}@@: {{ term_def_image_classification }}@@</v>
      </c>
      <c r="J73" s="60" t="s">
        <v>751</v>
      </c>
      <c r="K73" s="60" t="s">
        <v>751</v>
      </c>
      <c r="L73" s="15"/>
      <c r="M73" s="18" t="s">
        <v>380</v>
      </c>
      <c r="N73" s="21" t="b">
        <v>0</v>
      </c>
      <c r="O73" s="19" t="b">
        <v>1</v>
      </c>
      <c r="P73" s="12" t="str">
        <f>"    "&amp;D73&amp;"_"&amp;G73&amp;": """&amp;H73&amp;""""</f>
        <v xml:space="preserve">    term_image_classification: "Image classification"</v>
      </c>
      <c r="Q73" s="12" t="str">
        <f>IF(K73=999,"",("    "&amp;D73&amp;"_def_"&amp;G73&amp;": """&amp;K73&amp;""""))</f>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74" spans="2:17">
      <c r="B74" s="12">
        <v>66</v>
      </c>
      <c r="C74" s="15" t="s">
        <v>514</v>
      </c>
      <c r="D74" s="12" t="s">
        <v>0</v>
      </c>
      <c r="E74" s="30" t="s">
        <v>3234</v>
      </c>
      <c r="F74" s="30" t="str">
        <f>"{term}`"&amp;H74&amp;"`"</f>
        <v>{term}`Image classification confidence `</v>
      </c>
      <c r="G74" s="15" t="s">
        <v>517</v>
      </c>
      <c r="H74" s="17" t="s">
        <v>519</v>
      </c>
      <c r="I74" s="17" t="str">
        <f>"(#"&amp;G74&amp;")=@{{ "&amp;D74&amp;"_"&amp;G74&amp;" }}@@: {{ "&amp;D74&amp;"_def_"&amp;G74&amp;" }}@@"</f>
        <v>(#image_classification_confidence)=@{{ term_image_classification_confidence }}@@: {{ term_def_image_classification_confidence }}@@</v>
      </c>
      <c r="J74" s="60" t="s">
        <v>518</v>
      </c>
      <c r="K74" s="60" t="s">
        <v>518</v>
      </c>
      <c r="L74" s="15"/>
      <c r="M74" s="18" t="s">
        <v>380</v>
      </c>
      <c r="N74" s="21" t="b">
        <v>0</v>
      </c>
      <c r="O74" s="19" t="b">
        <v>1</v>
      </c>
      <c r="P74" s="12" t="str">
        <f>"    "&amp;D74&amp;"_"&amp;G74&amp;": """&amp;H74&amp;""""</f>
        <v xml:space="preserve">    term_image_classification_confidence: "Image classification confidence "</v>
      </c>
      <c r="Q74" s="12" t="str">
        <f>IF(K74=999,"",("    "&amp;D74&amp;"_def_"&amp;G74&amp;": """&amp;K74&amp;""""))</f>
        <v xml:space="preserve">    term_def_image_classification_confidence: "The likelihood of an image containing an object of a certain class (Fennell et al., 2022)."</v>
      </c>
    </row>
    <row r="75" spans="2:17" ht="15">
      <c r="B75" s="12">
        <v>67</v>
      </c>
      <c r="C75" s="12" t="s">
        <v>2743</v>
      </c>
      <c r="D75" s="12" t="s">
        <v>846</v>
      </c>
      <c r="E75" s="30" t="s">
        <v>3230</v>
      </c>
      <c r="F75" s="30" t="str">
        <f>"{term}`"&amp;H75&amp;"`"</f>
        <v>{term}`**\*Image Flash Output**`</v>
      </c>
      <c r="G75" s="15" t="s">
        <v>691</v>
      </c>
      <c r="H75" s="20" t="s">
        <v>1892</v>
      </c>
      <c r="I75" s="17" t="str">
        <f>"(#"&amp;G75&amp;")=@{{ "&amp;D75&amp;"_"&amp;G75&amp;" }}@@: {{ "&amp;D75&amp;"_def_"&amp;G75&amp;" }}@@"</f>
        <v>(#image_flash_output)=@{{ field_image_flash_output }}@@: {{ field_def_image_flash_output }}@@</v>
      </c>
      <c r="J75" s="60" t="s">
        <v>828</v>
      </c>
      <c r="K75" s="60" t="s">
        <v>828</v>
      </c>
      <c r="L75" s="15" t="b">
        <v>1</v>
      </c>
      <c r="M75" s="18" t="b">
        <v>0</v>
      </c>
      <c r="N75" s="19" t="b">
        <v>1</v>
      </c>
      <c r="O75" s="21" t="b">
        <v>0</v>
      </c>
      <c r="P75" s="12" t="str">
        <f>"    "&amp;D75&amp;"_"&amp;G75&amp;": """&amp;H75&amp;""""</f>
        <v xml:space="preserve">    field_image_flash_output: "**\*Image Flash Output**"</v>
      </c>
      <c r="Q75" s="12" t="str">
        <f>IF(K75=999,"",("    "&amp;D75&amp;"_def_"&amp;G75&amp;": """&amp;K75&amp;""""))</f>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76" spans="2:17" ht="15">
      <c r="B76" s="12">
        <v>68</v>
      </c>
      <c r="C76" s="12" t="s">
        <v>2743</v>
      </c>
      <c r="D76" s="12" t="s">
        <v>846</v>
      </c>
      <c r="E76" s="30" t="s">
        <v>3231</v>
      </c>
      <c r="F76" s="30" t="str">
        <f>"{term}`"&amp;H76&amp;"`"</f>
        <v>{term}`**\*Image Infrared Illuminator`</v>
      </c>
      <c r="G76" s="15" t="s">
        <v>690</v>
      </c>
      <c r="H76" s="20" t="s">
        <v>1893</v>
      </c>
      <c r="I76" s="17" t="str">
        <f>"(#"&amp;G76&amp;")=@{{ "&amp;D76&amp;"_"&amp;G76&amp;" }}@@: {{ "&amp;D76&amp;"_def_"&amp;G76&amp;" }}@@"</f>
        <v>(#image_infrared_illuminator)=@{{ field_image_infrared_illuminator }}@@: {{ field_def_image_infrared_illuminator }}@@</v>
      </c>
      <c r="J76" s="60" t="s">
        <v>752</v>
      </c>
      <c r="K76" s="60" t="s">
        <v>752</v>
      </c>
      <c r="L76" s="15" t="b">
        <v>1</v>
      </c>
      <c r="M76" s="18" t="b">
        <v>0</v>
      </c>
      <c r="N76" s="19" t="b">
        <v>1</v>
      </c>
      <c r="O76" s="21" t="b">
        <v>0</v>
      </c>
      <c r="P76" s="12" t="str">
        <f>"    "&amp;D76&amp;"_"&amp;G76&amp;": """&amp;H76&amp;""""</f>
        <v xml:space="preserve">    field_image_infrared_illuminator: "**\*Image Infrared Illuminator"</v>
      </c>
      <c r="Q76" s="12" t="str">
        <f>IF(K76=999,"",("    "&amp;D76&amp;"_def_"&amp;G76&amp;": """&amp;K76&amp;""""))</f>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77" spans="2:17" ht="15">
      <c r="B77" s="12">
        <v>69</v>
      </c>
      <c r="C77" s="12" t="s">
        <v>2742</v>
      </c>
      <c r="D77" s="12" t="s">
        <v>846</v>
      </c>
      <c r="E77" s="30" t="s">
        <v>3139</v>
      </c>
      <c r="F77" s="30" t="str">
        <f>"{term}`"&amp;H77&amp;"`"</f>
        <v>{term}`**Image Name**`</v>
      </c>
      <c r="G77" s="15" t="s">
        <v>637</v>
      </c>
      <c r="H77" s="20" t="s">
        <v>2244</v>
      </c>
      <c r="I77" s="17" t="str">
        <f>"(#"&amp;G77&amp;")=@{{ "&amp;D77&amp;"_"&amp;G77&amp;" }}@@: {{ "&amp;D77&amp;"_def_"&amp;G77&amp;" }}@@"</f>
        <v>(#image_name)=@{{ field_image_name }}@@: {{ field_def_image_name }}@@</v>
      </c>
      <c r="J77" s="60" t="s">
        <v>753</v>
      </c>
      <c r="K77" s="60" t="s">
        <v>753</v>
      </c>
      <c r="L77" s="15"/>
      <c r="M77" s="18" t="b">
        <v>1</v>
      </c>
      <c r="N77" s="19" t="b">
        <v>1</v>
      </c>
      <c r="O77" s="19" t="b">
        <v>1</v>
      </c>
      <c r="P77" s="12" t="str">
        <f>"    "&amp;D77&amp;"_"&amp;G77&amp;": """&amp;H77&amp;""""</f>
        <v xml:space="preserve">    field_image_name: "**Image Name**"</v>
      </c>
      <c r="Q77" s="12" t="str">
        <f>IF(K77=999,"",("    "&amp;D77&amp;"_def_"&amp;G77&amp;": """&amp;K77&amp;""""))</f>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78" spans="2:17">
      <c r="B78" s="12">
        <v>70</v>
      </c>
      <c r="C78" s="15" t="s">
        <v>514</v>
      </c>
      <c r="D78" s="12" t="s">
        <v>0</v>
      </c>
      <c r="E78" s="30" t="s">
        <v>3265</v>
      </c>
      <c r="F78" s="30" t="str">
        <f>"{term}`"&amp;H78&amp;"`"</f>
        <v>{term}`Image processing`</v>
      </c>
      <c r="G78" s="15" t="s">
        <v>514</v>
      </c>
      <c r="H78" s="15" t="s">
        <v>516</v>
      </c>
      <c r="I78" s="17" t="str">
        <f>"(#"&amp;G78&amp;")=@{{ "&amp;D78&amp;"_"&amp;G78&amp;" }}@@: {{ "&amp;D78&amp;"_def_"&amp;G78&amp;" }}@@"</f>
        <v>(#image_processing)=@{{ term_image_processing }}@@: {{ term_def_image_processing }}@@</v>
      </c>
      <c r="J78" s="60" t="s">
        <v>515</v>
      </c>
      <c r="K78" s="60" t="s">
        <v>515</v>
      </c>
      <c r="L78" s="15"/>
      <c r="M78" s="18" t="s">
        <v>380</v>
      </c>
      <c r="N78" s="19" t="b">
        <v>1</v>
      </c>
      <c r="O78" s="19" t="b">
        <v>1</v>
      </c>
      <c r="P78" s="12" t="str">
        <f>"    "&amp;D78&amp;"_"&amp;G78&amp;": """&amp;H78&amp;""""</f>
        <v xml:space="preserve">    term_image_processing: "Image processing"</v>
      </c>
      <c r="Q78" s="12" t="str">
        <f>IF(K78=999,"",("    "&amp;D78&amp;"_def_"&amp;G78&amp;": """&amp;K78&amp;""""))</f>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79" spans="2:17">
      <c r="B79" s="12">
        <v>71</v>
      </c>
      <c r="C79" s="15" t="s">
        <v>514</v>
      </c>
      <c r="D79" s="12" t="s">
        <v>0</v>
      </c>
      <c r="E79" s="30" t="s">
        <v>3252</v>
      </c>
      <c r="F79" s="30" t="str">
        <f>"{term}`"&amp;H79&amp;"`"</f>
        <v>{term}`Image Sequence`</v>
      </c>
      <c r="G79" s="15" t="s">
        <v>512</v>
      </c>
      <c r="H79" s="15" t="s">
        <v>513</v>
      </c>
      <c r="I79" s="17" t="str">
        <f>"(#"&amp;G79&amp;")=@{{ "&amp;D79&amp;"_"&amp;G79&amp;" }}@@: {{ "&amp;D79&amp;"_def_"&amp;G79&amp;" }}@@"</f>
        <v>(#image_sequence)=@{{ term_image_sequence }}@@: {{ term_def_image_sequence }}@@</v>
      </c>
      <c r="J79" s="60" t="s">
        <v>754</v>
      </c>
      <c r="K79" s="60" t="s">
        <v>754</v>
      </c>
      <c r="L79" s="15" t="b">
        <v>1</v>
      </c>
      <c r="M79" s="18" t="s">
        <v>380</v>
      </c>
      <c r="N79" s="19" t="b">
        <v>1</v>
      </c>
      <c r="O79" s="19" t="b">
        <v>0</v>
      </c>
      <c r="P79" s="12" t="str">
        <f>"    "&amp;D79&amp;"_"&amp;G79&amp;": """&amp;H79&amp;""""</f>
        <v xml:space="preserve">    term_image_sequence: "Image Sequence"</v>
      </c>
      <c r="Q79" s="12" t="str">
        <f>IF(K79=999,"",("    "&amp;D79&amp;"_def_"&amp;G79&amp;": """&amp;K79&amp;""""))</f>
        <v xml:space="preserve">    term_def_image_sequence: "The order of the image in a rapid-fire sequence as reported in the image Exif data (text; e.g., '1 of 1' or '1 of 3'). Leave blank if not applicable."</v>
      </c>
    </row>
    <row r="80" spans="2:17" ht="15">
      <c r="B80" s="12">
        <v>76</v>
      </c>
      <c r="C80" s="12" t="s">
        <v>522</v>
      </c>
      <c r="D80" s="12" t="s">
        <v>846</v>
      </c>
      <c r="E80" s="30" t="s">
        <v>3171</v>
      </c>
      <c r="F80" s="30" t="str">
        <f>"{term}`"&amp;H80&amp;"`"</f>
        <v>{term}`**\*Image*/Sequence Comments`</v>
      </c>
      <c r="G80" s="15" t="s">
        <v>688</v>
      </c>
      <c r="H80" s="20" t="s">
        <v>1895</v>
      </c>
      <c r="I80" s="17" t="str">
        <f>"(#"&amp;G80&amp;")=@{{ "&amp;D80&amp;"_"&amp;G80&amp;" }}@@: {{ "&amp;D80&amp;"_def_"&amp;G80&amp;" }}@@"</f>
        <v>(#image_sequence_comments)=@{{ field_image_sequence_comments }}@@: {{ field_def_image_sequence_comments }}@@</v>
      </c>
      <c r="J80" s="60" t="s">
        <v>829</v>
      </c>
      <c r="K80" s="60" t="s">
        <v>829</v>
      </c>
      <c r="L80" s="15"/>
      <c r="M80" s="18" t="b">
        <v>0</v>
      </c>
      <c r="N80" s="19" t="b">
        <v>1</v>
      </c>
      <c r="O80" s="21" t="b">
        <v>0</v>
      </c>
      <c r="P80" s="12" t="str">
        <f>"    "&amp;D80&amp;"_"&amp;G80&amp;": """&amp;H80&amp;""""</f>
        <v xml:space="preserve">    field_image_sequence_comments: "**\*Image*/Sequence Comments"</v>
      </c>
      <c r="Q80" s="12" t="str">
        <f>IF(K80=999,"",("    "&amp;D80&amp;"_def_"&amp;G80&amp;": """&amp;K80&amp;""""))</f>
        <v xml:space="preserve">    field_def_image_sequence_comments: "Comments describing additional details about the image*/sequence."</v>
      </c>
    </row>
    <row r="81" spans="2:17" ht="15">
      <c r="B81" s="12">
        <v>77</v>
      </c>
      <c r="C81" s="15" t="s">
        <v>514</v>
      </c>
      <c r="D81" s="12" t="s">
        <v>846</v>
      </c>
      <c r="E81" s="30" t="s">
        <v>3206</v>
      </c>
      <c r="F81" s="30" t="str">
        <f>"{term}`"&amp;H81&amp;"`"</f>
        <v>{term}`**Image*/Sequence Date Time (DD-MMM-YYYY HH:MM:SS)**`</v>
      </c>
      <c r="G81" s="15" t="s">
        <v>633</v>
      </c>
      <c r="H81" s="20" t="s">
        <v>634</v>
      </c>
      <c r="I81" s="17" t="str">
        <f>"(#"&amp;G81&amp;")=@{{ "&amp;D81&amp;"_"&amp;G81&amp;" }}@@: {{ "&amp;D81&amp;"_def_"&amp;G81&amp;" }}@@"</f>
        <v>(#image_sequence_date_time)=@{{ field_image_sequence_date_time }}@@: {{ field_def_image_sequence_date_time }}@@</v>
      </c>
      <c r="J81" s="67" t="s">
        <v>830</v>
      </c>
      <c r="K81" s="67" t="s">
        <v>830</v>
      </c>
      <c r="L81" s="15"/>
      <c r="M81" s="18" t="b">
        <v>1</v>
      </c>
      <c r="N81" s="19" t="b">
        <v>1</v>
      </c>
      <c r="O81" s="21" t="b">
        <v>0</v>
      </c>
      <c r="P81" s="12" t="str">
        <f>"    "&amp;D81&amp;"_"&amp;G81&amp;": """&amp;H81&amp;""""</f>
        <v xml:space="preserve">    field_image_sequence_date_time: "**Image*/Sequence Date Time (DD-MMM-YYYY HH:MM:SS)**"</v>
      </c>
      <c r="Q81" s="12" t="str">
        <f>IF(K81=999,"",("    "&amp;D81&amp;"_def_"&amp;G81&amp;": """&amp;K81&amp;""""))</f>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82" spans="2:17" ht="15">
      <c r="B82" s="12">
        <v>72</v>
      </c>
      <c r="C82" s="12" t="s">
        <v>2749</v>
      </c>
      <c r="D82" s="12" t="s">
        <v>846</v>
      </c>
      <c r="E82" s="30" t="s">
        <v>3208</v>
      </c>
      <c r="F82" s="30" t="str">
        <f>"{term}`"&amp;H82&amp;"`"</f>
        <v>{term}`**Image Set End Date Time (DD-MMM-YYYY HH:MM:SS)**`</v>
      </c>
      <c r="G82" s="15" t="s">
        <v>636</v>
      </c>
      <c r="H82" s="20" t="s">
        <v>2245</v>
      </c>
      <c r="I82" s="17" t="str">
        <f>"(#"&amp;G82&amp;")=@{{ "&amp;D82&amp;"_"&amp;G82&amp;" }}@@: {{ "&amp;D82&amp;"_def_"&amp;G82&amp;" }}@@"</f>
        <v>(#image_set_end_date_time)=@{{ field_image_set_end_date_time }}@@: {{ field_def_image_set_end_date_time }}@@</v>
      </c>
      <c r="J82" s="60" t="s">
        <v>755</v>
      </c>
      <c r="K82" s="60" t="s">
        <v>755</v>
      </c>
      <c r="L82" s="15"/>
      <c r="M82" s="18" t="b">
        <v>1</v>
      </c>
      <c r="N82" s="19" t="b">
        <v>1</v>
      </c>
      <c r="O82" s="19" t="b">
        <v>1</v>
      </c>
      <c r="P82" s="12" t="str">
        <f>"    "&amp;D82&amp;"_"&amp;G82&amp;": """&amp;H82&amp;""""</f>
        <v xml:space="preserve">    field_image_set_end_date_time: "**Image Set End Date Time (DD-MMM-YYYY HH:MM:SS)**"</v>
      </c>
      <c r="Q82" s="12" t="str">
        <f>IF(K82=999,"",("    "&amp;D82&amp;"_def_"&amp;G82&amp;": """&amp;K82&amp;""""))</f>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83" spans="2:17" ht="15">
      <c r="B83" s="12">
        <v>73</v>
      </c>
      <c r="C83" s="12" t="s">
        <v>2749</v>
      </c>
      <c r="D83" s="12" t="s">
        <v>846</v>
      </c>
      <c r="E83" s="30" t="s">
        <v>3207</v>
      </c>
      <c r="F83" s="30" t="str">
        <f>"{term}`"&amp;H83&amp;"`"</f>
        <v>{term}`**Image Set Start Date Time (DD-MMM-YYYY HH:MM:SS)**`</v>
      </c>
      <c r="G83" s="15" t="s">
        <v>635</v>
      </c>
      <c r="H83" s="20" t="s">
        <v>2246</v>
      </c>
      <c r="I83" s="17" t="str">
        <f>"(#"&amp;G83&amp;")=@{{ "&amp;D83&amp;"_"&amp;G83&amp;" }}@@: {{ "&amp;D83&amp;"_def_"&amp;G83&amp;" }}@@"</f>
        <v>(#image_set_start_date_time)=@{{ field_image_set_start_date_time }}@@: {{ field_def_image_set_start_date_time }}@@</v>
      </c>
      <c r="J83" s="60" t="s">
        <v>756</v>
      </c>
      <c r="K83" s="60" t="s">
        <v>756</v>
      </c>
      <c r="L83" s="15"/>
      <c r="M83" s="18" t="b">
        <v>1</v>
      </c>
      <c r="N83" s="19" t="b">
        <v>1</v>
      </c>
      <c r="O83" s="19" t="b">
        <v>1</v>
      </c>
      <c r="P83" s="12" t="str">
        <f>"    "&amp;D83&amp;"_"&amp;G83&amp;": """&amp;H83&amp;""""</f>
        <v xml:space="preserve">    field_image_set_start_date_time: "**Image Set Start Date Time (DD-MMM-YYYY HH:MM:SS)**"</v>
      </c>
      <c r="Q83" s="12" t="str">
        <f>IF(K83=999,"",("    "&amp;D83&amp;"_def_"&amp;G83&amp;": """&amp;K83&amp;""""))</f>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84" spans="2:17">
      <c r="B84" s="12">
        <v>74</v>
      </c>
      <c r="C84" s="15" t="s">
        <v>514</v>
      </c>
      <c r="D84" s="12" t="s">
        <v>0</v>
      </c>
      <c r="E84" s="30" t="s">
        <v>3259</v>
      </c>
      <c r="F84" s="30" t="str">
        <f>"{term}`"&amp;H84&amp;"`"</f>
        <v>{term}`Image tagging`</v>
      </c>
      <c r="G84" s="15" t="s">
        <v>509</v>
      </c>
      <c r="H84" s="17" t="s">
        <v>511</v>
      </c>
      <c r="I84" s="17" t="str">
        <f>"(#"&amp;G84&amp;")=@{{ "&amp;D84&amp;"_"&amp;G84&amp;" }}@@: {{ "&amp;D84&amp;"_def_"&amp;G84&amp;" }}@@"</f>
        <v>(#image_tagging)=@{{ term_image_tagging }}@@: {{ term_def_image_tagging }}@@</v>
      </c>
      <c r="J84" s="60" t="s">
        <v>510</v>
      </c>
      <c r="K84" s="60" t="s">
        <v>510</v>
      </c>
      <c r="L84" s="15"/>
      <c r="M84" s="18" t="s">
        <v>380</v>
      </c>
      <c r="N84" s="21" t="b">
        <v>0</v>
      </c>
      <c r="O84" s="19" t="b">
        <v>1</v>
      </c>
      <c r="P84" s="12" t="str">
        <f>"    "&amp;D84&amp;"_"&amp;G84&amp;": """&amp;H84&amp;""""</f>
        <v xml:space="preserve">    term_image_tagging: "Image tagging"</v>
      </c>
      <c r="Q84" s="12" t="str">
        <f>IF(K84=999,"",("    "&amp;D84&amp;"_def_"&amp;G84&amp;": """&amp;K84&amp;""""))</f>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85" spans="2:17" ht="15">
      <c r="B85" s="12">
        <v>75</v>
      </c>
      <c r="C85" s="12" t="s">
        <v>2743</v>
      </c>
      <c r="D85" s="12" t="s">
        <v>846</v>
      </c>
      <c r="E85" s="30" t="s">
        <v>3275</v>
      </c>
      <c r="F85" s="30" t="str">
        <f>"{term}`"&amp;H85&amp;"`"</f>
        <v>{term}`**\*Image Trigger Mode`</v>
      </c>
      <c r="G85" s="15" t="s">
        <v>689</v>
      </c>
      <c r="H85" s="20" t="s">
        <v>1894</v>
      </c>
      <c r="I85" s="17" t="str">
        <f>"(#"&amp;G85&amp;")=@{{ "&amp;D85&amp;"_"&amp;G85&amp;" }}@@: {{ "&amp;D85&amp;"_def_"&amp;G85&amp;" }}@@"</f>
        <v>(#image_trigger_mode)=@{{ field_image_trigger_mode }}@@: {{ field_def_image_trigger_mode }}@@</v>
      </c>
      <c r="J85" s="60" t="s">
        <v>757</v>
      </c>
      <c r="K85" s="60" t="s">
        <v>757</v>
      </c>
      <c r="L85" s="15" t="b">
        <v>1</v>
      </c>
      <c r="M85" s="18" t="b">
        <v>0</v>
      </c>
      <c r="N85" s="19" t="b">
        <v>1</v>
      </c>
      <c r="O85" s="21" t="b">
        <v>0</v>
      </c>
      <c r="P85" s="12" t="str">
        <f>"    "&amp;D85&amp;"_"&amp;G85&amp;": """&amp;H85&amp;""""</f>
        <v xml:space="preserve">    field_image_trigger_mode: "**\*Image Trigger Mode"</v>
      </c>
      <c r="Q85" s="12" t="str">
        <f>IF(K85=999,"",("    "&amp;D85&amp;"_def_"&amp;G85&amp;": """&amp;K85&amp;""""))</f>
        <v xml:space="preserve">    field_def_image_trigger_mode: "The type of trigger mode used to capture the image as reported in the image Exif data (e.g., 'Time Lapse,' 'Motion Detection,' 'CodeLoc Not Entered,' 'External Sensor'). Record 'Unknown' if not known."</v>
      </c>
    </row>
    <row r="86" spans="2:17">
      <c r="B86" s="12">
        <v>78</v>
      </c>
      <c r="D86" s="12" t="s">
        <v>0</v>
      </c>
      <c r="E86" s="30" t="s">
        <v>3189</v>
      </c>
      <c r="F86" s="30" t="str">
        <f>"{term}`"&amp;H86&amp;"`"</f>
        <v>{term}`Imperfect detection`</v>
      </c>
      <c r="G86" s="15" t="s">
        <v>507</v>
      </c>
      <c r="H86" s="17" t="s">
        <v>508</v>
      </c>
      <c r="I86" s="17" t="str">
        <f>"(#"&amp;G86&amp;")=@{{ "&amp;D86&amp;"_"&amp;G86&amp;" }}@@: {{ "&amp;D86&amp;"_def_"&amp;G86&amp;" }}@@"</f>
        <v>(#imperfect_detection)=@{{ term_imperfect_detection }}@@: {{ term_def_imperfect_detection }}@@</v>
      </c>
      <c r="J86" s="60" t="s">
        <v>758</v>
      </c>
      <c r="K86" s="60" t="s">
        <v>758</v>
      </c>
      <c r="L86" s="15"/>
      <c r="M86" s="18" t="s">
        <v>380</v>
      </c>
      <c r="N86" s="21" t="b">
        <v>0</v>
      </c>
      <c r="O86" s="19" t="b">
        <v>1</v>
      </c>
      <c r="P86" s="12" t="str">
        <f>"    "&amp;D86&amp;"_"&amp;G86&amp;": """&amp;H86&amp;""""</f>
        <v xml:space="preserve">    term_imperfect_detection: "Imperfect detection"</v>
      </c>
      <c r="Q86" s="12" t="str">
        <f>IF(K86=999,"",("    "&amp;D86&amp;"_def_"&amp;G86&amp;": """&amp;K86&amp;""""))</f>
        <v xml:space="preserve">    term_def_imperfect_detection: "Species are often detected 'imperfectly,' meaning that they are not always detected when they are present (e.g., due to cover of vegetation, cryptic nature or small size) (MacKenzie et al., 2004)."</v>
      </c>
    </row>
    <row r="87" spans="2:17">
      <c r="B87" s="12">
        <v>79</v>
      </c>
      <c r="D87" s="12" t="s">
        <v>0</v>
      </c>
      <c r="E87" s="30" t="s">
        <v>3174</v>
      </c>
      <c r="F87" s="30" t="str">
        <f>"{term}`"&amp;H87&amp;"`"</f>
        <v>{term}`Independent detections`</v>
      </c>
      <c r="G87" s="15" t="s">
        <v>504</v>
      </c>
      <c r="H87" s="17" t="s">
        <v>506</v>
      </c>
      <c r="I87" s="17" t="str">
        <f>"(#"&amp;G87&amp;")=@{{ "&amp;D87&amp;"_"&amp;G87&amp;" }}@@: {{ "&amp;D87&amp;"_def_"&amp;G87&amp;" }}@@"</f>
        <v>(#independent_detections)=@{{ term_independent_detections }}@@: {{ term_def_independent_detections }}@@</v>
      </c>
      <c r="J87" s="60" t="s">
        <v>505</v>
      </c>
      <c r="K87" s="60" t="s">
        <v>505</v>
      </c>
      <c r="L87" s="15"/>
      <c r="M87" s="18" t="s">
        <v>380</v>
      </c>
      <c r="N87" s="21" t="b">
        <v>0</v>
      </c>
      <c r="O87" s="19" t="b">
        <v>1</v>
      </c>
      <c r="P87" s="12" t="str">
        <f>"    "&amp;D87&amp;"_"&amp;G87&amp;": """&amp;H87&amp;""""</f>
        <v xml:space="preserve">    term_independent_detections: "Independent detections"</v>
      </c>
      <c r="Q87" s="12" t="str">
        <f>IF(K87=999,"",("    "&amp;D87&amp;"_def_"&amp;G87&amp;": """&amp;K87&amp;""""))</f>
        <v xml:space="preserve">    term_def_independent_detections: "Detections that are deemed to be independent based on a user-defined threshold (e.g., 30 minutes)."</v>
      </c>
    </row>
    <row r="88" spans="2:17" ht="15">
      <c r="B88" s="12">
        <v>80</v>
      </c>
      <c r="C88" s="15" t="s">
        <v>514</v>
      </c>
      <c r="D88" s="12" t="s">
        <v>846</v>
      </c>
      <c r="E88" s="30" t="s">
        <v>3251</v>
      </c>
      <c r="F88" s="30" t="str">
        <f>"{term}`"&amp;H88&amp;"`"</f>
        <v>{term}`**Individual Count**`</v>
      </c>
      <c r="G88" s="15" t="s">
        <v>632</v>
      </c>
      <c r="H88" s="20" t="s">
        <v>2247</v>
      </c>
      <c r="I88" s="17" t="str">
        <f>"(#"&amp;G88&amp;")=@{{ "&amp;D88&amp;"_"&amp;G88&amp;" }}@@: {{ "&amp;D88&amp;"_def_"&amp;G88&amp;" }}@@"</f>
        <v>(#individual_count)=@{{ field_individual_count }}@@: {{ field_def_individual_count }}@@</v>
      </c>
      <c r="J88" s="60" t="s">
        <v>831</v>
      </c>
      <c r="K88" s="60" t="s">
        <v>831</v>
      </c>
      <c r="L88" s="15"/>
      <c r="M88" s="18" t="b">
        <v>1</v>
      </c>
      <c r="N88" s="19" t="b">
        <v>1</v>
      </c>
      <c r="O88" s="19" t="b">
        <v>1</v>
      </c>
      <c r="P88" s="12" t="str">
        <f>"    "&amp;D88&amp;"_"&amp;G88&amp;": """&amp;H88&amp;""""</f>
        <v xml:space="preserve">    field_individual_count: "**Individual Count**"</v>
      </c>
      <c r="Q88" s="12" t="str">
        <f>IF(K88=999,"",("    "&amp;D88&amp;"_def_"&amp;G88&amp;": """&amp;K88&amp;""""))</f>
        <v xml:space="preserve">    field_def_individual_count: "The number of unique individuals being categorized. Depending on the Event Type, this may be recorded as the total number of individuals, or according to Age Class and*/or Sex Class."</v>
      </c>
    </row>
    <row r="89" spans="2:17">
      <c r="B89" s="12">
        <v>83</v>
      </c>
      <c r="D89" s="12" t="s">
        <v>0</v>
      </c>
      <c r="E89" s="30" t="s">
        <v>3219</v>
      </c>
      <c r="F89" s="30" t="str">
        <f>"{term}`"&amp;H89&amp;"`"</f>
        <v>{term}`Intensity of use (Keim et al., 2019)`</v>
      </c>
      <c r="G89" s="15" t="s">
        <v>499</v>
      </c>
      <c r="H89" s="17" t="s">
        <v>500</v>
      </c>
      <c r="I89" s="17" t="str">
        <f>"(#"&amp;G89&amp;")=@{{ "&amp;D89&amp;"_"&amp;G89&amp;" }}@@: {{ "&amp;D89&amp;"_def_"&amp;G89&amp;" }}@@"</f>
        <v>(#intensity_of_use)=@{{ term_intensity_of_use }}@@: {{ term_def_intensity_of_use }}@@</v>
      </c>
      <c r="J89" s="64" t="s">
        <v>759</v>
      </c>
      <c r="K89" s="64" t="s">
        <v>759</v>
      </c>
      <c r="L89" s="15"/>
      <c r="M89" s="18" t="s">
        <v>380</v>
      </c>
      <c r="N89" s="21" t="b">
        <v>0</v>
      </c>
      <c r="O89" s="19" t="b">
        <v>1</v>
      </c>
      <c r="P89" s="12" t="str">
        <f>"    "&amp;D89&amp;"_"&amp;G89&amp;": """&amp;H89&amp;""""</f>
        <v xml:space="preserve">    term_intensity_of_use: "Intensity of use (Keim et al., 2019)"</v>
      </c>
      <c r="Q89" s="12" t="str">
        <f>IF(K89=999,"",("    "&amp;D89&amp;"_def_"&amp;G89&amp;": """&amp;K89&amp;""""))</f>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90" spans="2:17">
      <c r="B90" s="12">
        <v>84</v>
      </c>
      <c r="D90" s="12" t="s">
        <v>0</v>
      </c>
      <c r="E90" s="30" t="s">
        <v>3146</v>
      </c>
      <c r="F90" s="30" t="str">
        <f>"{term}`"&amp;H90&amp;"`"</f>
        <v>{term}`Inter-detection interval`</v>
      </c>
      <c r="G90" s="15" t="s">
        <v>497</v>
      </c>
      <c r="H90" s="17" t="s">
        <v>498</v>
      </c>
      <c r="I90" s="17" t="str">
        <f>"(#"&amp;G90&amp;")=@{{ "&amp;D90&amp;"_"&amp;G90&amp;" }}@@: {{ "&amp;D90&amp;"_def_"&amp;G90&amp;" }}@@"</f>
        <v>(#inter_detection_interval)=@{{ term_inter_detection_interval }}@@: {{ term_def_inter_detection_interval }}@@</v>
      </c>
      <c r="J90" s="60" t="s">
        <v>3025</v>
      </c>
      <c r="K90" s="60" t="s">
        <v>3025</v>
      </c>
      <c r="L90" s="15"/>
      <c r="M90" s="18" t="s">
        <v>380</v>
      </c>
      <c r="N90" s="19" t="b">
        <v>1</v>
      </c>
      <c r="O90" s="19" t="b">
        <v>1</v>
      </c>
      <c r="P90" s="12" t="str">
        <f>"    "&amp;D90&amp;"_"&amp;G90&amp;": """&amp;H90&amp;""""</f>
        <v xml:space="preserve">    term_inter_detection_interval: "Inter-detection interval"</v>
      </c>
      <c r="Q90" s="12" t="str">
        <f>IF(K90=999,"",("    "&amp;D90&amp;"_def_"&amp;G90&amp;": """&amp;K90&amp;""""))</f>
        <v xml:space="preserve">    term_def_inter_detection_interval: "A user-defined threshold used to define a single 'detection event' (i.e., independent 'events') for group of images or video clips (e.g., 30 minutes or 1 hour). The threshold should be recorded in the [Survey Design Description](/09_gloss_ref/09_glossary.md#survey_design_description)."</v>
      </c>
    </row>
    <row r="91" spans="2:17">
      <c r="B91" s="12">
        <v>87</v>
      </c>
      <c r="D91" s="12" t="s">
        <v>0</v>
      </c>
      <c r="E91" s="30" t="s">
        <v>3257</v>
      </c>
      <c r="F91" s="30" t="str">
        <f>"{term}`"&amp;H91&amp;"`"</f>
        <v>{term}`Kernel density estimator`</v>
      </c>
      <c r="G91" s="15" t="s">
        <v>2218</v>
      </c>
      <c r="H91" s="17" t="s">
        <v>2219</v>
      </c>
      <c r="I91" s="17" t="str">
        <f>"(#"&amp;G91&amp;")=@{{ "&amp;D91&amp;"_"&amp;G91&amp;" }}@@: {{ "&amp;D91&amp;"_def_"&amp;G91&amp;" }}@@"</f>
        <v>(#kernel_density_estimator)=@{{ term_kernel_density_estimator }}@@: {{ term_def_kernel_density_estimator }}@@</v>
      </c>
      <c r="J91" s="60" t="s">
        <v>2929</v>
      </c>
      <c r="K91" s="60" t="s">
        <v>2929</v>
      </c>
      <c r="L91" s="15"/>
      <c r="M91" s="18" t="s">
        <v>380</v>
      </c>
      <c r="N91" s="21" t="b">
        <v>0</v>
      </c>
      <c r="O91" s="19" t="b">
        <v>1</v>
      </c>
      <c r="P91" s="12" t="str">
        <f>"    "&amp;D91&amp;"_"&amp;G91&amp;": """&amp;H91&amp;""""</f>
        <v xml:space="preserve">    term_kernel_density_estimator: "Kernel density estimator"</v>
      </c>
      <c r="Q91" s="12" t="str">
        <f>IF(K91=999,"",("    "&amp;D91&amp;"_def_"&amp;G91&amp;": """&amp;K91&amp;""""))</f>
        <v xml:space="preserve">    term_def_kernel_density_estimator: "The probability of 'utilization' ({{ ref_intext_jennrich_turner_1969 }}); describes the relative probability of use (Powell &amp; Mitchell, 2012)."</v>
      </c>
    </row>
    <row r="92" spans="2:17" ht="15">
      <c r="B92" s="12">
        <v>88</v>
      </c>
      <c r="C92" s="12" t="s">
        <v>2742</v>
      </c>
      <c r="D92" s="12" t="s">
        <v>846</v>
      </c>
      <c r="E92" s="30" t="s">
        <v>3276</v>
      </c>
      <c r="F92" s="30" t="str">
        <f>"{term}`"&amp;H92&amp;"`"</f>
        <v>{term}`**\*Key ID`</v>
      </c>
      <c r="G92" s="15" t="s">
        <v>687</v>
      </c>
      <c r="H92" s="20" t="s">
        <v>1896</v>
      </c>
      <c r="I92" s="17" t="str">
        <f>"(#"&amp;G92&amp;")=@{{ "&amp;D92&amp;"_"&amp;G92&amp;" }}@@: {{ "&amp;D92&amp;"_def_"&amp;G92&amp;" }}@@"</f>
        <v>(#key_id)=@{{ field_key_id }}@@: {{ field_def_key_id }}@@</v>
      </c>
      <c r="J92" s="60" t="s">
        <v>832</v>
      </c>
      <c r="K92" s="60" t="s">
        <v>832</v>
      </c>
      <c r="L92" s="15"/>
      <c r="M92" s="18" t="b">
        <v>0</v>
      </c>
      <c r="N92" s="19" t="b">
        <v>1</v>
      </c>
      <c r="O92" s="19" t="b">
        <v>1</v>
      </c>
      <c r="P92" s="12" t="str">
        <f>"    "&amp;D92&amp;"_"&amp;G92&amp;": """&amp;H92&amp;""""</f>
        <v xml:space="preserve">    field_key_id: "**\*Key ID"</v>
      </c>
      <c r="Q92" s="12" t="str">
        <f>IF(K92=999,"",("    "&amp;D92&amp;"_def_"&amp;G92&amp;": """&amp;K92&amp;""""))</f>
        <v xml:space="preserve">    field_def_key_id: "The unique ID for the specific key or set of keys used to lock*/secure the camera to the post, tree, etc."</v>
      </c>
    </row>
    <row r="93" spans="2:17" ht="15">
      <c r="B93" s="12">
        <v>89</v>
      </c>
      <c r="C93" s="12" t="s">
        <v>2746</v>
      </c>
      <c r="D93" s="12" t="s">
        <v>846</v>
      </c>
      <c r="E93" s="30" t="s">
        <v>3233</v>
      </c>
      <c r="F93" s="30" t="str">
        <f>"{term}`"&amp;H93&amp;"`"</f>
        <v>{term}`**Latitude Camera Location**`</v>
      </c>
      <c r="G93" s="15" t="s">
        <v>628</v>
      </c>
      <c r="H93" s="20" t="s">
        <v>2248</v>
      </c>
      <c r="I93" s="17" t="str">
        <f>"(#"&amp;G93&amp;")=@{{ "&amp;D93&amp;"_"&amp;G93&amp;" }}@@: {{ "&amp;D93&amp;"_def_"&amp;G93&amp;" }}@@"</f>
        <v>(#latitude_camera_location)=@{{ field_latitude_camera_location }}@@: {{ field_def_latitude_camera_location }}@@</v>
      </c>
      <c r="J93" s="60" t="s">
        <v>760</v>
      </c>
      <c r="K93" s="60" t="s">
        <v>760</v>
      </c>
      <c r="L93" s="15" t="b">
        <v>1</v>
      </c>
      <c r="M93" s="18" t="b">
        <v>1</v>
      </c>
      <c r="N93" s="19" t="b">
        <v>1</v>
      </c>
      <c r="O93" s="19" t="b">
        <v>1</v>
      </c>
      <c r="P93" s="12" t="str">
        <f>"    "&amp;D93&amp;"_"&amp;G93&amp;": """&amp;H93&amp;""""</f>
        <v xml:space="preserve">    field_latitude_camera_location: "**Latitude Camera Location**"</v>
      </c>
      <c r="Q93" s="12" t="str">
        <f>IF(K93=999,"",("    "&amp;D93&amp;"_def_"&amp;G93&amp;": """&amp;K93&amp;""""))</f>
        <v xml:space="preserve">    field_def_latitude_camera_location: "The latitude of the camera location in decimal degrees to five decimal places (e.g., '53.78136'). Leave blank if recording Northing instead."</v>
      </c>
    </row>
    <row r="94" spans="2:17" ht="15">
      <c r="B94" s="12">
        <v>90</v>
      </c>
      <c r="C94" s="12" t="s">
        <v>2746</v>
      </c>
      <c r="D94" s="12" t="s">
        <v>846</v>
      </c>
      <c r="E94" s="30" t="s">
        <v>3236</v>
      </c>
      <c r="F94" s="30" t="str">
        <f>"{term}`"&amp;H94&amp;"`"</f>
        <v>{term}`**Longitude Camera Location**`</v>
      </c>
      <c r="G94" s="15" t="s">
        <v>627</v>
      </c>
      <c r="H94" s="20" t="s">
        <v>2249</v>
      </c>
      <c r="I94" s="17" t="str">
        <f>"(#"&amp;G94&amp;")=@{{ "&amp;D94&amp;"_"&amp;G94&amp;" }}@@: {{ "&amp;D94&amp;"_def_"&amp;G94&amp;" }}@@"</f>
        <v>(#longitude_camera_location)=@{{ field_longitude_camera_location }}@@: {{ field_def_longitude_camera_location }}@@</v>
      </c>
      <c r="J94" s="60" t="s">
        <v>761</v>
      </c>
      <c r="K94" s="60" t="s">
        <v>761</v>
      </c>
      <c r="L94" s="15" t="b">
        <v>1</v>
      </c>
      <c r="M94" s="18" t="b">
        <v>1</v>
      </c>
      <c r="N94" s="19" t="b">
        <v>1</v>
      </c>
      <c r="O94" s="19" t="b">
        <v>1</v>
      </c>
      <c r="P94" s="12" t="str">
        <f>"    "&amp;D94&amp;"_"&amp;G94&amp;": """&amp;H94&amp;""""</f>
        <v xml:space="preserve">    field_longitude_camera_location: "**Longitude Camera Location**"</v>
      </c>
      <c r="Q94" s="12" t="str">
        <f>IF(K94=999,"",("    "&amp;D94&amp;"_def_"&amp;G94&amp;": """&amp;K94&amp;""""))</f>
        <v xml:space="preserve">    field_def_longitude_camera_location: "The longitude of the camera location in decimal degrees to five decimal places (e.g., '-113.46067'). Leave blank if recording Easting instead."</v>
      </c>
    </row>
    <row r="95" spans="2:17">
      <c r="B95" s="12">
        <v>94</v>
      </c>
      <c r="D95" s="12" t="s">
        <v>0</v>
      </c>
      <c r="E95" s="30" t="s">
        <v>3173</v>
      </c>
      <c r="F95" s="30" t="str">
        <f>"{term}`"&amp;H95&amp;"`"</f>
        <v>{term}`Metadata`</v>
      </c>
      <c r="G95" s="15" t="s">
        <v>487</v>
      </c>
      <c r="H95" s="17" t="s">
        <v>489</v>
      </c>
      <c r="I95" s="17" t="str">
        <f>"(#"&amp;G95&amp;")=@{{ "&amp;D95&amp;"_"&amp;G95&amp;" }}@@: {{ "&amp;D95&amp;"_def_"&amp;G95&amp;" }}@@"</f>
        <v>(#metadata)=@{{ term_metadata }}@@: {{ term_def_metadata }}@@</v>
      </c>
      <c r="J95" s="60" t="s">
        <v>488</v>
      </c>
      <c r="K95" s="60" t="s">
        <v>488</v>
      </c>
      <c r="L95" s="15"/>
      <c r="M95" s="18" t="s">
        <v>380</v>
      </c>
      <c r="N95" s="19" t="b">
        <v>1</v>
      </c>
      <c r="O95" s="19" t="b">
        <v>1</v>
      </c>
      <c r="P95" s="12" t="str">
        <f>"    "&amp;D95&amp;"_"&amp;G95&amp;": """&amp;H95&amp;""""</f>
        <v xml:space="preserve">    term_metadata: "Metadata"</v>
      </c>
      <c r="Q95" s="12" t="str">
        <f>IF(K95=999,"",("    "&amp;D95&amp;"_def_"&amp;G95&amp;": """&amp;K95&amp;""""))</f>
        <v xml:space="preserve">    term_def_metadata: "Data that provides information about other data (e.g., the number of images on an SD card)."</v>
      </c>
    </row>
    <row r="96" spans="2:17">
      <c r="C96" t="s">
        <v>329</v>
      </c>
      <c r="D96" t="s">
        <v>2754</v>
      </c>
      <c r="E96" s="30" t="s">
        <v>3051</v>
      </c>
      <c r="F96" s="30" t="str">
        <f>"{term}`"&amp;H96&amp;"`"</f>
        <v>{term}`Density / population size; Partially Marked`</v>
      </c>
      <c r="G96" t="s">
        <v>347</v>
      </c>
      <c r="H96" s="12" t="s">
        <v>2478</v>
      </c>
      <c r="J96" s="60" t="s">
        <v>2841</v>
      </c>
      <c r="K96" s="60" t="s">
        <v>2841</v>
      </c>
      <c r="P96" s="12" t="str">
        <f>"    "&amp;D96&amp;"_"&amp;G96&amp;": """&amp;H96&amp;""""</f>
        <v xml:space="preserve">    mod_appl_mod_2flankspim: "Density / population size; Partially Marked"</v>
      </c>
      <c r="Q96" s="12" t="str">
        <f>IF(K96=999,"",("    "&amp;D96&amp;"_def_"&amp;G96&amp;": """&amp;K96&amp;""""))</f>
        <v xml:space="preserve">    mod_appl_def_mod_2flankspim: "{{ term_def_mod_2flankspim }}"</v>
      </c>
    </row>
    <row r="97" spans="1:17">
      <c r="C97" t="s">
        <v>329</v>
      </c>
      <c r="D97" t="s">
        <v>326</v>
      </c>
      <c r="E97" s="30" t="s">
        <v>3052</v>
      </c>
      <c r="F97" s="30" t="str">
        <f>"{term}`"&amp;H97&amp;"`"</f>
        <v>{term}`Spatial Partial Identity Model (2-flank SPIM)`</v>
      </c>
      <c r="G97" t="s">
        <v>347</v>
      </c>
      <c r="H97" t="s">
        <v>346</v>
      </c>
      <c r="J97" s="60" t="s">
        <v>2841</v>
      </c>
      <c r="K97" s="60" t="s">
        <v>2841</v>
      </c>
      <c r="P97" s="12" t="str">
        <f>"    "&amp;D97&amp;"_"&amp;G97&amp;": """&amp;H97&amp;""""</f>
        <v xml:space="preserve">    name_mod_2flankspim: "Spatial Partial Identity Model (2-flank SPIM)"</v>
      </c>
      <c r="Q97" s="12" t="str">
        <f>IF(K97=999,"",("    "&amp;D97&amp;"_def_"&amp;G97&amp;": """&amp;K97&amp;""""))</f>
        <v xml:space="preserve">    name_def_mod_2flankspim: "{{ term_def_mod_2flankspim }}"</v>
      </c>
    </row>
    <row r="98" spans="1:17">
      <c r="B98" s="12">
        <v>149</v>
      </c>
      <c r="C98" s="12" t="s">
        <v>329</v>
      </c>
      <c r="D98" s="12" t="s">
        <v>0</v>
      </c>
      <c r="E98" s="30" t="s">
        <v>3298</v>
      </c>
      <c r="F98" s="30" t="str">
        <f>"{term}`"&amp;H98&amp;"`"</f>
        <v>{term}`Spatial partial identity model (2-flank SPIM) (Augustine et al., 2018)`</v>
      </c>
      <c r="G98" s="15" t="s">
        <v>347</v>
      </c>
      <c r="H98" s="17" t="s">
        <v>434</v>
      </c>
      <c r="I98" s="17" t="str">
        <f>"(#"&amp;G98&amp;")=@{{ "&amp;D98&amp;"_"&amp;G98&amp;" }}@@: {{ "&amp;D98&amp;"_def_"&amp;G98&amp;" }}@@"</f>
        <v>(#mod_2flankspim)=@{{ term_mod_2flankspim }}@@: {{ term_def_mod_2flankspim }}@@</v>
      </c>
      <c r="J98" s="60" t="s">
        <v>2305</v>
      </c>
      <c r="K98" s="60" t="s">
        <v>2305</v>
      </c>
      <c r="L98" s="15"/>
      <c r="M98" s="18" t="s">
        <v>380</v>
      </c>
      <c r="N98" s="21" t="b">
        <v>0</v>
      </c>
      <c r="O98" s="19" t="b">
        <v>1</v>
      </c>
      <c r="P98" s="12" t="str">
        <f>"    "&amp;D98&amp;"_"&amp;G98&amp;": """&amp;H98&amp;""""</f>
        <v xml:space="preserve">    term_mod_2flankspim: "Spatial partial identity model (2-flank SPIM) (Augustine et al., 2018)"</v>
      </c>
      <c r="Q98" s="12" t="str">
        <f>IF(K98=999,"",("    "&amp;D98&amp;"_def_"&amp;G98&amp;": """&amp;K98&amp;""""))</f>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99" spans="1:17">
      <c r="C99" t="s">
        <v>329</v>
      </c>
      <c r="D99" t="s">
        <v>2754</v>
      </c>
      <c r="E99" s="30" t="s">
        <v>3053</v>
      </c>
      <c r="F99" s="30" t="str">
        <f>"{term}`"&amp;H99&amp;"`"</f>
        <v>{term}`Behaviour`</v>
      </c>
      <c r="G99" t="s">
        <v>357</v>
      </c>
      <c r="H99" s="12" t="s">
        <v>356</v>
      </c>
      <c r="J99" s="60" t="s">
        <v>2842</v>
      </c>
      <c r="K99" s="60" t="s">
        <v>2842</v>
      </c>
      <c r="P99" s="12" t="str">
        <f>"    "&amp;D99&amp;"_"&amp;G99&amp;": """&amp;H99&amp;""""</f>
        <v xml:space="preserve">    mod_appl_mod_behaviour: "Behaviour"</v>
      </c>
      <c r="Q99" s="12" t="str">
        <f>IF(K99=999,"",("    "&amp;D99&amp;"_def_"&amp;G99&amp;": """&amp;K99&amp;""""))</f>
        <v xml:space="preserve">    mod_appl_def_mod_behaviour: "{{ term_def_mod_behaviour }}"</v>
      </c>
    </row>
    <row r="100" spans="1:17">
      <c r="C100" t="s">
        <v>329</v>
      </c>
      <c r="D100" t="s">
        <v>326</v>
      </c>
      <c r="E100" s="30" t="s">
        <v>3053</v>
      </c>
      <c r="F100" s="30" t="str">
        <f>"{term}`"&amp;H100&amp;"`"</f>
        <v>{term}`Behaviour`</v>
      </c>
      <c r="G100" t="s">
        <v>357</v>
      </c>
      <c r="H100" t="s">
        <v>356</v>
      </c>
      <c r="J100" s="60" t="s">
        <v>2842</v>
      </c>
      <c r="K100" s="60" t="s">
        <v>2842</v>
      </c>
      <c r="P100" s="12" t="str">
        <f>"    "&amp;D100&amp;"_"&amp;G100&amp;": """&amp;H100&amp;""""</f>
        <v xml:space="preserve">    name_mod_behaviour: "Behaviour"</v>
      </c>
      <c r="Q100" s="12" t="str">
        <f>IF(K100=999,"",("    "&amp;D100&amp;"_def_"&amp;G100&amp;": """&amp;K100&amp;""""))</f>
        <v xml:space="preserve">    name_def_mod_behaviour: "{{ term_def_mod_behaviour }}"</v>
      </c>
    </row>
    <row r="101" spans="1:17">
      <c r="C101" t="s">
        <v>329</v>
      </c>
      <c r="D101" t="s">
        <v>2754</v>
      </c>
      <c r="E101" s="30" t="s">
        <v>3054</v>
      </c>
      <c r="F101" s="30" t="str">
        <f>"{term}`"&amp;H101&amp;"`"</f>
        <v>{term}`Density / population size; Partially Marked`</v>
      </c>
      <c r="G101" t="s">
        <v>348</v>
      </c>
      <c r="H101" s="12" t="s">
        <v>2478</v>
      </c>
      <c r="J101" s="60" t="s">
        <v>2843</v>
      </c>
      <c r="K101" s="60" t="s">
        <v>2843</v>
      </c>
      <c r="P101" s="12" t="str">
        <f>"    "&amp;D101&amp;"_"&amp;G101&amp;": """&amp;H101&amp;""""</f>
        <v xml:space="preserve">    mod_appl_mod_catspim: "Density / population size; Partially Marked"</v>
      </c>
      <c r="Q101" s="12" t="str">
        <f>IF(K101=999,"",("    "&amp;D101&amp;"_def_"&amp;G101&amp;": """&amp;K101&amp;""""))</f>
        <v xml:space="preserve">    mod_appl_def_mod_catspim: "{{ term_def_mod_catspim }}"</v>
      </c>
    </row>
    <row r="102" spans="1:17">
      <c r="C102" t="s">
        <v>329</v>
      </c>
      <c r="D102" t="s">
        <v>326</v>
      </c>
      <c r="E102" s="30" t="s">
        <v>3055</v>
      </c>
      <c r="F102" s="30" t="str">
        <f>"{term}`"&amp;H102&amp;"`"</f>
        <v>{term}`Spatial Partial Identity Model (Categorical SPIM; catSPIM)`</v>
      </c>
      <c r="G102" t="s">
        <v>348</v>
      </c>
      <c r="H102" t="s">
        <v>1211</v>
      </c>
      <c r="J102" s="60" t="s">
        <v>2843</v>
      </c>
      <c r="K102" s="60" t="s">
        <v>2843</v>
      </c>
      <c r="P102" s="12" t="str">
        <f>"    "&amp;D102&amp;"_"&amp;G102&amp;": """&amp;H102&amp;""""</f>
        <v xml:space="preserve">    name_mod_catspim: "Spatial Partial Identity Model (Categorical SPIM; catSPIM)"</v>
      </c>
      <c r="Q102" s="12" t="str">
        <f>IF(K102=999,"",("    "&amp;D102&amp;"_def_"&amp;G102&amp;": """&amp;K102&amp;""""))</f>
        <v xml:space="preserve">    name_def_mod_catspim: "{{ term_def_mod_catspim }}"</v>
      </c>
    </row>
    <row r="103" spans="1:17">
      <c r="B103" s="12">
        <v>29</v>
      </c>
      <c r="C103" s="12" t="s">
        <v>329</v>
      </c>
      <c r="D103" s="12" t="s">
        <v>0</v>
      </c>
      <c r="E103" s="30" t="s">
        <v>3299</v>
      </c>
      <c r="F103" s="30" t="str">
        <f>"{term}`"&amp;H103&amp;"`"</f>
        <v>{term}`Categorical partial identity model (catSPIM) (Augustine et al., 2019; Sun et al., 2022)`</v>
      </c>
      <c r="G103" s="15" t="s">
        <v>348</v>
      </c>
      <c r="H103" s="17" t="s">
        <v>565</v>
      </c>
      <c r="I103" s="17" t="str">
        <f>"(#"&amp;G103&amp;")=@{{ "&amp;D103&amp;"_"&amp;G103&amp;" }}@@: {{ "&amp;D103&amp;"_def_"&amp;G103&amp;" }}@@"</f>
        <v>(#mod_catspim)=@{{ term_mod_catspim }}@@: {{ term_def_mod_catspim }}@@</v>
      </c>
      <c r="J103" s="60" t="s">
        <v>3302</v>
      </c>
      <c r="K103" s="60" t="s">
        <v>3302</v>
      </c>
      <c r="L103" s="15"/>
      <c r="M103" s="18" t="s">
        <v>380</v>
      </c>
      <c r="N103" s="21" t="b">
        <v>0</v>
      </c>
      <c r="O103" s="19" t="b">
        <v>1</v>
      </c>
      <c r="P103" s="12" t="str">
        <f>"    "&amp;D103&amp;"_"&amp;G103&amp;": """&amp;H103&amp;""""</f>
        <v xml:space="preserve">    term_mod_catspim: "Categorical partial identity model (catSPIM) (Augustine et al., 2019; Sun et al., 2022)"</v>
      </c>
      <c r="Q103" s="12" t="str">
        <f>IF(K103=999,"",("    "&amp;D103&amp;"_def_"&amp;G103&amp;": """&amp;K103&amp;""""))</f>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v>
      </c>
    </row>
    <row r="104" spans="1:17">
      <c r="C104" t="s">
        <v>329</v>
      </c>
      <c r="D104" t="s">
        <v>2754</v>
      </c>
      <c r="E104" s="30" t="s">
        <v>3056</v>
      </c>
      <c r="F104" s="30" t="str">
        <f>"{term}`"&amp;H104&amp;"`"</f>
        <v>{term}`Population size / Absolute abundance / Vital rates / Density; Marked`</v>
      </c>
      <c r="G104" t="s">
        <v>355</v>
      </c>
      <c r="H104" s="12" t="s">
        <v>2475</v>
      </c>
      <c r="J104" s="60" t="s">
        <v>2844</v>
      </c>
      <c r="K104" s="60" t="s">
        <v>2844</v>
      </c>
      <c r="P104" s="12" t="str">
        <f>"    "&amp;D104&amp;"_"&amp;G104&amp;": """&amp;H104&amp;""""</f>
        <v xml:space="preserve">    mod_appl_mod_cr_cmr: "Population size / Absolute abundance / Vital rates / Density; Marked"</v>
      </c>
      <c r="Q104" s="12" t="str">
        <f>IF(K104=999,"",("    "&amp;D104&amp;"_def_"&amp;G104&amp;": """&amp;K104&amp;""""))</f>
        <v xml:space="preserve">    mod_appl_def_mod_cr_cmr: "{{ term_def_mod_cr_cmr }}"</v>
      </c>
    </row>
    <row r="105" spans="1:17">
      <c r="C105" t="s">
        <v>329</v>
      </c>
      <c r="D105" t="s">
        <v>326</v>
      </c>
      <c r="E105" s="30" t="s">
        <v>3057</v>
      </c>
      <c r="F105" s="30" t="str">
        <f>"{term}`"&amp;H105&amp;"`"</f>
        <v>{term}`Capture-recapture (CR) / Capture-mark-recapture (CMR)`</v>
      </c>
      <c r="G105" t="s">
        <v>355</v>
      </c>
      <c r="H105" t="s">
        <v>1196</v>
      </c>
      <c r="J105" s="60" t="s">
        <v>2844</v>
      </c>
      <c r="K105" s="60" t="s">
        <v>2844</v>
      </c>
      <c r="P105" s="12" t="str">
        <f>"    "&amp;D105&amp;"_"&amp;G105&amp;": """&amp;H105&amp;""""</f>
        <v xml:space="preserve">    name_mod_cr_cmr: "Capture-recapture (CR) / Capture-mark-recapture (CMR)"</v>
      </c>
      <c r="Q105" s="12" t="str">
        <f>IF(K105=999,"",("    "&amp;D105&amp;"_def_"&amp;G105&amp;": """&amp;K105&amp;""""))</f>
        <v xml:space="preserve">    name_def_mod_cr_cmr: "{{ term_def_mod_cr_cmr }}"</v>
      </c>
    </row>
    <row r="106" spans="1:17">
      <c r="B106" s="12">
        <v>28</v>
      </c>
      <c r="C106" s="12" t="s">
        <v>329</v>
      </c>
      <c r="D106" s="12" t="s">
        <v>0</v>
      </c>
      <c r="E106" s="30" t="s">
        <v>3113</v>
      </c>
      <c r="F106" s="30" t="str">
        <f>"{term}`"&amp;H106&amp;"`"</f>
        <v>{term}`Capture-recapture (CR) model */ Capture-mark-recapture (CMR) model (Karanth, 1995; Karanth &amp; Nichols, 1998)`</v>
      </c>
      <c r="G106" s="15" t="s">
        <v>355</v>
      </c>
      <c r="H106" s="15" t="s">
        <v>566</v>
      </c>
      <c r="I106" s="17" t="str">
        <f>"(#"&amp;G106&amp;")=@{{ "&amp;D106&amp;"_"&amp;G106&amp;" }}@@: {{ "&amp;D106&amp;"_def_"&amp;G106&amp;" }}@@"</f>
        <v>(#mod_cr_cmr)=@{{ term_mod_cr_cmr }}@@: {{ term_def_mod_cr_cmr }}@@</v>
      </c>
      <c r="J106" s="60" t="s">
        <v>2306</v>
      </c>
      <c r="K106" s="60" t="s">
        <v>2306</v>
      </c>
      <c r="L106" s="15"/>
      <c r="M106" s="18" t="s">
        <v>380</v>
      </c>
      <c r="N106" s="21" t="b">
        <v>0</v>
      </c>
      <c r="O106" s="19" t="b">
        <v>1</v>
      </c>
      <c r="P106" s="12" t="str">
        <f>"    "&amp;D106&amp;"_"&amp;G106&amp;": """&amp;H106&amp;""""</f>
        <v xml:space="preserve">    term_mod_cr_cmr: "Capture-recapture (CR) model */ Capture-mark-recapture (CMR) model (Karanth, 1995; Karanth &amp; Nichols, 1998)"</v>
      </c>
      <c r="Q106" s="12" t="str">
        <f>IF(K106=999,"",("    "&amp;D106&amp;"_def_"&amp;G106&amp;": """&amp;K106&amp;""""))</f>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07" spans="1:17">
      <c r="C107" t="s">
        <v>329</v>
      </c>
      <c r="D107" t="s">
        <v>326</v>
      </c>
      <c r="E107" s="30" t="s">
        <v>3058</v>
      </c>
      <c r="F107" s="30" t="str">
        <f>"{term}`"&amp;H107&amp;"`"</f>
        <v>{term}`Species diversity &amp; richness`</v>
      </c>
      <c r="G107" t="s">
        <v>363</v>
      </c>
      <c r="H107" t="s">
        <v>362</v>
      </c>
      <c r="J107" s="60" t="s">
        <v>2867</v>
      </c>
      <c r="K107" s="60" t="s">
        <v>2867</v>
      </c>
      <c r="P107" s="12" t="str">
        <f>"    "&amp;D107&amp;"_"&amp;G107&amp;": """&amp;H107&amp;""""</f>
        <v xml:space="preserve">    name_mod_divers_rich: "Species diversity &amp; richness"</v>
      </c>
      <c r="Q107" s="12" t="str">
        <f>IF(K107=999,"",("    "&amp;D107&amp;"_def_"&amp;G107&amp;": """&amp;K107&amp;""""))</f>
        <v xml:space="preserve">    name_def_mod_divers_rich: "{{ term_def_mod_divers_rich }}"</v>
      </c>
    </row>
    <row r="108" spans="1:17">
      <c r="C108" t="s">
        <v>329</v>
      </c>
      <c r="D108" t="s">
        <v>2754</v>
      </c>
      <c r="E108" s="30" t="s">
        <v>3045</v>
      </c>
      <c r="F108" s="30" t="str">
        <f>"{term}`"&amp;H108&amp;"`"</f>
        <v>{term}`Alpha richness (α)`</v>
      </c>
      <c r="G108" t="s">
        <v>854</v>
      </c>
      <c r="H108" t="s">
        <v>3030</v>
      </c>
      <c r="J108" s="60" t="s">
        <v>3036</v>
      </c>
      <c r="K108" s="60" t="s">
        <v>3036</v>
      </c>
      <c r="P108" s="12" t="str">
        <f>"    "&amp;D108&amp;"_"&amp;G108&amp;": """&amp;H108&amp;""""</f>
        <v xml:space="preserve">    mod_appl_mod_divers_rich_alpha: "Alpha richness (α)"</v>
      </c>
      <c r="Q108" s="12" t="str">
        <f>IF(K108=999,"",("    "&amp;D108&amp;"_def_"&amp;G108&amp;": """&amp;K108&amp;""""))</f>
        <v xml:space="preserve">    mod_appl_def_mod_divers_rich_alpha: "{{ term_def_mod_divers_rich_alpha }}"</v>
      </c>
    </row>
    <row r="109" spans="1:17">
      <c r="A109" s="12" t="s">
        <v>2229</v>
      </c>
      <c r="C109" s="12" t="s">
        <v>329</v>
      </c>
      <c r="D109" s="12" t="s">
        <v>0</v>
      </c>
      <c r="E109" s="30" t="s">
        <v>3045</v>
      </c>
      <c r="F109" s="30" t="str">
        <f>"{term}`"&amp;H109&amp;"`"</f>
        <v>{term}`Alpha richness (α)`</v>
      </c>
      <c r="G109" t="s">
        <v>854</v>
      </c>
      <c r="H109" t="s">
        <v>3030</v>
      </c>
      <c r="I109" s="17" t="str">
        <f>"(#"&amp;G109&amp;")=@{{ "&amp;D109&amp;"_"&amp;G109&amp;" }}@@: {{ "&amp;D109&amp;"_def_"&amp;G109&amp;" }}@@"</f>
        <v>(#mod_divers_rich_alpha)=@{{ term_mod_divers_rich_alpha }}@@: {{ term_def_mod_divers_rich_alpha }}@@</v>
      </c>
      <c r="J109" s="68" t="s">
        <v>3019</v>
      </c>
      <c r="K109" s="68" t="s">
        <v>3019</v>
      </c>
      <c r="P109" s="12" t="str">
        <f>"    "&amp;D109&amp;"_"&amp;G109&amp;": """&amp;H109&amp;""""</f>
        <v xml:space="preserve">    term_mod_divers_rich_alpha: "Alpha richness (α)"</v>
      </c>
      <c r="Q109" s="12" t="str">
        <f>IF(K109=999,"",("    "&amp;D109&amp;"_def_"&amp;G109&amp;": """&amp;K109&amp;""""))</f>
        <v xml:space="preserve">    term_def_mod_divers_rich_alpha: "The number of species at the level of an individual camera location ({{ ref_intext_wearn_gloverkapfer_2017 }})."</v>
      </c>
    </row>
    <row r="110" spans="1:17">
      <c r="C110" t="s">
        <v>329</v>
      </c>
      <c r="D110" t="s">
        <v>2754</v>
      </c>
      <c r="E110" s="30" t="s">
        <v>3059</v>
      </c>
      <c r="F110" s="30" t="str">
        <f>"{term}`"&amp;H110&amp;"`"</f>
        <v>{term}`Beta-diversity (β)`</v>
      </c>
      <c r="G110" t="s">
        <v>853</v>
      </c>
      <c r="H110" t="s">
        <v>3029</v>
      </c>
      <c r="J110" s="60" t="s">
        <v>2845</v>
      </c>
      <c r="K110" s="60" t="s">
        <v>2845</v>
      </c>
      <c r="P110" s="12" t="str">
        <f>"    "&amp;D110&amp;"_"&amp;G110&amp;": """&amp;H110&amp;""""</f>
        <v xml:space="preserve">    mod_appl_mod_divers_rich_beta: "Beta-diversity (β)"</v>
      </c>
      <c r="Q110" s="12" t="str">
        <f>IF(K110=999,"",("    "&amp;D110&amp;"_def_"&amp;G110&amp;": """&amp;K110&amp;""""))</f>
        <v xml:space="preserve">    mod_appl_def_mod_divers_rich_beta: "{{ term_def_mod_divers_rich_beta }}"</v>
      </c>
    </row>
    <row r="111" spans="1:17">
      <c r="A111" s="12" t="s">
        <v>2229</v>
      </c>
      <c r="C111" s="12" t="s">
        <v>329</v>
      </c>
      <c r="D111" s="12" t="s">
        <v>0</v>
      </c>
      <c r="E111" s="30" t="s">
        <v>3059</v>
      </c>
      <c r="F111" s="30" t="str">
        <f>"{term}`"&amp;H111&amp;"`"</f>
        <v>{term}`Beta-diversity (β)`</v>
      </c>
      <c r="G111" t="s">
        <v>853</v>
      </c>
      <c r="H111" t="s">
        <v>3029</v>
      </c>
      <c r="I111" s="17" t="str">
        <f>"(#"&amp;G111&amp;")=@{{ "&amp;D111&amp;"_"&amp;G111&amp;" }}@@: {{ "&amp;D111&amp;"_def_"&amp;G111&amp;" }}@@"</f>
        <v>(#mod_divers_rich_beta)=@{{ term_mod_divers_rich_beta }}@@: {{ term_def_mod_divers_rich_beta }}@@</v>
      </c>
      <c r="J111" s="68" t="s">
        <v>3018</v>
      </c>
      <c r="K111" s="68" t="s">
        <v>3018</v>
      </c>
      <c r="P111" s="12" t="str">
        <f>"    "&amp;D111&amp;"_"&amp;G111&amp;": """&amp;H111&amp;""""</f>
        <v xml:space="preserve">    term_mod_divers_rich_beta: "Beta-diversity (β)"</v>
      </c>
      <c r="Q111" s="12" t="str">
        <f>IF(K111=999,"",("    "&amp;D111&amp;"_def_"&amp;G111&amp;": """&amp;K111&amp;""""))</f>
        <v xml:space="preserve">    term_def_mod_divers_rich_beta: "The differences between the communities or, more formally, the variance among the communities ({{ ref_intext_wearn_gloverkapfer_2017 }})."</v>
      </c>
    </row>
    <row r="112" spans="1:17">
      <c r="C112" t="s">
        <v>329</v>
      </c>
      <c r="D112" t="s">
        <v>2754</v>
      </c>
      <c r="E112" s="30" t="s">
        <v>3047</v>
      </c>
      <c r="F112" s="30" t="str">
        <f>"{term}`"&amp;H112&amp;"`"</f>
        <v>{term}`Species diversity`</v>
      </c>
      <c r="G112" t="s">
        <v>2707</v>
      </c>
      <c r="H112" s="17" t="s">
        <v>1209</v>
      </c>
      <c r="J112" s="60" t="s">
        <v>2846</v>
      </c>
      <c r="K112" s="60" t="s">
        <v>2846</v>
      </c>
      <c r="P112" s="12" t="str">
        <f>"    "&amp;D112&amp;"_"&amp;G112&amp;": """&amp;H112&amp;""""</f>
        <v xml:space="preserve">    mod_appl_mod_divers_rich_divers: "Species diversity"</v>
      </c>
      <c r="Q112" s="12" t="str">
        <f>IF(K112=999,"",("    "&amp;D112&amp;"_def_"&amp;G112&amp;": """&amp;K112&amp;""""))</f>
        <v xml:space="preserve">    mod_appl_def_mod_divers_rich_divers: "{{ term_def_mod_divers_rich_divers }}"</v>
      </c>
    </row>
    <row r="113" spans="1:17">
      <c r="C113" s="12" t="s">
        <v>329</v>
      </c>
      <c r="D113" s="12" t="s">
        <v>0</v>
      </c>
      <c r="E113" s="30" t="s">
        <v>3047</v>
      </c>
      <c r="F113" s="30" t="str">
        <f>"{term}`"&amp;H113&amp;"`"</f>
        <v>{term}`Species diversity`</v>
      </c>
      <c r="G113" t="s">
        <v>2707</v>
      </c>
      <c r="H113" s="17" t="s">
        <v>1209</v>
      </c>
      <c r="J113" s="66" t="s">
        <v>3035</v>
      </c>
      <c r="K113" s="66" t="s">
        <v>3035</v>
      </c>
      <c r="P113" s="12" t="str">
        <f>"    "&amp;D113&amp;"_"&amp;G113&amp;": """&amp;H113&amp;""""</f>
        <v xml:space="preserve">    term_mod_divers_rich_divers: "Species diversity"</v>
      </c>
      <c r="Q113" s="12" t="str">
        <f>IF(K113=999,"",("    "&amp;D113&amp;"_def_"&amp;G113&amp;": """&amp;K113&amp;""""))</f>
        <v xml:space="preserve">    term_def_mod_divers_rich_divers: "A measure of diversity that incorporates both the number of species in an assemblage and some measure of their relative abundances.' ({{ ref_intext_gotelli_chao_2013 }})"</v>
      </c>
    </row>
    <row r="114" spans="1:17">
      <c r="C114" t="s">
        <v>329</v>
      </c>
      <c r="D114" t="s">
        <v>2754</v>
      </c>
      <c r="E114" s="30" t="s">
        <v>3060</v>
      </c>
      <c r="F114" s="30" t="str">
        <f>"{term}`"&amp;H114&amp;"`"</f>
        <v>{term}`Gamma richness (γ)`</v>
      </c>
      <c r="G114" t="s">
        <v>855</v>
      </c>
      <c r="H114" t="s">
        <v>3028</v>
      </c>
      <c r="J114" s="60" t="s">
        <v>2847</v>
      </c>
      <c r="K114" s="60" t="s">
        <v>2847</v>
      </c>
      <c r="P114" s="12" t="str">
        <f>"    "&amp;D114&amp;"_"&amp;G114&amp;": """&amp;H114&amp;""""</f>
        <v xml:space="preserve">    mod_appl_mod_divers_rich_gamma: "Gamma richness (γ)"</v>
      </c>
      <c r="Q114" s="12" t="str">
        <f>IF(K114=999,"",("    "&amp;D114&amp;"_def_"&amp;G114&amp;": """&amp;K114&amp;""""))</f>
        <v xml:space="preserve">    mod_appl_def_mod_divers_rich_gamma: "{{ term_def_mod_divers_rich_gamma }}"</v>
      </c>
    </row>
    <row r="115" spans="1:17">
      <c r="A115" s="12" t="s">
        <v>2229</v>
      </c>
      <c r="C115" s="12" t="s">
        <v>329</v>
      </c>
      <c r="D115" s="12" t="s">
        <v>0</v>
      </c>
      <c r="E115" s="30" t="s">
        <v>3060</v>
      </c>
      <c r="F115" s="30" t="str">
        <f>"{term}`"&amp;H115&amp;"`"</f>
        <v>{term}`Gamma richness (γ)`</v>
      </c>
      <c r="G115" t="s">
        <v>855</v>
      </c>
      <c r="H115" t="s">
        <v>3028</v>
      </c>
      <c r="I115" s="17" t="str">
        <f>"(#"&amp;G115&amp;")=@{{ "&amp;D115&amp;"_"&amp;G115&amp;" }}@@: {{ "&amp;D115&amp;"_def_"&amp;G115&amp;" }}@@"</f>
        <v>(#mod_divers_rich_gamma)=@{{ term_mod_divers_rich_gamma }}@@: {{ term_def_mod_divers_rich_gamma }}@@</v>
      </c>
      <c r="J115" s="68" t="s">
        <v>3017</v>
      </c>
      <c r="K115" s="68" t="s">
        <v>3017</v>
      </c>
      <c r="P115" s="12" t="str">
        <f>"    "&amp;D115&amp;"_"&amp;G115&amp;": """&amp;H115&amp;""""</f>
        <v xml:space="preserve">    term_mod_divers_rich_gamma: "Gamma richness (γ)"</v>
      </c>
      <c r="Q115" s="12" t="str">
        <f>IF(K115=999,"",("    "&amp;D115&amp;"_def_"&amp;G115&amp;": """&amp;K115&amp;""""))</f>
        <v xml:space="preserve">    term_def_mod_divers_rich_gamma: "The number of species across a whole study area ({{ ref_intext_wearn_gloverkapfer_2017 }})."</v>
      </c>
    </row>
    <row r="116" spans="1:17">
      <c r="C116" t="s">
        <v>329</v>
      </c>
      <c r="D116" t="s">
        <v>2754</v>
      </c>
      <c r="E116" s="30" t="s">
        <v>3061</v>
      </c>
      <c r="F116" s="30" t="str">
        <f>"{term}`"&amp;H116&amp;"`"</f>
        <v>{term}`Species richness`</v>
      </c>
      <c r="G116" t="s">
        <v>1219</v>
      </c>
      <c r="H116" s="17" t="s">
        <v>1208</v>
      </c>
      <c r="J116" s="60" t="s">
        <v>2848</v>
      </c>
      <c r="K116" s="60" t="s">
        <v>2848</v>
      </c>
      <c r="P116" s="12" t="str">
        <f>"    "&amp;D116&amp;"_"&amp;G116&amp;": """&amp;H116&amp;""""</f>
        <v xml:space="preserve">    mod_appl_mod_divers_rich_rich: "Species richness"</v>
      </c>
      <c r="Q116" s="12" t="str">
        <f>IF(K116=999,"",("    "&amp;D116&amp;"_def_"&amp;G116&amp;": """&amp;K116&amp;""""))</f>
        <v xml:space="preserve">    mod_appl_def_mod_divers_rich_rich: "{{ term_def_mod_divers_rich_rich }}"</v>
      </c>
    </row>
    <row r="117" spans="1:17">
      <c r="A117" s="12" t="s">
        <v>2229</v>
      </c>
      <c r="C117" s="12" t="s">
        <v>329</v>
      </c>
      <c r="D117" s="12" t="s">
        <v>0</v>
      </c>
      <c r="E117" s="30" t="s">
        <v>3061</v>
      </c>
      <c r="F117" s="30" t="str">
        <f>"{term}`"&amp;H117&amp;"`"</f>
        <v>{term}`Species richness`</v>
      </c>
      <c r="G117" t="s">
        <v>1219</v>
      </c>
      <c r="H117" s="17" t="s">
        <v>1208</v>
      </c>
      <c r="I117" s="17" t="str">
        <f>"(#"&amp;G117&amp;")=@{{ "&amp;D117&amp;"_"&amp;G117&amp;" }}@@: {{ "&amp;D117&amp;"_def_"&amp;G117&amp;" }}@@"</f>
        <v>(#mod_divers_rich_rich)=@{{ term_mod_divers_rich_rich }}@@: {{ term_def_mod_divers_rich_rich }}@@</v>
      </c>
      <c r="J117" s="63" t="s">
        <v>3295</v>
      </c>
      <c r="K117" s="63" t="s">
        <v>3295</v>
      </c>
      <c r="P117" s="12" t="str">
        <f>"    "&amp;D117&amp;"_"&amp;G117&amp;": """&amp;H117&amp;""""</f>
        <v xml:space="preserve">    term_mod_divers_rich_rich: "Species richness"</v>
      </c>
      <c r="Q117" s="12" t="str">
        <f>IF(K117=999,"",("    "&amp;D117&amp;"_def_"&amp;G117&amp;": """&amp;K117&amp;""""))</f>
        <v xml:space="preserve">    term_def_mod_divers_rich_rich: "The total number of species in an assemblage or a sample' ({{ ref_intext_gotelli_chao_2013 }})."</v>
      </c>
    </row>
    <row r="118" spans="1:17">
      <c r="A118" s="12" t="s">
        <v>2229</v>
      </c>
      <c r="C118" s="12" t="s">
        <v>329</v>
      </c>
      <c r="D118" s="12" t="s">
        <v>0</v>
      </c>
      <c r="E118" s="30" t="s">
        <v>3250</v>
      </c>
      <c r="F118" s="30" t="str">
        <f>"{term}`"&amp;H118&amp;"`"</f>
        <v>{term}`Species richness`</v>
      </c>
      <c r="G118" t="s">
        <v>2884</v>
      </c>
      <c r="H118" s="17" t="s">
        <v>1208</v>
      </c>
      <c r="I118" s="17" t="str">
        <f>"(#"&amp;G118&amp;")=@{{ "&amp;D118&amp;"_"&amp;G118&amp;" }}@@: {{ "&amp;D118&amp;"_def_"&amp;G118&amp;" }}@@"</f>
        <v>(#mod_divers_rich_rich2)=@{{ term_mod_divers_rich_rich2 }}@@: {{ term_def_mod_divers_rich_rich2 }}@@</v>
      </c>
      <c r="J118" s="69" t="s">
        <v>3031</v>
      </c>
      <c r="K118" s="69" t="s">
        <v>3031</v>
      </c>
      <c r="P118" s="12" t="str">
        <f>"    "&amp;D118&amp;"_"&amp;G118&amp;": """&amp;H118&amp;""""</f>
        <v xml:space="preserve">    term_mod_divers_rich_rich2: "Species richness"</v>
      </c>
      <c r="Q118" s="12" t="str">
        <f>IF(K118=999,"",("    "&amp;D118&amp;"_def_"&amp;G118&amp;": """&amp;K118&amp;""""))</f>
        <v xml:space="preserve">    term_def_mod_divers_rich_rich2: "The number of species found in the community/area measured ({{ ref_intext_pyron_2010 }})."</v>
      </c>
    </row>
    <row r="119" spans="1:17">
      <c r="C119" t="s">
        <v>329</v>
      </c>
      <c r="D119" t="s">
        <v>2754</v>
      </c>
      <c r="E119" s="30" t="s">
        <v>3062</v>
      </c>
      <c r="F119" s="30" t="str">
        <f>"{term}`"&amp;H119&amp;"`"</f>
        <v>{term}`Density; Unmarked`</v>
      </c>
      <c r="G119" t="s">
        <v>335</v>
      </c>
      <c r="H119" s="12" t="s">
        <v>2474</v>
      </c>
      <c r="J119" s="60" t="s">
        <v>2849</v>
      </c>
      <c r="K119" s="60" t="s">
        <v>2849</v>
      </c>
      <c r="P119" s="12" t="str">
        <f>"    "&amp;D119&amp;"_"&amp;G119&amp;": """&amp;H119&amp;""""</f>
        <v xml:space="preserve">    mod_appl_mod_ds: "Density; Unmarked"</v>
      </c>
      <c r="Q119" s="12" t="str">
        <f>IF(K119=999,"",("    "&amp;D119&amp;"_def_"&amp;G119&amp;": """&amp;K119&amp;""""))</f>
        <v xml:space="preserve">    mod_appl_def_mod_ds: "{{ term_def_mod_ds }}"</v>
      </c>
    </row>
    <row r="120" spans="1:17">
      <c r="C120" t="s">
        <v>329</v>
      </c>
      <c r="D120" t="s">
        <v>326</v>
      </c>
      <c r="E120" s="30" t="s">
        <v>3063</v>
      </c>
      <c r="F120" s="30" t="str">
        <f>"{term}`"&amp;H120&amp;"`"</f>
        <v>{term}`Distance sampling (DS)`</v>
      </c>
      <c r="G120" t="s">
        <v>335</v>
      </c>
      <c r="H120" t="s">
        <v>334</v>
      </c>
      <c r="J120" s="60" t="s">
        <v>2849</v>
      </c>
      <c r="K120" s="60" t="s">
        <v>2849</v>
      </c>
      <c r="P120" s="12" t="str">
        <f>"    "&amp;D120&amp;"_"&amp;G120&amp;": """&amp;H120&amp;""""</f>
        <v xml:space="preserve">    name_mod_ds: "Distance sampling (DS)"</v>
      </c>
      <c r="Q120" s="12" t="str">
        <f>IF(K120=999,"",("    "&amp;D120&amp;"_def_"&amp;G120&amp;": """&amp;K120&amp;""""))</f>
        <v xml:space="preserve">    name_def_mod_ds: "{{ term_def_mod_ds }}"</v>
      </c>
    </row>
    <row r="121" spans="1:17">
      <c r="B121" s="12">
        <v>52</v>
      </c>
      <c r="C121" s="12" t="s">
        <v>329</v>
      </c>
      <c r="D121" s="12" t="s">
        <v>0</v>
      </c>
      <c r="E121" s="30" t="s">
        <v>3114</v>
      </c>
      <c r="F121" s="30" t="str">
        <f>"{term}`"&amp;H121&amp;"`"</f>
        <v>{term}`Distance sampling (DS) model (Howe et al., 2017)`</v>
      </c>
      <c r="G121" t="s">
        <v>335</v>
      </c>
      <c r="H121" s="17" t="s">
        <v>535</v>
      </c>
      <c r="I121" s="17" t="str">
        <f>"(#"&amp;G121&amp;")=@{{ "&amp;D121&amp;"_"&amp;G121&amp;" }}@@: {{ "&amp;D121&amp;"_def_"&amp;G121&amp;" }}@@"</f>
        <v>(#mod_ds)=@{{ term_mod_ds }}@@: {{ term_def_mod_ds }}@@</v>
      </c>
      <c r="J121" s="60" t="s">
        <v>3457</v>
      </c>
      <c r="K121" s="60" t="s">
        <v>2307</v>
      </c>
      <c r="L121" s="15"/>
      <c r="M121" s="18" t="s">
        <v>380</v>
      </c>
      <c r="N121" s="21" t="b">
        <v>0</v>
      </c>
      <c r="O121" s="19" t="b">
        <v>1</v>
      </c>
      <c r="P121" s="12" t="str">
        <f>"    "&amp;D121&amp;"_"&amp;G121&amp;": """&amp;H121&amp;""""</f>
        <v xml:space="preserve">    term_mod_ds: "Distance sampling (DS) model (Howe et al., 2017)"</v>
      </c>
      <c r="Q121" s="12" t="str">
        <f>IF(K121=999,"",("    "&amp;D121&amp;"_def_"&amp;G121&amp;": """&amp;K121&amp;""""))</f>
        <v xml:space="preserve">    term_def_mod_ds: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22" spans="1:17">
      <c r="C122" t="s">
        <v>329</v>
      </c>
      <c r="D122" t="s">
        <v>2754</v>
      </c>
      <c r="E122" s="30" t="s">
        <v>3064</v>
      </c>
      <c r="F122" s="30" t="str">
        <f>"{term}`"&amp;H122&amp;"`"</f>
        <v>{term}`Species inventory, presence`</v>
      </c>
      <c r="G122" t="s">
        <v>365</v>
      </c>
      <c r="H122" s="12" t="s">
        <v>1220</v>
      </c>
      <c r="J122" s="60" t="s">
        <v>2850</v>
      </c>
      <c r="K122" s="60" t="s">
        <v>2850</v>
      </c>
      <c r="P122" s="12" t="str">
        <f>"    "&amp;D122&amp;"_"&amp;G122&amp;": """&amp;H122&amp;""""</f>
        <v xml:space="preserve">    mod_appl_mod_inventory: "Species inventory, presence"</v>
      </c>
      <c r="Q122" s="12" t="str">
        <f>IF(K122=999,"",("    "&amp;D122&amp;"_def_"&amp;G122&amp;": """&amp;K122&amp;""""))</f>
        <v xml:space="preserve">    mod_appl_def_mod_inventory: "{{ term_def_mod_inventory }}"</v>
      </c>
    </row>
    <row r="123" spans="1:17">
      <c r="C123" t="s">
        <v>329</v>
      </c>
      <c r="D123" t="s">
        <v>326</v>
      </c>
      <c r="E123" s="30" t="s">
        <v>3065</v>
      </c>
      <c r="F123" s="30" t="str">
        <f>"{term}`"&amp;H123&amp;"`"</f>
        <v>{term}`Species inventory`</v>
      </c>
      <c r="G123" t="s">
        <v>365</v>
      </c>
      <c r="H123" t="s">
        <v>364</v>
      </c>
      <c r="J123" s="60" t="s">
        <v>2850</v>
      </c>
      <c r="K123" s="60" t="s">
        <v>2850</v>
      </c>
      <c r="P123" s="12" t="str">
        <f>"    "&amp;D123&amp;"_"&amp;G123&amp;": """&amp;H123&amp;""""</f>
        <v xml:space="preserve">    name_mod_inventory: "Species inventory"</v>
      </c>
      <c r="Q123" s="12" t="str">
        <f>IF(K123=999,"",("    "&amp;D123&amp;"_def_"&amp;G123&amp;": """&amp;K123&amp;""""))</f>
        <v xml:space="preserve">    name_def_mod_inventory: "{{ term_def_mod_inventory }}"</v>
      </c>
    </row>
    <row r="124" spans="1:17">
      <c r="B124" s="12">
        <v>85</v>
      </c>
      <c r="C124" s="12" t="s">
        <v>329</v>
      </c>
      <c r="D124" s="12" t="s">
        <v>0</v>
      </c>
      <c r="E124" s="30" t="s">
        <v>3187</v>
      </c>
      <c r="F124" s="30" t="str">
        <f>"{term}`"&amp;H124&amp;"`"</f>
        <v>{term}`Inventory`</v>
      </c>
      <c r="G124" s="15" t="s">
        <v>365</v>
      </c>
      <c r="H124" s="17" t="s">
        <v>496</v>
      </c>
      <c r="I124" s="17" t="str">
        <f>"(#"&amp;G124&amp;")=@{{ "&amp;D124&amp;"_"&amp;G124&amp;" }}@@: {{ "&amp;D124&amp;"_def_"&amp;G124&amp;" }}@@"</f>
        <v>(#mod_inventory)=@{{ term_mod_inventory }}@@: {{ term_def_mod_inventory }}@@</v>
      </c>
      <c r="J124" s="60" t="s">
        <v>3022</v>
      </c>
      <c r="K124" s="60" t="s">
        <v>3022</v>
      </c>
      <c r="L124" s="15"/>
      <c r="M124" s="18" t="s">
        <v>380</v>
      </c>
      <c r="N124" s="21" t="b">
        <v>0</v>
      </c>
      <c r="O124" s="19" t="b">
        <v>1</v>
      </c>
      <c r="P124" s="12" t="str">
        <f>"    "&amp;D124&amp;"_"&amp;G124&amp;": """&amp;H124&amp;""""</f>
        <v xml:space="preserve">    term_mod_inventory: "Inventory"</v>
      </c>
      <c r="Q124" s="12" t="str">
        <f>IF(K124=999,"",("    "&amp;D124&amp;"_def_"&amp;G124&amp;": """&amp;K124&amp;""""))</f>
        <v xml:space="preserve">    term_def_mod_inventory: "Rapid assessment [surveys](/09_gloss_ref/09_glossary.md#survey) to determine what species are present in a given area at a given point in time; there is no attempt made to quantify aspects of communities or populations ({{ ref_intext_wearn_gloverkapfer_2017 }})."</v>
      </c>
    </row>
    <row r="125" spans="1:17">
      <c r="C125" t="s">
        <v>329</v>
      </c>
      <c r="D125" t="s">
        <v>2754</v>
      </c>
      <c r="E125" s="30" t="s">
        <v>3067</v>
      </c>
      <c r="F125" s="30" t="str">
        <f>"{term}`"&amp;H125&amp;"`"</f>
        <v>{term}`Density; Unmarked`</v>
      </c>
      <c r="G125" t="s">
        <v>328</v>
      </c>
      <c r="H125" s="12" t="s">
        <v>2474</v>
      </c>
      <c r="J125" s="60" t="s">
        <v>2851</v>
      </c>
      <c r="K125" s="60" t="s">
        <v>2851</v>
      </c>
      <c r="P125" s="12" t="str">
        <f>"    "&amp;D125&amp;"_"&amp;G125&amp;": """&amp;H125&amp;""""</f>
        <v xml:space="preserve">    mod_appl_mod_is: "Density; Unmarked"</v>
      </c>
      <c r="Q125" s="12" t="str">
        <f>IF(K125=999,"",("    "&amp;D125&amp;"_def_"&amp;G125&amp;": """&amp;K125&amp;""""))</f>
        <v xml:space="preserve">    mod_appl_def_mod_is: "{{ term_def_mod_is }}"</v>
      </c>
    </row>
    <row r="126" spans="1:17">
      <c r="C126" t="s">
        <v>329</v>
      </c>
      <c r="D126" t="s">
        <v>326</v>
      </c>
      <c r="E126" s="30" t="s">
        <v>3068</v>
      </c>
      <c r="F126" s="30" t="str">
        <f>"{term}`"&amp;H126&amp;"`"</f>
        <v>{term}`Instantaneous sampling (IS)`</v>
      </c>
      <c r="G126" t="s">
        <v>328</v>
      </c>
      <c r="H126" t="s">
        <v>327</v>
      </c>
      <c r="J126" s="60" t="s">
        <v>2851</v>
      </c>
      <c r="K126" s="60" t="s">
        <v>2851</v>
      </c>
      <c r="P126" s="12" t="str">
        <f>"    "&amp;D126&amp;"_"&amp;G126&amp;": """&amp;H126&amp;""""</f>
        <v xml:space="preserve">    name_mod_is: "Instantaneous sampling (IS)"</v>
      </c>
      <c r="Q126" s="12" t="str">
        <f>IF(K126=999,"",("    "&amp;D126&amp;"_def_"&amp;G126&amp;": """&amp;K126&amp;""""))</f>
        <v xml:space="preserve">    name_def_mod_is: "{{ term_def_mod_is }}"</v>
      </c>
    </row>
    <row r="127" spans="1:17">
      <c r="B127" s="12">
        <v>82</v>
      </c>
      <c r="C127" s="12" t="s">
        <v>329</v>
      </c>
      <c r="D127" s="12" t="s">
        <v>0</v>
      </c>
      <c r="E127" s="30" t="s">
        <v>3117</v>
      </c>
      <c r="F127" s="30" t="str">
        <f>"{term}`"&amp;H127&amp;"`"</f>
        <v>{term}`Instantaneous sampling (IS) (Moeller et al., 2018)`</v>
      </c>
      <c r="G127" s="15" t="s">
        <v>328</v>
      </c>
      <c r="H127" s="17" t="s">
        <v>501</v>
      </c>
      <c r="I127" s="17" t="str">
        <f>"(#"&amp;G127&amp;")=@{{ "&amp;D127&amp;"_"&amp;G127&amp;" }}@@: {{ "&amp;D127&amp;"_def_"&amp;G127&amp;" }}@@"</f>
        <v>(#mod_is)=@{{ term_mod_is }}@@: {{ term_def_mod_is }}@@</v>
      </c>
      <c r="J127" s="60" t="s">
        <v>3347</v>
      </c>
      <c r="K127" s="60" t="s">
        <v>3347</v>
      </c>
      <c r="L127" s="15"/>
      <c r="M127" s="18" t="s">
        <v>380</v>
      </c>
      <c r="N127" s="21" t="b">
        <v>0</v>
      </c>
      <c r="O127" s="19" t="b">
        <v>1</v>
      </c>
      <c r="P127" s="12" t="str">
        <f>"    "&amp;D127&amp;"_"&amp;G127&amp;": """&amp;H127&amp;""""</f>
        <v xml:space="preserve">    term_mod_is: "Instantaneous sampling (IS) (Moeller et al., 2018)"</v>
      </c>
      <c r="Q127" s="12" t="str">
        <f>IF(K127=999,"",("    "&amp;D127&amp;"_def_"&amp;G127&amp;": """&amp;K127&amp;""""))</f>
        <v xml:space="preserve">    term_def_mod_is: "A method used to estimate abundance or [density](/09_gloss_ref/09_glossary.md#density) from time-lapse images from randomly deployed cameras; the number of unique individuals (the count) is needed ({{ ref_intext_moeller_et_al_2018 }})."</v>
      </c>
    </row>
    <row r="128" spans="1:17">
      <c r="B128" s="12">
        <v>96</v>
      </c>
      <c r="C128" s="12" t="s">
        <v>329</v>
      </c>
      <c r="D128" s="12" t="s">
        <v>0</v>
      </c>
      <c r="E128" s="30" t="s">
        <v>3239</v>
      </c>
      <c r="F128" s="30" t="str">
        <f>"{term}`"&amp;H128&amp;"`"</f>
        <v>{term}`Modelling approach`</v>
      </c>
      <c r="G128" s="15" t="s">
        <v>1324</v>
      </c>
      <c r="H128" s="17" t="s">
        <v>485</v>
      </c>
      <c r="I128" s="17" t="str">
        <f>"(#"&amp;G128&amp;")=@{{ "&amp;D128&amp;"_"&amp;G128&amp;" }}@@: {{ "&amp;D128&amp;"_def_"&amp;G128&amp;" }}@@"</f>
        <v>(#mod_modelling_approach)=@{{ term_mod_modelling_approach }}@@: {{ term_def_mod_modelling_approach }}@@</v>
      </c>
      <c r="J128" s="60" t="s">
        <v>2308</v>
      </c>
      <c r="K128" s="60" t="s">
        <v>2308</v>
      </c>
      <c r="L128" s="15"/>
      <c r="M128" s="18" t="s">
        <v>380</v>
      </c>
      <c r="N128" s="19" t="b">
        <v>1</v>
      </c>
      <c r="O128" s="19" t="b">
        <v>1</v>
      </c>
      <c r="P128" s="12" t="str">
        <f>"    "&amp;D128&amp;"_"&amp;G128&amp;": """&amp;H128&amp;""""</f>
        <v xml:space="preserve">    term_mod_modelling_approach: "Modelling approach"</v>
      </c>
      <c r="Q128" s="12" t="str">
        <f>IF(K128=999,"",("    "&amp;D128&amp;"_def_"&amp;G128&amp;": """&amp;K128&amp;""""))</f>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29" spans="2:17">
      <c r="B129" s="12">
        <v>95</v>
      </c>
      <c r="C129" s="12" t="s">
        <v>329</v>
      </c>
      <c r="D129" s="12" t="s">
        <v>0</v>
      </c>
      <c r="E129" s="30" t="s">
        <v>3175</v>
      </c>
      <c r="F129" s="30" t="str">
        <f>"{term}`"&amp;H129&amp;"`"</f>
        <v>{term}`Model assumption`</v>
      </c>
      <c r="G129" s="15" t="s">
        <v>1325</v>
      </c>
      <c r="H129" s="17" t="s">
        <v>486</v>
      </c>
      <c r="I129" s="17" t="str">
        <f>"(#"&amp;G129&amp;")=@{{ "&amp;D129&amp;"_"&amp;G129&amp;" }}@@: {{ "&amp;D129&amp;"_def_"&amp;G129&amp;" }}@@"</f>
        <v>(#mod_modelling_assumption)=@{{ term_mod_modelling_assumption }}@@: {{ term_def_mod_modelling_assumption }}@@</v>
      </c>
      <c r="J129" s="60" t="s">
        <v>833</v>
      </c>
      <c r="K129" s="60" t="s">
        <v>833</v>
      </c>
      <c r="L129" s="15"/>
      <c r="M129" s="18" t="s">
        <v>380</v>
      </c>
      <c r="N129" s="21" t="b">
        <v>0</v>
      </c>
      <c r="O129" s="19" t="b">
        <v>1</v>
      </c>
      <c r="P129" s="12" t="str">
        <f>"    "&amp;D129&amp;"_"&amp;G129&amp;": """&amp;H129&amp;""""</f>
        <v xml:space="preserve">    term_mod_modelling_assumption: "Model assumption"</v>
      </c>
      <c r="Q129" s="12" t="str">
        <f>IF(K129=999,"",("    "&amp;D129&amp;"_def_"&amp;G129&amp;": """&amp;K129&amp;""""))</f>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30" spans="2:17">
      <c r="C130" t="s">
        <v>329</v>
      </c>
      <c r="D130" t="s">
        <v>326</v>
      </c>
      <c r="E130" s="30" t="s">
        <v>3069</v>
      </c>
      <c r="F130" s="30" t="str">
        <f>"{term}`"&amp;H130&amp;"`"</f>
        <v>{term}`Mark-resight (MR)`</v>
      </c>
      <c r="G130" t="s">
        <v>353</v>
      </c>
      <c r="H130" t="s">
        <v>352</v>
      </c>
      <c r="J130" s="60" t="s">
        <v>2868</v>
      </c>
      <c r="K130" s="60" t="s">
        <v>2868</v>
      </c>
      <c r="P130" s="12" t="str">
        <f>"    "&amp;D130&amp;"_"&amp;G130&amp;": """&amp;H130&amp;""""</f>
        <v xml:space="preserve">    name_mod_mr: "Mark-resight (MR)"</v>
      </c>
      <c r="Q130" s="12" t="str">
        <f>IF(K130=999,"",("    "&amp;D130&amp;"_def_"&amp;G130&amp;": """&amp;K130&amp;""""))</f>
        <v xml:space="preserve">    name_def_mod_mr: "{{ term_def_mod_mr }}"</v>
      </c>
    </row>
    <row r="131" spans="2:17">
      <c r="B131" s="12">
        <v>93</v>
      </c>
      <c r="C131" s="12" t="s">
        <v>329</v>
      </c>
      <c r="D131" s="12" t="s">
        <v>0</v>
      </c>
      <c r="E131" s="30" t="s">
        <v>3121</v>
      </c>
      <c r="F131" s="30" t="str">
        <f>"{term}`"&amp;H131&amp;"`"</f>
        <v>{term}`Mark-resight (MR) model (Arnason et al., 1991; McClintock et al., 2009)`</v>
      </c>
      <c r="G131" s="15" t="s">
        <v>353</v>
      </c>
      <c r="H131" s="17" t="s">
        <v>490</v>
      </c>
      <c r="I131" s="17" t="str">
        <f>"(#"&amp;G131&amp;")=@{{ "&amp;D131&amp;"_"&amp;G131&amp;" }}@@: {{ "&amp;D131&amp;"_def_"&amp;G131&amp;" }}@@"</f>
        <v>(#mod_mr)=@{{ term_mod_mr }}@@: {{ term_def_mod_mr }}@@</v>
      </c>
      <c r="J131" s="60" t="s">
        <v>2838</v>
      </c>
      <c r="K131" s="60" t="s">
        <v>2838</v>
      </c>
      <c r="L131" s="15"/>
      <c r="M131" s="18" t="s">
        <v>380</v>
      </c>
      <c r="N131" s="21" t="b">
        <v>0</v>
      </c>
      <c r="O131" s="19" t="b">
        <v>1</v>
      </c>
      <c r="P131" s="12" t="str">
        <f>"    "&amp;D131&amp;"_"&amp;G131&amp;": """&amp;H131&amp;""""</f>
        <v xml:space="preserve">    term_mod_mr: "Mark-resight (MR) model (Arnason et al., 1991; McClintock et al., 2009)"</v>
      </c>
      <c r="Q131" s="12" t="str">
        <f>IF(K131=999,"",("    "&amp;D131&amp;"_def_"&amp;G131&amp;": """&amp;K131&amp;""""))</f>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132" spans="2:17">
      <c r="B132" s="12">
        <v>104</v>
      </c>
      <c r="C132" s="12" t="s">
        <v>329</v>
      </c>
      <c r="D132" s="12" t="s">
        <v>0</v>
      </c>
      <c r="E132" s="30" t="s">
        <v>3103</v>
      </c>
      <c r="F132" s="30" t="str">
        <f>"{term}`"&amp;H132&amp;"`"</f>
        <v>{term}`N-mixture models`</v>
      </c>
      <c r="G132" s="15" t="s">
        <v>1326</v>
      </c>
      <c r="H132" s="15" t="s">
        <v>482</v>
      </c>
      <c r="I132" s="17" t="str">
        <f>"(#"&amp;G132&amp;")=@{{ "&amp;D132&amp;"_"&amp;G132&amp;" }}@@: {{ "&amp;D132&amp;"_def_"&amp;G132&amp;" }}@@"</f>
        <v>(#mod_n_mixture)=@{{ term_mod_n_mixture }}@@: {{ term_def_mod_n_mixture }}@@</v>
      </c>
      <c r="J132" s="60" t="s">
        <v>763</v>
      </c>
      <c r="K132" s="60" t="s">
        <v>763</v>
      </c>
      <c r="L132" s="15"/>
      <c r="M132" s="18" t="s">
        <v>380</v>
      </c>
      <c r="N132" s="21" t="b">
        <v>0</v>
      </c>
      <c r="O132" s="19" t="b">
        <v>1</v>
      </c>
      <c r="P132" s="12" t="str">
        <f>"    "&amp;D132&amp;"_"&amp;G132&amp;": """&amp;H132&amp;""""</f>
        <v xml:space="preserve">    term_mod_n_mixture: "N-mixture models"</v>
      </c>
      <c r="Q132" s="12" t="str">
        <f>IF(K132=999,"",("    "&amp;D132&amp;"_def_"&amp;G132&amp;": """&amp;K132&amp;""""))</f>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33" spans="2:17">
      <c r="C133" t="s">
        <v>329</v>
      </c>
      <c r="D133" t="s">
        <v>326</v>
      </c>
      <c r="E133" s="30" t="s">
        <v>3070</v>
      </c>
      <c r="F133" s="30" t="str">
        <f>"{term}`"&amp;H133&amp;"`"</f>
        <v>{term}`N-mixture`</v>
      </c>
      <c r="G133" t="s">
        <v>343</v>
      </c>
      <c r="H133" t="s">
        <v>342</v>
      </c>
      <c r="J133" s="60" t="s">
        <v>2869</v>
      </c>
      <c r="K133" s="60" t="s">
        <v>2869</v>
      </c>
      <c r="P133" s="12" t="str">
        <f>"    "&amp;D133&amp;"_"&amp;G133&amp;": """&amp;H133&amp;""""</f>
        <v xml:space="preserve">    name_mod_nmixture: "N-mixture"</v>
      </c>
      <c r="Q133" s="12" t="str">
        <f>IF(K133=999,"",("    "&amp;D133&amp;"_def_"&amp;G133&amp;": """&amp;K133&amp;""""))</f>
        <v xml:space="preserve">    name_def_mod_nmixture: "{{ term_def_mod_nmixture }}"</v>
      </c>
    </row>
    <row r="134" spans="2:17">
      <c r="C134" t="s">
        <v>329</v>
      </c>
      <c r="D134" t="s">
        <v>2754</v>
      </c>
      <c r="E134" s="30" t="s">
        <v>3071</v>
      </c>
      <c r="F134" s="30" t="str">
        <f>"{term}`"&amp;H134&amp;"`"</f>
        <v>{term}`Occupancy`</v>
      </c>
      <c r="G134" t="s">
        <v>361</v>
      </c>
      <c r="H134" s="12" t="s">
        <v>373</v>
      </c>
      <c r="J134" s="60" t="s">
        <v>2852</v>
      </c>
      <c r="K134" s="60" t="s">
        <v>2852</v>
      </c>
      <c r="P134" s="12" t="str">
        <f>"    "&amp;D134&amp;"_"&amp;G134&amp;": """&amp;H134&amp;""""</f>
        <v xml:space="preserve">    mod_appl_mod_occupancy: "Occupancy"</v>
      </c>
      <c r="Q134" s="12" t="str">
        <f>IF(K134=999,"",("    "&amp;D134&amp;"_def_"&amp;G134&amp;": """&amp;K134&amp;""""))</f>
        <v xml:space="preserve">    mod_appl_def_mod_occupancy: "{{ term_def_mod_occupancy }}"</v>
      </c>
    </row>
    <row r="135" spans="2:17">
      <c r="C135" t="s">
        <v>329</v>
      </c>
      <c r="D135" t="s">
        <v>326</v>
      </c>
      <c r="E135" s="30" t="s">
        <v>3071</v>
      </c>
      <c r="F135" s="30" t="str">
        <f>"{term}`"&amp;H135&amp;"`"</f>
        <v>{term}`Occupancy`</v>
      </c>
      <c r="G135" t="s">
        <v>361</v>
      </c>
      <c r="H135" t="s">
        <v>373</v>
      </c>
      <c r="J135" s="60" t="s">
        <v>2852</v>
      </c>
      <c r="K135" s="60" t="s">
        <v>2852</v>
      </c>
      <c r="P135" s="12" t="str">
        <f>"    "&amp;D135&amp;"_"&amp;G135&amp;": """&amp;H135&amp;""""</f>
        <v xml:space="preserve">    name_mod_occupancy: "Occupancy"</v>
      </c>
      <c r="Q135" s="12" t="str">
        <f>IF(K135=999,"",("    "&amp;D135&amp;"_def_"&amp;G135&amp;": """&amp;K135&amp;""""))</f>
        <v xml:space="preserve">    name_def_mod_occupancy: "{{ term_def_mod_occupancy }}"</v>
      </c>
    </row>
    <row r="136" spans="2:17">
      <c r="B136" s="12">
        <v>108</v>
      </c>
      <c r="C136" s="12" t="s">
        <v>329</v>
      </c>
      <c r="D136" s="12" t="s">
        <v>0</v>
      </c>
      <c r="E136" s="30" t="s">
        <v>3122</v>
      </c>
      <c r="F136" s="30" t="str">
        <f>"{term}`"&amp;H136&amp;"`"</f>
        <v>{term}`Occupancy model (MacKenzie et al., 2002)`</v>
      </c>
      <c r="G136" s="15" t="s">
        <v>361</v>
      </c>
      <c r="H136" s="17" t="s">
        <v>480</v>
      </c>
      <c r="I136" s="17" t="str">
        <f>"(#"&amp;G136&amp;")=@{{ "&amp;D136&amp;"_"&amp;G136&amp;" }}@@: {{ "&amp;D136&amp;"_def_"&amp;G136&amp;" }}@@"</f>
        <v>(#mod_occupancy)=@{{ term_mod_occupancy }}@@: {{ term_def_mod_occupancy }}@@</v>
      </c>
      <c r="J136" s="60" t="s">
        <v>479</v>
      </c>
      <c r="K136" s="60" t="s">
        <v>479</v>
      </c>
      <c r="L136" s="15"/>
      <c r="M136" s="18" t="s">
        <v>380</v>
      </c>
      <c r="N136" s="21" t="b">
        <v>0</v>
      </c>
      <c r="O136" s="19" t="b">
        <v>1</v>
      </c>
      <c r="P136" s="12" t="str">
        <f>"    "&amp;D136&amp;"_"&amp;G136&amp;": """&amp;H136&amp;""""</f>
        <v xml:space="preserve">    term_mod_occupancy: "Occupancy model (MacKenzie et al., 2002)"</v>
      </c>
      <c r="Q136" s="12" t="str">
        <f>IF(K136=999,"",("    "&amp;D136&amp;"_def_"&amp;G136&amp;": """&amp;K136&amp;""""))</f>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37" spans="2:17">
      <c r="B137" s="12">
        <v>109</v>
      </c>
      <c r="C137" s="12" t="s">
        <v>329</v>
      </c>
      <c r="D137" s="12" t="s">
        <v>0</v>
      </c>
      <c r="E137" s="30" t="s">
        <v>3147</v>
      </c>
      <c r="F137" s="30" t="str">
        <f>"{term}`"&amp;H137&amp;"`"</f>
        <v>{term}`Overdispersion`</v>
      </c>
      <c r="G137" s="15" t="s">
        <v>1327</v>
      </c>
      <c r="H137" s="15" t="s">
        <v>478</v>
      </c>
      <c r="I137" s="17" t="str">
        <f>"(#"&amp;G137&amp;")=@{{ "&amp;D137&amp;"_"&amp;G137&amp;" }}@@: {{ "&amp;D137&amp;"_def_"&amp;G137&amp;" }}@@"</f>
        <v>(#mod_overdispersion)=@{{ term_mod_overdispersion }}@@: {{ term_def_mod_overdispersion }}@@</v>
      </c>
      <c r="J137" s="60" t="s">
        <v>477</v>
      </c>
      <c r="K137" s="60" t="s">
        <v>477</v>
      </c>
      <c r="L137" s="15"/>
      <c r="M137" s="18" t="s">
        <v>380</v>
      </c>
      <c r="N137" s="21" t="b">
        <v>0</v>
      </c>
      <c r="O137" s="19" t="b">
        <v>1</v>
      </c>
      <c r="P137" s="12" t="str">
        <f>"    "&amp;D137&amp;"_"&amp;G137&amp;": """&amp;H137&amp;""""</f>
        <v xml:space="preserve">    term_mod_overdispersion: "Overdispersion"</v>
      </c>
      <c r="Q137" s="12" t="str">
        <f>IF(K137=999,"",("    "&amp;D137&amp;"_def_"&amp;G137&amp;": """&amp;K137&amp;""""))</f>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38" spans="2:17">
      <c r="C138" t="s">
        <v>329</v>
      </c>
      <c r="D138" t="s">
        <v>2754</v>
      </c>
      <c r="E138" s="30" t="s">
        <v>3072</v>
      </c>
      <c r="F138" s="30" t="str">
        <f>"{term}`"&amp;H138&amp;"`"</f>
        <v>{term}`Relative abundance`</v>
      </c>
      <c r="G138" t="s">
        <v>359</v>
      </c>
      <c r="H138" s="12" t="s">
        <v>371</v>
      </c>
      <c r="J138" s="60" t="s">
        <v>2853</v>
      </c>
      <c r="K138" s="60" t="s">
        <v>2853</v>
      </c>
      <c r="P138" s="12" t="str">
        <f>"    "&amp;D138&amp;"_"&amp;G138&amp;": """&amp;H138&amp;""""</f>
        <v xml:space="preserve">    mod_appl_mod_rai: "Relative abundance"</v>
      </c>
      <c r="Q138" s="12" t="str">
        <f>IF(K138=999,"",("    "&amp;D138&amp;"_def_"&amp;G138&amp;": """&amp;K138&amp;""""))</f>
        <v xml:space="preserve">    mod_appl_def_mod_rai: "{{ term_def_mod_rai }}"</v>
      </c>
    </row>
    <row r="139" spans="2:17">
      <c r="C139" t="s">
        <v>329</v>
      </c>
      <c r="D139" t="s">
        <v>326</v>
      </c>
      <c r="E139" s="30" t="s">
        <v>3073</v>
      </c>
      <c r="F139" s="30" t="str">
        <f>"{term}`"&amp;H139&amp;"`"</f>
        <v>{term}`Relative abundance indices`</v>
      </c>
      <c r="G139" t="s">
        <v>359</v>
      </c>
      <c r="H139" t="s">
        <v>358</v>
      </c>
      <c r="J139" s="60" t="s">
        <v>2853</v>
      </c>
      <c r="K139" s="60" t="s">
        <v>2853</v>
      </c>
      <c r="P139" s="12" t="str">
        <f>"    "&amp;D139&amp;"_"&amp;G139&amp;": """&amp;H139&amp;""""</f>
        <v xml:space="preserve">    name_mod_rai: "Relative abundance indices"</v>
      </c>
      <c r="Q139" s="12" t="str">
        <f>IF(K139=999,"",("    "&amp;D139&amp;"_def_"&amp;G139&amp;": """&amp;K139&amp;""""))</f>
        <v xml:space="preserve">    name_def_mod_rai: "{{ term_def_mod_rai }}"</v>
      </c>
    </row>
    <row r="140" spans="2:17">
      <c r="B140" s="12">
        <v>127</v>
      </c>
      <c r="C140" s="12" t="s">
        <v>329</v>
      </c>
      <c r="D140" s="12" t="s">
        <v>0</v>
      </c>
      <c r="E140" s="30" t="s">
        <v>3073</v>
      </c>
      <c r="F140" s="30" t="str">
        <f>"{term}`"&amp;H140&amp;"`"</f>
        <v>{term}`Relative abundance indices`</v>
      </c>
      <c r="G140" s="15" t="s">
        <v>359</v>
      </c>
      <c r="H140" s="17" t="s">
        <v>358</v>
      </c>
      <c r="I140" s="17" t="str">
        <f>"(#"&amp;G140&amp;")=@{{ "&amp;D140&amp;"_"&amp;G140&amp;" }}@@: {{ "&amp;D140&amp;"_def_"&amp;G140&amp;" }}@@"</f>
        <v>(#mod_rai)=@{{ term_mod_rai }}@@: {{ term_def_mod_rai }}@@</v>
      </c>
      <c r="J140" s="60" t="s">
        <v>455</v>
      </c>
      <c r="K140" s="60" t="s">
        <v>455</v>
      </c>
      <c r="L140" s="15"/>
      <c r="M140" s="18" t="s">
        <v>380</v>
      </c>
      <c r="N140" s="21" t="b">
        <v>0</v>
      </c>
      <c r="O140" s="19" t="b">
        <v>1</v>
      </c>
      <c r="P140" s="12" t="str">
        <f>"    "&amp;D140&amp;"_"&amp;G140&amp;": """&amp;H140&amp;""""</f>
        <v xml:space="preserve">    term_mod_rai: "Relative abundance indices"</v>
      </c>
      <c r="Q140" s="12" t="str">
        <f>IF(K140=999,"",("    "&amp;D140&amp;"_def_"&amp;G140&amp;": """&amp;K140&amp;""""))</f>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41" spans="2:17">
      <c r="C141" t="s">
        <v>329</v>
      </c>
      <c r="D141" t="s">
        <v>2754</v>
      </c>
      <c r="E141" s="30" t="s">
        <v>3074</v>
      </c>
      <c r="F141" s="30" t="str">
        <f>"{term}`"&amp;H141&amp;"`"</f>
        <v>{term}`Relative abundance`</v>
      </c>
      <c r="G141" t="s">
        <v>1213</v>
      </c>
      <c r="H141" s="12" t="s">
        <v>371</v>
      </c>
      <c r="J141" s="60" t="s">
        <v>2854</v>
      </c>
      <c r="K141" s="60" t="s">
        <v>2854</v>
      </c>
      <c r="P141" s="12" t="str">
        <f>"    "&amp;D141&amp;"_"&amp;G141&amp;": """&amp;H141&amp;""""</f>
        <v xml:space="preserve">    mod_appl_mod_rai_hurdle: "Relative abundance"</v>
      </c>
      <c r="Q141" s="12" t="str">
        <f>IF(K141=999,"",("    "&amp;D141&amp;"_def_"&amp;G141&amp;": """&amp;K141&amp;""""))</f>
        <v xml:space="preserve">    mod_appl_def_mod_rai_hurdle: "{{ term_def_mod_rai_hurdle }}"</v>
      </c>
    </row>
    <row r="142" spans="2:17">
      <c r="C142" s="12" t="s">
        <v>329</v>
      </c>
      <c r="D142" t="s">
        <v>326</v>
      </c>
      <c r="E142" s="30" t="s">
        <v>3075</v>
      </c>
      <c r="F142" s="30" t="str">
        <f>"{term}`"&amp;H142&amp;"`"</f>
        <v>{term}`Hurdle`</v>
      </c>
      <c r="G142" s="15" t="s">
        <v>1213</v>
      </c>
      <c r="H142" s="17" t="s">
        <v>1212</v>
      </c>
      <c r="I142" s="17" t="str">
        <f>"(#"&amp;G142&amp;")=@{{ "&amp;D142&amp;"_"&amp;G142&amp;" }}@@: {{ "&amp;D142&amp;"_def_"&amp;G142&amp;" }}@@"</f>
        <v>(#mod_rai_hurdle)=@{{ name_mod_rai_hurdle }}@@: {{ name_def_mod_rai_hurdle }}@@</v>
      </c>
      <c r="J142" s="60" t="s">
        <v>2854</v>
      </c>
      <c r="K142" s="60" t="s">
        <v>2854</v>
      </c>
      <c r="L142" s="15"/>
      <c r="M142" s="18" t="s">
        <v>380</v>
      </c>
      <c r="N142" s="21" t="b">
        <v>0</v>
      </c>
      <c r="O142" s="19" t="b">
        <v>1</v>
      </c>
      <c r="P142" s="12" t="str">
        <f>"    "&amp;D142&amp;"_"&amp;G142&amp;": """&amp;H142&amp;""""</f>
        <v xml:space="preserve">    name_mod_rai_hurdle: "Hurdle"</v>
      </c>
      <c r="Q142" s="12" t="str">
        <f>IF(K142=999,"",("    "&amp;D142&amp;"_def_"&amp;G142&amp;": """&amp;K142&amp;""""))</f>
        <v xml:space="preserve">    name_def_mod_rai_hurdle: "{{ term_def_mod_rai_hurdle }}"</v>
      </c>
    </row>
    <row r="143" spans="2:17">
      <c r="B143" s="12">
        <v>63</v>
      </c>
      <c r="C143" s="12" t="s">
        <v>329</v>
      </c>
      <c r="D143" s="12" t="s">
        <v>0</v>
      </c>
      <c r="E143" s="30" t="s">
        <v>3127</v>
      </c>
      <c r="F143" s="30" t="str">
        <f>"{term}`"&amp;H143&amp;"`"</f>
        <v>{term}`Hurdle model (Mullahy, 1986; Heilbron 1994)`</v>
      </c>
      <c r="G143" s="15" t="s">
        <v>1213</v>
      </c>
      <c r="H143" s="17" t="s">
        <v>2265</v>
      </c>
      <c r="I143" s="17" t="str">
        <f>"(#"&amp;G143&amp;")=@{{ "&amp;D143&amp;"_"&amp;G143&amp;" }}@@: {{ "&amp;D143&amp;"_def_"&amp;G143&amp;" }}@@"</f>
        <v>(#mod_rai_hurdle)=@{{ term_mod_rai_hurdle }}@@: {{ term_def_mod_rai_hurdle }}@@</v>
      </c>
      <c r="J143" s="60" t="s">
        <v>762</v>
      </c>
      <c r="K143" s="60" t="s">
        <v>762</v>
      </c>
      <c r="L143" s="15"/>
      <c r="M143" s="18" t="s">
        <v>380</v>
      </c>
      <c r="N143" s="21" t="b">
        <v>0</v>
      </c>
      <c r="O143" s="19" t="b">
        <v>1</v>
      </c>
      <c r="P143" s="12" t="str">
        <f>"    "&amp;D143&amp;"_"&amp;G143&amp;": """&amp;H143&amp;""""</f>
        <v xml:space="preserve">    term_mod_rai_hurdle: "Hurdle model (Mullahy, 1986; Heilbron 1994)"</v>
      </c>
      <c r="Q143" s="12" t="str">
        <f>IF(K143=999,"",("    "&amp;D143&amp;"_def_"&amp;G143&amp;": """&amp;K143&amp;""""))</f>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144" spans="2:17">
      <c r="C144" t="s">
        <v>329</v>
      </c>
      <c r="D144" t="s">
        <v>2754</v>
      </c>
      <c r="E144" s="30" t="s">
        <v>3076</v>
      </c>
      <c r="F144" s="30" t="str">
        <f>"{term}`"&amp;H144&amp;"`"</f>
        <v>{term}`Relative abundance`</v>
      </c>
      <c r="G144" t="s">
        <v>1216</v>
      </c>
      <c r="H144" s="12" t="s">
        <v>371</v>
      </c>
      <c r="J144" s="60" t="s">
        <v>2855</v>
      </c>
      <c r="K144" s="60" t="s">
        <v>2855</v>
      </c>
      <c r="P144" s="12" t="str">
        <f>"    "&amp;D144&amp;"_"&amp;G144&amp;": """&amp;H144&amp;""""</f>
        <v xml:space="preserve">    mod_appl_mod_rai_nb: "Relative abundance"</v>
      </c>
      <c r="Q144" s="12" t="str">
        <f>IF(K144=999,"",("    "&amp;D144&amp;"_def_"&amp;G144&amp;": """&amp;K144&amp;""""))</f>
        <v xml:space="preserve">    mod_appl_def_mod_rai_nb: "{{ term_def_mod_rai_nb }}"</v>
      </c>
    </row>
    <row r="145" spans="1:18">
      <c r="C145" s="12" t="s">
        <v>329</v>
      </c>
      <c r="D145" t="s">
        <v>326</v>
      </c>
      <c r="E145" s="30" t="s">
        <v>3077</v>
      </c>
      <c r="F145" s="30" t="str">
        <f>"{term}`"&amp;H145&amp;"`"</f>
        <v>{term}`Negative binomial (NB)`</v>
      </c>
      <c r="G145" s="15" t="s">
        <v>1216</v>
      </c>
      <c r="H145" s="17" t="s">
        <v>1215</v>
      </c>
      <c r="I145" s="17" t="str">
        <f>"(#"&amp;G145&amp;")=@{{ "&amp;D145&amp;"_"&amp;G145&amp;" }}@@: {{ "&amp;D145&amp;"_def_"&amp;G145&amp;" }}@@"</f>
        <v>(#mod_rai_nb)=@{{ name_mod_rai_nb }}@@: {{ name_def_mod_rai_nb }}@@</v>
      </c>
      <c r="J145" s="60" t="s">
        <v>2855</v>
      </c>
      <c r="K145" s="60" t="s">
        <v>2855</v>
      </c>
      <c r="L145" s="15"/>
      <c r="M145" s="18" t="s">
        <v>380</v>
      </c>
      <c r="N145" s="21" t="b">
        <v>0</v>
      </c>
      <c r="O145" s="19" t="b">
        <v>1</v>
      </c>
      <c r="P145" s="12" t="str">
        <f>"    "&amp;D145&amp;"_"&amp;G145&amp;": """&amp;H145&amp;""""</f>
        <v xml:space="preserve">    name_mod_rai_nb: "Negative binomial (NB)"</v>
      </c>
      <c r="Q145" s="12" t="str">
        <f>IF(K145=999,"",("    "&amp;D145&amp;"_def_"&amp;G145&amp;": """&amp;K145&amp;""""))</f>
        <v xml:space="preserve">    name_def_mod_rai_nb: "{{ term_def_mod_rai_nb }}"</v>
      </c>
    </row>
    <row r="146" spans="1:18">
      <c r="B146" s="12">
        <v>98</v>
      </c>
      <c r="C146" s="12" t="s">
        <v>329</v>
      </c>
      <c r="D146" s="12" t="s">
        <v>0</v>
      </c>
      <c r="E146" s="30" t="s">
        <v>3126</v>
      </c>
      <c r="F146" s="30" t="str">
        <f>"{term}`"&amp;H146&amp;"`"</f>
        <v>{term}`Negative binomial (NB) regression (Mullahy, 1986)`</v>
      </c>
      <c r="G146" s="15" t="s">
        <v>1216</v>
      </c>
      <c r="H146" s="17" t="s">
        <v>484</v>
      </c>
      <c r="I146" s="17" t="str">
        <f>"(#"&amp;G146&amp;")=@{{ "&amp;D146&amp;"_"&amp;G146&amp;" }}@@: {{ "&amp;D146&amp;"_def_"&amp;G146&amp;" }}@@"</f>
        <v>(#mod_rai_nb)=@{{ term_mod_rai_nb }}@@: {{ term_def_mod_rai_nb }}@@</v>
      </c>
      <c r="J146" s="60" t="s">
        <v>483</v>
      </c>
      <c r="K146" s="60" t="s">
        <v>483</v>
      </c>
      <c r="L146" s="15"/>
      <c r="M146" s="18" t="s">
        <v>380</v>
      </c>
      <c r="N146" s="21" t="b">
        <v>0</v>
      </c>
      <c r="O146" s="19" t="b">
        <v>1</v>
      </c>
      <c r="P146" s="12" t="str">
        <f>"    "&amp;D146&amp;"_"&amp;G146&amp;": """&amp;H146&amp;""""</f>
        <v xml:space="preserve">    term_mod_rai_nb: "Negative binomial (NB) regression (Mullahy, 1986)"</v>
      </c>
      <c r="Q146" s="12" t="str">
        <f>IF(K146=999,"",("    "&amp;D146&amp;"_def_"&amp;G146&amp;": """&amp;K146&amp;""""))</f>
        <v xml:space="preserve">    term_def_mod_rai_nb: "A regression model used for count data with overdispersion but without zero-inflation. [relative abundance indices]"</v>
      </c>
    </row>
    <row r="147" spans="1:18">
      <c r="C147" t="s">
        <v>329</v>
      </c>
      <c r="D147" t="s">
        <v>2754</v>
      </c>
      <c r="E147" s="30" t="s">
        <v>3078</v>
      </c>
      <c r="F147" s="30" t="str">
        <f>"{term}`"&amp;H147&amp;"`"</f>
        <v>{term}`Relative abundance`</v>
      </c>
      <c r="G147" t="s">
        <v>852</v>
      </c>
      <c r="H147" s="12" t="s">
        <v>371</v>
      </c>
      <c r="J147" s="60" t="s">
        <v>2856</v>
      </c>
      <c r="K147" s="60" t="s">
        <v>2856</v>
      </c>
      <c r="P147" s="12" t="str">
        <f>"    "&amp;D147&amp;"_"&amp;G147&amp;": """&amp;H147&amp;""""</f>
        <v xml:space="preserve">    mod_appl_mod_rai_poisson: "Relative abundance"</v>
      </c>
      <c r="Q147" s="12" t="str">
        <f>IF(K147=999,"",("    "&amp;D147&amp;"_def_"&amp;G147&amp;": """&amp;K147&amp;""""))</f>
        <v xml:space="preserve">    mod_appl_def_mod_rai_poisson: "{{ term_def_mod_rai_poisson }}"</v>
      </c>
    </row>
    <row r="148" spans="1:18">
      <c r="C148" s="12" t="s">
        <v>329</v>
      </c>
      <c r="D148" t="s">
        <v>326</v>
      </c>
      <c r="E148" s="30" t="s">
        <v>3079</v>
      </c>
      <c r="F148" s="30" t="str">
        <f>"{term}`"&amp;H148&amp;"`"</f>
        <v>{term}`Poisson`</v>
      </c>
      <c r="G148" s="15" t="s">
        <v>852</v>
      </c>
      <c r="H148" s="17" t="s">
        <v>1210</v>
      </c>
      <c r="I148" s="17" t="str">
        <f>"(#"&amp;G148&amp;")=@{{ "&amp;D148&amp;"_"&amp;G148&amp;" }}@@: {{ "&amp;D148&amp;"_def_"&amp;G148&amp;" }}@@"</f>
        <v>(#mod_rai_poisson)=@{{ name_mod_rai_poisson }}@@: {{ name_def_mod_rai_poisson }}@@</v>
      </c>
      <c r="J148" s="60" t="s">
        <v>2856</v>
      </c>
      <c r="K148" s="60" t="s">
        <v>2856</v>
      </c>
      <c r="L148" s="15"/>
      <c r="M148" s="18" t="s">
        <v>380</v>
      </c>
      <c r="N148" s="21" t="b">
        <v>0</v>
      </c>
      <c r="O148" s="19" t="b">
        <v>1</v>
      </c>
      <c r="P148" s="12" t="str">
        <f>"    "&amp;D148&amp;"_"&amp;G148&amp;": """&amp;H148&amp;""""</f>
        <v xml:space="preserve">    name_mod_rai_poisson: "Poisson"</v>
      </c>
      <c r="Q148" s="12" t="str">
        <f>IF(K148=999,"",("    "&amp;D148&amp;"_def_"&amp;G148&amp;": """&amp;K148&amp;""""))</f>
        <v xml:space="preserve">    name_def_mod_rai_poisson: "{{ term_def_mod_rai_poisson }}"</v>
      </c>
    </row>
    <row r="149" spans="1:18">
      <c r="B149" s="12">
        <v>113</v>
      </c>
      <c r="C149" s="12" t="s">
        <v>329</v>
      </c>
      <c r="D149" s="12" t="s">
        <v>0</v>
      </c>
      <c r="E149" s="30" t="s">
        <v>3125</v>
      </c>
      <c r="F149" s="30" t="str">
        <f>"{term}`"&amp;H149&amp;"`"</f>
        <v>{term}`Poisson regression`</v>
      </c>
      <c r="G149" s="15" t="s">
        <v>852</v>
      </c>
      <c r="H149" s="17" t="s">
        <v>472</v>
      </c>
      <c r="I149" s="17" t="str">
        <f>"(#"&amp;G149&amp;")=@{{ "&amp;D149&amp;"_"&amp;G149&amp;" }}@@: {{ "&amp;D149&amp;"_def_"&amp;G149&amp;" }}@@"</f>
        <v>(#mod_rai_poisson)=@{{ term_mod_rai_poisson }}@@: {{ term_def_mod_rai_poisson }}@@</v>
      </c>
      <c r="J149" s="60" t="s">
        <v>471</v>
      </c>
      <c r="K149" s="60" t="s">
        <v>471</v>
      </c>
      <c r="L149" s="15"/>
      <c r="M149" s="18" t="s">
        <v>380</v>
      </c>
      <c r="N149" s="21" t="b">
        <v>0</v>
      </c>
      <c r="O149" s="19" t="b">
        <v>1</v>
      </c>
      <c r="P149" s="12" t="str">
        <f>"    "&amp;D149&amp;"_"&amp;G149&amp;": """&amp;H149&amp;""""</f>
        <v xml:space="preserve">    term_mod_rai_poisson: "Poisson regression"</v>
      </c>
      <c r="Q149" s="12" t="str">
        <f>IF(K149=999,"",("    "&amp;D149&amp;"_def_"&amp;G149&amp;": """&amp;K149&amp;""""))</f>
        <v xml:space="preserve">    term_def_mod_rai_poisson: "A regression model for count data used when data are not overdispersed or zero-inflated (Lambert, 1992). [relative abundance indices]"</v>
      </c>
    </row>
    <row r="150" spans="1:18" s="5" customFormat="1">
      <c r="A150" s="12"/>
      <c r="B150" s="12"/>
      <c r="C150" t="s">
        <v>329</v>
      </c>
      <c r="D150" t="s">
        <v>2754</v>
      </c>
      <c r="E150" s="30" t="s">
        <v>3080</v>
      </c>
      <c r="F150" s="30" t="str">
        <f>"{term}`"&amp;H150&amp;"`"</f>
        <v>{term}`Relative abundance`</v>
      </c>
      <c r="G150" t="s">
        <v>1214</v>
      </c>
      <c r="H150" s="12" t="s">
        <v>371</v>
      </c>
      <c r="I150" s="12"/>
      <c r="J150" s="60" t="s">
        <v>2857</v>
      </c>
      <c r="K150" s="60" t="s">
        <v>2857</v>
      </c>
      <c r="L150" s="12"/>
      <c r="M150" s="12"/>
      <c r="N150" s="12"/>
      <c r="O150" s="12"/>
      <c r="P150" s="12" t="str">
        <f>"    "&amp;D150&amp;"_"&amp;G150&amp;": """&amp;H150&amp;""""</f>
        <v xml:space="preserve">    mod_appl_mod_rai_zinb: "Relative abundance"</v>
      </c>
      <c r="Q150" s="12" t="str">
        <f>IF(K150=999,"",("    "&amp;D150&amp;"_def_"&amp;G150&amp;": """&amp;K150&amp;""""))</f>
        <v xml:space="preserve">    mod_appl_def_mod_rai_zinb: "{{ term_def_mod_rai_zinb }}"</v>
      </c>
      <c r="R150" s="35"/>
    </row>
    <row r="151" spans="1:18" s="5" customFormat="1">
      <c r="A151" s="12"/>
      <c r="B151" s="12"/>
      <c r="C151" s="12" t="s">
        <v>329</v>
      </c>
      <c r="D151" t="s">
        <v>326</v>
      </c>
      <c r="E151" s="30" t="s">
        <v>3081</v>
      </c>
      <c r="F151" s="30" t="str">
        <f>"{term}`"&amp;H151&amp;"`"</f>
        <v>{term}`Zero-inflated negative binomial (ZINB) `</v>
      </c>
      <c r="G151" s="15" t="s">
        <v>1214</v>
      </c>
      <c r="H151" s="17" t="s">
        <v>2752</v>
      </c>
      <c r="I151" s="17" t="str">
        <f>"(#"&amp;G151&amp;")=@{{ "&amp;D151&amp;"_"&amp;G151&amp;" }}@@: {{ "&amp;D151&amp;"_def_"&amp;G151&amp;" }}@@"</f>
        <v>(#mod_rai_zinb)=@{{ name_mod_rai_zinb }}@@: {{ name_def_mod_rai_zinb }}@@</v>
      </c>
      <c r="J151" s="60" t="s">
        <v>2857</v>
      </c>
      <c r="K151" s="60" t="s">
        <v>2857</v>
      </c>
      <c r="L151" s="15"/>
      <c r="M151" s="18" t="s">
        <v>380</v>
      </c>
      <c r="N151" s="21" t="b">
        <v>0</v>
      </c>
      <c r="O151" s="19" t="b">
        <v>1</v>
      </c>
      <c r="P151" s="12" t="str">
        <f>"    "&amp;D151&amp;"_"&amp;G151&amp;": """&amp;H151&amp;""""</f>
        <v xml:space="preserve">    name_mod_rai_zinb: "Zero-inflated negative binomial (ZINB) "</v>
      </c>
      <c r="Q151" s="12" t="str">
        <f>IF(K151=999,"",("    "&amp;D151&amp;"_def_"&amp;G151&amp;": """&amp;K151&amp;""""))</f>
        <v xml:space="preserve">    name_def_mod_rai_zinb: "{{ term_def_mod_rai_zinb }}"</v>
      </c>
      <c r="R151" s="35"/>
    </row>
    <row r="152" spans="1:18" s="5" customFormat="1">
      <c r="A152" s="12"/>
      <c r="B152" s="12">
        <v>196</v>
      </c>
      <c r="C152" s="12" t="s">
        <v>329</v>
      </c>
      <c r="D152" s="12" t="s">
        <v>0</v>
      </c>
      <c r="E152" s="30" t="s">
        <v>3128</v>
      </c>
      <c r="F152" s="30" t="str">
        <f>"{term}`"&amp;H152&amp;"`"</f>
        <v>{term}`Zero-inflated negative binomial (ZINB) regression (McCullagh &amp; Nelder, 1989)`</v>
      </c>
      <c r="G152" s="15" t="s">
        <v>1214</v>
      </c>
      <c r="H152" s="17" t="s">
        <v>384</v>
      </c>
      <c r="I152" s="17" t="str">
        <f>"(#"&amp;G152&amp;")=@{{ "&amp;D152&amp;"_"&amp;G152&amp;" }}@@: {{ "&amp;D152&amp;"_def_"&amp;G152&amp;" }}@@"</f>
        <v>(#mod_rai_zinb)=@{{ term_mod_rai_zinb }}@@: {{ term_def_mod_rai_zinb }}@@</v>
      </c>
      <c r="J152" s="60" t="s">
        <v>765</v>
      </c>
      <c r="K152" s="60" t="s">
        <v>765</v>
      </c>
      <c r="L152" s="15"/>
      <c r="M152" s="18" t="s">
        <v>380</v>
      </c>
      <c r="N152" s="21" t="b">
        <v>0</v>
      </c>
      <c r="O152" s="19" t="b">
        <v>1</v>
      </c>
      <c r="P152" s="12" t="str">
        <f>"    "&amp;D152&amp;"_"&amp;G152&amp;": """&amp;H152&amp;""""</f>
        <v xml:space="preserve">    term_mod_rai_zinb: "Zero-inflated negative binomial (ZINB) regression (McCullagh &amp; Nelder, 1989)"</v>
      </c>
      <c r="Q152" s="12" t="str">
        <f>IF(K152=999,"",("    "&amp;D152&amp;"_def_"&amp;G152&amp;": """&amp;K152&amp;""""))</f>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c r="R152" s="35"/>
    </row>
    <row r="153" spans="1:18" s="5" customFormat="1">
      <c r="A153" s="12"/>
      <c r="B153" s="12"/>
      <c r="C153" t="s">
        <v>329</v>
      </c>
      <c r="D153" t="s">
        <v>2754</v>
      </c>
      <c r="E153" s="30" t="s">
        <v>3082</v>
      </c>
      <c r="F153" s="30" t="str">
        <f>"{term}`"&amp;H153&amp;"`"</f>
        <v>{term}`Relative abundance`</v>
      </c>
      <c r="G153" t="s">
        <v>1217</v>
      </c>
      <c r="H153" s="12" t="s">
        <v>371</v>
      </c>
      <c r="I153" s="12"/>
      <c r="J153" s="60" t="s">
        <v>2858</v>
      </c>
      <c r="K153" s="60" t="s">
        <v>2858</v>
      </c>
      <c r="L153" s="12"/>
      <c r="M153" s="12"/>
      <c r="N153" s="12"/>
      <c r="O153" s="12"/>
      <c r="P153" s="12" t="str">
        <f>"    "&amp;D153&amp;"_"&amp;G153&amp;": """&amp;H153&amp;""""</f>
        <v xml:space="preserve">    mod_appl_mod_rai_zip: "Relative abundance"</v>
      </c>
      <c r="Q153" s="12" t="str">
        <f>IF(K153=999,"",("    "&amp;D153&amp;"_def_"&amp;G153&amp;": """&amp;K153&amp;""""))</f>
        <v xml:space="preserve">    mod_appl_def_mod_rai_zip: "{{ term_def_mod_rai_zip }}"</v>
      </c>
      <c r="R153" s="35"/>
    </row>
    <row r="154" spans="1:18" s="5" customFormat="1">
      <c r="A154" s="12"/>
      <c r="B154" s="12"/>
      <c r="C154" s="12" t="s">
        <v>329</v>
      </c>
      <c r="D154" t="s">
        <v>326</v>
      </c>
      <c r="E154" s="30" t="s">
        <v>3083</v>
      </c>
      <c r="F154" s="30" t="str">
        <f>"{term}`"&amp;H154&amp;"`"</f>
        <v>{term}`Zero-inflated Poisson (ZIP)`</v>
      </c>
      <c r="G154" s="15" t="s">
        <v>1217</v>
      </c>
      <c r="H154" s="17" t="s">
        <v>2753</v>
      </c>
      <c r="I154" s="17" t="str">
        <f>"(#"&amp;G154&amp;")=@{{ "&amp;D154&amp;"_"&amp;G154&amp;" }}@@: {{ "&amp;D154&amp;"_def_"&amp;G154&amp;" }}@@"</f>
        <v>(#mod_rai_zip)=@{{ name_mod_rai_zip }}@@: {{ name_def_mod_rai_zip }}@@</v>
      </c>
      <c r="J154" s="60" t="s">
        <v>2858</v>
      </c>
      <c r="K154" s="60" t="s">
        <v>2858</v>
      </c>
      <c r="L154" s="15"/>
      <c r="M154" s="18" t="s">
        <v>380</v>
      </c>
      <c r="N154" s="21" t="b">
        <v>0</v>
      </c>
      <c r="O154" s="19" t="b">
        <v>1</v>
      </c>
      <c r="P154" s="12" t="str">
        <f>"    "&amp;D154&amp;"_"&amp;G154&amp;": """&amp;H154&amp;""""</f>
        <v xml:space="preserve">    name_mod_rai_zip: "Zero-inflated Poisson (ZIP)"</v>
      </c>
      <c r="Q154" s="12" t="str">
        <f>IF(K154=999,"",("    "&amp;D154&amp;"_def_"&amp;G154&amp;": """&amp;K154&amp;""""))</f>
        <v xml:space="preserve">    name_def_mod_rai_zip: "{{ term_def_mod_rai_zip }}"</v>
      </c>
      <c r="R154" s="35"/>
    </row>
    <row r="155" spans="1:18" s="5" customFormat="1">
      <c r="A155" s="12"/>
      <c r="B155" s="12">
        <v>197</v>
      </c>
      <c r="C155" s="12" t="s">
        <v>329</v>
      </c>
      <c r="D155" s="12" t="s">
        <v>0</v>
      </c>
      <c r="E155" s="30" t="s">
        <v>3124</v>
      </c>
      <c r="F155" s="30" t="str">
        <f>"{term}`"&amp;H155&amp;"`"</f>
        <v>{term}`Zero-inflated Poisson (ZIP) regression (Lambert, 1992)`</v>
      </c>
      <c r="G155" s="15" t="s">
        <v>1217</v>
      </c>
      <c r="H155" s="17" t="s">
        <v>383</v>
      </c>
      <c r="I155" s="17" t="str">
        <f>"(#"&amp;G155&amp;")=@{{ "&amp;D155&amp;"_"&amp;G155&amp;" }}@@: {{ "&amp;D155&amp;"_def_"&amp;G155&amp;" }}@@"</f>
        <v>(#mod_rai_zip)=@{{ term_mod_rai_zip }}@@: {{ term_def_mod_rai_zip }}@@</v>
      </c>
      <c r="J155" s="60" t="s">
        <v>382</v>
      </c>
      <c r="K155" s="60" t="s">
        <v>382</v>
      </c>
      <c r="L155" s="15"/>
      <c r="M155" s="18" t="s">
        <v>380</v>
      </c>
      <c r="N155" s="21" t="b">
        <v>0</v>
      </c>
      <c r="O155" s="19" t="b">
        <v>1</v>
      </c>
      <c r="P155" s="12" t="str">
        <f>"    "&amp;D155&amp;"_"&amp;G155&amp;": """&amp;H155&amp;""""</f>
        <v xml:space="preserve">    term_mod_rai_zip: "Zero-inflated Poisson (ZIP) regression (Lambert, 1992)"</v>
      </c>
      <c r="Q155" s="12" t="str">
        <f>IF(K155=999,"",("    "&amp;D155&amp;"_def_"&amp;G155&amp;": """&amp;K155&amp;""""))</f>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c r="R155" s="35"/>
    </row>
    <row r="156" spans="1:18" s="5" customFormat="1">
      <c r="A156" s="12"/>
      <c r="B156" s="12"/>
      <c r="C156" t="s">
        <v>329</v>
      </c>
      <c r="D156" t="s">
        <v>2754</v>
      </c>
      <c r="E156" s="30" t="s">
        <v>3084</v>
      </c>
      <c r="F156" s="30" t="str">
        <f>"{term}`"&amp;H156&amp;"`"</f>
        <v>{term}`Density; Unmarked`</v>
      </c>
      <c r="G156" t="s">
        <v>341</v>
      </c>
      <c r="H156" s="12" t="s">
        <v>2474</v>
      </c>
      <c r="I156" s="12"/>
      <c r="J156" s="60" t="s">
        <v>2859</v>
      </c>
      <c r="K156" s="60" t="s">
        <v>2859</v>
      </c>
      <c r="L156" s="12"/>
      <c r="M156" s="12"/>
      <c r="N156" s="12"/>
      <c r="O156" s="12"/>
      <c r="P156" s="12" t="str">
        <f>"    "&amp;D156&amp;"_"&amp;G156&amp;": """&amp;H156&amp;""""</f>
        <v xml:space="preserve">    mod_appl_mod_rem: "Density; Unmarked"</v>
      </c>
      <c r="Q156" s="12" t="str">
        <f>IF(K156=999,"",("    "&amp;D156&amp;"_def_"&amp;G156&amp;": """&amp;K156&amp;""""))</f>
        <v xml:space="preserve">    mod_appl_def_mod_rem: "{{ term_def_mod_rem }}"</v>
      </c>
      <c r="R156" s="35"/>
    </row>
    <row r="157" spans="1:18" s="5" customFormat="1">
      <c r="A157" s="12"/>
      <c r="B157" s="12"/>
      <c r="C157" t="s">
        <v>329</v>
      </c>
      <c r="D157" t="s">
        <v>326</v>
      </c>
      <c r="E157" s="30" t="s">
        <v>3085</v>
      </c>
      <c r="F157" s="30" t="str">
        <f>"{term}`"&amp;H157&amp;"`"</f>
        <v>{term}`Random encounter model (REM)`</v>
      </c>
      <c r="G157" t="s">
        <v>341</v>
      </c>
      <c r="H157" t="s">
        <v>340</v>
      </c>
      <c r="I157" s="12"/>
      <c r="J157" s="60" t="s">
        <v>2859</v>
      </c>
      <c r="K157" s="60" t="s">
        <v>2859</v>
      </c>
      <c r="L157" s="12"/>
      <c r="M157" s="12"/>
      <c r="N157" s="12"/>
      <c r="O157" s="12"/>
      <c r="P157" s="12" t="str">
        <f>"    "&amp;D157&amp;"_"&amp;G157&amp;": """&amp;H157&amp;""""</f>
        <v xml:space="preserve">    name_mod_rem: "Random encounter model (REM)"</v>
      </c>
      <c r="Q157" s="12" t="str">
        <f>IF(K157=999,"",("    "&amp;D157&amp;"_def_"&amp;G157&amp;": """&amp;K157&amp;""""))</f>
        <v xml:space="preserve">    name_def_mod_rem: "{{ term_def_mod_rem }}"</v>
      </c>
      <c r="R157" s="35"/>
    </row>
    <row r="158" spans="1:18" s="5" customFormat="1">
      <c r="A158" s="12"/>
      <c r="B158" s="12">
        <v>124</v>
      </c>
      <c r="C158" s="12" t="s">
        <v>329</v>
      </c>
      <c r="D158" s="12" t="s">
        <v>0</v>
      </c>
      <c r="E158" s="30" t="s">
        <v>3120</v>
      </c>
      <c r="F158" s="30" t="str">
        <f>"{term}`"&amp;H158&amp;"`"</f>
        <v>{term}`Random encounter model (REM) (Rowcliffe et al., 2008, 2013)`</v>
      </c>
      <c r="G158" s="15" t="s">
        <v>341</v>
      </c>
      <c r="H158" s="17" t="s">
        <v>462</v>
      </c>
      <c r="I158" s="17" t="str">
        <f>"(#"&amp;G158&amp;")=@{{ "&amp;D158&amp;"_"&amp;G158&amp;" }}@@: {{ "&amp;D158&amp;"_def_"&amp;G158&amp;" }}@@"</f>
        <v>(#mod_rem)=@{{ term_mod_rem }}@@: {{ term_def_mod_rem }}@@</v>
      </c>
      <c r="J158" s="60" t="s">
        <v>2309</v>
      </c>
      <c r="K158" s="60" t="s">
        <v>2309</v>
      </c>
      <c r="L158" s="15"/>
      <c r="M158" s="18" t="s">
        <v>380</v>
      </c>
      <c r="N158" s="21" t="b">
        <v>0</v>
      </c>
      <c r="O158" s="19" t="b">
        <v>1</v>
      </c>
      <c r="P158" s="12" t="str">
        <f>"    "&amp;D158&amp;"_"&amp;G158&amp;": """&amp;H158&amp;""""</f>
        <v xml:space="preserve">    term_mod_rem: "Random encounter model (REM) (Rowcliffe et al., 2008, 2013)"</v>
      </c>
      <c r="Q158" s="12" t="str">
        <f>IF(K158=999,"",("    "&amp;D158&amp;"_def_"&amp;G158&amp;": """&amp;K158&amp;""""))</f>
        <v xml:space="preserve">    term_def_mod_rem: "A method used to estimate the [density](/09_gloss_ref/09_glossary.md#density) of unmarked populations; uses the rate of independent captures, an estimate of movement rate, average group size, and the area sampled by the remote camera."</v>
      </c>
      <c r="R158" s="35"/>
    </row>
    <row r="159" spans="1:18">
      <c r="C159" t="s">
        <v>329</v>
      </c>
      <c r="D159" t="s">
        <v>2754</v>
      </c>
      <c r="E159" s="30" t="s">
        <v>3086</v>
      </c>
      <c r="F159" s="30" t="str">
        <f>"{term}`"&amp;H159&amp;"`"</f>
        <v>{term}`Density; Unmarked`</v>
      </c>
      <c r="G159" t="s">
        <v>339</v>
      </c>
      <c r="H159" s="12" t="s">
        <v>2474</v>
      </c>
      <c r="J159" s="60" t="s">
        <v>2860</v>
      </c>
      <c r="K159" s="60" t="s">
        <v>2860</v>
      </c>
      <c r="P159" s="12" t="str">
        <f>"    "&amp;D159&amp;"_"&amp;G159&amp;": """&amp;H159&amp;""""</f>
        <v xml:space="preserve">    mod_appl_mod_rest: "Density; Unmarked"</v>
      </c>
      <c r="Q159" s="12" t="str">
        <f>IF(K159=999,"",("    "&amp;D159&amp;"_def_"&amp;G159&amp;": """&amp;K159&amp;""""))</f>
        <v xml:space="preserve">    mod_appl_def_mod_rest: "{{ term_def_mod_rest }}"</v>
      </c>
    </row>
    <row r="160" spans="1:18">
      <c r="C160" t="s">
        <v>329</v>
      </c>
      <c r="D160" t="s">
        <v>326</v>
      </c>
      <c r="E160" s="30" t="s">
        <v>3087</v>
      </c>
      <c r="F160" s="30" t="str">
        <f>"{term}`"&amp;H160&amp;"`"</f>
        <v>{term}`Random encounter and staying time (REST)`</v>
      </c>
      <c r="G160" t="s">
        <v>339</v>
      </c>
      <c r="H160" t="s">
        <v>338</v>
      </c>
      <c r="J160" s="60" t="s">
        <v>2860</v>
      </c>
      <c r="K160" s="60" t="s">
        <v>2860</v>
      </c>
      <c r="P160" s="12" t="str">
        <f>"    "&amp;D160&amp;"_"&amp;G160&amp;": """&amp;H160&amp;""""</f>
        <v xml:space="preserve">    name_mod_rest: "Random encounter and staying time (REST)"</v>
      </c>
      <c r="Q160" s="12" t="str">
        <f>IF(K160=999,"",("    "&amp;D160&amp;"_def_"&amp;G160&amp;": """&amp;K160&amp;""""))</f>
        <v xml:space="preserve">    name_def_mod_rest: "{{ term_def_mod_rest }}"</v>
      </c>
    </row>
    <row r="161" spans="2:17">
      <c r="B161" s="12">
        <v>123</v>
      </c>
      <c r="C161" s="12" t="s">
        <v>329</v>
      </c>
      <c r="D161" s="12" t="s">
        <v>0</v>
      </c>
      <c r="E161" s="30" t="s">
        <v>3123</v>
      </c>
      <c r="F161" s="30" t="str">
        <f>"{term}`"&amp;H161&amp;"`"</f>
        <v>{term}`Random encounter and staying time (REST) model (Nakashima et al., 2018)`</v>
      </c>
      <c r="G161" s="15" t="s">
        <v>339</v>
      </c>
      <c r="H161" s="15" t="s">
        <v>2266</v>
      </c>
      <c r="I161" s="17" t="str">
        <f>"(#"&amp;G161&amp;")=@{{ "&amp;D161&amp;"_"&amp;G161&amp;" }}@@: {{ "&amp;D161&amp;"_def_"&amp;G161&amp;" }}@@"</f>
        <v>(#mod_rest)=@{{ term_mod_rest }}@@: {{ term_def_mod_rest }}@@</v>
      </c>
      <c r="J161" s="60" t="s">
        <v>463</v>
      </c>
      <c r="K161" s="60" t="s">
        <v>463</v>
      </c>
      <c r="L161" s="15"/>
      <c r="M161" s="18" t="s">
        <v>380</v>
      </c>
      <c r="N161" s="21" t="b">
        <v>0</v>
      </c>
      <c r="O161" s="19" t="b">
        <v>1</v>
      </c>
      <c r="P161" s="12" t="str">
        <f>"    "&amp;D161&amp;"_"&amp;G161&amp;": """&amp;H161&amp;""""</f>
        <v xml:space="preserve">    term_mod_rest: "Random encounter and staying time (REST) model (Nakashima et al., 2018)"</v>
      </c>
      <c r="Q161" s="12" t="str">
        <f>IF(K161=999,"",("    "&amp;D161&amp;"_def_"&amp;G161&amp;": """&amp;K161&amp;""""))</f>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62" spans="2:17">
      <c r="B162" s="12">
        <v>129</v>
      </c>
      <c r="C162" s="12" t="s">
        <v>329</v>
      </c>
      <c r="D162" s="12" t="s">
        <v>0</v>
      </c>
      <c r="E162" s="30" t="s">
        <v>3119</v>
      </c>
      <c r="F162" s="30" t="str">
        <f>"{term}`"&amp;H162&amp;"`"</f>
        <v>{term}`Royle-Nichols model (Royle &amp; Nichols, 2003; MacKenzie et al., 2006)`</v>
      </c>
      <c r="G162" s="15" t="s">
        <v>1328</v>
      </c>
      <c r="H162" s="17" t="s">
        <v>454</v>
      </c>
      <c r="I162" s="17" t="str">
        <f>"(#"&amp;G162&amp;")=@{{ "&amp;D162&amp;"_"&amp;G162&amp;" }}@@: {{ "&amp;D162&amp;"_def_"&amp;G162&amp;" }}@@"</f>
        <v>(#mod_royle_nichols)=@{{ term_mod_royle_nichols }}@@: {{ term_def_mod_royle_nichols }}@@</v>
      </c>
      <c r="J162" s="60" t="s">
        <v>2310</v>
      </c>
      <c r="K162" s="60" t="s">
        <v>2310</v>
      </c>
      <c r="L162" s="15"/>
      <c r="M162" s="18" t="s">
        <v>380</v>
      </c>
      <c r="N162" s="21" t="b">
        <v>0</v>
      </c>
      <c r="O162" s="19" t="b">
        <v>1</v>
      </c>
      <c r="P162" s="12" t="str">
        <f>"    "&amp;D162&amp;"_"&amp;G162&amp;": """&amp;H162&amp;""""</f>
        <v xml:space="preserve">    term_mod_royle_nichols: "Royle-Nichols model (Royle &amp; Nichols, 2003; MacKenzie et al., 2006)"</v>
      </c>
      <c r="Q162" s="12" t="str">
        <f>IF(K162=999,"",("    "&amp;D162&amp;"_def_"&amp;G162&amp;": """&amp;K162&amp;""""))</f>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163" spans="2:17">
      <c r="C163" t="s">
        <v>329</v>
      </c>
      <c r="D163" t="s">
        <v>326</v>
      </c>
      <c r="E163" s="30" t="s">
        <v>3088</v>
      </c>
      <c r="F163" s="30" t="str">
        <f>"{term}`"&amp;H163&amp;"`"</f>
        <v>{term}`Royle-Nichols`</v>
      </c>
      <c r="G163" t="s">
        <v>345</v>
      </c>
      <c r="H163" t="s">
        <v>344</v>
      </c>
      <c r="J163" s="60" t="s">
        <v>2870</v>
      </c>
      <c r="K163" s="60" t="s">
        <v>2870</v>
      </c>
      <c r="P163" s="12" t="str">
        <f>"    "&amp;D163&amp;"_"&amp;G163&amp;": """&amp;H163&amp;""""</f>
        <v xml:space="preserve">    name_mod_roylenichols: "Royle-Nichols"</v>
      </c>
      <c r="Q163" s="12" t="str">
        <f>IF(K163=999,"",("    "&amp;D163&amp;"_def_"&amp;G163&amp;": """&amp;K163&amp;""""))</f>
        <v xml:space="preserve">    name_def_mod_roylenichols: "{{ term_def_mod_roylenichols }}"</v>
      </c>
    </row>
    <row r="164" spans="2:17">
      <c r="C164" t="s">
        <v>329</v>
      </c>
      <c r="D164" t="s">
        <v>2754</v>
      </c>
      <c r="E164" s="30" t="s">
        <v>3089</v>
      </c>
      <c r="F164" s="30" t="str">
        <f>"{term}`"&amp;H164&amp;"`"</f>
        <v>{term}`Density; Unmarked`</v>
      </c>
      <c r="G164" t="s">
        <v>349</v>
      </c>
      <c r="H164" s="12" t="s">
        <v>2474</v>
      </c>
      <c r="J164" s="60" t="s">
        <v>2861</v>
      </c>
      <c r="K164" s="60" t="s">
        <v>2861</v>
      </c>
      <c r="P164" s="12" t="str">
        <f>"    "&amp;D164&amp;"_"&amp;G164&amp;": """&amp;H164&amp;""""</f>
        <v xml:space="preserve">    mod_appl_mod_sc: "Density; Unmarked"</v>
      </c>
      <c r="Q164" s="12" t="str">
        <f>IF(K164=999,"",("    "&amp;D164&amp;"_def_"&amp;G164&amp;": """&amp;K164&amp;""""))</f>
        <v xml:space="preserve">    mod_appl_def_mod_sc: "{{ term_def_mod_sc }}"</v>
      </c>
    </row>
    <row r="165" spans="2:17">
      <c r="C165" t="s">
        <v>329</v>
      </c>
      <c r="D165" t="s">
        <v>326</v>
      </c>
      <c r="E165" s="30" t="s">
        <v>3090</v>
      </c>
      <c r="F165" s="30" t="str">
        <f>"{term}`"&amp;H165&amp;"`"</f>
        <v>{term}`Spatial count (SC) model / Unmarked spatial capture-recapture`</v>
      </c>
      <c r="G165" t="s">
        <v>349</v>
      </c>
      <c r="H165" t="s">
        <v>1198</v>
      </c>
      <c r="J165" s="60" t="s">
        <v>2861</v>
      </c>
      <c r="K165" s="60" t="s">
        <v>2861</v>
      </c>
      <c r="P165" s="12" t="str">
        <f>"    "&amp;D165&amp;"_"&amp;G165&amp;": """&amp;H165&amp;""""</f>
        <v xml:space="preserve">    name_mod_sc: "Spatial count (SC) model / Unmarked spatial capture-recapture"</v>
      </c>
      <c r="Q165" s="12" t="str">
        <f>IF(K165=999,"",("    "&amp;D165&amp;"_def_"&amp;G165&amp;": """&amp;K165&amp;""""))</f>
        <v xml:space="preserve">    name_def_mod_sc: "{{ term_def_mod_sc }}"</v>
      </c>
    </row>
    <row r="166" spans="2:17">
      <c r="B166" s="12">
        <v>147</v>
      </c>
      <c r="C166" s="12" t="s">
        <v>329</v>
      </c>
      <c r="D166" s="12" t="s">
        <v>0</v>
      </c>
      <c r="E166" s="30" t="s">
        <v>3301</v>
      </c>
      <c r="F166" s="30" t="str">
        <f>"{term}`"&amp;H166&amp;"`"</f>
        <v>{term}`Spatial count (SC) model / Unmarked spatial capture-recapture (Chandler &amp; Royle, 2013)`</v>
      </c>
      <c r="G166" s="15" t="s">
        <v>349</v>
      </c>
      <c r="H166" s="17" t="s">
        <v>1207</v>
      </c>
      <c r="I166" s="17" t="str">
        <f>"(#"&amp;G166&amp;")=@{{ "&amp;D166&amp;"_"&amp;G166&amp;" }}@@: {{ "&amp;D166&amp;"_def_"&amp;G166&amp;" }}@@"</f>
        <v>(#mod_sc)=@{{ term_mod_sc }}@@: {{ term_def_mod_sc }}@@</v>
      </c>
      <c r="J166" s="60" t="s">
        <v>3303</v>
      </c>
      <c r="K166" s="60" t="s">
        <v>3303</v>
      </c>
      <c r="L166" s="15"/>
      <c r="M166" s="18" t="s">
        <v>380</v>
      </c>
      <c r="N166" s="21" t="b">
        <v>0</v>
      </c>
      <c r="O166" s="19" t="b">
        <v>1</v>
      </c>
      <c r="P166" s="12" t="str">
        <f>"    "&amp;D166&amp;"_"&amp;G166&amp;": """&amp;H166&amp;""""</f>
        <v xml:space="preserve">    term_mod_sc: "Spatial count (SC) model / Unmarked spatial capture-recapture (Chandler &amp; Royle, 2013)"</v>
      </c>
      <c r="Q166" s="12" t="str">
        <f>IF(K166=999,"",("    "&amp;D166&amp;"_def_"&amp;G166&amp;": """&amp;K166&amp;""""))</f>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v>
      </c>
    </row>
    <row r="167" spans="2:17">
      <c r="C167" t="s">
        <v>329</v>
      </c>
      <c r="D167" t="s">
        <v>2754</v>
      </c>
      <c r="E167" s="30" t="s">
        <v>3091</v>
      </c>
      <c r="F167" s="30" t="str">
        <f>"{term}`"&amp;H167&amp;"`"</f>
        <v>{term}`Density / population size; Marked`</v>
      </c>
      <c r="G167" t="s">
        <v>354</v>
      </c>
      <c r="H167" s="12" t="s">
        <v>2476</v>
      </c>
      <c r="J167" s="60" t="s">
        <v>2862</v>
      </c>
      <c r="K167" s="60" t="s">
        <v>2862</v>
      </c>
      <c r="P167" s="12" t="str">
        <f>"    "&amp;D167&amp;"_"&amp;G167&amp;": """&amp;H167&amp;""""</f>
        <v xml:space="preserve">    mod_appl_mod_scr_secr: "Density / population size; Marked"</v>
      </c>
      <c r="Q167" s="12" t="str">
        <f>IF(K167=999,"",("    "&amp;D167&amp;"_def_"&amp;G167&amp;": """&amp;K167&amp;""""))</f>
        <v xml:space="preserve">    mod_appl_def_mod_scr_secr: "{{ term_def_mod_scr_secr }}"</v>
      </c>
    </row>
    <row r="168" spans="2:17">
      <c r="C168" t="s">
        <v>329</v>
      </c>
      <c r="D168" t="s">
        <v>326</v>
      </c>
      <c r="E168" s="30" t="s">
        <v>3092</v>
      </c>
      <c r="F168" s="30" t="str">
        <f>"{term}`"&amp;H168&amp;"`"</f>
        <v>{term}`Spatial capture-recapture (SCR) / Spatially explicit capture recapture (SECR)`</v>
      </c>
      <c r="G168" t="s">
        <v>354</v>
      </c>
      <c r="H168" t="s">
        <v>1197</v>
      </c>
      <c r="J168" s="60" t="s">
        <v>2862</v>
      </c>
      <c r="K168" s="60" t="s">
        <v>2862</v>
      </c>
      <c r="P168" s="12" t="str">
        <f>"    "&amp;D168&amp;"_"&amp;G168&amp;": """&amp;H168&amp;""""</f>
        <v xml:space="preserve">    name_mod_scr_secr: "Spatial capture-recapture (SCR) / Spatially explicit capture recapture (SECR)"</v>
      </c>
      <c r="Q168" s="12" t="str">
        <f>IF(K168=999,"",("    "&amp;D168&amp;"_def_"&amp;G168&amp;": """&amp;K168&amp;""""))</f>
        <v xml:space="preserve">    name_def_mod_scr_secr: "{{ term_def_mod_scr_secr }}"</v>
      </c>
    </row>
    <row r="169" spans="2:17">
      <c r="B169" s="12">
        <v>150</v>
      </c>
      <c r="C169" s="12" t="s">
        <v>329</v>
      </c>
      <c r="D169" s="12" t="s">
        <v>0</v>
      </c>
      <c r="E169" s="30" t="s">
        <v>3263</v>
      </c>
      <c r="F169" s="30" t="str">
        <f>"{term}`"&amp;H169&amp;"`"</f>
        <v>{term}`Spatially explicit capture-recapture (SECR) / Spatial capture-recapture (SCR) (Borchers &amp; Efford, 2008; Efford, 2004; Royle &amp; Young, 2008; Royle et al., 2009)`</v>
      </c>
      <c r="G169" s="15" t="s">
        <v>354</v>
      </c>
      <c r="H169" s="17" t="s">
        <v>2751</v>
      </c>
      <c r="I169" s="17" t="str">
        <f>"(#"&amp;G169&amp;")=@{{ "&amp;D169&amp;"_"&amp;G169&amp;" }}@@: {{ "&amp;D169&amp;"_def_"&amp;G169&amp;" }}@@"</f>
        <v>(#mod_scr_secr)=@{{ term_mod_scr_secr }}@@: {{ term_def_mod_scr_secr }}@@</v>
      </c>
      <c r="J169" s="60" t="s">
        <v>2311</v>
      </c>
      <c r="K169" s="60" t="s">
        <v>2311</v>
      </c>
      <c r="L169" s="15"/>
      <c r="M169" s="18" t="s">
        <v>380</v>
      </c>
      <c r="N169" s="21" t="b">
        <v>0</v>
      </c>
      <c r="O169" s="19" t="b">
        <v>1</v>
      </c>
      <c r="P169" s="12" t="str">
        <f>"    "&amp;D169&amp;"_"&amp;G169&amp;": """&amp;H169&amp;""""</f>
        <v xml:space="preserve">    term_mod_scr_secr: "Spatially explicit capture-recapture (SECR) / Spatial capture-recapture (SCR) (Borchers &amp; Efford, 2008; Efford, 2004; Royle &amp; Young, 2008; Royle et al., 2009)"</v>
      </c>
      <c r="Q169" s="12" t="str">
        <f>IF(K169=999,"",("    "&amp;D169&amp;"_def_"&amp;G169&amp;": """&amp;K169&amp;""""))</f>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170" spans="2:17">
      <c r="C170" t="s">
        <v>329</v>
      </c>
      <c r="D170" t="s">
        <v>2754</v>
      </c>
      <c r="E170" s="30" t="s">
        <v>3093</v>
      </c>
      <c r="F170" s="30" t="str">
        <f>"{term}`"&amp;H170&amp;"`"</f>
        <v>{term}`Density; Marked`</v>
      </c>
      <c r="G170" t="s">
        <v>351</v>
      </c>
      <c r="H170" s="12" t="s">
        <v>2477</v>
      </c>
      <c r="J170" s="60" t="s">
        <v>2863</v>
      </c>
      <c r="K170" s="60" t="s">
        <v>2863</v>
      </c>
      <c r="P170" s="12" t="str">
        <f>"    "&amp;D170&amp;"_"&amp;G170&amp;": """&amp;H170&amp;""""</f>
        <v xml:space="preserve">    mod_appl_mod_smr: "Density; Marked"</v>
      </c>
      <c r="Q170" s="12" t="str">
        <f>IF(K170=999,"",("    "&amp;D170&amp;"_def_"&amp;G170&amp;": """&amp;K170&amp;""""))</f>
        <v xml:space="preserve">    mod_appl_def_mod_smr: "{{ term_def_mod_smr }}"</v>
      </c>
    </row>
    <row r="171" spans="2:17">
      <c r="C171" t="s">
        <v>329</v>
      </c>
      <c r="D171" t="s">
        <v>326</v>
      </c>
      <c r="E171" s="30" t="s">
        <v>3094</v>
      </c>
      <c r="F171" s="30" t="str">
        <f>"{term}`"&amp;H171&amp;"`"</f>
        <v>{term}`Spatial mark-resight `</v>
      </c>
      <c r="G171" t="s">
        <v>351</v>
      </c>
      <c r="H171" t="s">
        <v>350</v>
      </c>
      <c r="J171" s="60" t="s">
        <v>2863</v>
      </c>
      <c r="K171" s="60" t="s">
        <v>2863</v>
      </c>
      <c r="P171" s="12" t="str">
        <f>"    "&amp;D171&amp;"_"&amp;G171&amp;": """&amp;H171&amp;""""</f>
        <v xml:space="preserve">    name_mod_smr: "Spatial mark-resight "</v>
      </c>
      <c r="Q171" s="12" t="str">
        <f>IF(K171=999,"",("    "&amp;D171&amp;"_def_"&amp;G171&amp;": """&amp;K171&amp;""""))</f>
        <v xml:space="preserve">    name_def_mod_smr: "{{ term_def_mod_smr }}"</v>
      </c>
    </row>
    <row r="172" spans="2:17">
      <c r="B172" s="12">
        <v>148</v>
      </c>
      <c r="C172" s="12" t="s">
        <v>329</v>
      </c>
      <c r="D172" s="12" t="s">
        <v>0</v>
      </c>
      <c r="E172" s="30" t="s">
        <v>3300</v>
      </c>
      <c r="F172" s="30" t="str">
        <f>"{term}`"&amp;H172&amp;"`"</f>
        <v>{term}`Spatial mark-resight (SMR) (Chandler &amp; Royle, 2013; Sollmann et al., 2013a, 2013b)`</v>
      </c>
      <c r="G172" s="15" t="s">
        <v>351</v>
      </c>
      <c r="H172" s="17" t="s">
        <v>435</v>
      </c>
      <c r="I172" s="17" t="str">
        <f>"(#"&amp;G172&amp;")=@{{ "&amp;D172&amp;"_"&amp;G172&amp;" }}@@: {{ "&amp;D172&amp;"_def_"&amp;G172&amp;" }}@@"</f>
        <v>(#mod_smr)=@{{ term_mod_smr }}@@: {{ term_def_mod_smr }}@@</v>
      </c>
      <c r="J172" s="60" t="s">
        <v>2312</v>
      </c>
      <c r="K172" s="60" t="s">
        <v>2312</v>
      </c>
      <c r="L172" s="15"/>
      <c r="M172" s="18" t="s">
        <v>380</v>
      </c>
      <c r="N172" s="21" t="b">
        <v>0</v>
      </c>
      <c r="O172" s="19" t="b">
        <v>1</v>
      </c>
      <c r="P172" s="12" t="str">
        <f>"    "&amp;D172&amp;"_"&amp;G172&amp;": """&amp;H172&amp;""""</f>
        <v xml:space="preserve">    term_mod_smr: "Spatial mark-resight (SMR) (Chandler &amp; Royle, 2013; Sollmann et al., 2013a, 2013b)"</v>
      </c>
      <c r="Q172" s="12" t="str">
        <f>IF(K172=999,"",("    "&amp;D172&amp;"_def_"&amp;G172&amp;": """&amp;K172&amp;""""))</f>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173" spans="2:17">
      <c r="C173" t="s">
        <v>329</v>
      </c>
      <c r="D173" t="s">
        <v>2754</v>
      </c>
      <c r="E173" s="30" t="s">
        <v>3095</v>
      </c>
      <c r="F173" s="30" t="str">
        <f>"{term}`"&amp;H173&amp;"`"</f>
        <v>{term}`Density; Unmarked`</v>
      </c>
      <c r="G173" t="s">
        <v>331</v>
      </c>
      <c r="H173" s="12" t="s">
        <v>2474</v>
      </c>
      <c r="J173" s="60" t="s">
        <v>2864</v>
      </c>
      <c r="K173" s="60" t="s">
        <v>2864</v>
      </c>
      <c r="P173" s="12" t="str">
        <f>"    "&amp;D173&amp;"_"&amp;G173&amp;": """&amp;H173&amp;""""</f>
        <v xml:space="preserve">    mod_appl_mod_ste: "Density; Unmarked"</v>
      </c>
      <c r="Q173" s="12" t="str">
        <f>IF(K173=999,"",("    "&amp;D173&amp;"_def_"&amp;G173&amp;": """&amp;K173&amp;""""))</f>
        <v xml:space="preserve">    mod_appl_def_mod_ste: "{{ term_def_mod_ste }}"</v>
      </c>
    </row>
    <row r="174" spans="2:17">
      <c r="C174" t="s">
        <v>329</v>
      </c>
      <c r="D174" t="s">
        <v>326</v>
      </c>
      <c r="E174" s="30" t="s">
        <v>3096</v>
      </c>
      <c r="F174" s="30" t="str">
        <f>"{term}`"&amp;H174&amp;"`"</f>
        <v>{term}`Space-to-event (STE)`</v>
      </c>
      <c r="G174" t="s">
        <v>331</v>
      </c>
      <c r="H174" t="s">
        <v>330</v>
      </c>
      <c r="J174" s="60" t="s">
        <v>2864</v>
      </c>
      <c r="K174" s="60" t="s">
        <v>2864</v>
      </c>
      <c r="P174" s="12" t="str">
        <f>"    "&amp;D174&amp;"_"&amp;G174&amp;": """&amp;H174&amp;""""</f>
        <v xml:space="preserve">    name_mod_ste: "Space-to-event (STE)"</v>
      </c>
      <c r="Q174" s="12" t="str">
        <f>IF(K174=999,"",("    "&amp;D174&amp;"_def_"&amp;G174&amp;": """&amp;K174&amp;""""))</f>
        <v xml:space="preserve">    name_def_mod_ste: "{{ term_def_mod_ste }}"</v>
      </c>
    </row>
    <row r="175" spans="2:17">
      <c r="B175" s="12">
        <v>145</v>
      </c>
      <c r="C175" s="12" t="s">
        <v>329</v>
      </c>
      <c r="D175" s="12" t="s">
        <v>0</v>
      </c>
      <c r="E175" s="30" t="s">
        <v>3118</v>
      </c>
      <c r="F175" s="30" t="str">
        <f>"{term}`"&amp;H175&amp;"`"</f>
        <v>{term}`Space-to-event (STE) model (Moeller et al., 2018)`</v>
      </c>
      <c r="G175" s="15" t="s">
        <v>331</v>
      </c>
      <c r="H175" s="17" t="s">
        <v>439</v>
      </c>
      <c r="I175" s="17" t="str">
        <f>"(#"&amp;G175&amp;")=@{{ "&amp;D175&amp;"_"&amp;G175&amp;" }}@@: {{ "&amp;D175&amp;"_def_"&amp;G175&amp;" }}@@"</f>
        <v>(#mod_ste)=@{{ term_mod_ste }}@@: {{ term_def_mod_ste }}@@</v>
      </c>
      <c r="J175" s="60" t="s">
        <v>3348</v>
      </c>
      <c r="K175" s="60" t="s">
        <v>3348</v>
      </c>
      <c r="L175" s="15"/>
      <c r="M175" s="18" t="s">
        <v>380</v>
      </c>
      <c r="N175" s="21" t="b">
        <v>0</v>
      </c>
      <c r="O175" s="19" t="b">
        <v>1</v>
      </c>
      <c r="P175" s="12" t="str">
        <f>"    "&amp;D175&amp;"_"&amp;G175&amp;": """&amp;H175&amp;""""</f>
        <v xml:space="preserve">    term_mod_ste: "Space-to-event (STE) model (Moeller et al., 2018)"</v>
      </c>
      <c r="Q175" s="12" t="str">
        <f>IF(K175=999,"",("    "&amp;D175&amp;"_def_"&amp;G175&amp;": """&amp;K175&amp;""""))</f>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v>
      </c>
    </row>
    <row r="176" spans="2:17">
      <c r="C176" t="s">
        <v>329</v>
      </c>
      <c r="D176" t="s">
        <v>2754</v>
      </c>
      <c r="E176" s="30" t="s">
        <v>3097</v>
      </c>
      <c r="F176" s="30" t="str">
        <f>"{term}`"&amp;H176&amp;"`"</f>
        <v>{term}`Density; Unmarked`</v>
      </c>
      <c r="G176" t="s">
        <v>337</v>
      </c>
      <c r="H176" s="12" t="s">
        <v>2474</v>
      </c>
      <c r="J176" s="60" t="s">
        <v>2865</v>
      </c>
      <c r="K176" s="60" t="s">
        <v>2865</v>
      </c>
      <c r="P176" s="12" t="str">
        <f>"    "&amp;D176&amp;"_"&amp;G176&amp;": """&amp;H176&amp;""""</f>
        <v xml:space="preserve">    mod_appl_mod_tifc: "Density; Unmarked"</v>
      </c>
      <c r="Q176" s="12" t="str">
        <f>IF(K176=999,"",("    "&amp;D176&amp;"_def_"&amp;G176&amp;": """&amp;K176&amp;""""))</f>
        <v xml:space="preserve">    mod_appl_def_mod_tifc: "{{ term_def_mod_tifc }}"</v>
      </c>
    </row>
    <row r="177" spans="1:17">
      <c r="C177" t="s">
        <v>329</v>
      </c>
      <c r="D177" t="s">
        <v>326</v>
      </c>
      <c r="E177" s="30" t="s">
        <v>3098</v>
      </c>
      <c r="F177" s="30" t="str">
        <f>"{term}`"&amp;H177&amp;"`"</f>
        <v>{term}`Time in front of the camera (TIFC)`</v>
      </c>
      <c r="G177" t="s">
        <v>337</v>
      </c>
      <c r="H177" t="s">
        <v>336</v>
      </c>
      <c r="J177" s="60" t="s">
        <v>2865</v>
      </c>
      <c r="K177" s="60" t="s">
        <v>2865</v>
      </c>
      <c r="P177" s="12" t="str">
        <f>"    "&amp;D177&amp;"_"&amp;G177&amp;": """&amp;H177&amp;""""</f>
        <v xml:space="preserve">    name_mod_tifc: "Time in front of the camera (TIFC)"</v>
      </c>
      <c r="Q177" s="12" t="str">
        <f>IF(K177=999,"",("    "&amp;D177&amp;"_def_"&amp;G177&amp;": """&amp;K177&amp;""""))</f>
        <v xml:space="preserve">    name_def_mod_tifc: "{{ term_def_mod_tifc }}"</v>
      </c>
    </row>
    <row r="178" spans="1:17">
      <c r="B178" s="12">
        <v>174</v>
      </c>
      <c r="C178" s="12" t="s">
        <v>329</v>
      </c>
      <c r="D178" s="12" t="s">
        <v>0</v>
      </c>
      <c r="E178" s="30" t="s">
        <v>3115</v>
      </c>
      <c r="F178" s="30" t="str">
        <f>"{term}`"&amp;H178&amp;"`"</f>
        <v>{term}`Time in front of the camera (TIFC) (Huggard, 2018; Warbington &amp; Boyce, 2020; tested in Becker et al., 2022)`</v>
      </c>
      <c r="G178" s="15" t="s">
        <v>337</v>
      </c>
      <c r="H178" s="17" t="s">
        <v>411</v>
      </c>
      <c r="I178" s="17" t="str">
        <f>"(#"&amp;G178&amp;")=@{{ "&amp;D178&amp;"_"&amp;G178&amp;" }}@@: {{ "&amp;D178&amp;"_def_"&amp;G178&amp;" }}@@"</f>
        <v>(#mod_tifc)=@{{ term_mod_tifc }}@@: {{ term_def_mod_tifc }}@@</v>
      </c>
      <c r="J178" s="60" t="s">
        <v>2313</v>
      </c>
      <c r="K178" s="60" t="s">
        <v>2313</v>
      </c>
      <c r="L178" s="15"/>
      <c r="M178" s="18" t="s">
        <v>380</v>
      </c>
      <c r="N178" s="21" t="b">
        <v>0</v>
      </c>
      <c r="O178" s="19" t="b">
        <v>1</v>
      </c>
      <c r="P178" s="12" t="str">
        <f>"    "&amp;D178&amp;"_"&amp;G178&amp;": """&amp;H178&amp;""""</f>
        <v xml:space="preserve">    term_mod_tifc: "Time in front of the camera (TIFC) (Huggard, 2018; Warbington &amp; Boyce, 2020; tested in Becker et al., 2022)"</v>
      </c>
      <c r="Q178" s="12" t="str">
        <f>IF(K178=999,"",("    "&amp;D178&amp;"_def_"&amp;G178&amp;": """&amp;K178&amp;""""))</f>
        <v xml:space="preserve">    term_def_mod_tifc: "A method used to estimate [density](/09_gloss_ref/09_glossary.md#density) that treats camera image data as quadrat samples (Becker et al., 2022)."</v>
      </c>
    </row>
    <row r="179" spans="1:17">
      <c r="C179" t="s">
        <v>329</v>
      </c>
      <c r="D179" t="s">
        <v>2754</v>
      </c>
      <c r="E179" s="30" t="s">
        <v>3099</v>
      </c>
      <c r="F179" s="30" t="str">
        <f>"{term}`"&amp;H179&amp;"`"</f>
        <v>{term}`Density; Unmarked`</v>
      </c>
      <c r="G179" t="s">
        <v>333</v>
      </c>
      <c r="H179" s="12" t="s">
        <v>2474</v>
      </c>
      <c r="J179" s="60" t="s">
        <v>2866</v>
      </c>
      <c r="K179" s="60" t="s">
        <v>2866</v>
      </c>
      <c r="P179" s="12" t="str">
        <f>"    "&amp;D179&amp;"_"&amp;G179&amp;": """&amp;H179&amp;""""</f>
        <v xml:space="preserve">    mod_appl_mod_tte: "Density; Unmarked"</v>
      </c>
      <c r="Q179" s="12" t="str">
        <f>IF(K179=999,"",("    "&amp;D179&amp;"_def_"&amp;G179&amp;": """&amp;K179&amp;""""))</f>
        <v xml:space="preserve">    mod_appl_def_mod_tte: "{{ term_def_mod_tte }}"</v>
      </c>
    </row>
    <row r="180" spans="1:17">
      <c r="C180" t="s">
        <v>329</v>
      </c>
      <c r="D180" t="s">
        <v>326</v>
      </c>
      <c r="E180" s="30" t="s">
        <v>3100</v>
      </c>
      <c r="F180" s="30" t="str">
        <f>"{term}`"&amp;H180&amp;"`"</f>
        <v>{term}`Time-to-event (TTE)`</v>
      </c>
      <c r="G180" t="s">
        <v>333</v>
      </c>
      <c r="H180" t="s">
        <v>332</v>
      </c>
      <c r="J180" s="60" t="s">
        <v>2866</v>
      </c>
      <c r="K180" s="60" t="s">
        <v>2866</v>
      </c>
      <c r="P180" s="12" t="str">
        <f>"    "&amp;D180&amp;"_"&amp;G180&amp;": """&amp;H180&amp;""""</f>
        <v xml:space="preserve">    name_mod_tte: "Time-to-event (TTE)"</v>
      </c>
      <c r="Q180" s="12" t="str">
        <f>IF(K180=999,"",("    "&amp;D180&amp;"_def_"&amp;G180&amp;": """&amp;K180&amp;""""))</f>
        <v xml:space="preserve">    name_def_mod_tte: "{{ term_def_mod_tte }}"</v>
      </c>
    </row>
    <row r="181" spans="1:17">
      <c r="B181" s="12">
        <v>176</v>
      </c>
      <c r="C181" s="12" t="s">
        <v>329</v>
      </c>
      <c r="D181" s="12" t="s">
        <v>0</v>
      </c>
      <c r="E181" s="30" t="s">
        <v>3116</v>
      </c>
      <c r="F181" s="30" t="str">
        <f>"{term}`"&amp;H181&amp;"`"</f>
        <v>{term}`Time-to-event (TTE) model (Moeller et al., 2018)`</v>
      </c>
      <c r="G181" s="15" t="s">
        <v>333</v>
      </c>
      <c r="H181" s="17" t="s">
        <v>408</v>
      </c>
      <c r="I181" s="17" t="str">
        <f>"(#"&amp;G181&amp;")=@{{ "&amp;D181&amp;"_"&amp;G181&amp;" }}@@: {{ "&amp;D181&amp;"_def_"&amp;G181&amp;" }}@@"</f>
        <v>(#mod_tte)=@{{ term_mod_tte }}@@: {{ term_def_mod_tte }}@@</v>
      </c>
      <c r="J181" s="60" t="s">
        <v>3349</v>
      </c>
      <c r="K181" s="60" t="s">
        <v>3349</v>
      </c>
      <c r="L181" s="15"/>
      <c r="M181" s="18" t="s">
        <v>380</v>
      </c>
      <c r="N181" s="21" t="b">
        <v>0</v>
      </c>
      <c r="O181" s="19" t="b">
        <v>1</v>
      </c>
      <c r="P181" s="12" t="str">
        <f>"    "&amp;D181&amp;"_"&amp;G181&amp;": """&amp;H181&amp;""""</f>
        <v xml:space="preserve">    term_mod_tte: "Time-to-event (TTE) model (Moeller et al., 2018)"</v>
      </c>
      <c r="Q181" s="12" t="str">
        <f>IF(K181=999,"",("    "&amp;D181&amp;"_def_"&amp;G181&amp;": """&amp;K181&amp;""""))</f>
        <v xml:space="preserve">    term_def_mod_tte: "A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v>
      </c>
    </row>
    <row r="182" spans="1:17">
      <c r="B182" s="12">
        <v>198</v>
      </c>
      <c r="C182" s="12" t="s">
        <v>329</v>
      </c>
      <c r="D182" s="12" t="s">
        <v>0</v>
      </c>
      <c r="E182" s="30" t="s">
        <v>3149</v>
      </c>
      <c r="F182" s="30" t="str">
        <f>"{term}`"&amp;H182&amp;"`"</f>
        <v>{term}`Zero-inflation`</v>
      </c>
      <c r="G182" s="15" t="s">
        <v>1329</v>
      </c>
      <c r="H182" s="15" t="s">
        <v>381</v>
      </c>
      <c r="I182" s="17" t="str">
        <f>"(#"&amp;G182&amp;")=@{{ "&amp;D182&amp;"_"&amp;G182&amp;" }}@@: {{ "&amp;D182&amp;"_def_"&amp;G182&amp;" }}@@"</f>
        <v>(#mod_zero_inflation)=@{{ term_mod_zero_inflation }}@@: {{ term_def_mod_zero_inflation }}@@</v>
      </c>
      <c r="J182" s="60" t="s">
        <v>764</v>
      </c>
      <c r="K182" s="60" t="s">
        <v>764</v>
      </c>
      <c r="L182" s="15"/>
      <c r="M182" s="18" t="s">
        <v>380</v>
      </c>
      <c r="N182" s="21" t="b">
        <v>0</v>
      </c>
      <c r="O182" s="19" t="b">
        <v>1</v>
      </c>
      <c r="P182" s="12" t="str">
        <f>"    "&amp;D182&amp;"_"&amp;G182&amp;": """&amp;H182&amp;""""</f>
        <v xml:space="preserve">    term_mod_zero_inflation: "Zero-inflation"</v>
      </c>
      <c r="Q182" s="12" t="str">
        <f>IF(K182=999,"",("    "&amp;D182&amp;"_def_"&amp;G182&amp;": """&amp;K182&amp;""""))</f>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183" spans="1:17" ht="15">
      <c r="B183" s="12">
        <v>105</v>
      </c>
      <c r="C183" s="12" t="s">
        <v>2746</v>
      </c>
      <c r="D183" s="12" t="s">
        <v>846</v>
      </c>
      <c r="E183" s="30" t="s">
        <v>3243</v>
      </c>
      <c r="F183" s="30" t="str">
        <f>"{term}`"&amp;H183&amp;"`"</f>
        <v>{term}`**Northing Camera Location**`</v>
      </c>
      <c r="G183" s="15" t="s">
        <v>620</v>
      </c>
      <c r="H183" s="20" t="s">
        <v>2251</v>
      </c>
      <c r="I183" s="17" t="str">
        <f>"(#"&amp;G183&amp;")=@{{ "&amp;D183&amp;"_"&amp;G183&amp;" }}@@: {{ "&amp;D183&amp;"_def_"&amp;G183&amp;" }}@@"</f>
        <v>(#northing_camera_location)=@{{ field_northing_camera_location }}@@: {{ field_def_northing_camera_location }}@@</v>
      </c>
      <c r="J183" s="60" t="s">
        <v>766</v>
      </c>
      <c r="K183" s="60" t="s">
        <v>766</v>
      </c>
      <c r="L183" s="15" t="b">
        <v>1</v>
      </c>
      <c r="M183" s="18" t="b">
        <v>1</v>
      </c>
      <c r="N183" s="19" t="b">
        <v>1</v>
      </c>
      <c r="O183" s="19" t="b">
        <v>1</v>
      </c>
      <c r="P183" s="12" t="str">
        <f>"    "&amp;D183&amp;"_"&amp;G183&amp;": """&amp;H183&amp;""""</f>
        <v xml:space="preserve">    field_northing_camera_location: "**Northing Camera Location**"</v>
      </c>
      <c r="Q183" s="12" t="str">
        <f>IF(K183=999,"",("    "&amp;D183&amp;"_def_"&amp;G183&amp;": """&amp;K183&amp;""""))</f>
        <v xml:space="preserve">    field_def_northing_camera_location: "The northing UTM coordinate of the camera location (e.g., '5962006'). Record using the NAD83 datum. Leave blank if recording the Latitude instead."</v>
      </c>
    </row>
    <row r="184" spans="1:17" ht="15">
      <c r="B184" s="12">
        <v>107</v>
      </c>
      <c r="C184" s="12" t="s">
        <v>2742</v>
      </c>
      <c r="D184" s="12" t="s">
        <v>846</v>
      </c>
      <c r="E184" s="30" t="s">
        <v>3247</v>
      </c>
      <c r="F184" s="30" t="str">
        <f>"{term}`"&amp;H184&amp;"`"</f>
        <v>{term}`**\*# Of Images**`</v>
      </c>
      <c r="G184" s="15" t="s">
        <v>718</v>
      </c>
      <c r="H184" s="16" t="s">
        <v>1897</v>
      </c>
      <c r="I184" s="17" t="str">
        <f>"(#"&amp;G184&amp;")=@{{ "&amp;D184&amp;"_"&amp;G184&amp;" }}@@: {{ "&amp;D184&amp;"_def_"&amp;G184&amp;" }}@@"</f>
        <v>(#number_of_images)=@{{ field_number_of_images }}@@: {{ field_def_number_of_images }}@@</v>
      </c>
      <c r="J184" s="60" t="s">
        <v>719</v>
      </c>
      <c r="K184" s="60" t="s">
        <v>719</v>
      </c>
      <c r="L184" s="15"/>
      <c r="M184" s="18" t="b">
        <v>0</v>
      </c>
      <c r="N184" s="19" t="b">
        <v>1</v>
      </c>
      <c r="O184" s="19" t="b">
        <v>1</v>
      </c>
      <c r="P184" s="12" t="str">
        <f>"    "&amp;D184&amp;"_"&amp;G184&amp;": """&amp;H184&amp;""""</f>
        <v xml:space="preserve">    field_number_of_images: "**\*# Of Images**"</v>
      </c>
      <c r="Q184" s="12" t="str">
        <f>IF(K184=999,"",("    "&amp;D184&amp;"_def_"&amp;G184&amp;": """&amp;K184&amp;""""))</f>
        <v xml:space="preserve">    field_def_number_of_images: "The number of images on an SD card."</v>
      </c>
    </row>
    <row r="185" spans="1:17">
      <c r="A185" s="35"/>
      <c r="B185" s="35"/>
      <c r="C185" s="5" t="s">
        <v>367</v>
      </c>
      <c r="D185" s="5" t="s">
        <v>326</v>
      </c>
      <c r="E185" s="30" t="s">
        <v>3248</v>
      </c>
      <c r="F185" s="30" t="str">
        <f>"{term}`"&amp;H185&amp;"`"</f>
        <v>{term}`Absolute abundance / Population size`</v>
      </c>
      <c r="G185" s="5" t="s">
        <v>370</v>
      </c>
      <c r="H185" s="55" t="s">
        <v>2835</v>
      </c>
      <c r="I185" s="17" t="str">
        <f>"(#"&amp;G185&amp;")=@{{ "&amp;D185&amp;"_"&amp;G185&amp;" }}@@: {{ "&amp;D185&amp;"_def_"&amp;G185&amp;" }}@@"</f>
        <v>(#obj_abundance)=@{{ name_obj_abundance }}@@: {{ name_def_obj_abundance }}@@</v>
      </c>
      <c r="J185" s="62" t="s">
        <v>3032</v>
      </c>
      <c r="K185" s="62" t="s">
        <v>3032</v>
      </c>
      <c r="L185" s="35"/>
      <c r="M185" s="35"/>
      <c r="N185" s="35"/>
      <c r="O185" s="35"/>
      <c r="P185" s="35" t="str">
        <f>"    "&amp;D185&amp;"_"&amp;G185&amp;": """&amp;H185&amp;""""</f>
        <v xml:space="preserve">    name_obj_abundance: "Absolute abundance / Population size"</v>
      </c>
      <c r="Q185" s="12" t="str">
        <f>IF(K185=999,"",("    "&amp;D185&amp;"_def_"&amp;G185&amp;": """&amp;K185&amp;""""))</f>
        <v xml:space="preserve">    name_def_obj_abundance: "The number of individuals in a population ({{ ref_intext_wearn_gloverkapfer_2017 }})."</v>
      </c>
    </row>
    <row r="186" spans="1:17">
      <c r="A186" s="35"/>
      <c r="B186" s="35"/>
      <c r="C186" s="5" t="s">
        <v>367</v>
      </c>
      <c r="D186" s="5" t="s">
        <v>326</v>
      </c>
      <c r="E186" s="30" t="s">
        <v>3161</v>
      </c>
      <c r="F186" s="30" t="str">
        <f>"{term}`"&amp;H186&amp;"`"</f>
        <v>{term}`Behaviour`</v>
      </c>
      <c r="G186" s="5" t="s">
        <v>366</v>
      </c>
      <c r="H186" s="5" t="s">
        <v>356</v>
      </c>
      <c r="I186" s="17" t="str">
        <f>"(#"&amp;G186&amp;")=@{{ "&amp;D186&amp;"_"&amp;G186&amp;" }}@@: {{ "&amp;D186&amp;"_def_"&amp;G186&amp;" }}@@"</f>
        <v>(#obj_behaviour)=@{{ name_obj_behaviour }}@@: {{ name_def_obj_behaviour }}@@</v>
      </c>
      <c r="J186" s="62" t="s">
        <v>3021</v>
      </c>
      <c r="K186" s="62" t="s">
        <v>3021</v>
      </c>
      <c r="L186" s="35"/>
      <c r="M186" s="35"/>
      <c r="N186" s="35"/>
      <c r="O186" s="35"/>
      <c r="P186" s="35" t="str">
        <f>"    "&amp;D186&amp;"_"&amp;G186&amp;": """&amp;H186&amp;""""</f>
        <v xml:space="preserve">    name_obj_behaviour: "Behaviour"</v>
      </c>
      <c r="Q186" s="12" t="str">
        <f>IF(K186=999,"",("    "&amp;D186&amp;"_def_"&amp;G186&amp;": """&amp;K186&amp;""""))</f>
        <v xml:space="preserve">    name_def_obj_behaviour: "behaviour focused objectives vary greatly; they may be qualitative or quantitative (e.g., diel activity patterns, mating, boldness, predation, foraging, activity patterns, vigilance, parental care ({{ ref_intext_caravaggi_et_al_2020 }}; {{ ref_intext_wearn_gloverkapfer_2017 }})."</v>
      </c>
    </row>
    <row r="187" spans="1:17">
      <c r="A187" s="35"/>
      <c r="B187" s="35"/>
      <c r="C187" s="5" t="s">
        <v>367</v>
      </c>
      <c r="D187" s="5" t="s">
        <v>326</v>
      </c>
      <c r="E187" s="30" t="s">
        <v>3050</v>
      </c>
      <c r="F187" s="30" t="str">
        <f>"{term}`"&amp;H187&amp;"`"</f>
        <v>{term}`Density`</v>
      </c>
      <c r="G187" s="5" t="s">
        <v>2706</v>
      </c>
      <c r="H187" s="5" t="s">
        <v>2226</v>
      </c>
      <c r="I187" s="17" t="str">
        <f>"(#"&amp;G187&amp;")=@{{ "&amp;D187&amp;"_"&amp;G187&amp;" }}@@: {{ "&amp;D187&amp;"_def_"&amp;G187&amp;" }}@@"</f>
        <v>(#obj_density)=@{{ name_obj_density }}@@: {{ name_def_obj_density }}@@</v>
      </c>
      <c r="J187" s="62" t="s">
        <v>2833</v>
      </c>
      <c r="K187" s="62" t="s">
        <v>2833</v>
      </c>
      <c r="L187" s="35"/>
      <c r="M187" s="35"/>
      <c r="N187" s="35"/>
      <c r="O187" s="35"/>
      <c r="P187" s="35" t="str">
        <f>"    "&amp;D187&amp;"_"&amp;G187&amp;": """&amp;H187&amp;""""</f>
        <v xml:space="preserve">    name_obj_density: "Density"</v>
      </c>
      <c r="Q187" s="12" t="str">
        <f>IF(K187=999,"",("    "&amp;D187&amp;"_def_"&amp;G187&amp;": """&amp;K187&amp;""""))</f>
        <v xml:space="preserve">    name_def_obj_density: "{{ term_def_density }}"</v>
      </c>
    </row>
    <row r="188" spans="1:17">
      <c r="A188" s="35"/>
      <c r="B188" s="35"/>
      <c r="C188" s="5" t="s">
        <v>367</v>
      </c>
      <c r="D188" s="5" t="s">
        <v>326</v>
      </c>
      <c r="E188" s="30" t="s">
        <v>3046</v>
      </c>
      <c r="F188" s="30" t="str">
        <f>"{term}`"&amp;H188&amp;"`"</f>
        <v>{term}`Species diversity &amp; richness`</v>
      </c>
      <c r="G188" s="5" t="s">
        <v>375</v>
      </c>
      <c r="H188" s="5" t="s">
        <v>362</v>
      </c>
      <c r="I188" s="17" t="str">
        <f>"(#"&amp;G188&amp;")=@{{ "&amp;D188&amp;"_"&amp;G188&amp;" }}@@: {{ "&amp;D188&amp;"_def_"&amp;G188&amp;" }}@@"</f>
        <v>(#obj_divers_rich)=@{{ name_obj_divers_rich }}@@: {{ name_def_obj_divers_rich }}@@</v>
      </c>
      <c r="J188" s="60">
        <v>999</v>
      </c>
      <c r="K188" s="60">
        <v>999</v>
      </c>
      <c r="L188" s="35"/>
      <c r="M188" s="35"/>
      <c r="N188" s="35"/>
      <c r="O188" s="35"/>
      <c r="P188" s="35" t="str">
        <f>"    "&amp;D188&amp;"_"&amp;G188&amp;": """&amp;H188&amp;""""</f>
        <v xml:space="preserve">    name_obj_divers_rich: "Species diversity &amp; richness"</v>
      </c>
      <c r="Q188" s="12" t="str">
        <f>IF(K188=999,"",("    "&amp;D188&amp;"_def_"&amp;G188&amp;": """&amp;K188&amp;""""))</f>
        <v/>
      </c>
    </row>
    <row r="189" spans="1:17">
      <c r="A189" s="35"/>
      <c r="B189" s="35"/>
      <c r="C189" s="5" t="s">
        <v>367</v>
      </c>
      <c r="D189" s="5" t="s">
        <v>326</v>
      </c>
      <c r="E189" s="30" t="s">
        <v>3066</v>
      </c>
      <c r="F189" s="30" t="str">
        <f>"{term}`"&amp;H189&amp;"`"</f>
        <v>{term}`Species inventory`</v>
      </c>
      <c r="G189" s="5" t="s">
        <v>376</v>
      </c>
      <c r="H189" s="5" t="s">
        <v>364</v>
      </c>
      <c r="I189" s="17" t="str">
        <f>"(#"&amp;G189&amp;")=@{{ "&amp;D189&amp;"_"&amp;G189&amp;" }}@@: {{ "&amp;D189&amp;"_def_"&amp;G189&amp;" }}@@"</f>
        <v>(#obj_inventory)=@{{ name_obj_inventory }}@@: {{ name_def_obj_inventory }}@@</v>
      </c>
      <c r="J189" s="60" t="s">
        <v>2850</v>
      </c>
      <c r="K189" s="60" t="s">
        <v>2850</v>
      </c>
      <c r="L189" s="35"/>
      <c r="M189" s="35"/>
      <c r="N189" s="35"/>
      <c r="O189" s="35"/>
      <c r="P189" s="35" t="str">
        <f>"    "&amp;D189&amp;"_"&amp;G189&amp;": """&amp;H189&amp;""""</f>
        <v xml:space="preserve">    name_obj_inventory: "Species inventory"</v>
      </c>
      <c r="Q189" s="12" t="str">
        <f>IF(K189=999,"",("    "&amp;D189&amp;"_def_"&amp;G189&amp;": """&amp;K189&amp;""""))</f>
        <v xml:space="preserve">    name_def_obj_inventory: "{{ term_def_mod_inventory }}"</v>
      </c>
    </row>
    <row r="190" spans="1:17">
      <c r="A190" s="35"/>
      <c r="B190" s="35"/>
      <c r="C190" s="5" t="s">
        <v>367</v>
      </c>
      <c r="D190" s="5" t="s">
        <v>326</v>
      </c>
      <c r="E190" s="30" t="s">
        <v>3255</v>
      </c>
      <c r="F190" s="30" t="str">
        <f>"{term}`"&amp;H190&amp;"`"</f>
        <v>{term}`Occupancy`</v>
      </c>
      <c r="G190" s="5" t="s">
        <v>374</v>
      </c>
      <c r="H190" s="5" t="s">
        <v>373</v>
      </c>
      <c r="I190" s="17" t="str">
        <f>"(#"&amp;G190&amp;")=@{{ "&amp;D190&amp;"_"&amp;G190&amp;" }}@@: {{ "&amp;D190&amp;"_def_"&amp;G190&amp;" }}@@"</f>
        <v>(#obj_occupancy)=@{{ name_obj_occupancy }}@@: {{ name_def_obj_occupancy }}@@</v>
      </c>
      <c r="J190" s="62" t="s">
        <v>3020</v>
      </c>
      <c r="K190" s="62" t="s">
        <v>3020</v>
      </c>
      <c r="L190" s="35"/>
      <c r="M190" s="35"/>
      <c r="N190" s="35"/>
      <c r="O190" s="35"/>
      <c r="P190" s="35" t="str">
        <f>"    "&amp;D190&amp;"_"&amp;G190&amp;": """&amp;H190&amp;""""</f>
        <v xml:space="preserve">    name_obj_occupancy: "Occupancy"</v>
      </c>
      <c r="Q190" s="12" t="str">
        <f>IF(K190=999,"",("    "&amp;D190&amp;"_def_"&amp;G190&amp;": """&amp;K190&amp;""""))</f>
        <v xml:space="preserve">    name_def_obj_occupancy: "The probability a site is occupied by the species ({{ ref_intext_mackenzie_et_al_2002 }}). Occupancy is also highly suitable for evaluating broad-scale patterns of species distribution ({{ ref_intext_wearn_gloverkapfer_2017 }})."</v>
      </c>
    </row>
    <row r="191" spans="1:17">
      <c r="A191" s="35"/>
      <c r="B191" s="35"/>
      <c r="C191" s="5" t="s">
        <v>367</v>
      </c>
      <c r="D191" s="5" t="s">
        <v>326</v>
      </c>
      <c r="E191" s="30" t="s">
        <v>3294</v>
      </c>
      <c r="F191" s="30" t="str">
        <f>"{term}`"&amp;H191&amp;"`"</f>
        <v>{term}`Relative abundance`</v>
      </c>
      <c r="G191" s="5" t="s">
        <v>372</v>
      </c>
      <c r="H191" s="5" t="s">
        <v>371</v>
      </c>
      <c r="I191" s="17" t="str">
        <f>"(#"&amp;G191&amp;")=@{{ "&amp;D191&amp;"_"&amp;G191&amp;" }}@@: {{ "&amp;D191&amp;"_def_"&amp;G191&amp;" }}@@"</f>
        <v>(#obj_rel_abund)=@{{ name_obj_rel_abund }}@@: {{ name_def_obj_rel_abund }}@@</v>
      </c>
      <c r="J191" s="5" t="s">
        <v>371</v>
      </c>
      <c r="K191" s="60"/>
      <c r="L191" s="35"/>
      <c r="M191" s="35"/>
      <c r="N191" s="35"/>
      <c r="O191" s="35"/>
      <c r="P191" s="12" t="str">
        <f>"    "&amp;D191&amp;"_"&amp;G191&amp;": """&amp;H191&amp;""""</f>
        <v xml:space="preserve">    name_obj_rel_abund: "Relative abundance"</v>
      </c>
      <c r="Q191" s="12" t="str">
        <f>IF(K191=999,"",("    "&amp;D191&amp;"_def_"&amp;G191&amp;": """&amp;K191&amp;""""))</f>
        <v xml:space="preserve">    name_def_obj_rel_abund: ""</v>
      </c>
    </row>
    <row r="192" spans="1:17">
      <c r="A192" s="35"/>
      <c r="B192" s="35"/>
      <c r="C192" s="5" t="s">
        <v>367</v>
      </c>
      <c r="D192" s="5" t="s">
        <v>326</v>
      </c>
      <c r="E192" s="30" t="s">
        <v>3049</v>
      </c>
      <c r="F192" s="30" t="str">
        <f>"{term}`"&amp;H192&amp;"`"</f>
        <v>{term}`Vital rates`</v>
      </c>
      <c r="G192" s="5" t="s">
        <v>369</v>
      </c>
      <c r="H192" s="5" t="s">
        <v>368</v>
      </c>
      <c r="I192" s="17" t="str">
        <f>"(#"&amp;G192&amp;")=@{{ "&amp;D192&amp;"_"&amp;G192&amp;" }}@@: {{ "&amp;D192&amp;"_def_"&amp;G192&amp;" }}@@"</f>
        <v>(#obj_vital_rate)=@{{ name_obj_vital_rate }}@@: {{ name_def_obj_vital_rate }}@@</v>
      </c>
      <c r="J192" s="61" t="s">
        <v>2834</v>
      </c>
      <c r="K192" s="61" t="s">
        <v>2834</v>
      </c>
      <c r="L192" s="35"/>
      <c r="M192" s="35"/>
      <c r="N192" s="35"/>
      <c r="O192" s="35"/>
      <c r="P192" s="35" t="str">
        <f>"    "&amp;D192&amp;"_"&amp;G192&amp;": """&amp;H192&amp;""""</f>
        <v xml:space="preserve">    name_obj_vital_rate: "Vital rates"</v>
      </c>
      <c r="Q192" s="12" t="str">
        <f>IF(K192=999,"",("    "&amp;D192&amp;"_def_"&amp;G192&amp;": """&amp;K192&amp;""""))</f>
        <v xml:space="preserve">    name_def_obj_vital_rate: "(e.g., survival probabilities and recruitment rates)"</v>
      </c>
    </row>
    <row r="193" spans="2:17">
      <c r="B193" s="12">
        <v>107</v>
      </c>
      <c r="C193" t="s">
        <v>367</v>
      </c>
      <c r="D193" s="12" t="s">
        <v>0</v>
      </c>
      <c r="E193" s="30" t="s">
        <v>3254</v>
      </c>
      <c r="F193" s="30" t="str">
        <f>"{term}`"&amp;H193&amp;"`"</f>
        <v>{term}`Occupancy`</v>
      </c>
      <c r="G193" s="15" t="s">
        <v>481</v>
      </c>
      <c r="H193" s="17" t="s">
        <v>373</v>
      </c>
      <c r="I193" s="17" t="str">
        <f>"(#"&amp;G193&amp;")=@{{ "&amp;D193&amp;"_"&amp;G193&amp;" }}@@: {{ "&amp;D193&amp;"_def_"&amp;G193&amp;" }}@@"</f>
        <v>(#occupancy)=@{{ term_occupancy }}@@: {{ term_def_occupancy }}@@</v>
      </c>
      <c r="J193" s="60" t="s">
        <v>3033</v>
      </c>
      <c r="K193" s="60" t="s">
        <v>3033</v>
      </c>
      <c r="L193" s="15"/>
      <c r="M193" s="18" t="s">
        <v>380</v>
      </c>
      <c r="N193" s="19" t="b">
        <v>1</v>
      </c>
      <c r="O193" s="19" t="b">
        <v>1</v>
      </c>
      <c r="P193" s="12" t="str">
        <f>"    "&amp;D193&amp;"_"&amp;G193&amp;": """&amp;H193&amp;""""</f>
        <v xml:space="preserve">    term_occupancy: "Occupancy"</v>
      </c>
      <c r="Q193" s="12" t="str">
        <f>IF(K193=999,"",("    "&amp;D193&amp;"_def_"&amp;G193&amp;": """&amp;K193&amp;""""))</f>
        <v xml:space="preserve">    term_def_occupancy: "The probability a site is occupied by the species ({{ ref_intext_mackenzie_et_al_2002 }})."</v>
      </c>
    </row>
    <row r="194" spans="2:17">
      <c r="B194" s="12">
        <v>114</v>
      </c>
      <c r="C194" s="15" t="s">
        <v>469</v>
      </c>
      <c r="D194" s="12" t="s">
        <v>0</v>
      </c>
      <c r="E194" s="30" t="s">
        <v>3129</v>
      </c>
      <c r="F194" s="30" t="str">
        <f>"{term}`"&amp;H194&amp;"`"</f>
        <v>{term}`Project`</v>
      </c>
      <c r="G194" s="15" t="s">
        <v>469</v>
      </c>
      <c r="H194" s="17" t="s">
        <v>470</v>
      </c>
      <c r="I194" s="17" t="str">
        <f>"(#"&amp;G194&amp;")=@{{ "&amp;D194&amp;"_"&amp;G194&amp;" }}@@: {{ "&amp;D194&amp;"_def_"&amp;G194&amp;" }}@@"</f>
        <v>(#project)=@{{ term_project }}@@: {{ term_def_project }}@@</v>
      </c>
      <c r="J194" s="60" t="s">
        <v>767</v>
      </c>
      <c r="K194" s="60" t="s">
        <v>767</v>
      </c>
      <c r="L194" s="15"/>
      <c r="M194" s="18" t="s">
        <v>380</v>
      </c>
      <c r="N194" s="19" t="b">
        <v>1</v>
      </c>
      <c r="O194" s="19" t="b">
        <v>1</v>
      </c>
      <c r="P194" s="12" t="str">
        <f>"    "&amp;D194&amp;"_"&amp;G194&amp;": """&amp;H194&amp;""""</f>
        <v xml:space="preserve">    term_project: "Project"</v>
      </c>
      <c r="Q194" s="12" t="str">
        <f>IF(K194=999,"",("    "&amp;D194&amp;"_def_"&amp;G194&amp;": """&amp;K194&amp;""""))</f>
        <v xml:space="preserve">    term_def_project: "A scientific study, inventory or monitoring program that has a certain objective, defined methods, and a defined boundary in space and time (recorded as 'Project Name')."</v>
      </c>
    </row>
    <row r="195" spans="2:17" ht="15">
      <c r="B195" s="12">
        <v>115</v>
      </c>
      <c r="C195" s="15" t="s">
        <v>469</v>
      </c>
      <c r="D195" s="12" t="s">
        <v>846</v>
      </c>
      <c r="E195" s="30" t="s">
        <v>3221</v>
      </c>
      <c r="F195" s="30" t="str">
        <f>"{term}`"&amp;H195&amp;"`"</f>
        <v>{term}`**Project Coordinator**`</v>
      </c>
      <c r="G195" s="15" t="s">
        <v>612</v>
      </c>
      <c r="H195" s="20" t="s">
        <v>614</v>
      </c>
      <c r="I195" s="17" t="str">
        <f>"(#"&amp;G195&amp;")=@{{ "&amp;D195&amp;"_"&amp;G195&amp;" }}@@: {{ "&amp;D195&amp;"_def_"&amp;G195&amp;" }}@@"</f>
        <v>(#project_coordinator)=@{{ field_project_coordinator }}@@: {{ field_def_project_coordinator }}@@</v>
      </c>
      <c r="J195" s="60" t="s">
        <v>613</v>
      </c>
      <c r="K195" s="60" t="s">
        <v>613</v>
      </c>
      <c r="L195" s="15"/>
      <c r="M195" s="18" t="b">
        <v>1</v>
      </c>
      <c r="N195" s="19" t="b">
        <v>1</v>
      </c>
      <c r="O195" s="21" t="b">
        <v>0</v>
      </c>
      <c r="P195" s="12" t="str">
        <f>"    "&amp;D195&amp;"_"&amp;G195&amp;": """&amp;H195&amp;""""</f>
        <v xml:space="preserve">    field_project_coordinator: "**Project Coordinator**"</v>
      </c>
      <c r="Q195" s="12" t="str">
        <f>IF(K195=999,"",("    "&amp;D195&amp;"_def_"&amp;G195&amp;": """&amp;K195&amp;""""))</f>
        <v xml:space="preserve">    field_def_project_coordinator: "The first and last name of the primary contact for the project."</v>
      </c>
    </row>
    <row r="196" spans="2:17" ht="15">
      <c r="B196" s="12">
        <v>116</v>
      </c>
      <c r="C196" s="15" t="s">
        <v>469</v>
      </c>
      <c r="D196" s="12" t="s">
        <v>846</v>
      </c>
      <c r="E196" s="30" t="s">
        <v>3217</v>
      </c>
      <c r="F196" s="30" t="str">
        <f>"{term}`"&amp;H196&amp;"`"</f>
        <v>{term}`**Project Coordinator Email**`</v>
      </c>
      <c r="G196" s="15" t="s">
        <v>615</v>
      </c>
      <c r="H196" s="20" t="s">
        <v>617</v>
      </c>
      <c r="I196" s="17" t="str">
        <f>"(#"&amp;G196&amp;")=@{{ "&amp;D196&amp;"_"&amp;G196&amp;" }}@@: {{ "&amp;D196&amp;"_def_"&amp;G196&amp;" }}@@"</f>
        <v>(#project_coordinator_email)=@{{ field_project_coordinator_email }}@@: {{ field_def_project_coordinator_email }}@@</v>
      </c>
      <c r="J196" s="60" t="s">
        <v>616</v>
      </c>
      <c r="K196" s="60" t="s">
        <v>616</v>
      </c>
      <c r="L196" s="15"/>
      <c r="M196" s="18" t="b">
        <v>1</v>
      </c>
      <c r="N196" s="19" t="b">
        <v>1</v>
      </c>
      <c r="O196" s="21" t="b">
        <v>0</v>
      </c>
      <c r="P196" s="12" t="str">
        <f>"    "&amp;D196&amp;"_"&amp;G196&amp;": """&amp;H196&amp;""""</f>
        <v xml:space="preserve">    field_project_coordinator_email: "**Project Coordinator Email**"</v>
      </c>
      <c r="Q196" s="12" t="str">
        <f>IF(K196=999,"",("    "&amp;D196&amp;"_def_"&amp;G196&amp;": """&amp;K196&amp;""""))</f>
        <v xml:space="preserve">    field_def_project_coordinator_email: "The email address of the Project Coordinator."</v>
      </c>
    </row>
    <row r="197" spans="2:17" ht="15">
      <c r="B197" s="12">
        <v>117</v>
      </c>
      <c r="C197" s="15" t="s">
        <v>469</v>
      </c>
      <c r="D197" s="12" t="s">
        <v>846</v>
      </c>
      <c r="E197" s="30" t="s">
        <v>3106</v>
      </c>
      <c r="F197" s="30" t="str">
        <f>"{term}`"&amp;H197&amp;"`"</f>
        <v>{term}`**Project Description**`</v>
      </c>
      <c r="G197" s="15" t="s">
        <v>609</v>
      </c>
      <c r="H197" s="20" t="s">
        <v>611</v>
      </c>
      <c r="I197" s="17" t="str">
        <f>"(#"&amp;G197&amp;")=@{{ "&amp;D197&amp;"_"&amp;G197&amp;" }}@@: {{ "&amp;D197&amp;"_def_"&amp;G197&amp;" }}@@"</f>
        <v>(#project_description)=@{{ field_project_description }}@@: {{ field_def_project_description }}@@</v>
      </c>
      <c r="J197" s="60" t="s">
        <v>610</v>
      </c>
      <c r="K197" s="60" t="s">
        <v>610</v>
      </c>
      <c r="L197" s="15"/>
      <c r="M197" s="18" t="b">
        <v>1</v>
      </c>
      <c r="N197" s="19" t="b">
        <v>1</v>
      </c>
      <c r="O197" s="21" t="b">
        <v>0</v>
      </c>
      <c r="P197" s="12" t="str">
        <f>"    "&amp;D197&amp;"_"&amp;G197&amp;": """&amp;H197&amp;""""</f>
        <v xml:space="preserve">    field_project_description: "**Project Description**"</v>
      </c>
      <c r="Q197" s="12" t="str">
        <f>IF(K197=999,"",("    "&amp;D197&amp;"_def_"&amp;G197&amp;": """&amp;K197&amp;""""))</f>
        <v xml:space="preserve">    field_def_project_description: "A description of the project objective(s) and general methods."</v>
      </c>
    </row>
    <row r="198" spans="2:17" ht="15">
      <c r="B198" s="12">
        <v>118</v>
      </c>
      <c r="C198" s="15" t="s">
        <v>469</v>
      </c>
      <c r="D198" s="12" t="s">
        <v>846</v>
      </c>
      <c r="E198" s="30" t="s">
        <v>3137</v>
      </c>
      <c r="F198" s="30" t="str">
        <f>"{term}`"&amp;H198&amp;"`"</f>
        <v>{term}`**Project Name**`</v>
      </c>
      <c r="G198" s="15" t="s">
        <v>608</v>
      </c>
      <c r="H198" s="20" t="s">
        <v>2253</v>
      </c>
      <c r="I198" s="17" t="str">
        <f>"(#"&amp;G198&amp;")=@{{ "&amp;D198&amp;"_"&amp;G198&amp;" }}@@: {{ "&amp;D198&amp;"_def_"&amp;G198&amp;" }}@@"</f>
        <v>(#project_name)=@{{ field_project_name }}@@: {{ field_def_project_name }}@@</v>
      </c>
      <c r="J198" s="60" t="s">
        <v>768</v>
      </c>
      <c r="K198" s="60" t="s">
        <v>768</v>
      </c>
      <c r="L198" s="15"/>
      <c r="M198" s="18" t="b">
        <v>1</v>
      </c>
      <c r="N198" s="19" t="b">
        <v>1</v>
      </c>
      <c r="O198" s="19" t="b">
        <v>1</v>
      </c>
      <c r="P198" s="12" t="str">
        <f>"    "&amp;D198&amp;"_"&amp;G198&amp;": """&amp;H198&amp;""""</f>
        <v xml:space="preserve">    field_project_name: "**Project Name**"</v>
      </c>
      <c r="Q198" s="12" t="str">
        <f>IF(K198=999,"",("    "&amp;D198&amp;"_def_"&amp;G198&amp;": """&amp;K198&amp;""""))</f>
        <v xml:space="preserve">    field_def_project_name: "A unique alphanumeric identifier for each project. Ideally, the Project Name should include an abbreviation for the organization, a brief project name, and the year the project began (e.g., 'uofa_oilsands_2018')."</v>
      </c>
    </row>
    <row r="199" spans="2:17">
      <c r="B199" s="12">
        <v>119</v>
      </c>
      <c r="D199" s="12" t="s">
        <v>0</v>
      </c>
      <c r="E199" s="30" t="s">
        <v>3284</v>
      </c>
      <c r="F199" s="30" t="str">
        <f>"{term}`"&amp;H199&amp;"`"</f>
        <v>{term}`Pseudoreplication`</v>
      </c>
      <c r="G199" s="15" t="s">
        <v>466</v>
      </c>
      <c r="H199" s="17" t="s">
        <v>468</v>
      </c>
      <c r="I199" s="17" t="str">
        <f>"(#"&amp;G199&amp;")=@{{ "&amp;D199&amp;"_"&amp;G199&amp;" }}@@: {{ "&amp;D199&amp;"_def_"&amp;G199&amp;" }}@@"</f>
        <v>(#pseudoreplication)=@{{ term_pseudoreplication }}@@: {{ term_def_pseudoreplication }}@@</v>
      </c>
      <c r="J199" s="60" t="s">
        <v>467</v>
      </c>
      <c r="K199" s="60" t="s">
        <v>467</v>
      </c>
      <c r="L199" s="15"/>
      <c r="M199" s="18" t="s">
        <v>380</v>
      </c>
      <c r="N199" s="21" t="b">
        <v>0</v>
      </c>
      <c r="O199" s="19" t="b">
        <v>1</v>
      </c>
      <c r="P199" s="12" t="str">
        <f>"    "&amp;D199&amp;"_"&amp;G199&amp;": """&amp;H199&amp;""""</f>
        <v xml:space="preserve">    term_pseudoreplication: "Pseudoreplication"</v>
      </c>
      <c r="Q199" s="12" t="str">
        <f>IF(K199=999,"",("    "&amp;D199&amp;"_def_"&amp;G199&amp;": """&amp;K199&amp;""""))</f>
        <v xml:space="preserve">    term_def_pseudoreplication: "When observations are not statistically independent (spatially or temporally) but are treated as if they are independent."</v>
      </c>
    </row>
    <row r="200" spans="2:17" ht="15">
      <c r="B200" s="12">
        <v>120</v>
      </c>
      <c r="C200" s="12" t="s">
        <v>2739</v>
      </c>
      <c r="D200" s="12" t="s">
        <v>846</v>
      </c>
      <c r="E200" s="30" t="s">
        <v>3260</v>
      </c>
      <c r="F200" s="30" t="str">
        <f>"{term}`"&amp;H200&amp;"`"</f>
        <v>{term}`**Purpose of Visit**`</v>
      </c>
      <c r="G200" s="15" t="s">
        <v>606</v>
      </c>
      <c r="H200" s="20" t="s">
        <v>607</v>
      </c>
      <c r="I200" s="17" t="str">
        <f>"(#"&amp;G200&amp;")=@{{ "&amp;D200&amp;"_"&amp;G200&amp;" }}@@: {{ "&amp;D200&amp;"_def_"&amp;G200&amp;" }}@@"</f>
        <v>(#purpose_of_visit)=@{{ field_purpose_of_visit }}@@: {{ field_def_purpose_of_visit }}@@</v>
      </c>
      <c r="J200" s="60" t="s">
        <v>834</v>
      </c>
      <c r="K200" s="60" t="s">
        <v>834</v>
      </c>
      <c r="L200" s="15"/>
      <c r="M200" s="18" t="b">
        <v>1</v>
      </c>
      <c r="N200" s="19" t="b">
        <v>1</v>
      </c>
      <c r="O200" s="19" t="b">
        <v>1</v>
      </c>
      <c r="P200" s="12" t="str">
        <f>"    "&amp;D200&amp;"_"&amp;G200&amp;": """&amp;H200&amp;""""</f>
        <v xml:space="preserve">    field_purpose_of_visit: "**Purpose of Visit**"</v>
      </c>
      <c r="Q200" s="12" t="str">
        <f>IF(K200=999,"",("    "&amp;D200&amp;"_def_"&amp;G200&amp;": """&amp;K200&amp;""""))</f>
        <v xml:space="preserve">    field_def_purpose_of_visit: "The reason for visiting the camera location (i.e. to deploy the camera ['Deployment'], retrieve the camera ['Retrieve'] or to change batteries*/SD card or replace the camera ['Service'])."</v>
      </c>
    </row>
    <row r="201" spans="2:17">
      <c r="B201" s="12">
        <v>125</v>
      </c>
      <c r="C201" s="12" t="s">
        <v>2750</v>
      </c>
      <c r="D201" s="12" t="s">
        <v>0</v>
      </c>
      <c r="E201" s="30" t="s">
        <v>3272</v>
      </c>
      <c r="F201" s="30" t="str">
        <f>"{term}`"&amp;H201&amp;"`"</f>
        <v>{term}`Recovery time`</v>
      </c>
      <c r="G201" s="15" t="s">
        <v>459</v>
      </c>
      <c r="H201" s="17" t="s">
        <v>461</v>
      </c>
      <c r="I201" s="17" t="str">
        <f>"(#"&amp;G201&amp;")=@{{ "&amp;D201&amp;"_"&amp;G201&amp;" }}@@: {{ "&amp;D201&amp;"_def_"&amp;G201&amp;" }}@@"</f>
        <v>(#recovery_time)=@{{ term_recovery_time }}@@: {{ term_def_recovery_time }}@@</v>
      </c>
      <c r="J201" s="60" t="s">
        <v>460</v>
      </c>
      <c r="K201" s="60" t="s">
        <v>460</v>
      </c>
      <c r="L201" s="15"/>
      <c r="M201" s="18" t="s">
        <v>380</v>
      </c>
      <c r="N201" s="21" t="b">
        <v>0</v>
      </c>
      <c r="O201" s="19" t="b">
        <v>1</v>
      </c>
      <c r="P201" s="12" t="str">
        <f>"    "&amp;D201&amp;"_"&amp;G201&amp;": """&amp;H201&amp;""""</f>
        <v xml:space="preserve">    term_recovery_time: "Recovery time"</v>
      </c>
      <c r="Q201" s="12" t="str">
        <f>IF(K201=999,"",("    "&amp;D201&amp;"_def_"&amp;G201&amp;": """&amp;K201&amp;""""))</f>
        <v xml:space="preserve">    term_def_recovery_time: "The time necessary for the camera to prepare to capture the next photo after the previous one has been recorded (Trolliet et al., 2014)."</v>
      </c>
    </row>
    <row r="202" spans="2:17" ht="15">
      <c r="B202" s="12">
        <v>128</v>
      </c>
      <c r="C202" s="12" t="s">
        <v>2742</v>
      </c>
      <c r="D202" s="12" t="s">
        <v>846</v>
      </c>
      <c r="E202" s="30" t="s">
        <v>3261</v>
      </c>
      <c r="F202" s="30" t="str">
        <f>"{term}`"&amp;H202&amp;"`"</f>
        <v>{term}`**\*Remaining Battery (%)`</v>
      </c>
      <c r="G202" s="15" t="s">
        <v>685</v>
      </c>
      <c r="H202" s="20" t="s">
        <v>1898</v>
      </c>
      <c r="I202" s="17" t="str">
        <f>"(#"&amp;G202&amp;")=@{{ "&amp;D202&amp;"_"&amp;G202&amp;" }}@@: {{ "&amp;D202&amp;"_def_"&amp;G202&amp;" }}@@"</f>
        <v>(#remaining_battery_percent)=@{{ field_remaining_battery_percent }}@@: {{ field_def_remaining_battery_percent }}@@</v>
      </c>
      <c r="J202" s="60" t="s">
        <v>686</v>
      </c>
      <c r="K202" s="60" t="s">
        <v>686</v>
      </c>
      <c r="L202" s="15"/>
      <c r="M202" s="18" t="b">
        <v>0</v>
      </c>
      <c r="N202" s="19" t="b">
        <v>1</v>
      </c>
      <c r="O202" s="19" t="b">
        <v>1</v>
      </c>
      <c r="P202" s="12" t="str">
        <f>"    "&amp;D202&amp;"_"&amp;G202&amp;": """&amp;H202&amp;""""</f>
        <v xml:space="preserve">    field_remaining_battery_percent: "**\*Remaining Battery (%)"</v>
      </c>
      <c r="Q202" s="12" t="str">
        <f>IF(K202=999,"",("    "&amp;D202&amp;"_def_"&amp;G202&amp;": """&amp;K202&amp;""""))</f>
        <v xml:space="preserve">    field_def_remaining_battery_percent: "The remaining battery power (%) of batteries within a camera."</v>
      </c>
    </row>
    <row r="203" spans="2:17">
      <c r="B203" s="12">
        <v>130</v>
      </c>
      <c r="C203" s="12" t="s">
        <v>2746</v>
      </c>
      <c r="D203" s="12" t="s">
        <v>0</v>
      </c>
      <c r="E203" s="30" t="s">
        <v>3111</v>
      </c>
      <c r="F203" s="30" t="str">
        <f>"{term}`"&amp;H203&amp;"`"</f>
        <v>{term}`Sample station`</v>
      </c>
      <c r="G203" s="15" t="s">
        <v>452</v>
      </c>
      <c r="H203" s="17" t="s">
        <v>453</v>
      </c>
      <c r="I203" s="17" t="str">
        <f>"(#"&amp;G203&amp;")=@{{ "&amp;D203&amp;"_"&amp;G203&amp;" }}@@: {{ "&amp;D203&amp;"_def_"&amp;G203&amp;" }}@@"</f>
        <v>(#sample_station)=@{{ term_sample_station }}@@: {{ term_def_sample_station }}@@</v>
      </c>
      <c r="J203" s="60" t="s">
        <v>769</v>
      </c>
      <c r="K203" s="60" t="s">
        <v>769</v>
      </c>
      <c r="L203" s="15"/>
      <c r="M203" s="18" t="s">
        <v>380</v>
      </c>
      <c r="N203" s="19" t="b">
        <v>1</v>
      </c>
      <c r="O203" s="19" t="b">
        <v>1</v>
      </c>
      <c r="P203" s="12" t="str">
        <f>"    "&amp;D203&amp;"_"&amp;G203&amp;": """&amp;H203&amp;""""</f>
        <v xml:space="preserve">    term_sample_station: "Sample station"</v>
      </c>
      <c r="Q203" s="12" t="str">
        <f>IF(K203=999,"",("    "&amp;D203&amp;"_def_"&amp;G203&amp;": """&amp;K203&amp;""""))</f>
        <v xml:space="preserve">    term_def_sample_station: "A grouping of two or more non-independent camera locations, such as when cameras are clustered or paired (recorded as 'Sample Station Name')."</v>
      </c>
    </row>
    <row r="204" spans="2:17" ht="15">
      <c r="B204" s="12">
        <v>131</v>
      </c>
      <c r="C204" s="12" t="s">
        <v>2746</v>
      </c>
      <c r="D204" s="12" t="s">
        <v>846</v>
      </c>
      <c r="E204" s="30" t="s">
        <v>3130</v>
      </c>
      <c r="F204" s="30" t="str">
        <f>"{term}`"&amp;H204&amp;"`"</f>
        <v>{term}`**Sample Station Name**`</v>
      </c>
      <c r="G204" s="15" t="s">
        <v>604</v>
      </c>
      <c r="H204" s="20" t="s">
        <v>2255</v>
      </c>
      <c r="I204" s="17" t="str">
        <f>"(#"&amp;G204&amp;")=@{{ "&amp;D204&amp;"_"&amp;G204&amp;" }}@@: {{ "&amp;D204&amp;"_def_"&amp;G204&amp;" }}@@"</f>
        <v>(#sample_station_name)=@{{ field_sample_station_name }}@@: {{ field_def_sample_station_name }}@@</v>
      </c>
      <c r="J204" s="60" t="s">
        <v>770</v>
      </c>
      <c r="K204" s="60" t="s">
        <v>770</v>
      </c>
      <c r="L204" s="15" t="b">
        <v>1</v>
      </c>
      <c r="M204" s="18" t="b">
        <v>1</v>
      </c>
      <c r="N204" s="19" t="b">
        <v>1</v>
      </c>
      <c r="O204" s="19" t="b">
        <v>1</v>
      </c>
      <c r="P204" s="12" t="str">
        <f>"    "&amp;D204&amp;"_"&amp;G204&amp;": """&amp;H204&amp;""""</f>
        <v xml:space="preserve">    field_sample_station_name: "**Sample Station Name**"</v>
      </c>
      <c r="Q204" s="12" t="str">
        <f>IF(K204=999,"",("    "&amp;D204&amp;"_def_"&amp;G204&amp;": """&amp;K204&amp;""""))</f>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205" spans="2:17">
      <c r="B205" s="12">
        <v>30</v>
      </c>
      <c r="C205" s="12" t="s">
        <v>2738</v>
      </c>
      <c r="D205" s="12" t="s">
        <v>0</v>
      </c>
      <c r="E205" s="30" t="s">
        <v>3185</v>
      </c>
      <c r="F205" s="30" t="str">
        <f>"{term}`"&amp;H205&amp;"`"</f>
        <v>{term}`Clustered design`</v>
      </c>
      <c r="G205" s="15" t="s">
        <v>563</v>
      </c>
      <c r="H205" s="15" t="s">
        <v>564</v>
      </c>
      <c r="I205" s="17" t="str">
        <f>"(#"&amp;G205&amp;")=@{{ "&amp;D205&amp;"_"&amp;G205&amp;" }}@@: {{ "&amp;D205&amp;"_def_"&amp;G205&amp;" }}@@"</f>
        <v>(#sampledesign_clustered)=@{{ term_sampledesign_clustered }}@@: {{ term_def_sampledesign_clustered }}@@</v>
      </c>
      <c r="J205" s="60" t="s">
        <v>2840</v>
      </c>
      <c r="K205" s="60" t="s">
        <v>2840</v>
      </c>
      <c r="L205" s="15"/>
      <c r="M205" s="18" t="s">
        <v>380</v>
      </c>
      <c r="N205" s="19" t="b">
        <v>1</v>
      </c>
      <c r="O205" s="19" t="b">
        <v>1</v>
      </c>
      <c r="P205" s="12" t="str">
        <f>"    "&amp;D205&amp;"_"&amp;G205&amp;": """&amp;H205&amp;""""</f>
        <v xml:space="preserve">    term_sampledesign_clustered: "Clustered design"</v>
      </c>
      <c r="Q205" s="12" t="str">
        <f>IF(K205=999,"",("    "&amp;D205&amp;"_def_"&amp;G205&amp;": """&amp;K205&amp;""""))</f>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206" spans="2:17">
      <c r="B206" s="12">
        <v>31</v>
      </c>
      <c r="C206" s="12" t="s">
        <v>2738</v>
      </c>
      <c r="D206" s="12" t="s">
        <v>0</v>
      </c>
      <c r="E206" s="30" t="s">
        <v>3165</v>
      </c>
      <c r="F206" s="30" t="str">
        <f>"{term}`"&amp;H206&amp;"`"</f>
        <v>{term}`Convenience design`</v>
      </c>
      <c r="G206" s="15" t="s">
        <v>561</v>
      </c>
      <c r="H206" s="17" t="s">
        <v>562</v>
      </c>
      <c r="I206" s="17" t="str">
        <f>"(#"&amp;G206&amp;")=@{{ "&amp;D206&amp;"_"&amp;G206&amp;" }}@@: {{ "&amp;D206&amp;"_def_"&amp;G206&amp;" }}@@"</f>
        <v>(#sampledesign_convenience)=@{{ term_sampledesign_convenience }}@@: {{ term_def_sampledesign_convenience }}@@</v>
      </c>
      <c r="J206" s="60" t="s">
        <v>835</v>
      </c>
      <c r="K206" s="60" t="s">
        <v>835</v>
      </c>
      <c r="L206" s="15"/>
      <c r="M206" s="18" t="s">
        <v>380</v>
      </c>
      <c r="N206" s="19" t="b">
        <v>1</v>
      </c>
      <c r="O206" s="19" t="b">
        <v>1</v>
      </c>
      <c r="P206" s="12" t="str">
        <f>"    "&amp;D206&amp;"_"&amp;G206&amp;": """&amp;H206&amp;""""</f>
        <v xml:space="preserve">    term_sampledesign_convenience: "Convenience design"</v>
      </c>
      <c r="Q206" s="12" t="str">
        <f>IF(K206=999,"",("    "&amp;D206&amp;"_def_"&amp;G206&amp;": """&amp;K206&amp;""""))</f>
        <v xml:space="preserve">    term_def_sampledesign_convenience: "Camera locations or sample stations are chosen based on logistic considerations (e.g., remoteness, access constraints, and*/or costs)."</v>
      </c>
    </row>
    <row r="207" spans="2:17">
      <c r="B207" s="12">
        <v>110</v>
      </c>
      <c r="C207" s="12" t="s">
        <v>2738</v>
      </c>
      <c r="D207" s="12" t="s">
        <v>0</v>
      </c>
      <c r="E207" s="30" t="s">
        <v>3108</v>
      </c>
      <c r="F207" s="30" t="str">
        <f>"{term}`"&amp;H207&amp;"`"</f>
        <v>{term}`Paired design`</v>
      </c>
      <c r="G207" s="15" t="s">
        <v>475</v>
      </c>
      <c r="H207" s="17" t="s">
        <v>476</v>
      </c>
      <c r="I207" s="17" t="str">
        <f>"(#"&amp;G207&amp;")=@{{ "&amp;D207&amp;"_"&amp;G207&amp;" }}@@: {{ "&amp;D207&amp;"_def_"&amp;G207&amp;" }}@@"</f>
        <v>(#sampledesign_paired)=@{{ term_sampledesign_paired }}@@: {{ term_def_sampledesign_paired }}@@</v>
      </c>
      <c r="J207" s="60" t="s">
        <v>771</v>
      </c>
      <c r="K207" s="60" t="s">
        <v>771</v>
      </c>
      <c r="L207" s="15"/>
      <c r="M207" s="18" t="s">
        <v>380</v>
      </c>
      <c r="N207" s="19" t="b">
        <v>1</v>
      </c>
      <c r="O207" s="19" t="b">
        <v>1</v>
      </c>
      <c r="P207" s="12" t="str">
        <f>"    "&amp;D207&amp;"_"&amp;G207&amp;": """&amp;H207&amp;""""</f>
        <v xml:space="preserve">    term_sampledesign_paired: "Paired design"</v>
      </c>
      <c r="Q207" s="12" t="str">
        <f>IF(K207=999,"",("    "&amp;D207&amp;"_def_"&amp;G207&amp;": """&amp;K207&amp;""""))</f>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208" spans="2:17">
      <c r="B208" s="12">
        <v>122</v>
      </c>
      <c r="C208" s="12" t="s">
        <v>2738</v>
      </c>
      <c r="D208" s="12" t="s">
        <v>0</v>
      </c>
      <c r="E208" s="30" t="s">
        <v>3167</v>
      </c>
      <c r="F208" s="30" t="str">
        <f>"{term}`"&amp;H208&amp;"`"</f>
        <v>{term}`Random (or 'simple random') design`</v>
      </c>
      <c r="G208" s="15" t="s">
        <v>464</v>
      </c>
      <c r="H208" s="17" t="s">
        <v>1225</v>
      </c>
      <c r="I208" s="17" t="str">
        <f>"(#"&amp;G208&amp;")=@{{ "&amp;D208&amp;"_"&amp;G208&amp;" }}@@: {{ "&amp;D208&amp;"_def_"&amp;G208&amp;" }}@@"</f>
        <v>(#sampledesign_random)=@{{ term_sampledesign_random }}@@: {{ term_def_sampledesign_random }}@@</v>
      </c>
      <c r="J208" s="60" t="s">
        <v>465</v>
      </c>
      <c r="K208" s="60" t="s">
        <v>465</v>
      </c>
      <c r="L208" s="15"/>
      <c r="M208" s="18" t="s">
        <v>380</v>
      </c>
      <c r="N208" s="19" t="b">
        <v>1</v>
      </c>
      <c r="O208" s="19" t="b">
        <v>1</v>
      </c>
      <c r="P208" s="12" t="str">
        <f>"    "&amp;D208&amp;"_"&amp;G208&amp;": """&amp;H208&amp;""""</f>
        <v xml:space="preserve">    term_sampledesign_random: "Random (or 'simple random') design"</v>
      </c>
      <c r="Q208" s="12" t="str">
        <f>IF(K208=999,"",("    "&amp;D208&amp;"_def_"&amp;G208&amp;": """&amp;K208&amp;""""))</f>
        <v xml:space="preserve">    term_def_sampledesign_random: "Cameras occur at randomized camera locations (or sample stations) across the area of interest, sometimes with a predetermined minimum distance between camera locations (or sample stations)."</v>
      </c>
    </row>
    <row r="209" spans="2:17">
      <c r="B209" s="12">
        <v>154</v>
      </c>
      <c r="C209" s="12" t="s">
        <v>2738</v>
      </c>
      <c r="D209" s="12" t="s">
        <v>0</v>
      </c>
      <c r="E209" s="30" t="s">
        <v>3194</v>
      </c>
      <c r="F209" s="30" t="str">
        <f>"{term}`"&amp;H209&amp;"`"</f>
        <v>{term}`Stratified design`</v>
      </c>
      <c r="G209" s="15" t="s">
        <v>429</v>
      </c>
      <c r="H209" s="17" t="s">
        <v>431</v>
      </c>
      <c r="I209" s="17" t="str">
        <f>"(#"&amp;G209&amp;")=@{{ "&amp;D209&amp;"_"&amp;G209&amp;" }}@@: {{ "&amp;D209&amp;"_def_"&amp;G209&amp;" }}@@"</f>
        <v>(#sampledesign_stratified)=@{{ term_sampledesign_stratified }}@@: {{ term_def_sampledesign_stratified }}@@</v>
      </c>
      <c r="J209" s="60" t="s">
        <v>430</v>
      </c>
      <c r="K209" s="60" t="s">
        <v>430</v>
      </c>
      <c r="L209" s="15"/>
      <c r="M209" s="18" t="s">
        <v>380</v>
      </c>
      <c r="N209" s="19" t="b">
        <v>1</v>
      </c>
      <c r="O209" s="19" t="b">
        <v>1</v>
      </c>
      <c r="P209" s="12" t="str">
        <f>"    "&amp;D209&amp;"_"&amp;G209&amp;": """&amp;H209&amp;""""</f>
        <v xml:space="preserve">    term_sampledesign_stratified: "Stratified design"</v>
      </c>
      <c r="Q209" s="12" t="str">
        <f>IF(K209=999,"",("    "&amp;D209&amp;"_def_"&amp;G209&amp;": """&amp;K209&amp;""""))</f>
        <v xml:space="preserve">    term_def_sampledesign_stratified: "The area of interest is divided into smaller strata (e.g., habitat type, disturbance levels), and cameras are placed within each stratum (e.g., 15%, 35% and 50% of sites within high, medium, and low disturbance strata)."</v>
      </c>
    </row>
    <row r="210" spans="2:17">
      <c r="B210" s="12">
        <v>155</v>
      </c>
      <c r="C210" s="12" t="s">
        <v>2738</v>
      </c>
      <c r="D210" s="12" t="s">
        <v>0</v>
      </c>
      <c r="E210" s="30" t="s">
        <v>3195</v>
      </c>
      <c r="F210" s="30" t="str">
        <f>"{term}`"&amp;H210&amp;"`"</f>
        <v>{term}`Stratified random design `</v>
      </c>
      <c r="G210" s="15" t="s">
        <v>426</v>
      </c>
      <c r="H210" s="17" t="s">
        <v>428</v>
      </c>
      <c r="I210" s="17" t="str">
        <f>"(#"&amp;G210&amp;")=@{{ "&amp;D210&amp;"_"&amp;G210&amp;" }}@@: {{ "&amp;D210&amp;"_def_"&amp;G210&amp;" }}@@"</f>
        <v>(#sampledesign_stratified_random)=@{{ term_sampledesign_stratified_random }}@@: {{ term_def_sampledesign_stratified_random }}@@</v>
      </c>
      <c r="J210" s="60" t="s">
        <v>427</v>
      </c>
      <c r="K210" s="60" t="s">
        <v>427</v>
      </c>
      <c r="L210" s="15"/>
      <c r="M210" s="18" t="s">
        <v>380</v>
      </c>
      <c r="N210" s="21" t="b">
        <v>0</v>
      </c>
      <c r="O210" s="19" t="b">
        <v>1</v>
      </c>
      <c r="P210" s="12" t="str">
        <f>"    "&amp;D210&amp;"_"&amp;G210&amp;": """&amp;H210&amp;""""</f>
        <v xml:space="preserve">    term_sampledesign_stratified_random: "Stratified random design "</v>
      </c>
      <c r="Q210" s="12" t="str">
        <f>IF(K210=999,"",("    "&amp;D210&amp;"_def_"&amp;G210&amp;": """&amp;K210&amp;""""))</f>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11" spans="2:17">
      <c r="B211" s="12">
        <v>167</v>
      </c>
      <c r="C211" s="12" t="s">
        <v>2738</v>
      </c>
      <c r="D211" s="12" t="s">
        <v>0</v>
      </c>
      <c r="E211" s="30" t="s">
        <v>3164</v>
      </c>
      <c r="F211" s="30" t="str">
        <f>"{term}`"&amp;H211&amp;"`"</f>
        <v>{term}`Systematic design`</v>
      </c>
      <c r="G211" s="15" t="s">
        <v>421</v>
      </c>
      <c r="H211" s="17" t="s">
        <v>423</v>
      </c>
      <c r="I211" s="17" t="str">
        <f>"(#"&amp;G211&amp;")=@{{ "&amp;D211&amp;"_"&amp;G211&amp;" }}@@: {{ "&amp;D211&amp;"_def_"&amp;G211&amp;" }}@@"</f>
        <v>(#sampledesign_systematic)=@{{ term_sampledesign_systematic }}@@: {{ term_def_sampledesign_systematic }}@@</v>
      </c>
      <c r="J211" s="60" t="s">
        <v>422</v>
      </c>
      <c r="K211" s="60" t="s">
        <v>422</v>
      </c>
      <c r="L211" s="15"/>
      <c r="M211" s="18" t="s">
        <v>380</v>
      </c>
      <c r="N211" s="19" t="b">
        <v>1</v>
      </c>
      <c r="O211" s="19" t="b">
        <v>1</v>
      </c>
      <c r="P211" s="12" t="str">
        <f>"    "&amp;D211&amp;"_"&amp;G211&amp;": """&amp;H211&amp;""""</f>
        <v xml:space="preserve">    term_sampledesign_systematic: "Systematic design"</v>
      </c>
      <c r="Q211" s="12" t="str">
        <f>IF(K211=999,"",("    "&amp;D211&amp;"_def_"&amp;G211&amp;": """&amp;K211&amp;""""))</f>
        <v xml:space="preserve">    term_def_sampledesign_systematic: "Camera locations occur in a regular pattern (e.g., a grid pattern) across the study area."</v>
      </c>
    </row>
    <row r="212" spans="2:17">
      <c r="B212" s="12">
        <v>168</v>
      </c>
      <c r="C212" s="12" t="s">
        <v>2738</v>
      </c>
      <c r="D212" s="12" t="s">
        <v>0</v>
      </c>
      <c r="E212" s="30" t="s">
        <v>3163</v>
      </c>
      <c r="F212" s="30" t="str">
        <f>"{term}`"&amp;H212&amp;"`"</f>
        <v>{term}`Systematic random design`</v>
      </c>
      <c r="G212" s="15" t="s">
        <v>418</v>
      </c>
      <c r="H212" s="17" t="s">
        <v>420</v>
      </c>
      <c r="I212" s="17" t="str">
        <f>"(#"&amp;G212&amp;")=@{{ "&amp;D212&amp;"_"&amp;G212&amp;" }}@@: {{ "&amp;D212&amp;"_def_"&amp;G212&amp;" }}@@"</f>
        <v>(#sampledesign_systematic_random)=@{{ term_sampledesign_systematic_random }}@@: {{ term_def_sampledesign_systematic_random }}@@</v>
      </c>
      <c r="J212" s="60" t="s">
        <v>419</v>
      </c>
      <c r="K212" s="60" t="s">
        <v>419</v>
      </c>
      <c r="L212" s="15"/>
      <c r="M212" s="18" t="s">
        <v>380</v>
      </c>
      <c r="N212" s="21" t="b">
        <v>0</v>
      </c>
      <c r="O212" s="19" t="b">
        <v>1</v>
      </c>
      <c r="P212" s="12" t="str">
        <f>"    "&amp;D212&amp;"_"&amp;G212&amp;": """&amp;H212&amp;""""</f>
        <v xml:space="preserve">    term_sampledesign_systematic_random: "Systematic random design"</v>
      </c>
      <c r="Q212" s="12" t="str">
        <f>IF(K212=999,"",("    "&amp;D212&amp;"_def_"&amp;G212&amp;": """&amp;K212&amp;""""))</f>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13" spans="2:17">
      <c r="B213" s="12">
        <v>171</v>
      </c>
      <c r="C213" s="12" t="s">
        <v>2738</v>
      </c>
      <c r="D213" s="12" t="s">
        <v>0</v>
      </c>
      <c r="E213" s="30" t="s">
        <v>3166</v>
      </c>
      <c r="F213" s="30" t="str">
        <f>"{term}`"&amp;H213&amp;"`"</f>
        <v>{term}`Targeted design`</v>
      </c>
      <c r="G213" s="15" t="s">
        <v>415</v>
      </c>
      <c r="H213" s="17" t="s">
        <v>417</v>
      </c>
      <c r="I213" s="17" t="str">
        <f>"(#"&amp;G213&amp;")=@{{ "&amp;D213&amp;"_"&amp;G213&amp;" }}@@: {{ "&amp;D213&amp;"_def_"&amp;G213&amp;" }}@@"</f>
        <v>(#sampledesign_targeted)=@{{ term_sampledesign_targeted }}@@: {{ term_def_sampledesign_targeted }}@@</v>
      </c>
      <c r="J213" s="60" t="s">
        <v>416</v>
      </c>
      <c r="K213" s="60" t="s">
        <v>416</v>
      </c>
      <c r="L213" s="15"/>
      <c r="M213" s="18" t="s">
        <v>380</v>
      </c>
      <c r="N213" s="19" t="b">
        <v>1</v>
      </c>
      <c r="O213" s="19" t="b">
        <v>1</v>
      </c>
      <c r="P213" s="12" t="str">
        <f>"    "&amp;D213&amp;"_"&amp;G213&amp;": """&amp;H213&amp;""""</f>
        <v xml:space="preserve">    term_sampledesign_targeted: "Targeted design"</v>
      </c>
      <c r="Q213" s="12" t="str">
        <f>IF(K213=999,"",("    "&amp;D213&amp;"_def_"&amp;G213&amp;": """&amp;K213&amp;""""))</f>
        <v xml:space="preserve">    term_def_sampledesign_targeted: "Camera locations or sample stations are placed in areas that are known or suspected to have higher activity levels (e.g., game trails, mineral licks)."</v>
      </c>
    </row>
    <row r="214" spans="2:17" ht="15">
      <c r="B214" s="12">
        <v>133</v>
      </c>
      <c r="C214" s="12" t="s">
        <v>2742</v>
      </c>
      <c r="D214" s="12" t="s">
        <v>846</v>
      </c>
      <c r="E214" s="30" t="s">
        <v>3229</v>
      </c>
      <c r="F214" s="30" t="str">
        <f>"{term}`"&amp;H214&amp;"`"</f>
        <v>{term}`**\*SD Card ID`</v>
      </c>
      <c r="G214" s="15" t="s">
        <v>684</v>
      </c>
      <c r="H214" s="20" t="s">
        <v>1899</v>
      </c>
      <c r="I214" s="17" t="str">
        <f>"(#"&amp;G214&amp;")=@{{ "&amp;D214&amp;"_"&amp;G214&amp;" }}@@: {{ "&amp;D214&amp;"_def_"&amp;G214&amp;" }}@@"</f>
        <v>(#sd_card_id)=@{{ field_sd_card_id }}@@: {{ field_def_sd_card_id }}@@</v>
      </c>
      <c r="J214" s="60" t="s">
        <v>772</v>
      </c>
      <c r="K214" s="60" t="s">
        <v>772</v>
      </c>
      <c r="L214" s="15"/>
      <c r="M214" s="18" t="b">
        <v>0</v>
      </c>
      <c r="N214" s="19" t="b">
        <v>1</v>
      </c>
      <c r="O214" s="19" t="b">
        <v>1</v>
      </c>
      <c r="P214" s="12" t="str">
        <f>"    "&amp;D214&amp;"_"&amp;G214&amp;": """&amp;H214&amp;""""</f>
        <v xml:space="preserve">    field_sd_card_id: "**\*SD Card ID"</v>
      </c>
      <c r="Q214" s="12" t="str">
        <f>IF(K214=999,"",("    "&amp;D214&amp;"_def_"&amp;G214&amp;": """&amp;K214&amp;""""))</f>
        <v xml:space="preserve">    field_def_sd_card_id: "The ID label on an SD card (e.g., 'cmu_100')."</v>
      </c>
    </row>
    <row r="215" spans="2:17" ht="15">
      <c r="B215" s="12">
        <v>134</v>
      </c>
      <c r="C215" s="12" t="s">
        <v>2742</v>
      </c>
      <c r="D215" s="12" t="s">
        <v>846</v>
      </c>
      <c r="E215" s="30" t="s">
        <v>3293</v>
      </c>
      <c r="F215" s="30" t="str">
        <f>"{term}`"&amp;H215&amp;"`"</f>
        <v>{term}`**\*SD Card Replaced`</v>
      </c>
      <c r="G215" s="15" t="s">
        <v>682</v>
      </c>
      <c r="H215" s="20" t="s">
        <v>1900</v>
      </c>
      <c r="I215" s="17" t="str">
        <f>"(#"&amp;G215&amp;")=@{{ "&amp;D215&amp;"_"&amp;G215&amp;" }}@@: {{ "&amp;D215&amp;"_def_"&amp;G215&amp;" }}@@"</f>
        <v>(#sd_card_replaced)=@{{ field_sd_card_replaced }}@@: {{ field_def_sd_card_replaced }}@@</v>
      </c>
      <c r="J215" s="60" t="s">
        <v>683</v>
      </c>
      <c r="K215" s="60" t="s">
        <v>683</v>
      </c>
      <c r="L215" s="15"/>
      <c r="M215" s="18" t="b">
        <v>0</v>
      </c>
      <c r="N215" s="19" t="b">
        <v>1</v>
      </c>
      <c r="O215" s="19" t="b">
        <v>1</v>
      </c>
      <c r="P215" s="12" t="str">
        <f>"    "&amp;D215&amp;"_"&amp;G215&amp;": """&amp;H215&amp;""""</f>
        <v xml:space="preserve">    field_sd_card_replaced: "**\*SD Card Replaced"</v>
      </c>
      <c r="Q215" s="12" t="str">
        <f>IF(K215=999,"",("    "&amp;D215&amp;"_def_"&amp;G215&amp;": """&amp;K215&amp;""""))</f>
        <v xml:space="preserve">    field_def_sd_card_replaced: "Whether the SD card was replaced."</v>
      </c>
    </row>
    <row r="216" spans="2:17" ht="15">
      <c r="B216" s="12">
        <v>135</v>
      </c>
      <c r="C216" s="12" t="s">
        <v>2742</v>
      </c>
      <c r="D216" s="12" t="s">
        <v>846</v>
      </c>
      <c r="E216" s="30" t="s">
        <v>3262</v>
      </c>
      <c r="F216" s="30" t="str">
        <f>"{term}`"&amp;H216&amp;"`"</f>
        <v>{term}`**\*SD Card Status (% Full)`</v>
      </c>
      <c r="G216" s="15" t="s">
        <v>680</v>
      </c>
      <c r="H216" s="20" t="s">
        <v>1901</v>
      </c>
      <c r="I216" s="17" t="str">
        <f>"(#"&amp;G216&amp;")=@{{ "&amp;D216&amp;"_"&amp;G216&amp;" }}@@: {{ "&amp;D216&amp;"_def_"&amp;G216&amp;" }}@@"</f>
        <v>(#sd_card_status)=@{{ field_sd_card_status }}@@: {{ field_def_sd_card_status }}@@</v>
      </c>
      <c r="J216" s="60" t="s">
        <v>681</v>
      </c>
      <c r="K216" s="60" t="s">
        <v>681</v>
      </c>
      <c r="L216" s="15"/>
      <c r="M216" s="18" t="b">
        <v>0</v>
      </c>
      <c r="N216" s="19" t="b">
        <v>1</v>
      </c>
      <c r="O216" s="19" t="b">
        <v>1</v>
      </c>
      <c r="P216" s="12" t="str">
        <f>"    "&amp;D216&amp;"_"&amp;G216&amp;": """&amp;H216&amp;""""</f>
        <v xml:space="preserve">    field_sd_card_status: "**\*SD Card Status (% Full)"</v>
      </c>
      <c r="Q216" s="12" t="str">
        <f>IF(K216=999,"",("    "&amp;D216&amp;"_def_"&amp;G216&amp;": """&amp;K216&amp;""""))</f>
        <v xml:space="preserve">    field_def_sd_card_status: "The remaining storage capacity on an SD card; collected during a camera service or retrieval."</v>
      </c>
    </row>
    <row r="217" spans="2:17" ht="15">
      <c r="B217" s="12">
        <v>103</v>
      </c>
      <c r="C217" s="12" t="s">
        <v>2742</v>
      </c>
      <c r="D217" s="12" t="s">
        <v>846</v>
      </c>
      <c r="E217" s="30" t="s">
        <v>3044</v>
      </c>
      <c r="F217" s="30" t="str">
        <f>"{term}`"&amp;H217&amp;"`"</f>
        <v>{term}`***New SD Card ID`</v>
      </c>
      <c r="G217" s="15" t="s">
        <v>728</v>
      </c>
      <c r="H217" s="20" t="s">
        <v>2757</v>
      </c>
      <c r="I217" s="17" t="str">
        <f>"(#"&amp;G217&amp;")=@{{ "&amp;D217&amp;"_"&amp;G217&amp;" }}@@: {{ "&amp;D217&amp;"_def_"&amp;G217&amp;" }}@@"</f>
        <v>(#sd_id_new)=@{{ field_sd_id_new }}@@: {{ field_def_sd_id_new }}@@</v>
      </c>
      <c r="J217" s="60">
        <v>999</v>
      </c>
      <c r="K217" s="60">
        <v>999</v>
      </c>
      <c r="L217" s="15"/>
      <c r="M217" s="18" t="b">
        <v>0</v>
      </c>
      <c r="N217" s="19" t="b">
        <v>1</v>
      </c>
      <c r="O217" s="19" t="b">
        <v>1</v>
      </c>
      <c r="P217" s="12" t="str">
        <f>"    "&amp;D217&amp;"_"&amp;G217&amp;": """&amp;H217&amp;""""</f>
        <v xml:space="preserve">    field_sd_id_new: "***New SD Card ID"</v>
      </c>
      <c r="Q217" s="12" t="str">
        <f>IF(K217=999,"",("    "&amp;D217&amp;"_def_"&amp;G217&amp;": """&amp;K217&amp;""""))</f>
        <v/>
      </c>
    </row>
    <row r="218" spans="2:17" ht="15">
      <c r="B218" s="12">
        <v>136</v>
      </c>
      <c r="C218" s="12" t="s">
        <v>2741</v>
      </c>
      <c r="D218" s="12" t="s">
        <v>846</v>
      </c>
      <c r="E218" s="30" t="s">
        <v>3218</v>
      </c>
      <c r="F218" s="30" t="str">
        <f>"{term}`"&amp;H218&amp;"`"</f>
        <v>{term}`**\*Security`</v>
      </c>
      <c r="G218" s="15" t="s">
        <v>679</v>
      </c>
      <c r="H218" s="20" t="s">
        <v>1902</v>
      </c>
      <c r="I218" s="17" t="str">
        <f>"(#"&amp;G218&amp;")=@{{ "&amp;D218&amp;"_"&amp;G218&amp;" }}@@: {{ "&amp;D218&amp;"_def_"&amp;G218&amp;" }}@@"</f>
        <v>(#security)=@{{ field_security }}@@: {{ field_def_security }}@@</v>
      </c>
      <c r="J218" s="60" t="s">
        <v>773</v>
      </c>
      <c r="K218" s="60" t="s">
        <v>773</v>
      </c>
      <c r="L218" s="15" t="b">
        <v>1</v>
      </c>
      <c r="M218" s="18" t="b">
        <v>0</v>
      </c>
      <c r="N218" s="19" t="b">
        <v>1</v>
      </c>
      <c r="O218" s="19" t="b">
        <v>1</v>
      </c>
      <c r="P218" s="12" t="str">
        <f>"    "&amp;D218&amp;"_"&amp;G218&amp;": """&amp;H218&amp;""""</f>
        <v xml:space="preserve">    field_security: "**\*Security"</v>
      </c>
      <c r="Q218" s="12" t="str">
        <f>IF(K218=999,"",("    "&amp;D218&amp;"_def_"&amp;G218&amp;": """&amp;K218&amp;""""))</f>
        <v xml:space="preserve">    field_def_security: "The equipment used to secure the camera (e.g., 'Security box,' 'Bracket,' 'Bracket + Screws,' or 'None')."</v>
      </c>
    </row>
    <row r="219" spans="2:17">
      <c r="B219" s="12">
        <v>137</v>
      </c>
      <c r="D219" s="12" t="s">
        <v>0</v>
      </c>
      <c r="E219" s="30" t="s">
        <v>3145</v>
      </c>
      <c r="F219" s="30" t="str">
        <f>"{term}`"&amp;H219&amp;"`"</f>
        <v>{term}`Sequence`</v>
      </c>
      <c r="G219" s="15" t="s">
        <v>448</v>
      </c>
      <c r="H219" s="17" t="s">
        <v>449</v>
      </c>
      <c r="I219" s="17" t="str">
        <f>"(#"&amp;G219&amp;")=@{{ "&amp;D219&amp;"_"&amp;G219&amp;" }}@@: {{ "&amp;D219&amp;"_def_"&amp;G219&amp;" }}@@"</f>
        <v>(#sequence)=@{{ term_sequence }}@@: {{ term_def_sequence }}@@</v>
      </c>
      <c r="J219" s="60" t="s">
        <v>3026</v>
      </c>
      <c r="K219" s="60" t="s">
        <v>3026</v>
      </c>
      <c r="L219" s="15"/>
      <c r="M219" s="18" t="s">
        <v>380</v>
      </c>
      <c r="N219" s="19" t="b">
        <v>1</v>
      </c>
      <c r="O219" s="19" t="b">
        <v>1</v>
      </c>
      <c r="P219" s="12" t="str">
        <f>"    "&amp;D219&amp;"_"&amp;G219&amp;": """&amp;H219&amp;""""</f>
        <v xml:space="preserve">    term_sequence: "Sequence"</v>
      </c>
      <c r="Q219" s="12" t="str">
        <f>IF(K219=999,"",("    "&amp;D219&amp;"_def_"&amp;G219&amp;": """&amp;K219&amp;""""))</f>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v>
      </c>
    </row>
    <row r="220" spans="2:17" ht="15">
      <c r="B220" s="12">
        <v>138</v>
      </c>
      <c r="D220" s="12" t="s">
        <v>846</v>
      </c>
      <c r="E220" s="30" t="s">
        <v>3134</v>
      </c>
      <c r="F220" s="30" t="str">
        <f>"{term}`"&amp;H220&amp;"`"</f>
        <v>{term}`**Sequence Name**`</v>
      </c>
      <c r="G220" s="15" t="s">
        <v>603</v>
      </c>
      <c r="H220" s="20" t="s">
        <v>2256</v>
      </c>
      <c r="I220" s="17" t="str">
        <f>"(#"&amp;G220&amp;")=@{{ "&amp;D220&amp;"_"&amp;G220&amp;" }}@@: {{ "&amp;D220&amp;"_def_"&amp;G220&amp;" }}@@"</f>
        <v>(#sequence_name)=@{{ field_sequence_name }}@@: {{ field_def_sequence_name }}@@</v>
      </c>
      <c r="J220" s="60" t="s">
        <v>774</v>
      </c>
      <c r="K220" s="60" t="s">
        <v>774</v>
      </c>
      <c r="L220" s="15" t="b">
        <v>1</v>
      </c>
      <c r="M220" s="18" t="b">
        <v>1</v>
      </c>
      <c r="N220" s="19" t="b">
        <v>1</v>
      </c>
      <c r="O220" s="19" t="b">
        <v>1</v>
      </c>
      <c r="P220" s="12" t="str">
        <f>"    "&amp;D220&amp;"_"&amp;G220&amp;": """&amp;H220&amp;""""</f>
        <v xml:space="preserve">    field_sequence_name: "**Sequence Name**"</v>
      </c>
      <c r="Q220" s="12" t="str">
        <f>IF(K220=999,"",("    "&amp;D220&amp;"_def_"&amp;G220&amp;": """&amp;K220&amp;""""))</f>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221" spans="2:17">
      <c r="B221" s="12">
        <v>139</v>
      </c>
      <c r="C221" s="12" t="s">
        <v>2747</v>
      </c>
      <c r="D221" s="12" t="s">
        <v>0</v>
      </c>
      <c r="E221" s="30" t="s">
        <v>3281</v>
      </c>
      <c r="F221" s="30" t="str">
        <f>"{term}`"&amp;H221&amp;"`"</f>
        <v>{term}`Service*/Retrieval`</v>
      </c>
      <c r="G221" s="15" t="s">
        <v>446</v>
      </c>
      <c r="H221" s="17" t="s">
        <v>447</v>
      </c>
      <c r="I221" s="17" t="str">
        <f>"(#"&amp;G221&amp;")=@{{ "&amp;D221&amp;"_"&amp;G221&amp;" }}@@: {{ "&amp;D221&amp;"_def_"&amp;G221&amp;" }}@@"</f>
        <v>(#service_retrieval)=@{{ term_service_retrieval }}@@: {{ term_def_service_retrieval }}@@</v>
      </c>
      <c r="J221" s="60" t="s">
        <v>441</v>
      </c>
      <c r="K221" s="60" t="s">
        <v>441</v>
      </c>
      <c r="L221" s="15"/>
      <c r="M221" s="18" t="s">
        <v>380</v>
      </c>
      <c r="N221" s="19" t="b">
        <v>1</v>
      </c>
      <c r="O221" s="19" t="b">
        <v>1</v>
      </c>
      <c r="P221" s="12" t="str">
        <f>"    "&amp;D221&amp;"_"&amp;G221&amp;": """&amp;H221&amp;""""</f>
        <v xml:space="preserve">    term_service_retrieval: "Service*/Retrieval"</v>
      </c>
      <c r="Q221" s="12" t="str">
        <f>IF(K221=999,"",("    "&amp;D221&amp;"_def_"&amp;G221&amp;": """&amp;K221&amp;""""))</f>
        <v xml:space="preserve">    term_def_service_retrieval: "When a crew has gone to a location to service or retrieve a remote camera."</v>
      </c>
    </row>
    <row r="222" spans="2:17" ht="15">
      <c r="B222" s="12">
        <v>140</v>
      </c>
      <c r="C222" s="12" t="s">
        <v>2741</v>
      </c>
      <c r="D222" s="12" t="s">
        <v>846</v>
      </c>
      <c r="E222" s="30" t="s">
        <v>3172</v>
      </c>
      <c r="F222" s="30" t="str">
        <f>"{term}`"&amp;H222&amp;"`"</f>
        <v>{term}`**\*Service*/Retrieval Comments`</v>
      </c>
      <c r="G222" s="15" t="s">
        <v>677</v>
      </c>
      <c r="H222" s="20" t="s">
        <v>1903</v>
      </c>
      <c r="I222" s="17" t="str">
        <f>"(#"&amp;G222&amp;")=@{{ "&amp;D222&amp;"_"&amp;G222&amp;" }}@@: {{ "&amp;D222&amp;"_def_"&amp;G222&amp;" }}@@"</f>
        <v>(#service_retrieval_comments)=@{{ field_service_retrieval_comments }}@@: {{ field_def_service_retrieval_comments }}@@</v>
      </c>
      <c r="J222" s="60" t="s">
        <v>678</v>
      </c>
      <c r="K222" s="60" t="s">
        <v>678</v>
      </c>
      <c r="L222" s="15"/>
      <c r="M222" s="18" t="b">
        <v>0</v>
      </c>
      <c r="N222" s="19" t="b">
        <v>1</v>
      </c>
      <c r="O222" s="19" t="b">
        <v>1</v>
      </c>
      <c r="P222" s="12" t="str">
        <f>"    "&amp;D222&amp;"_"&amp;G222&amp;": """&amp;H222&amp;""""</f>
        <v xml:space="preserve">    field_service_retrieval_comments: "**\*Service*/Retrieval Comments"</v>
      </c>
      <c r="Q222" s="12" t="str">
        <f>IF(K222=999,"",("    "&amp;D222&amp;"_def_"&amp;G222&amp;": """&amp;K222&amp;""""))</f>
        <v xml:space="preserve">    field_def_service_retrieval_comments: "Comments describing additional details about the Service*/Retrieval."</v>
      </c>
    </row>
    <row r="223" spans="2:17" ht="15">
      <c r="B223" s="12">
        <v>141</v>
      </c>
      <c r="C223" s="12" t="s">
        <v>2747</v>
      </c>
      <c r="D223" s="12" t="s">
        <v>846</v>
      </c>
      <c r="E223" s="30" t="s">
        <v>3225</v>
      </c>
      <c r="F223" s="30" t="str">
        <f>"{term}`"&amp;H223&amp;"`"</f>
        <v>{term}`**Service*/Retrieval Crew**`</v>
      </c>
      <c r="G223" s="15" t="s">
        <v>600</v>
      </c>
      <c r="H223" s="20" t="s">
        <v>602</v>
      </c>
      <c r="I223" s="17" t="str">
        <f>"(#"&amp;G223&amp;")=@{{ "&amp;D223&amp;"_"&amp;G223&amp;" }}@@: {{ "&amp;D223&amp;"_def_"&amp;G223&amp;" }}@@"</f>
        <v>(#service_retrieval_crew)=@{{ field_service_retrieval_crew }}@@: {{ field_def_service_retrieval_crew }}@@</v>
      </c>
      <c r="J223" s="60" t="s">
        <v>601</v>
      </c>
      <c r="K223" s="60" t="s">
        <v>601</v>
      </c>
      <c r="L223" s="15"/>
      <c r="M223" s="18" t="b">
        <v>1</v>
      </c>
      <c r="N223" s="19" t="b">
        <v>1</v>
      </c>
      <c r="O223" s="19" t="b">
        <v>1</v>
      </c>
      <c r="P223" s="12" t="str">
        <f>"    "&amp;D223&amp;"_"&amp;G223&amp;": """&amp;H223&amp;""""</f>
        <v xml:space="preserve">    field_service_retrieval_crew: "**Service*/Retrieval Crew**"</v>
      </c>
      <c r="Q223" s="12" t="str">
        <f>IF(K223=999,"",("    "&amp;D223&amp;"_def_"&amp;G223&amp;": """&amp;K223&amp;""""))</f>
        <v xml:space="preserve">    field_def_service_retrieval_crew: "The first and last names of the individuals who collected data during the Service*/Retrieval visit."</v>
      </c>
    </row>
    <row r="224" spans="2:17">
      <c r="B224" s="12">
        <v>142</v>
      </c>
      <c r="C224" s="12" t="s">
        <v>2747</v>
      </c>
      <c r="D224" s="12" t="s">
        <v>0</v>
      </c>
      <c r="E224" s="30" t="s">
        <v>3183</v>
      </c>
      <c r="F224" s="30" t="str">
        <f>"{term}`"&amp;H224&amp;"`"</f>
        <v>{term}`Service*/Retrieval metadata`</v>
      </c>
      <c r="G224" s="15" t="s">
        <v>443</v>
      </c>
      <c r="H224" s="17" t="s">
        <v>445</v>
      </c>
      <c r="I224" s="17" t="str">
        <f>"(#"&amp;G224&amp;")=@{{ "&amp;D224&amp;"_"&amp;G224&amp;" }}@@: {{ "&amp;D224&amp;"_def_"&amp;G224&amp;" }}@@"</f>
        <v>(#service_retrieval_metadata)=@{{ term_service_retrieval_metadata }}@@: {{ term_def_service_retrieval_metadata }}@@</v>
      </c>
      <c r="J224" s="60" t="s">
        <v>444</v>
      </c>
      <c r="K224" s="60" t="s">
        <v>444</v>
      </c>
      <c r="L224" s="15"/>
      <c r="M224" s="18" t="s">
        <v>380</v>
      </c>
      <c r="N224" s="19" t="b">
        <v>1</v>
      </c>
      <c r="O224" s="19" t="b">
        <v>1</v>
      </c>
      <c r="P224" s="12" t="str">
        <f>"    "&amp;D224&amp;"_"&amp;G224&amp;": """&amp;H224&amp;""""</f>
        <v xml:space="preserve">    term_service_retrieval_metadata: "Service*/Retrieval metadata"</v>
      </c>
      <c r="Q224" s="12" t="str">
        <f>IF(K224=999,"",("    "&amp;D224&amp;"_def_"&amp;G224&amp;": """&amp;K224&amp;""""))</f>
        <v xml:space="preserve">    term_def_service_retrieval_metadata: "Metadata that should be collected each time a camera location is visited to Service*/Retrieval Field Datasheet."</v>
      </c>
    </row>
    <row r="225" spans="2:17">
      <c r="B225" s="12">
        <v>143</v>
      </c>
      <c r="C225" s="12" t="s">
        <v>2747</v>
      </c>
      <c r="D225" s="12" t="s">
        <v>0</v>
      </c>
      <c r="E225" s="30" t="s">
        <v>3282</v>
      </c>
      <c r="F225" s="30" t="str">
        <f>"{term}`"&amp;H225&amp;"`"</f>
        <v>{term}`Service*/Retrieval visit`</v>
      </c>
      <c r="G225" s="15" t="s">
        <v>440</v>
      </c>
      <c r="H225" s="17" t="s">
        <v>442</v>
      </c>
      <c r="I225" s="17" t="str">
        <f>"(#"&amp;G225&amp;")=@{{ "&amp;D225&amp;"_"&amp;G225&amp;" }}@@: {{ "&amp;D225&amp;"_def_"&amp;G225&amp;" }}@@"</f>
        <v>(#service_retrieval_visit)=@{{ term_service_retrieval_visit }}@@: {{ term_def_service_retrieval_visit }}@@</v>
      </c>
      <c r="J225" s="60" t="s">
        <v>441</v>
      </c>
      <c r="K225" s="60" t="s">
        <v>441</v>
      </c>
      <c r="L225" s="15"/>
      <c r="M225" s="18" t="s">
        <v>380</v>
      </c>
      <c r="N225" s="19" t="b">
        <v>1</v>
      </c>
      <c r="O225" s="19" t="b">
        <v>1</v>
      </c>
      <c r="P225" s="12" t="str">
        <f>"    "&amp;D225&amp;"_"&amp;G225&amp;": """&amp;H225&amp;""""</f>
        <v xml:space="preserve">    term_service_retrieval_visit: "Service*/Retrieval visit"</v>
      </c>
      <c r="Q225" s="12" t="str">
        <f>IF(K225=999,"",("    "&amp;D225&amp;"_def_"&amp;G225&amp;": """&amp;K225&amp;""""))</f>
        <v xml:space="preserve">    term_def_service_retrieval_visit: "When a crew has gone to a location to service or retrieve a remote camera."</v>
      </c>
    </row>
    <row r="226" spans="2:17">
      <c r="B226" s="12">
        <v>58</v>
      </c>
      <c r="C226" s="12" t="s">
        <v>2745</v>
      </c>
      <c r="D226" s="12" t="s">
        <v>0</v>
      </c>
      <c r="E226" s="30" t="s">
        <v>3201</v>
      </c>
      <c r="F226" s="30" t="str">
        <f>"{term}`"&amp;H226&amp;"`"</f>
        <v>{term}`Flash output`</v>
      </c>
      <c r="G226" s="15" t="s">
        <v>524</v>
      </c>
      <c r="H226" s="17" t="s">
        <v>526</v>
      </c>
      <c r="I226" s="17" t="str">
        <f>"(#"&amp;G226&amp;")=@{{ "&amp;D226&amp;"_"&amp;G226&amp;" }}@@: {{ "&amp;D226&amp;"_def_"&amp;G226&amp;" }}@@"</f>
        <v>(#settings_flash_output)=@{{ term_settings_flash_output }}@@: {{ term_def_settings_flash_output }}@@</v>
      </c>
      <c r="J226" s="60" t="s">
        <v>525</v>
      </c>
      <c r="K226" s="60" t="s">
        <v>525</v>
      </c>
      <c r="L226" s="15"/>
      <c r="M226" s="18" t="s">
        <v>380</v>
      </c>
      <c r="N226" s="19" t="b">
        <v>1</v>
      </c>
      <c r="O226" s="19" t="b">
        <v>1</v>
      </c>
      <c r="P226" s="12" t="str">
        <f>"    "&amp;D226&amp;"_"&amp;G226&amp;": """&amp;H226&amp;""""</f>
        <v xml:space="preserve">    term_settings_flash_output: "Flash output"</v>
      </c>
      <c r="Q226" s="12" t="str">
        <f>IF(K226=999,"",("    "&amp;D226&amp;"_def_"&amp;G226&amp;": """&amp;K226&amp;""""))</f>
        <v xml:space="preserve">    term_def_settings_flash_output: "The camera setting that provides the level of intensity of the flash (if enabled)."</v>
      </c>
    </row>
    <row r="227" spans="2:17">
      <c r="B227" s="12">
        <v>81</v>
      </c>
      <c r="C227" s="12" t="s">
        <v>2745</v>
      </c>
      <c r="D227" s="12" t="s">
        <v>0</v>
      </c>
      <c r="E227" s="30" t="s">
        <v>3199</v>
      </c>
      <c r="F227" s="30" t="str">
        <f>"{term}`"&amp;H227&amp;"`"</f>
        <v>{term}`Infrared illuminator`</v>
      </c>
      <c r="G227" s="15" t="s">
        <v>502</v>
      </c>
      <c r="H227" s="17" t="s">
        <v>503</v>
      </c>
      <c r="I227" s="17" t="str">
        <f>"(#"&amp;G227&amp;")=@{{ "&amp;D227&amp;"_"&amp;G227&amp;" }}@@: {{ "&amp;D227&amp;"_def_"&amp;G227&amp;" }}@@"</f>
        <v>(#settings_infrared_illum)=@{{ term_settings_infrared_illum }}@@: {{ term_def_settings_infrared_illum }}@@</v>
      </c>
      <c r="J227" s="60" t="s">
        <v>775</v>
      </c>
      <c r="K227" s="60" t="s">
        <v>775</v>
      </c>
      <c r="L227" s="15" t="b">
        <v>1</v>
      </c>
      <c r="M227" s="18" t="s">
        <v>380</v>
      </c>
      <c r="N227" s="19" t="b">
        <v>1</v>
      </c>
      <c r="O227" s="19" t="b">
        <v>1</v>
      </c>
      <c r="P227" s="12" t="str">
        <f>"    "&amp;D227&amp;"_"&amp;G227&amp;": """&amp;H227&amp;""""</f>
        <v xml:space="preserve">    term_settings_infrared_illum: "Infrared illuminator"</v>
      </c>
      <c r="Q227" s="12" t="str">
        <f>IF(K227=999,"",("    "&amp;D227&amp;"_def_"&amp;G227&amp;": """&amp;K227&amp;""""))</f>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228" spans="2:17" ht="15">
      <c r="B228" s="12">
        <v>97</v>
      </c>
      <c r="C228" s="12" t="s">
        <v>2745</v>
      </c>
      <c r="D228" s="12" t="s">
        <v>846</v>
      </c>
      <c r="E228" s="30" t="s">
        <v>3270</v>
      </c>
      <c r="F228" s="30" t="str">
        <f>"{term}`"&amp;H228&amp;"`"</f>
        <v>{term}`**Motion Image Interval (seconds)**`</v>
      </c>
      <c r="G228" s="15" t="s">
        <v>626</v>
      </c>
      <c r="H228" s="20" t="s">
        <v>2250</v>
      </c>
      <c r="I228" s="17" t="str">
        <f>"(#"&amp;G228&amp;")=@{{ "&amp;D228&amp;"_"&amp;G228&amp;" }}@@: {{ "&amp;D228&amp;"_def_"&amp;G228&amp;" }}@@"</f>
        <v>(#settings_motion_image_interval)=@{{ field_settings_motion_image_interval }}@@: {{ field_def_settings_motion_image_interval }}@@</v>
      </c>
      <c r="J228" s="60" t="s">
        <v>776</v>
      </c>
      <c r="K228" s="60" t="s">
        <v>776</v>
      </c>
      <c r="L228" s="15" t="b">
        <v>1</v>
      </c>
      <c r="M228" s="18" t="b">
        <v>1</v>
      </c>
      <c r="N228" s="19" t="b">
        <v>1</v>
      </c>
      <c r="O228" s="19" t="b">
        <v>1</v>
      </c>
      <c r="P228" s="12" t="str">
        <f>"    "&amp;D228&amp;"_"&amp;G228&amp;": """&amp;H228&amp;""""</f>
        <v xml:space="preserve">    field_settings_motion_image_interval: "**Motion Image Interval (seconds)**"</v>
      </c>
      <c r="Q228" s="12" t="str">
        <f>IF(K228=999,"",("    "&amp;D228&amp;"_def_"&amp;G228&amp;": """&amp;K228&amp;""""))</f>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229" spans="2:17" ht="15">
      <c r="B229" s="12">
        <v>112</v>
      </c>
      <c r="C229" s="12" t="s">
        <v>2745</v>
      </c>
      <c r="D229" s="12" t="s">
        <v>846</v>
      </c>
      <c r="E229" s="30" t="s">
        <v>3200</v>
      </c>
      <c r="F229" s="30" t="str">
        <f>"{term}`"&amp;H229&amp;"`"</f>
        <v>{term}`**Photos Per Trigger**`</v>
      </c>
      <c r="G229" s="15" t="s">
        <v>618</v>
      </c>
      <c r="H229" s="20" t="s">
        <v>2252</v>
      </c>
      <c r="I229" s="17" t="str">
        <f>"(#"&amp;G229&amp;")=@{{ "&amp;D229&amp;"_"&amp;G229&amp;" }}@@: {{ "&amp;D229&amp;"_def_"&amp;G229&amp;" }}@@"</f>
        <v>(#settings_photos_per_trigger)=@{{ field_settings_photos_per_trigger }}@@: {{ field_def_settings_photos_per_trigger }}@@</v>
      </c>
      <c r="J229" s="60" t="s">
        <v>619</v>
      </c>
      <c r="K229" s="60" t="s">
        <v>619</v>
      </c>
      <c r="L229" s="15"/>
      <c r="M229" s="18" t="b">
        <v>1</v>
      </c>
      <c r="N229" s="19" t="b">
        <v>1</v>
      </c>
      <c r="O229" s="19" t="b">
        <v>1</v>
      </c>
      <c r="P229" s="12" t="str">
        <f>"    "&amp;D229&amp;"_"&amp;G229&amp;": """&amp;H229&amp;""""</f>
        <v xml:space="preserve">    field_settings_photos_per_trigger: "**Photos Per Trigger**"</v>
      </c>
      <c r="Q229" s="12" t="str">
        <f>IF(K229=999,"",("    "&amp;D229&amp;"_def_"&amp;G229&amp;": """&amp;K229&amp;""""))</f>
        <v xml:space="preserve">    field_def_settings_photos_per_trigger: "The camera setting that describes the number of photos taken each time the camera is triggered."</v>
      </c>
    </row>
    <row r="230" spans="2:17" ht="15">
      <c r="B230" s="12">
        <v>121</v>
      </c>
      <c r="C230" s="12" t="s">
        <v>2745</v>
      </c>
      <c r="D230" s="12" t="s">
        <v>846</v>
      </c>
      <c r="E230" s="30" t="s">
        <v>3277</v>
      </c>
      <c r="F230" s="30" t="str">
        <f>"{term}`"&amp;H230&amp;"`"</f>
        <v>{term}`**Quiet Period (seconds)**`</v>
      </c>
      <c r="G230" s="15" t="s">
        <v>605</v>
      </c>
      <c r="H230" s="20" t="s">
        <v>2254</v>
      </c>
      <c r="I230" s="17" t="str">
        <f>"(#"&amp;G230&amp;")=@{{ "&amp;D230&amp;"_"&amp;G230&amp;" }}@@: {{ "&amp;D230&amp;"_def_"&amp;G230&amp;" }}@@"</f>
        <v>(#settings_quiet_period)=@{{ field_settings_quiet_period }}@@: {{ field_def_settings_quiet_period }}@@</v>
      </c>
      <c r="J230" s="60" t="s">
        <v>777</v>
      </c>
      <c r="K230" s="60" t="s">
        <v>777</v>
      </c>
      <c r="L230" s="15" t="b">
        <v>1</v>
      </c>
      <c r="M230" s="18" t="b">
        <v>1</v>
      </c>
      <c r="N230" s="19" t="b">
        <v>1</v>
      </c>
      <c r="O230" s="19" t="b">
        <v>1</v>
      </c>
      <c r="P230" s="12" t="str">
        <f>"    "&amp;D230&amp;"_"&amp;G230&amp;": """&amp;H230&amp;""""</f>
        <v xml:space="preserve">    field_settings_quiet_period: "**Quiet Period (seconds)**"</v>
      </c>
      <c r="Q230" s="12" t="str">
        <f>IF(K230=999,"",("    "&amp;D230&amp;"_def_"&amp;G230&amp;": """&amp;K230&amp;""""))</f>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231" spans="2:17" ht="15">
      <c r="B231" s="12">
        <v>179</v>
      </c>
      <c r="C231" s="12" t="s">
        <v>2745</v>
      </c>
      <c r="D231" s="12" t="s">
        <v>846</v>
      </c>
      <c r="E231" s="30" t="s">
        <v>3202</v>
      </c>
      <c r="F231" s="30" t="str">
        <f>"{term}`"&amp;H231&amp;"`"</f>
        <v>{term}`**Trigger Mode(s) ** (camera settings)`</v>
      </c>
      <c r="G231" s="15" t="s">
        <v>583</v>
      </c>
      <c r="H231" s="20" t="s">
        <v>2260</v>
      </c>
      <c r="I231" s="17" t="str">
        <f>"(#"&amp;G231&amp;")=@{{ "&amp;D231&amp;"_"&amp;G231&amp;" }}@@: {{ "&amp;D231&amp;"_def_"&amp;G231&amp;" }}@@"</f>
        <v>(#settings_trigger_modes)=@{{ field_settings_trigger_modes }}@@: {{ field_def_settings_trigger_modes }}@@</v>
      </c>
      <c r="J231" s="60" t="s">
        <v>836</v>
      </c>
      <c r="K231" s="60" t="s">
        <v>836</v>
      </c>
      <c r="L231" s="15"/>
      <c r="M231" s="18" t="b">
        <v>1</v>
      </c>
      <c r="N231" s="19" t="b">
        <v>1</v>
      </c>
      <c r="O231" s="19" t="b">
        <v>1</v>
      </c>
      <c r="P231" s="12" t="str">
        <f>"    "&amp;D231&amp;"_"&amp;G231&amp;": """&amp;H231&amp;""""</f>
        <v xml:space="preserve">    field_settings_trigger_modes: "**Trigger Mode(s) ** (camera settings)"</v>
      </c>
      <c r="Q231" s="12" t="str">
        <f>IF(K231=999,"",("    "&amp;D231&amp;"_def_"&amp;G231&amp;": """&amp;K231&amp;""""))</f>
        <v xml:space="preserve">    field_def_settings_trigger_modes: "The camera setting(s) that determine how the camera will trigger: by motion ('Motion Image'), at set intervals ('Time-lapse image'), and*/or by video ('Video'; possible with newer camera models, such as Reconyx HP2X)."</v>
      </c>
    </row>
    <row r="232" spans="2:17" ht="15">
      <c r="B232" s="12">
        <v>180</v>
      </c>
      <c r="C232" s="12" t="s">
        <v>2745</v>
      </c>
      <c r="D232" s="12" t="s">
        <v>846</v>
      </c>
      <c r="E232" s="30" t="s">
        <v>3198</v>
      </c>
      <c r="F232" s="30" t="str">
        <f>"{term}`"&amp;H232&amp;"`"</f>
        <v>{term}`**Trigger Sensitivity**`</v>
      </c>
      <c r="G232" s="15" t="s">
        <v>582</v>
      </c>
      <c r="H232" s="20" t="s">
        <v>2261</v>
      </c>
      <c r="I232" s="17" t="str">
        <f>"(#"&amp;G232&amp;")=@{{ "&amp;D232&amp;"_"&amp;G232&amp;" }}@@: {{ "&amp;D232&amp;"_def_"&amp;G232&amp;" }}@@"</f>
        <v>(#settings_trigger_sensitivity)=@{{ field_settings_trigger_sensitivity }}@@: {{ field_def_settings_trigger_sensitivity }}@@</v>
      </c>
      <c r="J232" s="60" t="s">
        <v>837</v>
      </c>
      <c r="K232" s="60" t="s">
        <v>837</v>
      </c>
      <c r="L232" s="15"/>
      <c r="M232" s="18" t="b">
        <v>1</v>
      </c>
      <c r="N232" s="19" t="b">
        <v>1</v>
      </c>
      <c r="O232" s="19" t="b">
        <v>1</v>
      </c>
      <c r="P232" s="12" t="str">
        <f>"    "&amp;D232&amp;"_"&amp;G232&amp;": """&amp;H232&amp;""""</f>
        <v xml:space="preserve">    field_settings_trigger_sensitivity: "**Trigger Sensitivity**"</v>
      </c>
      <c r="Q232" s="12" t="str">
        <f>IF(K232=999,"",("    "&amp;D232&amp;"_def_"&amp;G232&amp;": """&amp;K232&amp;""""))</f>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233" spans="2:17">
      <c r="B233" s="12">
        <v>183</v>
      </c>
      <c r="C233" s="12" t="s">
        <v>2745</v>
      </c>
      <c r="D233" s="12" t="s">
        <v>0</v>
      </c>
      <c r="E233" s="30" t="s">
        <v>3112</v>
      </c>
      <c r="F233" s="30" t="str">
        <f>"{term}`"&amp;H233&amp;"`"</f>
        <v>{term}`User label`</v>
      </c>
      <c r="G233" s="15" t="s">
        <v>398</v>
      </c>
      <c r="H233" s="17" t="s">
        <v>399</v>
      </c>
      <c r="I233" s="17" t="str">
        <f>"(#"&amp;G233&amp;")=@{{ "&amp;D233&amp;"_"&amp;G233&amp;" }}@@: {{ "&amp;D233&amp;"_def_"&amp;G233&amp;" }}@@"</f>
        <v>(#settings_userlabel)=@{{ term_settings_userlabel }}@@: {{ term_def_settings_userlabel }}@@</v>
      </c>
      <c r="J233" s="60" t="s">
        <v>838</v>
      </c>
      <c r="K233" s="60" t="s">
        <v>838</v>
      </c>
      <c r="L233" s="15"/>
      <c r="M233" s="18" t="s">
        <v>380</v>
      </c>
      <c r="N233" s="21" t="b">
        <v>0</v>
      </c>
      <c r="O233" s="19" t="b">
        <v>1</v>
      </c>
      <c r="P233" s="12" t="str">
        <f>"    "&amp;D233&amp;"_"&amp;G233&amp;": """&amp;H233&amp;""""</f>
        <v xml:space="preserve">    term_settings_userlabel: "User label"</v>
      </c>
      <c r="Q233" s="12" t="str">
        <f>IF(K233=999,"",("    "&amp;D233&amp;"_def_"&amp;G233&amp;": """&amp;K233&amp;""""))</f>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34" spans="2:17" ht="15">
      <c r="B234" s="12">
        <v>185</v>
      </c>
      <c r="C234" s="12" t="s">
        <v>2741</v>
      </c>
      <c r="D234" s="12" t="s">
        <v>846</v>
      </c>
      <c r="E234" s="30" t="s">
        <v>3176</v>
      </c>
      <c r="F234" s="30" t="str">
        <f>"{term}`"&amp;H234&amp;"`"</f>
        <v>{term}`**\*Video Length (seconds)`</v>
      </c>
      <c r="G234" s="15" t="s">
        <v>671</v>
      </c>
      <c r="H234" s="20" t="s">
        <v>1906</v>
      </c>
      <c r="I234" s="17" t="str">
        <f>"(#"&amp;G234&amp;")=@{{ "&amp;D234&amp;"_"&amp;G234&amp;" }}@@: {{ "&amp;D234&amp;"_def_"&amp;G234&amp;" }}@@"</f>
        <v>(#settings_video_length)=@{{ field_settings_video_length }}@@: {{ field_def_settings_video_length }}@@</v>
      </c>
      <c r="J234" s="60" t="s">
        <v>672</v>
      </c>
      <c r="K234" s="60" t="s">
        <v>672</v>
      </c>
      <c r="L234" s="15" t="b">
        <v>1</v>
      </c>
      <c r="M234" s="18" t="b">
        <v>0</v>
      </c>
      <c r="N234" s="19" t="b">
        <v>1</v>
      </c>
      <c r="O234" s="19" t="b">
        <v>1</v>
      </c>
      <c r="P234" s="12" t="str">
        <f>"    "&amp;D234&amp;"_"&amp;G234&amp;": """&amp;H234&amp;""""</f>
        <v xml:space="preserve">    field_settings_video_length: "**\*Video Length (seconds)"</v>
      </c>
      <c r="Q234" s="12" t="str">
        <f>IF(K234=999,"",("    "&amp;D234&amp;"_def_"&amp;G234&amp;": """&amp;K234&amp;""""))</f>
        <v xml:space="preserve">    field_def_settings_video_length: "If applicable, describes the camera setting that specifies the minimum video duration (in seconds) that the camera will record when triggered. Leave blank if not applicable."</v>
      </c>
    </row>
    <row r="235" spans="2:17" ht="15">
      <c r="B235" s="12">
        <v>144</v>
      </c>
      <c r="C235" s="15" t="s">
        <v>514</v>
      </c>
      <c r="D235" s="12" t="s">
        <v>846</v>
      </c>
      <c r="E235" s="30" t="s">
        <v>3266</v>
      </c>
      <c r="F235" s="30" t="str">
        <f>"{term}`"&amp;H235&amp;"`"</f>
        <v>{term}`**Sex Class**`</v>
      </c>
      <c r="G235" s="15" t="s">
        <v>599</v>
      </c>
      <c r="H235" s="20" t="s">
        <v>2257</v>
      </c>
      <c r="I235" s="17" t="str">
        <f>"(#"&amp;G235&amp;")=@{{ "&amp;D235&amp;"_"&amp;G235&amp;" }}@@: {{ "&amp;D235&amp;"_def_"&amp;G235&amp;" }}@@"</f>
        <v>(#sex_class)=@{{ field_sex_class }}@@: {{ field_def_sex_class }}@@</v>
      </c>
      <c r="J235" s="60" t="s">
        <v>778</v>
      </c>
      <c r="K235" s="60" t="s">
        <v>778</v>
      </c>
      <c r="L235" s="15"/>
      <c r="M235" s="18" t="b">
        <v>1</v>
      </c>
      <c r="N235" s="19" t="b">
        <v>1</v>
      </c>
      <c r="O235" s="19" t="b">
        <v>1</v>
      </c>
      <c r="P235" s="12" t="str">
        <f>"    "&amp;D235&amp;"_"&amp;G235&amp;": """&amp;H235&amp;""""</f>
        <v xml:space="preserve">    field_sex_class: "**Sex Class**"</v>
      </c>
      <c r="Q235" s="12" t="str">
        <f>IF(K235=999,"",("    "&amp;D235&amp;"_def_"&amp;G235&amp;": """&amp;K235&amp;""""))</f>
        <v xml:space="preserve">    field_def_sex_class: "The sex classification of individual(s) being categorized (e.g., 'Male,' 'Female,' or 'Unknown')."</v>
      </c>
    </row>
    <row r="236" spans="2:17">
      <c r="B236" s="12">
        <v>146</v>
      </c>
      <c r="D236" s="12" t="s">
        <v>0</v>
      </c>
      <c r="E236" s="30" t="s">
        <v>3269</v>
      </c>
      <c r="F236" s="30" t="str">
        <f>"{term}`"&amp;H236&amp;"`"</f>
        <v>{term}`Spatial autocorrelation`</v>
      </c>
      <c r="G236" s="15" t="s">
        <v>436</v>
      </c>
      <c r="H236" s="17" t="s">
        <v>438</v>
      </c>
      <c r="I236" s="17" t="str">
        <f>"(#"&amp;G236&amp;")=@{{ "&amp;D236&amp;"_"&amp;G236&amp;" }}@@: {{ "&amp;D236&amp;"_def_"&amp;G236&amp;" }}@@"</f>
        <v>(#spatial_autocorrelation)=@{{ term_spatial_autocorrelation }}@@: {{ term_def_spatial_autocorrelation }}@@</v>
      </c>
      <c r="J236" s="60" t="s">
        <v>437</v>
      </c>
      <c r="K236" s="60" t="s">
        <v>437</v>
      </c>
      <c r="L236" s="15"/>
      <c r="M236" s="18" t="s">
        <v>380</v>
      </c>
      <c r="N236" s="21" t="b">
        <v>0</v>
      </c>
      <c r="O236" s="19" t="b">
        <v>1</v>
      </c>
      <c r="P236" s="12" t="str">
        <f>"    "&amp;D236&amp;"_"&amp;G236&amp;": """&amp;H236&amp;""""</f>
        <v xml:space="preserve">    term_spatial_autocorrelation: "Spatial autocorrelation"</v>
      </c>
      <c r="Q236" s="12" t="str">
        <f>IF(K236=999,"",("    "&amp;D236&amp;"_def_"&amp;G236&amp;": """&amp;K236&amp;""""))</f>
        <v xml:space="preserve">    term_def_spatial_autocorrelation: "The tendency for locations that are closer together to be more similar."</v>
      </c>
    </row>
    <row r="237" spans="2:17" ht="15">
      <c r="B237" s="12">
        <v>151</v>
      </c>
      <c r="C237" s="15" t="s">
        <v>514</v>
      </c>
      <c r="D237" s="12" t="s">
        <v>846</v>
      </c>
      <c r="E237" s="30" t="s">
        <v>3203</v>
      </c>
      <c r="F237" s="30" t="str">
        <f>"{term}`"&amp;H237&amp;"`"</f>
        <v>{term}`**Species**`</v>
      </c>
      <c r="G237" s="15" t="s">
        <v>597</v>
      </c>
      <c r="H237" s="20" t="s">
        <v>598</v>
      </c>
      <c r="I237" s="17" t="str">
        <f>"(#"&amp;G237&amp;")=@{{ "&amp;D237&amp;"_"&amp;G237&amp;" }}@@: {{ "&amp;D237&amp;"_def_"&amp;G237&amp;" }}@@"</f>
        <v>(#species)=@{{ field_species }}@@: {{ field_def_species }}@@</v>
      </c>
      <c r="J237" s="60" t="s">
        <v>779</v>
      </c>
      <c r="K237" s="60" t="s">
        <v>779</v>
      </c>
      <c r="L237" s="15"/>
      <c r="M237" s="18" t="b">
        <v>1</v>
      </c>
      <c r="N237" s="19" t="b">
        <v>1</v>
      </c>
      <c r="O237" s="21" t="b">
        <v>0</v>
      </c>
      <c r="P237" s="12" t="str">
        <f>"    "&amp;D237&amp;"_"&amp;G237&amp;": """&amp;H237&amp;""""</f>
        <v xml:space="preserve">    field_species: "**Species**"</v>
      </c>
      <c r="Q237" s="12" t="str">
        <f>IF(K237=999,"",("    "&amp;D237&amp;"_def_"&amp;G237&amp;": """&amp;K237&amp;""""))</f>
        <v xml:space="preserve">    field_def_species: "The capitalized common name of the species being categorized ('tagged')."</v>
      </c>
    </row>
    <row r="238" spans="2:17" ht="15">
      <c r="B238" s="12">
        <v>152</v>
      </c>
      <c r="C238" s="12" t="s">
        <v>2741</v>
      </c>
      <c r="D238" s="12" t="s">
        <v>846</v>
      </c>
      <c r="E238" s="30" t="s">
        <v>3214</v>
      </c>
      <c r="F238" s="30" t="str">
        <f>"{term}`"&amp;H238&amp;"`"</f>
        <v>{term}`**\*Stake Distance (m)`</v>
      </c>
      <c r="G238" s="15" t="s">
        <v>675</v>
      </c>
      <c r="H238" s="20" t="s">
        <v>1904</v>
      </c>
      <c r="I238" s="17" t="str">
        <f>"(#"&amp;G238&amp;")=@{{ "&amp;D238&amp;"_"&amp;G238&amp;" }}@@: {{ "&amp;D238&amp;"_def_"&amp;G238&amp;" }}@@"</f>
        <v>(#stake_distance)=@{{ field_stake_distance }}@@: {{ field_def_stake_distance }}@@</v>
      </c>
      <c r="J238" s="60" t="s">
        <v>676</v>
      </c>
      <c r="K238" s="60" t="s">
        <v>676</v>
      </c>
      <c r="L238" s="15" t="b">
        <v>1</v>
      </c>
      <c r="M238" s="18" t="b">
        <v>0</v>
      </c>
      <c r="N238" s="19" t="b">
        <v>1</v>
      </c>
      <c r="O238" s="19" t="b">
        <v>1</v>
      </c>
      <c r="P238" s="12" t="str">
        <f>"    "&amp;D238&amp;"_"&amp;G238&amp;": """&amp;H238&amp;""""</f>
        <v xml:space="preserve">    field_stake_distance: "**\*Stake Distance (m)"</v>
      </c>
      <c r="Q238" s="12" t="str">
        <f>IF(K238=999,"",("    "&amp;D238&amp;"_def_"&amp;G238&amp;": """&amp;K238&amp;""""))</f>
        <v xml:space="preserve">    field_def_stake_distance: "The distance from the camera to a stake (in metres to the nearest 0.05 m). Leave blank if not applicable."</v>
      </c>
    </row>
    <row r="239" spans="2:17">
      <c r="B239" s="12">
        <v>153</v>
      </c>
      <c r="C239" s="15" t="s">
        <v>367</v>
      </c>
      <c r="D239" s="12" t="s">
        <v>0</v>
      </c>
      <c r="E239" s="30" t="s">
        <v>3109</v>
      </c>
      <c r="F239" s="30" t="str">
        <f>"{term}`"&amp;H239&amp;"`"</f>
        <v>{term}`State variable`</v>
      </c>
      <c r="G239" s="15" t="s">
        <v>432</v>
      </c>
      <c r="H239" s="17" t="s">
        <v>433</v>
      </c>
      <c r="I239" s="17" t="str">
        <f>"(#"&amp;G239&amp;")=@{{ "&amp;D239&amp;"_"&amp;G239&amp;" }}@@: {{ "&amp;D239&amp;"_def_"&amp;G239&amp;" }}@@"</f>
        <v>(#state_variable)=@{{ term_state_variable }}@@: {{ term_def_state_variable }}@@</v>
      </c>
      <c r="J239" s="60" t="s">
        <v>2837</v>
      </c>
      <c r="K239" s="60" t="s">
        <v>2837</v>
      </c>
      <c r="L239" s="15"/>
      <c r="M239" s="18" t="s">
        <v>380</v>
      </c>
      <c r="N239" s="21" t="b">
        <v>0</v>
      </c>
      <c r="O239" s="19" t="b">
        <v>1</v>
      </c>
      <c r="P239" s="12" t="str">
        <f>"    "&amp;D239&amp;"_"&amp;G239&amp;": """&amp;H239&amp;""""</f>
        <v xml:space="preserve">    term_state_variable: "State variable"</v>
      </c>
      <c r="Q239" s="12" t="str">
        <f>IF(K239=999,"",("    "&amp;D239&amp;"_def_"&amp;G239&amp;": """&amp;K239&amp;""""))</f>
        <v xml:space="preserve">    term_def_state_variable: "A formal measure that summarizes the state of a community or population at a particular time ({{ ref_intext_wearn_gloverkapfer_2017 }}), (e.g., species richness or population abundance)."</v>
      </c>
    </row>
    <row r="240" spans="2:17">
      <c r="B240" s="12">
        <v>156</v>
      </c>
      <c r="C240" s="15" t="s">
        <v>424</v>
      </c>
      <c r="D240" s="12" t="s">
        <v>0</v>
      </c>
      <c r="E240" s="30" t="s">
        <v>3144</v>
      </c>
      <c r="F240" s="30" t="str">
        <f>"{term}`"&amp;H240&amp;"`"</f>
        <v>{term}`Study area`</v>
      </c>
      <c r="G240" s="15" t="s">
        <v>424</v>
      </c>
      <c r="H240" s="17" t="s">
        <v>425</v>
      </c>
      <c r="I240" s="17" t="str">
        <f>"(#"&amp;G240&amp;")=@{{ "&amp;D240&amp;"_"&amp;G240&amp;" }}@@: {{ "&amp;D240&amp;"_def_"&amp;G240&amp;" }}@@"</f>
        <v>(#study_area)=@{{ term_study_area }}@@: {{ term_def_study_area }}@@</v>
      </c>
      <c r="J240" s="60" t="s">
        <v>780</v>
      </c>
      <c r="K240" s="60" t="s">
        <v>780</v>
      </c>
      <c r="L240" s="15"/>
      <c r="M240" s="18" t="s">
        <v>380</v>
      </c>
      <c r="N240" s="19" t="b">
        <v>1</v>
      </c>
      <c r="O240" s="19" t="b">
        <v>1</v>
      </c>
      <c r="P240" s="12" t="str">
        <f>"    "&amp;D240&amp;"_"&amp;G240&amp;": """&amp;H240&amp;""""</f>
        <v xml:space="preserve">    term_study_area: "Study area"</v>
      </c>
      <c r="Q240" s="12" t="str">
        <f>IF(K240=999,"",("    "&amp;D240&amp;"_def_"&amp;G240&amp;": """&amp;K240&amp;""""))</f>
        <v xml:space="preserve">    term_def_study_area: "A unique research, inventory or monitoring area (spatial boundary) within a project (there may be multiple study areas within a single project) (recorded as 'Study Area Name')."</v>
      </c>
    </row>
    <row r="241" spans="2:17" ht="15">
      <c r="B241" s="12">
        <v>157</v>
      </c>
      <c r="C241" s="15" t="s">
        <v>424</v>
      </c>
      <c r="D241" s="12" t="s">
        <v>846</v>
      </c>
      <c r="E241" s="30" t="s">
        <v>3104</v>
      </c>
      <c r="F241" s="30" t="str">
        <f>"{term}`"&amp;H241&amp;"`"</f>
        <v>{term}`**Study Area Description**`</v>
      </c>
      <c r="G241" s="15" t="s">
        <v>594</v>
      </c>
      <c r="H241" s="20" t="s">
        <v>596</v>
      </c>
      <c r="I241" s="17" t="str">
        <f>"(#"&amp;G241&amp;")=@{{ "&amp;D241&amp;"_"&amp;G241&amp;" }}@@: {{ "&amp;D241&amp;"_def_"&amp;G241&amp;" }}@@"</f>
        <v>(#study_area_description)=@{{ field_study_area_description }}@@: {{ field_def_study_area_description }}@@</v>
      </c>
      <c r="J241" s="60" t="s">
        <v>595</v>
      </c>
      <c r="K241" s="60" t="s">
        <v>595</v>
      </c>
      <c r="L241" s="15"/>
      <c r="M241" s="18" t="b">
        <v>1</v>
      </c>
      <c r="N241" s="19" t="b">
        <v>1</v>
      </c>
      <c r="O241" s="21" t="b">
        <v>0</v>
      </c>
      <c r="P241" s="12" t="str">
        <f>"    "&amp;D241&amp;"_"&amp;G241&amp;": """&amp;H241&amp;""""</f>
        <v xml:space="preserve">    field_study_area_description: "**Study Area Description**"</v>
      </c>
      <c r="Q241" s="12" t="str">
        <f>IF(K241=999,"",("    "&amp;D241&amp;"_def_"&amp;G241&amp;": """&amp;K241&amp;""""))</f>
        <v xml:space="preserve">    field_def_study_area_description: "A description for each unique research or monitoring area including its location, the habitat type(s), land use(s) and habitat disturbances (where applicable)."</v>
      </c>
    </row>
    <row r="242" spans="2:17" ht="15">
      <c r="B242" s="12">
        <v>158</v>
      </c>
      <c r="C242" s="15" t="s">
        <v>424</v>
      </c>
      <c r="D242" s="12" t="s">
        <v>846</v>
      </c>
      <c r="E242" s="30" t="s">
        <v>3138</v>
      </c>
      <c r="F242" s="30" t="str">
        <f>"{term}`"&amp;H242&amp;"`"</f>
        <v>{term}`**Study Area Name**`</v>
      </c>
      <c r="G242" s="15" t="s">
        <v>593</v>
      </c>
      <c r="H242" s="20" t="s">
        <v>2258</v>
      </c>
      <c r="I242" s="17" t="str">
        <f>"(#"&amp;G242&amp;")=@{{ "&amp;D242&amp;"_"&amp;G242&amp;" }}@@: {{ "&amp;D242&amp;"_def_"&amp;G242&amp;" }}@@"</f>
        <v>(#study_area_name)=@{{ field_study_area_name }}@@: {{ field_def_study_area_name }}@@</v>
      </c>
      <c r="J242" s="60" t="s">
        <v>3458</v>
      </c>
      <c r="K242" s="60" t="s">
        <v>2298</v>
      </c>
      <c r="L242" s="15"/>
      <c r="M242" s="18" t="b">
        <v>1</v>
      </c>
      <c r="N242" s="19" t="b">
        <v>1</v>
      </c>
      <c r="O242" s="19" t="b">
        <v>1</v>
      </c>
      <c r="P242" s="12" t="str">
        <f>"    "&amp;D242&amp;"_"&amp;G242&amp;": """&amp;H242&amp;""""</f>
        <v xml:space="preserve">    field_study_area_name: "**Study Area Name**"</v>
      </c>
      <c r="Q242" s="12" t="str">
        <f>IF(K242=999,"",("    "&amp;D242&amp;"_def_"&amp;G242&amp;": """&amp;K242&amp;""""))</f>
        <v xml:space="preserve">    field_def_study_area_name: "A unique alphanumeric identifier for each study area (e.g.,'oilsands_ref1'). If only one area was [survey](/09_gloss_ref/09_glossary.md#survey)ed, the Project Name and Study Area Name should be the same."</v>
      </c>
    </row>
    <row r="243" spans="2:17">
      <c r="B243" s="12">
        <v>162</v>
      </c>
      <c r="C243" s="15" t="s">
        <v>2212</v>
      </c>
      <c r="D243" s="12" t="s">
        <v>0</v>
      </c>
      <c r="E243" s="30" t="s">
        <v>3141</v>
      </c>
      <c r="F243" s="30" t="str">
        <f>"{term}`"&amp;H243&amp;"`"</f>
        <v>{term}`Survey`</v>
      </c>
      <c r="G243" s="15" t="s">
        <v>2212</v>
      </c>
      <c r="H243" s="17" t="s">
        <v>2227</v>
      </c>
      <c r="I243" s="17" t="str">
        <f>"(#"&amp;G243&amp;")=@{{ "&amp;D243&amp;"_"&amp;G243&amp;" }}@@: {{ "&amp;D243&amp;"_def_"&amp;G243&amp;" }}@@"</f>
        <v>(#survey)=@{{ term_survey }}@@: {{ term_def_survey }}@@</v>
      </c>
      <c r="J243" s="60" t="s">
        <v>3024</v>
      </c>
      <c r="K243" s="60" t="s">
        <v>3024</v>
      </c>
      <c r="L243" s="15"/>
      <c r="M243" s="18" t="s">
        <v>380</v>
      </c>
      <c r="N243" s="19" t="b">
        <v>1</v>
      </c>
      <c r="O243" s="19" t="b">
        <v>1</v>
      </c>
      <c r="P243" s="12" t="str">
        <f>"    "&amp;D243&amp;"_"&amp;G243&amp;": """&amp;H243&amp;""""</f>
        <v xml:space="preserve">    term_survey: "Survey"</v>
      </c>
      <c r="Q243" s="12" t="str">
        <f>IF(K243=999,"",("    "&amp;D243&amp;"_def_"&amp;G243&amp;": """&amp;K243&amp;""""))</f>
        <v xml:space="preserve">    term_def_survey: "A unique deployment period (temporal extent) within a project (recorded as '[Survey Name](/09_gloss_ref/09_glossary.md#survey_name)')."</v>
      </c>
    </row>
    <row r="244" spans="2:17" ht="15">
      <c r="B244" s="12">
        <v>163</v>
      </c>
      <c r="C244" s="15" t="s">
        <v>2212</v>
      </c>
      <c r="D244" s="12" t="s">
        <v>846</v>
      </c>
      <c r="E244" s="30" t="s">
        <v>3267</v>
      </c>
      <c r="F244" s="30" t="str">
        <f>"{term}`"&amp;H244&amp;"`"</f>
        <v>{term}`**Survey Design**`</v>
      </c>
      <c r="G244" s="15" t="s">
        <v>2213</v>
      </c>
      <c r="H244" s="20" t="s">
        <v>2222</v>
      </c>
      <c r="I244" s="17" t="str">
        <f>"(#"&amp;G244&amp;")=@{{ "&amp;D244&amp;"_"&amp;G244&amp;" }}@@: {{ "&amp;D244&amp;"_def_"&amp;G244&amp;" }}@@"</f>
        <v>(#survey_design)=@{{ field_survey_design }}@@: {{ field_def_survey_design }}@@</v>
      </c>
      <c r="J244" s="60" t="s">
        <v>3459</v>
      </c>
      <c r="K244" s="60" t="s">
        <v>3027</v>
      </c>
      <c r="L244" s="15" t="b">
        <v>1</v>
      </c>
      <c r="M244" s="18" t="b">
        <v>1</v>
      </c>
      <c r="N244" s="19" t="b">
        <v>1</v>
      </c>
      <c r="O244" s="19" t="b">
        <v>1</v>
      </c>
      <c r="P244" s="12" t="str">
        <f>"    "&amp;D244&amp;"_"&amp;G244&amp;": """&amp;H244&amp;""""</f>
        <v xml:space="preserve">    field_survey_design: "**Survey Design**"</v>
      </c>
      <c r="Q244" s="12" t="str">
        <f>IF(K244=999,"",("    "&amp;D244&amp;"_def_"&amp;G244&amp;": """&amp;K244&amp;""""))</f>
        <v xml:space="preserve">    field_def_survey_design: "The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v>
      </c>
    </row>
    <row r="245" spans="2:17" ht="15">
      <c r="B245" s="12">
        <v>164</v>
      </c>
      <c r="C245" s="12" t="s">
        <v>2212</v>
      </c>
      <c r="D245" s="12" t="s">
        <v>846</v>
      </c>
      <c r="E245" s="30" t="s">
        <v>3105</v>
      </c>
      <c r="F245" s="30" t="str">
        <f>"{term}`"&amp;H245&amp;"`"</f>
        <v>{term}`**\*Survey Design Description`</v>
      </c>
      <c r="G245" s="15" t="s">
        <v>2214</v>
      </c>
      <c r="H245" s="20" t="s">
        <v>2223</v>
      </c>
      <c r="I245" s="17" t="str">
        <f>"(#"&amp;G245&amp;")=@{{ "&amp;D245&amp;"_"&amp;G245&amp;" }}@@: {{ "&amp;D245&amp;"_def_"&amp;G245&amp;" }}@@"</f>
        <v>(#survey_design_description)=@{{ field_survey_design_description }}@@: {{ field_def_survey_design_description }}@@</v>
      </c>
      <c r="J245" s="60" t="s">
        <v>3023</v>
      </c>
      <c r="K245" s="60" t="s">
        <v>3023</v>
      </c>
      <c r="L245" s="15"/>
      <c r="M245" s="18" t="b">
        <v>0</v>
      </c>
      <c r="N245" s="19" t="b">
        <v>1</v>
      </c>
      <c r="O245" s="19" t="b">
        <v>1</v>
      </c>
      <c r="P245" s="12" t="str">
        <f>"    "&amp;D245&amp;"_"&amp;G245&amp;": """&amp;H245&amp;""""</f>
        <v xml:space="preserve">    field_survey_design_description: "**\*Survey Design Description"</v>
      </c>
      <c r="Q245" s="12" t="str">
        <f>IF(K245=999,"",("    "&amp;D245&amp;"_def_"&amp;G245&amp;": """&amp;K245&amp;""""))</f>
        <v xml:space="preserve">    field_def_survey_design_description: "A description of any additional details about the [Survey Design](/09_gloss_ref/09_glossary.md#survey_design)."</v>
      </c>
    </row>
    <row r="246" spans="2:17" ht="15">
      <c r="B246" s="12">
        <v>165</v>
      </c>
      <c r="C246" s="15" t="s">
        <v>2212</v>
      </c>
      <c r="D246" s="12" t="s">
        <v>846</v>
      </c>
      <c r="E246" s="30" t="s">
        <v>3136</v>
      </c>
      <c r="F246" s="30" t="str">
        <f>"{term}`"&amp;H246&amp;"`"</f>
        <v>{term}`**Survey Name**`</v>
      </c>
      <c r="G246" s="15" t="s">
        <v>2215</v>
      </c>
      <c r="H246" s="20" t="s">
        <v>2224</v>
      </c>
      <c r="I246" s="17" t="str">
        <f>"(#"&amp;G246&amp;")=@{{ "&amp;D246&amp;"_"&amp;G246&amp;" }}@@: {{ "&amp;D246&amp;"_def_"&amp;G246&amp;" }}@@"</f>
        <v>(#survey_name)=@{{ field_survey_name }}@@: {{ field_def_survey_name }}@@</v>
      </c>
      <c r="J246" s="60" t="s">
        <v>3460</v>
      </c>
      <c r="K246" s="60" t="s">
        <v>2299</v>
      </c>
      <c r="L246" s="15"/>
      <c r="M246" s="18" t="b">
        <v>1</v>
      </c>
      <c r="N246" s="19" t="b">
        <v>1</v>
      </c>
      <c r="O246" s="19" t="b">
        <v>1</v>
      </c>
      <c r="P246" s="12" t="str">
        <f>"    "&amp;D246&amp;"_"&amp;G246&amp;": """&amp;H246&amp;""""</f>
        <v xml:space="preserve">    field_survey_name: "**Survey Name**"</v>
      </c>
      <c r="Q246" s="12" t="str">
        <f>IF(K246=999,"",("    "&amp;D246&amp;"_def_"&amp;G246&amp;": """&amp;K246&amp;""""))</f>
        <v xml:space="preserve">    field_def_survey_name: "A unique alphanumeric identifier for each [survey](/09_gloss_ref/09_glossary.md#survey) period (e.g., 'fortmc_001')."</v>
      </c>
    </row>
    <row r="247" spans="2:17" ht="15">
      <c r="B247" s="12">
        <v>166</v>
      </c>
      <c r="C247" s="15" t="s">
        <v>2212</v>
      </c>
      <c r="D247" s="12" t="s">
        <v>846</v>
      </c>
      <c r="E247" s="30" t="s">
        <v>3268</v>
      </c>
      <c r="F247" s="30" t="str">
        <f>"{term}`"&amp;H247&amp;"`"</f>
        <v>{term}`**Survey Objectives**`</v>
      </c>
      <c r="G247" s="15" t="s">
        <v>2216</v>
      </c>
      <c r="H247" s="20" t="s">
        <v>2225</v>
      </c>
      <c r="I247" s="17" t="str">
        <f>"(#"&amp;G247&amp;")=@{{ "&amp;D247&amp;"_"&amp;G247&amp;" }}@@: {{ "&amp;D247&amp;"_def_"&amp;G247&amp;" }}@@"</f>
        <v>(#survey_objectives)=@{{ field_survey_objectives }}@@: {{ field_def_survey_objectives }}@@</v>
      </c>
      <c r="J247" s="60" t="s">
        <v>3461</v>
      </c>
      <c r="K247" s="60" t="s">
        <v>2300</v>
      </c>
      <c r="L247" s="15"/>
      <c r="M247" s="18" t="b">
        <v>1</v>
      </c>
      <c r="N247" s="19" t="b">
        <v>1</v>
      </c>
      <c r="O247" s="19" t="b">
        <v>1</v>
      </c>
      <c r="P247" s="12" t="str">
        <f>"    "&amp;D247&amp;"_"&amp;G247&amp;": """&amp;H247&amp;""""</f>
        <v xml:space="preserve">    field_survey_objectives: "**Survey Objectives**"</v>
      </c>
      <c r="Q247" s="12" t="str">
        <f>IF(K247=999,"",("    "&amp;D247&amp;"_def_"&amp;G247&amp;": """&amp;K247&amp;""""))</f>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248" spans="2:17" ht="15">
      <c r="B248" s="12">
        <v>169</v>
      </c>
      <c r="C248" s="15" t="s">
        <v>514</v>
      </c>
      <c r="D248" s="12" t="s">
        <v>846</v>
      </c>
      <c r="E248" s="30" t="s">
        <v>3283</v>
      </c>
      <c r="F248" s="30" t="str">
        <f>"{term}`"&amp;H248&amp;"`"</f>
        <v>{term}`**Tag**`</v>
      </c>
      <c r="G248" s="15" t="s">
        <v>585</v>
      </c>
      <c r="H248" s="20" t="s">
        <v>586</v>
      </c>
      <c r="I248" s="17" t="str">
        <f>"(#"&amp;G248&amp;")=@{{ "&amp;D248&amp;"_"&amp;G248&amp;" }}@@: {{ "&amp;D248&amp;"_def_"&amp;G248&amp;" }}@@"</f>
        <v>(#tag)=@{{ field_tag }}@@: {{ field_def_tag }}@@</v>
      </c>
      <c r="J248" s="67" t="s">
        <v>839</v>
      </c>
      <c r="K248" s="67" t="s">
        <v>839</v>
      </c>
      <c r="L248" s="15"/>
      <c r="M248" s="18" t="s">
        <v>380</v>
      </c>
      <c r="N248" s="19" t="b">
        <v>1</v>
      </c>
      <c r="O248" s="21" t="b">
        <v>0</v>
      </c>
      <c r="P248" s="12" t="str">
        <f>"    "&amp;D248&amp;"_"&amp;G248&amp;": """&amp;H248&amp;""""</f>
        <v xml:space="preserve">    field_tag: "**Tag**"</v>
      </c>
      <c r="Q248" s="12" t="str">
        <f>IF(K248=999,"",("    "&amp;D248&amp;"_def_"&amp;G248&amp;": """&amp;K248&amp;""""))</f>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249" spans="2:17" ht="15">
      <c r="B249" s="12">
        <v>170</v>
      </c>
      <c r="C249" s="15"/>
      <c r="D249" s="12" t="s">
        <v>846</v>
      </c>
      <c r="E249" s="30" t="s">
        <v>3205</v>
      </c>
      <c r="F249" s="30" t="str">
        <f>"{term}`"&amp;H249&amp;"`"</f>
        <v>{term}`**Target Species**`</v>
      </c>
      <c r="G249" s="15" t="s">
        <v>584</v>
      </c>
      <c r="H249" s="20" t="s">
        <v>2259</v>
      </c>
      <c r="I249" s="17" t="str">
        <f>"(#"&amp;G249&amp;")=@{{ "&amp;D249&amp;"_"&amp;G249&amp;" }}@@: {{ "&amp;D249&amp;"_def_"&amp;G249&amp;" }}@@"</f>
        <v>(#target_species)=@{{ field_target_species }}@@: {{ field_def_target_species }}@@</v>
      </c>
      <c r="J249" s="60" t="s">
        <v>3462</v>
      </c>
      <c r="K249" s="60" t="s">
        <v>2301</v>
      </c>
      <c r="L249" s="15"/>
      <c r="M249" s="18" t="b">
        <v>1</v>
      </c>
      <c r="N249" s="19" t="b">
        <v>1</v>
      </c>
      <c r="O249" s="19" t="b">
        <v>1</v>
      </c>
      <c r="P249" s="12" t="str">
        <f>"    "&amp;D249&amp;"_"&amp;G249&amp;": """&amp;H249&amp;""""</f>
        <v xml:space="preserve">    field_target_species: "**Target Species**"</v>
      </c>
      <c r="Q249" s="12" t="str">
        <f>IF(K249=999,"",("    "&amp;D249&amp;"_def_"&amp;G249&amp;": """&amp;K249&amp;""""))</f>
        <v xml:space="preserve">    field_def_target_species: "The common name(s) of the species that the [survey](/09_gloss_ref/09_glossary.md#survey) was designed to detect."</v>
      </c>
    </row>
    <row r="250" spans="2:17">
      <c r="B250" s="12">
        <v>172</v>
      </c>
      <c r="D250" s="12" t="s">
        <v>0</v>
      </c>
      <c r="E250" s="30" t="s">
        <v>3150</v>
      </c>
      <c r="F250" s="30" t="str">
        <f>"{term}`"&amp;H250&amp;"`"</f>
        <v>{term}`Test image`</v>
      </c>
      <c r="G250" s="15" t="s">
        <v>412</v>
      </c>
      <c r="H250" s="17" t="s">
        <v>414</v>
      </c>
      <c r="I250" s="17" t="str">
        <f>"(#"&amp;G250&amp;")=@{{ "&amp;D250&amp;"_"&amp;G250&amp;" }}@@: {{ "&amp;D250&amp;"_def_"&amp;G250&amp;" }}@@"</f>
        <v>(#test_image)=@{{ term_test_image }}@@: {{ term_def_test_image }}@@</v>
      </c>
      <c r="J250" s="60" t="s">
        <v>413</v>
      </c>
      <c r="K250" s="60" t="s">
        <v>413</v>
      </c>
      <c r="L250" s="15"/>
      <c r="M250" s="18" t="s">
        <v>380</v>
      </c>
      <c r="N250" s="19" t="b">
        <v>1</v>
      </c>
      <c r="O250" s="19" t="b">
        <v>1</v>
      </c>
      <c r="P250" s="12" t="str">
        <f>"    "&amp;D250&amp;"_"&amp;G250&amp;": """&amp;H250&amp;""""</f>
        <v xml:space="preserve">    term_test_image: "Test image"</v>
      </c>
      <c r="Q250" s="12" t="str">
        <f>IF(K250=999,"",("    "&amp;D250&amp;"_def_"&amp;G250&amp;": """&amp;K250&amp;""""))</f>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51" spans="2:17" ht="15">
      <c r="B251" s="12">
        <v>173</v>
      </c>
      <c r="C251" s="12" t="s">
        <v>2741</v>
      </c>
      <c r="D251" s="12" t="s">
        <v>846</v>
      </c>
      <c r="E251" s="30" t="s">
        <v>3287</v>
      </c>
      <c r="F251" s="30" t="str">
        <f>"{term}`"&amp;H251&amp;"`"</f>
        <v>{term}`**\*Test Image Taken`</v>
      </c>
      <c r="G251" s="15" t="s">
        <v>673</v>
      </c>
      <c r="H251" s="20" t="s">
        <v>1905</v>
      </c>
      <c r="I251" s="17" t="str">
        <f>"(#"&amp;G251&amp;")=@{{ "&amp;D251&amp;"_"&amp;G251&amp;" }}@@: {{ "&amp;D251&amp;"_def_"&amp;G251&amp;" }}@@"</f>
        <v>(#test_image_taken)=@{{ field_test_image_taken }}@@: {{ field_def_test_image_taken }}@@</v>
      </c>
      <c r="J251" s="60" t="s">
        <v>674</v>
      </c>
      <c r="K251" s="60" t="s">
        <v>674</v>
      </c>
      <c r="L251" s="15"/>
      <c r="M251" s="18" t="b">
        <v>0</v>
      </c>
      <c r="N251" s="19" t="b">
        <v>1</v>
      </c>
      <c r="O251" s="19" t="b">
        <v>1</v>
      </c>
      <c r="P251" s="12" t="str">
        <f>"    "&amp;D251&amp;"_"&amp;G251&amp;": """&amp;H251&amp;""""</f>
        <v xml:space="preserve">    field_test_image_taken: "**\*Test Image Taken"</v>
      </c>
      <c r="Q251" s="12" t="str">
        <f>IF(K251=999,"",("    "&amp;D251&amp;"_def_"&amp;G251&amp;": """&amp;K251&amp;""""))</f>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252" spans="2:17">
      <c r="B252" s="12">
        <v>175</v>
      </c>
      <c r="D252" s="12" t="s">
        <v>0</v>
      </c>
      <c r="E252" s="30" t="s">
        <v>3177</v>
      </c>
      <c r="F252" s="30" t="str">
        <f>"{term}`"&amp;H252&amp;"`"</f>
        <v>{term}`Time-lapse image`</v>
      </c>
      <c r="G252" s="15" t="s">
        <v>409</v>
      </c>
      <c r="H252" s="17" t="s">
        <v>410</v>
      </c>
      <c r="I252" s="17" t="str">
        <f>"(#"&amp;G252&amp;")=@{{ "&amp;D252&amp;"_"&amp;G252&amp;" }}@@: {{ "&amp;D252&amp;"_def_"&amp;G252&amp;" }}@@"</f>
        <v>(#timelapse_image)=@{{ term_timelapse_image }}@@: {{ term_def_timelapse_image }}@@</v>
      </c>
      <c r="J252" s="60" t="s">
        <v>2314</v>
      </c>
      <c r="K252" s="60" t="s">
        <v>2314</v>
      </c>
      <c r="L252" s="15"/>
      <c r="M252" s="18" t="s">
        <v>380</v>
      </c>
      <c r="N252" s="19" t="b">
        <v>1</v>
      </c>
      <c r="O252" s="19" t="b">
        <v>1</v>
      </c>
      <c r="P252" s="12" t="str">
        <f>"    "&amp;D252&amp;"_"&amp;G252&amp;": """&amp;H252&amp;""""</f>
        <v xml:space="preserve">    term_timelapse_image: "Time-lapse image"</v>
      </c>
      <c r="Q252" s="12" t="str">
        <f>IF(K252=999,"",("    "&amp;D252&amp;"_def_"&amp;G252&amp;": """&amp;K252&amp;""""))</f>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3" spans="2:17">
      <c r="B253" s="12">
        <v>177</v>
      </c>
      <c r="D253" s="12" t="s">
        <v>0</v>
      </c>
      <c r="E253" s="30" t="s">
        <v>3246</v>
      </c>
      <c r="F253" s="30" t="str">
        <f>"{term}`"&amp;H253&amp;"`"</f>
        <v>{term}`Total number of camera days`</v>
      </c>
      <c r="G253" s="15" t="s">
        <v>406</v>
      </c>
      <c r="H253" s="17" t="s">
        <v>407</v>
      </c>
      <c r="I253" s="17" t="str">
        <f>"(#"&amp;G253&amp;")=@{{ "&amp;D253&amp;"_"&amp;G253&amp;" }}@@: {{ "&amp;D253&amp;"_def_"&amp;G253&amp;" }}@@"</f>
        <v>(#total_number_of_camera_days)=@{{ term_total_number_of_camera_days }}@@: {{ term_def_total_number_of_camera_days }}@@</v>
      </c>
      <c r="J253" s="60" t="s">
        <v>3463</v>
      </c>
      <c r="K253" s="60" t="s">
        <v>2315</v>
      </c>
      <c r="L253" s="15"/>
      <c r="M253" s="18" t="s">
        <v>380</v>
      </c>
      <c r="N253" s="21" t="b">
        <v>0</v>
      </c>
      <c r="O253" s="19" t="b">
        <v>1</v>
      </c>
      <c r="P253" s="12" t="str">
        <f>"    "&amp;D253&amp;"_"&amp;G253&amp;": """&amp;H253&amp;""""</f>
        <v xml:space="preserve">    term_total_number_of_camera_days: "Total number of camera days"</v>
      </c>
      <c r="Q253" s="12" t="str">
        <f>IF(K253=999,"",("    "&amp;D253&amp;"_def_"&amp;G253&amp;": """&amp;K253&amp;""""))</f>
        <v xml:space="preserve">    term_def_total_number_of_camera_days: "The number of days that all cameras were active during the [survey](/09_gloss_ref/09_glossary.md#survey)."</v>
      </c>
    </row>
    <row r="254" spans="2:17">
      <c r="B254" s="12">
        <v>178</v>
      </c>
      <c r="D254" s="12" t="s">
        <v>0</v>
      </c>
      <c r="E254" s="30" t="s">
        <v>3148</v>
      </c>
      <c r="F254" s="30" t="str">
        <f>"{term}`"&amp;H254&amp;"`"</f>
        <v>{term}`Trigger 'event'`</v>
      </c>
      <c r="G254" s="15" t="s">
        <v>404</v>
      </c>
      <c r="H254" s="17" t="s">
        <v>1226</v>
      </c>
      <c r="I254" s="17" t="str">
        <f>"(#"&amp;G254&amp;")=@{{ "&amp;D254&amp;"_"&amp;G254&amp;" }}@@: {{ "&amp;D254&amp;"_def_"&amp;G254&amp;" }}@@"</f>
        <v>(#trigger_event)=@{{ term_trigger_event }}@@: {{ term_def_trigger_event }}@@</v>
      </c>
      <c r="J254" s="60" t="s">
        <v>405</v>
      </c>
      <c r="K254" s="60" t="s">
        <v>405</v>
      </c>
      <c r="L254" s="15"/>
      <c r="M254" s="18" t="s">
        <v>380</v>
      </c>
      <c r="N254" s="19" t="b">
        <v>1</v>
      </c>
      <c r="O254" s="19" t="b">
        <v>1</v>
      </c>
      <c r="P254" s="12" t="str">
        <f>"    "&amp;D254&amp;"_"&amp;G254&amp;": """&amp;H254&amp;""""</f>
        <v xml:space="preserve">    term_trigger_event: "Trigger 'event'"</v>
      </c>
      <c r="Q254" s="12" t="str">
        <f>IF(K254=999,"",("    "&amp;D254&amp;"_def_"&amp;G254&amp;": """&amp;K254&amp;""""))</f>
        <v xml:space="preserve">    term_def_trigger_event: "An activation of the camera detector(s) that initiates the capture of a single or multiple images, or the recording of video."</v>
      </c>
    </row>
    <row r="255" spans="2:17">
      <c r="B255" s="12">
        <v>181</v>
      </c>
      <c r="D255" s="12" t="s">
        <v>0</v>
      </c>
      <c r="E255" s="30" t="s">
        <v>3271</v>
      </c>
      <c r="F255" s="30" t="str">
        <f>"{term}`"&amp;H255&amp;"`"</f>
        <v>{term}`Trigger speed`</v>
      </c>
      <c r="G255" s="15" t="s">
        <v>402</v>
      </c>
      <c r="H255" s="17" t="s">
        <v>403</v>
      </c>
      <c r="I255" s="17" t="str">
        <f>"(#"&amp;G255&amp;")=@{{ "&amp;D255&amp;"_"&amp;G255&amp;" }}@@: {{ "&amp;D255&amp;"_def_"&amp;G255&amp;" }}@@"</f>
        <v>(#trigger_speed)=@{{ term_trigger_speed }}@@: {{ term_def_trigger_speed }}@@</v>
      </c>
      <c r="J255" s="60" t="s">
        <v>781</v>
      </c>
      <c r="K255" s="60" t="s">
        <v>781</v>
      </c>
      <c r="L255" s="15"/>
      <c r="M255" s="18" t="s">
        <v>380</v>
      </c>
      <c r="N255" s="21" t="b">
        <v>0</v>
      </c>
      <c r="O255" s="19" t="b">
        <v>1</v>
      </c>
      <c r="P255" s="12" t="str">
        <f>"    "&amp;D255&amp;"_"&amp;G255&amp;": """&amp;H255&amp;""""</f>
        <v xml:space="preserve">    term_trigger_speed: "Trigger speed"</v>
      </c>
      <c r="Q255" s="12" t="str">
        <f>IF(K255=999,"",("    "&amp;D255&amp;"_def_"&amp;G255&amp;": """&amp;K255&amp;""""))</f>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56" spans="2:17">
      <c r="B256" s="12">
        <v>92</v>
      </c>
      <c r="C256" s="15" t="s">
        <v>367</v>
      </c>
      <c r="D256" s="12" t="s">
        <v>0</v>
      </c>
      <c r="E256" s="30" t="s">
        <v>3178</v>
      </c>
      <c r="F256" s="30" t="str">
        <f>"{term}`"&amp;H256&amp;"`"</f>
        <v>{term}`Marked individuals */ populations */ species `</v>
      </c>
      <c r="G256" s="15" t="s">
        <v>491</v>
      </c>
      <c r="H256" s="17" t="s">
        <v>493</v>
      </c>
      <c r="I256" s="17" t="str">
        <f>"(#"&amp;G256&amp;")=@{{ "&amp;D256&amp;"_"&amp;G256&amp;" }}@@: {{ "&amp;D256&amp;"_def_"&amp;G256&amp;" }}@@"</f>
        <v>(#typeid_marked)=@{{ term_typeid_marked }}@@: {{ term_def_typeid_marked }}@@</v>
      </c>
      <c r="J256" s="60" t="s">
        <v>492</v>
      </c>
      <c r="K256" s="60" t="s">
        <v>492</v>
      </c>
      <c r="L256" s="15"/>
      <c r="M256" s="18" t="s">
        <v>380</v>
      </c>
      <c r="N256" s="21" t="b">
        <v>0</v>
      </c>
      <c r="O256" s="19" t="b">
        <v>1</v>
      </c>
      <c r="P256" s="12" t="str">
        <f>"    "&amp;D256&amp;"_"&amp;G256&amp;": """&amp;H256&amp;""""</f>
        <v xml:space="preserve">    term_typeid_marked: "Marked individuals */ populations */ species "</v>
      </c>
      <c r="Q256" s="12" t="str">
        <f>IF(K256=999,"",("    "&amp;D256&amp;"_def_"&amp;G256&amp;": """&amp;K256&amp;""""))</f>
        <v xml:space="preserve">    term_def_typeid_marked: "Individuals, populations, or species (varies with modelling approach and context) that can be identified using natural or artificial markings (e.g., coat patterns, scars, tags, collars)."</v>
      </c>
    </row>
    <row r="257" spans="2:17">
      <c r="B257" s="12">
        <v>111</v>
      </c>
      <c r="C257" s="15" t="s">
        <v>367</v>
      </c>
      <c r="D257" s="12" t="s">
        <v>0</v>
      </c>
      <c r="E257" s="30" t="s">
        <v>3180</v>
      </c>
      <c r="F257" s="30" t="str">
        <f>"{term}`"&amp;H257&amp;"`"</f>
        <v>{term}`Partially marked individuals */ populations */ species `</v>
      </c>
      <c r="G257" s="15" t="s">
        <v>473</v>
      </c>
      <c r="H257" s="17" t="s">
        <v>474</v>
      </c>
      <c r="I257" s="17" t="str">
        <f>"(#"&amp;G257&amp;")=@{{ "&amp;D257&amp;"_"&amp;G257&amp;" }}@@: {{ "&amp;D257&amp;"_def_"&amp;G257&amp;" }}@@"</f>
        <v>(#typeid_partially_marked)=@{{ term_typeid_partially_marked }}@@: {{ term_def_typeid_partially_marked }}@@</v>
      </c>
      <c r="J257" s="60" t="s">
        <v>840</v>
      </c>
      <c r="K257" s="60" t="s">
        <v>840</v>
      </c>
      <c r="L257" s="15"/>
      <c r="M257" s="18" t="s">
        <v>380</v>
      </c>
      <c r="N257" s="21" t="b">
        <v>0</v>
      </c>
      <c r="O257" s="19" t="b">
        <v>1</v>
      </c>
      <c r="P257" s="12" t="str">
        <f>"    "&amp;D257&amp;"_"&amp;G257&amp;": """&amp;H257&amp;""""</f>
        <v xml:space="preserve">    term_typeid_partially_marked: "Partially marked individuals */ populations */ species "</v>
      </c>
      <c r="Q257" s="12" t="str">
        <f>IF(K257=999,"",("    "&amp;D257&amp;"_def_"&amp;G257&amp;": """&amp;K257&amp;""""))</f>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258" spans="2:17">
      <c r="B258" s="12">
        <v>182</v>
      </c>
      <c r="C258" s="15" t="s">
        <v>367</v>
      </c>
      <c r="D258" s="12" t="s">
        <v>0</v>
      </c>
      <c r="E258" s="30" t="s">
        <v>3179</v>
      </c>
      <c r="F258" s="30" t="str">
        <f>"{term}`"&amp;H258&amp;"`"</f>
        <v>{term}`Unmarked individuals */ populations */ species `</v>
      </c>
      <c r="G258" s="15" t="s">
        <v>400</v>
      </c>
      <c r="H258" s="17" t="s">
        <v>401</v>
      </c>
      <c r="I258" s="17" t="str">
        <f>"(#"&amp;G258&amp;")=@{{ "&amp;D258&amp;"_"&amp;G258&amp;" }}@@: {{ "&amp;D258&amp;"_def_"&amp;G258&amp;" }}@@"</f>
        <v>(#typeid_unmarked)=@{{ term_typeid_unmarked }}@@: {{ term_def_typeid_unmarked }}@@</v>
      </c>
      <c r="J258" s="60" t="s">
        <v>841</v>
      </c>
      <c r="K258" s="60" t="s">
        <v>841</v>
      </c>
      <c r="L258" s="15"/>
      <c r="M258" s="18" t="s">
        <v>380</v>
      </c>
      <c r="N258" s="21" t="b">
        <v>0</v>
      </c>
      <c r="O258" s="19" t="b">
        <v>1</v>
      </c>
      <c r="P258" s="12" t="str">
        <f>"    "&amp;D258&amp;"_"&amp;G258&amp;": """&amp;H258&amp;""""</f>
        <v xml:space="preserve">    term_typeid_unmarked: "Unmarked individuals */ populations */ species "</v>
      </c>
      <c r="Q258" s="12" t="str">
        <f>IF(K258=999,"",("    "&amp;D258&amp;"_def_"&amp;G258&amp;": """&amp;K258&amp;""""))</f>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59" spans="2:17">
      <c r="C259" s="12" t="s">
        <v>2832</v>
      </c>
      <c r="D259" s="12" t="s">
        <v>0</v>
      </c>
      <c r="E259" s="30" t="s">
        <v>3101</v>
      </c>
      <c r="F259" s="30" t="str">
        <f>"{term}`"&amp;H259&amp;"`"</f>
        <v>{term}`Intensity of use`</v>
      </c>
      <c r="G259" s="15" t="s">
        <v>2830</v>
      </c>
      <c r="H259" s="17" t="s">
        <v>2829</v>
      </c>
      <c r="J259" s="64" t="s">
        <v>3297</v>
      </c>
      <c r="K259" s="64" t="s">
        <v>3297</v>
      </c>
      <c r="P259" s="12" t="str">
        <f>"    "&amp;D259&amp;"_"&amp;G259&amp;": """&amp;H259&amp;""""</f>
        <v xml:space="preserve">    term_use_intensity: "Intensity of use"</v>
      </c>
      <c r="Q259" s="12" t="str">
        <f>IF(K259=999,"",("    "&amp;D259&amp;"_def_"&amp;G259&amp;": """&amp;K259&amp;""""))</f>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260" spans="2:17">
      <c r="C260" s="12" t="s">
        <v>2832</v>
      </c>
      <c r="D260" s="12" t="s">
        <v>0</v>
      </c>
      <c r="E260" s="30" t="s">
        <v>3102</v>
      </c>
      <c r="F260" s="30" t="str">
        <f>"{term}`"&amp;H260&amp;"`"</f>
        <v>{term}`Probability of use`</v>
      </c>
      <c r="G260" s="15" t="s">
        <v>2831</v>
      </c>
      <c r="H260" s="17" t="s">
        <v>2828</v>
      </c>
      <c r="J260" s="65" t="s">
        <v>3296</v>
      </c>
      <c r="K260" s="65" t="s">
        <v>3296</v>
      </c>
      <c r="P260" s="12" t="str">
        <f>"    "&amp;D260&amp;"_"&amp;G260&amp;": """&amp;H260&amp;""""</f>
        <v xml:space="preserve">    term_use_probability: "Probability of use"</v>
      </c>
      <c r="Q260" s="12" t="str">
        <f>IF(K260=999,"",("    "&amp;D260&amp;"_def_"&amp;G260&amp;": """&amp;K260&amp;""""))</f>
        <v xml:space="preserve">    term_def_use_probability: "the probability of at least one, use event of that resource unit during a unit of time' (i.e.,  would a particular resource unit be used at least once) (Keim et al., 2019)."</v>
      </c>
    </row>
    <row r="261" spans="2:17" ht="15">
      <c r="B261" s="12">
        <v>184</v>
      </c>
      <c r="C261" s="12" t="s">
        <v>2746</v>
      </c>
      <c r="D261" s="12" t="s">
        <v>846</v>
      </c>
      <c r="E261" s="30" t="s">
        <v>3244</v>
      </c>
      <c r="F261" s="30" t="str">
        <f>"{term}`"&amp;H261&amp;"`"</f>
        <v>{term}`**UTM Zone Camera Location**`</v>
      </c>
      <c r="G261" s="15" t="s">
        <v>581</v>
      </c>
      <c r="H261" s="20" t="s">
        <v>2262</v>
      </c>
      <c r="I261" s="17" t="str">
        <f>"(#"&amp;G261&amp;")=@{{ "&amp;D261&amp;"_"&amp;G261&amp;" }}@@: {{ "&amp;D261&amp;"_def_"&amp;G261&amp;" }}@@"</f>
        <v>(#utm_zone_camera_location)=@{{ field_utm_zone_camera_location }}@@: {{ field_def_utm_zone_camera_location }}@@</v>
      </c>
      <c r="J261" s="60" t="s">
        <v>782</v>
      </c>
      <c r="K261" s="60" t="s">
        <v>782</v>
      </c>
      <c r="L261" s="15"/>
      <c r="M261" s="18" t="b">
        <v>1</v>
      </c>
      <c r="N261" s="19" t="b">
        <v>1</v>
      </c>
      <c r="O261" s="19" t="b">
        <v>1</v>
      </c>
      <c r="P261" s="12" t="str">
        <f>"    "&amp;D261&amp;"_"&amp;G261&amp;": """&amp;H261&amp;""""</f>
        <v xml:space="preserve">    field_utm_zone_camera_location: "**UTM Zone Camera Location**"</v>
      </c>
      <c r="Q261" s="12" t="str">
        <f>IF(K261=999,"",("    "&amp;D261&amp;"_def_"&amp;G261&amp;": """&amp;K261&amp;""""))</f>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262" spans="2:17">
      <c r="B262" s="12">
        <v>188</v>
      </c>
      <c r="C262" s="12" t="s">
        <v>2739</v>
      </c>
      <c r="D262" s="12" t="s">
        <v>0</v>
      </c>
      <c r="E262" s="30" t="s">
        <v>3280</v>
      </c>
      <c r="F262" s="30" t="str">
        <f>"{term}`"&amp;H262&amp;"`"</f>
        <v>{term}`Visit`</v>
      </c>
      <c r="G262" s="15" t="s">
        <v>392</v>
      </c>
      <c r="H262" s="17" t="s">
        <v>394</v>
      </c>
      <c r="I262" s="17" t="str">
        <f>"(#"&amp;G262&amp;")=@{{ "&amp;D262&amp;"_"&amp;G262&amp;" }}@@: {{ "&amp;D262&amp;"_def_"&amp;G262&amp;" }}@@"</f>
        <v>(#visit)=@{{ term_visit }}@@: {{ term_def_visit }}@@</v>
      </c>
      <c r="J262" s="60" t="s">
        <v>393</v>
      </c>
      <c r="K262" s="60" t="s">
        <v>393</v>
      </c>
      <c r="L262" s="15"/>
      <c r="M262" s="18" t="s">
        <v>380</v>
      </c>
      <c r="N262" s="19" t="b">
        <v>1</v>
      </c>
      <c r="O262" s="19" t="b">
        <v>1</v>
      </c>
      <c r="P262" s="12" t="str">
        <f>"    "&amp;D262&amp;"_"&amp;G262&amp;": """&amp;H262&amp;""""</f>
        <v xml:space="preserve">    term_visit: "Visit"</v>
      </c>
      <c r="Q262" s="12" t="str">
        <f>IF(K262=999,"",("    "&amp;D262&amp;"_def_"&amp;G262&amp;": """&amp;K262&amp;""""))</f>
        <v xml:space="preserve">    term_def_visit: "When a crew has gone to a location to deploy, service, or retrieve a remote camera."</v>
      </c>
    </row>
    <row r="263" spans="2:17" ht="15">
      <c r="B263" s="12">
        <v>189</v>
      </c>
      <c r="C263" s="12" t="s">
        <v>2741</v>
      </c>
      <c r="D263" s="12" t="s">
        <v>846</v>
      </c>
      <c r="E263" s="30" t="s">
        <v>3169</v>
      </c>
      <c r="F263" s="30" t="str">
        <f>"{term}`"&amp;H263&amp;"`"</f>
        <v>{term}`**\*Visit Comments`</v>
      </c>
      <c r="G263" s="15" t="s">
        <v>670</v>
      </c>
      <c r="H263" s="20" t="s">
        <v>1907</v>
      </c>
      <c r="I263" s="17" t="str">
        <f>"(#"&amp;G263&amp;")=@{{ "&amp;D263&amp;"_"&amp;G263&amp;" }}@@: {{ "&amp;D263&amp;"_def_"&amp;G263&amp;" }}@@"</f>
        <v>(#visit_comments)=@{{ field_visit_comments }}@@: {{ field_def_visit_comments }}@@</v>
      </c>
      <c r="J263" s="60" t="s">
        <v>844</v>
      </c>
      <c r="K263" s="60" t="s">
        <v>844</v>
      </c>
      <c r="L263" s="15"/>
      <c r="M263" s="18" t="b">
        <v>0</v>
      </c>
      <c r="N263" s="19" t="b">
        <v>1</v>
      </c>
      <c r="O263" s="21" t="b">
        <v>0</v>
      </c>
      <c r="P263" s="12" t="str">
        <f>"    "&amp;D263&amp;"_"&amp;G263&amp;": """&amp;H263&amp;""""</f>
        <v xml:space="preserve">    field_visit_comments: "**\*Visit Comments"</v>
      </c>
      <c r="Q263" s="12" t="str">
        <f>IF(K263=999,"",("    "&amp;D263&amp;"_def_"&amp;G263&amp;": """&amp;K263&amp;""""))</f>
        <v xml:space="preserve">    field_def_visit_comments: "Comments describing additional details about the deployment and*/or Service*/Retrieval visits."</v>
      </c>
    </row>
    <row r="264" spans="2:17">
      <c r="B264" s="12">
        <v>190</v>
      </c>
      <c r="C264" s="12" t="s">
        <v>2739</v>
      </c>
      <c r="D264" s="12" t="s">
        <v>0</v>
      </c>
      <c r="E264" s="30" t="s">
        <v>3182</v>
      </c>
      <c r="F264" s="30" t="str">
        <f>"{term}`"&amp;H264&amp;"`"</f>
        <v>{term}`Visit metadata`</v>
      </c>
      <c r="G264" s="15" t="s">
        <v>389</v>
      </c>
      <c r="H264" s="17" t="s">
        <v>391</v>
      </c>
      <c r="I264" s="17" t="str">
        <f>"(#"&amp;G264&amp;")=@{{ "&amp;D264&amp;"_"&amp;G264&amp;" }}@@: {{ "&amp;D264&amp;"_def_"&amp;G264&amp;" }}@@"</f>
        <v>(#visit_metadata)=@{{ term_visit_metadata }}@@: {{ term_def_visit_metadata }}@@</v>
      </c>
      <c r="J264" s="60" t="s">
        <v>390</v>
      </c>
      <c r="K264" s="60" t="s">
        <v>390</v>
      </c>
      <c r="L264" s="15"/>
      <c r="M264" s="18" t="s">
        <v>380</v>
      </c>
      <c r="N264" s="19" t="b">
        <v>1</v>
      </c>
      <c r="O264" s="19" t="b">
        <v>1</v>
      </c>
      <c r="P264" s="12" t="str">
        <f>"    "&amp;D264&amp;"_"&amp;G264&amp;": """&amp;H264&amp;""""</f>
        <v xml:space="preserve">    term_visit_metadata: "Visit metadata"</v>
      </c>
      <c r="Q264" s="12" t="str">
        <f>IF(K264=999,"",("    "&amp;D264&amp;"_def_"&amp;G264&amp;": """&amp;K264&amp;""""))</f>
        <v xml:space="preserve">    term_def_visit_metadata: "Metadata that should be collected each time a camera location is visited to deploy, Service*/Retrieval Field Datasheet."</v>
      </c>
    </row>
    <row r="265" spans="2:17">
      <c r="B265" s="12">
        <v>192</v>
      </c>
      <c r="C265" s="12" t="s">
        <v>2748</v>
      </c>
      <c r="D265" s="12" t="s">
        <v>0</v>
      </c>
      <c r="E265" s="30" t="s">
        <v>3132</v>
      </c>
      <c r="F265" s="30" t="str">
        <f>"{term}`"&amp;H265&amp;"`"</f>
        <v>{term}`Walktest`</v>
      </c>
      <c r="G265" s="15" t="s">
        <v>385</v>
      </c>
      <c r="H265" s="17" t="s">
        <v>386</v>
      </c>
      <c r="I265" s="17" t="str">
        <f>"(#"&amp;G265&amp;")=@{{ "&amp;D265&amp;"_"&amp;G265&amp;" }}@@: {{ "&amp;D265&amp;"_def_"&amp;G265&amp;" }}@@"</f>
        <v>(#walktest)=@{{ term_walktest }}@@: {{ term_def_walktest }}@@</v>
      </c>
      <c r="J265" s="60" t="s">
        <v>842</v>
      </c>
      <c r="K265" s="60" t="s">
        <v>842</v>
      </c>
      <c r="L265" s="15"/>
      <c r="M265" s="18" t="s">
        <v>380</v>
      </c>
      <c r="N265" s="19" t="b">
        <v>1</v>
      </c>
      <c r="O265" s="19" t="b">
        <v>1</v>
      </c>
      <c r="P265" s="12" t="str">
        <f>"    "&amp;D265&amp;"_"&amp;G265&amp;": """&amp;H265&amp;""""</f>
        <v xml:space="preserve">    term_walktest: "Walktest"</v>
      </c>
      <c r="Q265" s="12" t="str">
        <f>IF(K265=999,"",("    "&amp;D265&amp;"_def_"&amp;G265&amp;": """&amp;K265&amp;""""))</f>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6" spans="2:17" ht="15">
      <c r="B266" s="12">
        <v>193</v>
      </c>
      <c r="C266" s="12" t="s">
        <v>2748</v>
      </c>
      <c r="D266" s="12" t="s">
        <v>846</v>
      </c>
      <c r="E266" s="30" t="s">
        <v>3288</v>
      </c>
      <c r="F266" s="30" t="str">
        <f>"{term}`"&amp;H266&amp;"`"</f>
        <v>{term}`**\*Walktest Complete`</v>
      </c>
      <c r="G266" s="15" t="s">
        <v>669</v>
      </c>
      <c r="H266" s="20" t="s">
        <v>1908</v>
      </c>
      <c r="I266" s="17" t="str">
        <f>"(#"&amp;G266&amp;")=@{{ "&amp;D266&amp;"_"&amp;G266&amp;" }}@@: {{ "&amp;D266&amp;"_def_"&amp;G266&amp;" }}@@"</f>
        <v>(#walktest_complete)=@{{ field_walktest_complete }}@@: {{ field_def_walktest_complete }}@@</v>
      </c>
      <c r="J266" s="60" t="s">
        <v>843</v>
      </c>
      <c r="K266" s="60" t="s">
        <v>843</v>
      </c>
      <c r="L266" s="15"/>
      <c r="M266" s="18" t="b">
        <v>0</v>
      </c>
      <c r="N266" s="19" t="b">
        <v>1</v>
      </c>
      <c r="O266" s="19" t="b">
        <v>1</v>
      </c>
      <c r="P266" s="12" t="str">
        <f>"    "&amp;D266&amp;"_"&amp;G266&amp;": """&amp;H266&amp;""""</f>
        <v xml:space="preserve">    field_walktest_complete: "**\*Walktest Complete"</v>
      </c>
      <c r="Q266" s="12" t="str">
        <f>IF(K266=999,"",("    "&amp;D266&amp;"_def_"&amp;G266&amp;": """&amp;K266&amp;""""))</f>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7" spans="2:17" ht="15">
      <c r="B267" s="12">
        <v>194</v>
      </c>
      <c r="C267" s="12" t="s">
        <v>2748</v>
      </c>
      <c r="D267" s="12" t="s">
        <v>846</v>
      </c>
      <c r="E267" s="30" t="s">
        <v>3228</v>
      </c>
      <c r="F267" s="30" t="str">
        <f>"{term}`"&amp;H267&amp;"`"</f>
        <v>{term}`**\*Walktest Distance (m) **`</v>
      </c>
      <c r="G267" s="15" t="s">
        <v>667</v>
      </c>
      <c r="H267" s="20" t="s">
        <v>1909</v>
      </c>
      <c r="I267" s="17" t="str">
        <f>"(#"&amp;G267&amp;")=@{{ "&amp;D267&amp;"_"&amp;G267&amp;" }}@@: {{ "&amp;D267&amp;"_def_"&amp;G267&amp;" }}@@"</f>
        <v>(#walktest_distance)=@{{ field_walktest_distance }}@@: {{ field_def_walktest_distance }}@@</v>
      </c>
      <c r="J267" s="60" t="s">
        <v>668</v>
      </c>
      <c r="K267" s="60" t="s">
        <v>668</v>
      </c>
      <c r="L267" s="15" t="b">
        <v>1</v>
      </c>
      <c r="M267" s="18" t="b">
        <v>0</v>
      </c>
      <c r="N267" s="19" t="b">
        <v>1</v>
      </c>
      <c r="O267" s="19" t="b">
        <v>1</v>
      </c>
      <c r="P267" s="12" t="str">
        <f>"    "&amp;D267&amp;"_"&amp;G267&amp;": """&amp;H267&amp;""""</f>
        <v xml:space="preserve">    field_walktest_distance: "**\*Walktest Distance (m) **"</v>
      </c>
      <c r="Q267" s="12" t="str">
        <f>IF(K267=999,"",("    "&amp;D267&amp;"_def_"&amp;G267&amp;": """&amp;K267&amp;""""))</f>
        <v xml:space="preserve">    field_def_walktest_distance: "The horizontal distance from the camera at which the crew performs the walktest (metres; to the nearest 0.05 m). Leave blank if not applicable."</v>
      </c>
    </row>
    <row r="268" spans="2:17" ht="15">
      <c r="B268" s="12">
        <v>195</v>
      </c>
      <c r="C268" s="12" t="s">
        <v>2748</v>
      </c>
      <c r="D268" s="12" t="s">
        <v>846</v>
      </c>
      <c r="E268" s="30" t="s">
        <v>3278</v>
      </c>
      <c r="F268" s="30" t="str">
        <f>"{term}`"&amp;H268&amp;"`"</f>
        <v>{term}`**\*Walktest Height (m)**`</v>
      </c>
      <c r="G268" s="15" t="s">
        <v>665</v>
      </c>
      <c r="H268" s="20" t="s">
        <v>1910</v>
      </c>
      <c r="I268" s="17" t="str">
        <f>"(#"&amp;G268&amp;")=@{{ "&amp;D268&amp;"_"&amp;G268&amp;" }}@@: {{ "&amp;D268&amp;"_def_"&amp;G268&amp;" }}@@"</f>
        <v>(#walktest_height)=@{{ field_walktest_height }}@@: {{ field_def_walktest_height }}@@</v>
      </c>
      <c r="J268" s="60" t="s">
        <v>666</v>
      </c>
      <c r="K268" s="60" t="s">
        <v>666</v>
      </c>
      <c r="L268" s="15" t="b">
        <v>1</v>
      </c>
      <c r="M268" s="18" t="b">
        <v>0</v>
      </c>
      <c r="N268" s="19" t="b">
        <v>1</v>
      </c>
      <c r="O268" s="19" t="b">
        <v>1</v>
      </c>
      <c r="P268" s="12" t="str">
        <f>"    "&amp;D268&amp;"_"&amp;G268&amp;": """&amp;H268&amp;""""</f>
        <v xml:space="preserve">    field_walktest_height: "**\*Walktest Height (m)**"</v>
      </c>
      <c r="Q268" s="12" t="str">
        <f>IF(K268=999,"",("    "&amp;D268&amp;"_def_"&amp;G268&amp;": """&amp;K268&amp;""""))</f>
        <v xml:space="preserve">    field_def_walktest_height: "The vertical distance from the camera at which the crew performs the walktest (metres; to the nearest 0.05 m). Leave blank if not applicable."</v>
      </c>
    </row>
  </sheetData>
  <autoFilter ref="A1:Q268" xr:uid="{B9597082-29CB-45FC-A241-16B4E33864A2}">
    <sortState xmlns:xlrd2="http://schemas.microsoft.com/office/spreadsheetml/2017/richdata2" ref="A2:Q268">
      <sortCondition ref="G1:G268"/>
    </sortState>
  </autoFilter>
  <conditionalFormatting sqref="H1:H213 H215:H220 H222:H1048576">
    <cfRule type="containsText" dxfId="40" priority="3" operator="containsText" text="\">
      <formula>NOT(ISERROR(SEARCH("\",H1)))</formula>
    </cfRule>
    <cfRule type="containsText" dxfId="39" priority="4" operator="containsText" text="/">
      <formula>NOT(ISERROR(SEARCH("/",H1)))</formula>
    </cfRule>
  </conditionalFormatting>
  <conditionalFormatting sqref="J191">
    <cfRule type="containsText" dxfId="38" priority="1" operator="containsText" text="\">
      <formula>NOT(ISERROR(SEARCH("\",J191)))</formula>
    </cfRule>
    <cfRule type="containsText" dxfId="37" priority="2" operator="containsText" text="/">
      <formula>NOT(ISERROR(SEARCH("/",J191)))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180</vt:i4>
      </vt:variant>
    </vt:vector>
  </HeadingPairs>
  <TitlesOfParts>
    <vt:vector size="195" baseType="lpstr">
      <vt:lpstr>rec_mod_approach</vt:lpstr>
      <vt:lpstr>lu_info_url</vt:lpstr>
      <vt:lpstr>lu_pages</vt:lpstr>
      <vt:lpstr>ZZZ</vt:lpstr>
      <vt:lpstr>lu_pages2</vt:lpstr>
      <vt:lpstr>references</vt:lpstr>
      <vt:lpstr>NEW</vt:lpstr>
      <vt:lpstr>kemp_et_al_2022</vt:lpstr>
      <vt:lpstr>glossary</vt:lpstr>
      <vt:lpstr>placeholder</vt:lpstr>
      <vt:lpstr>pro_con_assum</vt:lpstr>
      <vt:lpstr>pro_con_assum_length</vt:lpstr>
      <vt:lpstr>prog_level</vt:lpstr>
      <vt:lpstr>new_ft_colours</vt:lpstr>
      <vt:lpstr>symbols</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NEW!figure6_ref_id</vt:lpstr>
      <vt:lpstr>NEW!figure7_ref_id</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NEW!resource10_type</vt:lpstr>
      <vt:lpstr>references!resource12_ref_id</vt:lpstr>
      <vt:lpstr>references!resource5_note</vt:lpstr>
      <vt:lpstr>references!resource5_ref_id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2024-10-02T04:25:32Z</dcterms:modified>
</cp:coreProperties>
</file>