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yca196\OneDrive - University of Otago\cstylianou\2023\R-scripts_Supplementary\"/>
    </mc:Choice>
  </mc:AlternateContent>
  <xr:revisionPtr revIDLastSave="0" documentId="13_ncr:1_{4E4D6B52-97DF-4C01-A9E5-02E57BC23A13}" xr6:coauthVersionLast="36" xr6:coauthVersionMax="36" xr10:uidLastSave="{00000000-0000-0000-0000-000000000000}"/>
  <bookViews>
    <workbookView xWindow="0" yWindow="0" windowWidth="19440" windowHeight="5916" activeTab="6" xr2:uid="{76BDA7F8-373F-4B60-9B8C-0B93BC3128DF}"/>
  </bookViews>
  <sheets>
    <sheet name="4.1" sheetId="9" r:id="rId1"/>
    <sheet name="4.2" sheetId="1" r:id="rId2"/>
    <sheet name="4.3" sheetId="2" r:id="rId3"/>
    <sheet name="4.4" sheetId="5" r:id="rId4"/>
    <sheet name="4.5" sheetId="6" r:id="rId5"/>
    <sheet name="4.6" sheetId="7" r:id="rId6"/>
    <sheet name="4.7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9" l="1"/>
  <c r="N7" i="9"/>
  <c r="G65" i="9" l="1"/>
  <c r="B65" i="9"/>
  <c r="I61" i="9"/>
  <c r="D61" i="9"/>
  <c r="O61" i="9"/>
  <c r="N61" i="9"/>
  <c r="L61" i="9"/>
  <c r="K61" i="9"/>
  <c r="O60" i="9"/>
  <c r="N60" i="9"/>
  <c r="L60" i="9"/>
  <c r="K60" i="9"/>
  <c r="O59" i="9"/>
  <c r="N59" i="9"/>
  <c r="L59" i="9"/>
  <c r="K59" i="9"/>
  <c r="O58" i="9"/>
  <c r="N58" i="9"/>
  <c r="L58" i="9"/>
  <c r="K58" i="9"/>
  <c r="O57" i="9"/>
  <c r="N57" i="9"/>
  <c r="L57" i="9"/>
  <c r="K57" i="9"/>
  <c r="O56" i="9"/>
  <c r="N56" i="9"/>
  <c r="L56" i="9"/>
  <c r="K56" i="9"/>
  <c r="O55" i="9"/>
  <c r="N55" i="9"/>
  <c r="L55" i="9"/>
  <c r="K55" i="9"/>
  <c r="O54" i="9"/>
  <c r="N54" i="9"/>
  <c r="L54" i="9"/>
  <c r="K54" i="9"/>
  <c r="O53" i="9"/>
  <c r="N53" i="9"/>
  <c r="L53" i="9"/>
  <c r="K53" i="9"/>
  <c r="O52" i="9"/>
  <c r="N52" i="9"/>
  <c r="L52" i="9"/>
  <c r="K52" i="9"/>
  <c r="O51" i="9"/>
  <c r="N51" i="9"/>
  <c r="L51" i="9"/>
  <c r="K51" i="9"/>
  <c r="O50" i="9"/>
  <c r="N50" i="9"/>
  <c r="L50" i="9"/>
  <c r="K50" i="9"/>
  <c r="O49" i="9"/>
  <c r="N49" i="9"/>
  <c r="L49" i="9"/>
  <c r="K49" i="9"/>
  <c r="O48" i="9"/>
  <c r="N48" i="9"/>
  <c r="L48" i="9"/>
  <c r="K48" i="9"/>
  <c r="O47" i="9"/>
  <c r="N47" i="9"/>
  <c r="L47" i="9"/>
  <c r="K47" i="9"/>
  <c r="O46" i="9"/>
  <c r="N46" i="9"/>
  <c r="L46" i="9"/>
  <c r="K46" i="9"/>
  <c r="O45" i="9"/>
  <c r="N45" i="9"/>
  <c r="L45" i="9"/>
  <c r="K45" i="9"/>
  <c r="O44" i="9"/>
  <c r="N44" i="9"/>
  <c r="L44" i="9"/>
  <c r="K44" i="9"/>
  <c r="O43" i="9"/>
  <c r="N43" i="9"/>
  <c r="L43" i="9"/>
  <c r="K43" i="9"/>
  <c r="O42" i="9"/>
  <c r="N42" i="9"/>
  <c r="L42" i="9"/>
  <c r="K42" i="9"/>
  <c r="O41" i="9"/>
  <c r="N41" i="9"/>
  <c r="L41" i="9"/>
  <c r="K41" i="9"/>
  <c r="O40" i="9"/>
  <c r="N40" i="9"/>
  <c r="L40" i="9"/>
  <c r="K40" i="9"/>
  <c r="O39" i="9"/>
  <c r="N39" i="9"/>
  <c r="L39" i="9"/>
  <c r="K39" i="9"/>
  <c r="O38" i="9"/>
  <c r="N38" i="9"/>
  <c r="L38" i="9"/>
  <c r="K38" i="9"/>
  <c r="O37" i="9"/>
  <c r="N37" i="9"/>
  <c r="L37" i="9"/>
  <c r="K37" i="9"/>
  <c r="O36" i="9"/>
  <c r="N36" i="9"/>
  <c r="L36" i="9"/>
  <c r="K36" i="9"/>
  <c r="O35" i="9"/>
  <c r="N35" i="9"/>
  <c r="L35" i="9"/>
  <c r="K35" i="9"/>
  <c r="O34" i="9"/>
  <c r="N34" i="9"/>
  <c r="L34" i="9"/>
  <c r="K34" i="9"/>
  <c r="O33" i="9"/>
  <c r="N33" i="9"/>
  <c r="L33" i="9"/>
  <c r="K33" i="9"/>
  <c r="O32" i="9"/>
  <c r="N32" i="9"/>
  <c r="L32" i="9"/>
  <c r="K32" i="9"/>
  <c r="O31" i="9"/>
  <c r="N31" i="9"/>
  <c r="L31" i="9"/>
  <c r="K31" i="9"/>
  <c r="O30" i="9"/>
  <c r="N30" i="9"/>
  <c r="L30" i="9"/>
  <c r="K30" i="9"/>
  <c r="O29" i="9"/>
  <c r="N29" i="9"/>
  <c r="L29" i="9"/>
  <c r="K29" i="9"/>
  <c r="O28" i="9"/>
  <c r="N28" i="9"/>
  <c r="L28" i="9"/>
  <c r="K28" i="9"/>
  <c r="O27" i="9"/>
  <c r="N27" i="9"/>
  <c r="L27" i="9"/>
  <c r="K27" i="9"/>
  <c r="O26" i="9"/>
  <c r="N26" i="9"/>
  <c r="L26" i="9"/>
  <c r="K26" i="9"/>
  <c r="O25" i="9"/>
  <c r="N25" i="9"/>
  <c r="L25" i="9"/>
  <c r="K25" i="9"/>
  <c r="O24" i="9"/>
  <c r="N24" i="9"/>
  <c r="L24" i="9"/>
  <c r="K24" i="9"/>
  <c r="O23" i="9"/>
  <c r="N23" i="9"/>
  <c r="L23" i="9"/>
  <c r="K23" i="9"/>
  <c r="O22" i="9"/>
  <c r="N22" i="9"/>
  <c r="L22" i="9"/>
  <c r="K22" i="9"/>
  <c r="O21" i="9"/>
  <c r="N21" i="9"/>
  <c r="L21" i="9"/>
  <c r="K21" i="9"/>
  <c r="O20" i="9"/>
  <c r="N20" i="9"/>
  <c r="L20" i="9"/>
  <c r="K20" i="9"/>
  <c r="O19" i="9"/>
  <c r="N19" i="9"/>
  <c r="L19" i="9"/>
  <c r="K19" i="9"/>
  <c r="O18" i="9"/>
  <c r="N18" i="9"/>
  <c r="L18" i="9"/>
  <c r="K18" i="9"/>
  <c r="O17" i="9"/>
  <c r="N17" i="9"/>
  <c r="L17" i="9"/>
  <c r="K17" i="9"/>
  <c r="O16" i="9"/>
  <c r="N16" i="9"/>
  <c r="L16" i="9"/>
  <c r="K16" i="9"/>
  <c r="O15" i="9"/>
  <c r="N15" i="9"/>
  <c r="L15" i="9"/>
  <c r="K15" i="9"/>
  <c r="O14" i="9"/>
  <c r="N14" i="9"/>
  <c r="L14" i="9"/>
  <c r="K14" i="9"/>
  <c r="O13" i="9"/>
  <c r="N13" i="9"/>
  <c r="L13" i="9"/>
  <c r="K13" i="9"/>
  <c r="O12" i="9"/>
  <c r="N12" i="9"/>
  <c r="L12" i="9"/>
  <c r="K12" i="9"/>
  <c r="O11" i="9"/>
  <c r="N11" i="9"/>
  <c r="L11" i="9"/>
  <c r="K11" i="9"/>
  <c r="O10" i="9"/>
  <c r="N10" i="9"/>
  <c r="L10" i="9"/>
  <c r="K10" i="9"/>
  <c r="O9" i="9"/>
  <c r="N9" i="9"/>
  <c r="L9" i="9"/>
  <c r="K9" i="9"/>
  <c r="O8" i="9"/>
  <c r="N8" i="9"/>
  <c r="L8" i="9"/>
  <c r="K8" i="9"/>
  <c r="O62" i="9"/>
  <c r="O63" i="9" s="1"/>
  <c r="O65" i="9" s="1"/>
  <c r="N62" i="9"/>
  <c r="N63" i="9" s="1"/>
  <c r="N65" i="9" s="1"/>
  <c r="L7" i="9"/>
  <c r="L62" i="9" s="1"/>
  <c r="L63" i="9" s="1"/>
  <c r="L65" i="9" s="1"/>
  <c r="K7" i="9"/>
  <c r="K62" i="9" s="1"/>
  <c r="K63" i="9" s="1"/>
  <c r="K65" i="9" s="1"/>
  <c r="F16" i="6"/>
  <c r="E16" i="6"/>
  <c r="F15" i="6"/>
  <c r="E15" i="6"/>
  <c r="F14" i="6"/>
  <c r="E14" i="6"/>
  <c r="F9" i="6"/>
  <c r="E9" i="6"/>
  <c r="F8" i="6"/>
  <c r="E8" i="6"/>
  <c r="F7" i="6"/>
  <c r="E7" i="6"/>
  <c r="M10" i="5"/>
  <c r="L10" i="5"/>
  <c r="M9" i="5"/>
  <c r="L9" i="5"/>
  <c r="M8" i="5"/>
  <c r="L8" i="5"/>
  <c r="F10" i="5"/>
  <c r="E10" i="5"/>
  <c r="F9" i="5"/>
  <c r="E9" i="5"/>
  <c r="F8" i="5"/>
  <c r="E8" i="5"/>
</calcChain>
</file>

<file path=xl/sharedStrings.xml><?xml version="1.0" encoding="utf-8"?>
<sst xmlns="http://schemas.openxmlformats.org/spreadsheetml/2006/main" count="369" uniqueCount="205">
  <si>
    <t>2+ probes</t>
  </si>
  <si>
    <t>3+ probes</t>
  </si>
  <si>
    <t>5+ probes</t>
  </si>
  <si>
    <t>10+ probes</t>
  </si>
  <si>
    <t>Case mean</t>
  </si>
  <si>
    <t>Control mean</t>
  </si>
  <si>
    <t>p-value</t>
  </si>
  <si>
    <t>CNVs</t>
  </si>
  <si>
    <t xml:space="preserve">All </t>
  </si>
  <si>
    <t>Deletions</t>
  </si>
  <si>
    <t>Duplications</t>
  </si>
  <si>
    <t>CNVs overlapping genes</t>
  </si>
  <si>
    <t>CNVs overlapping exons</t>
  </si>
  <si>
    <t>CNVs overlapping CpG islands</t>
  </si>
  <si>
    <t>CNVs overlapping pLI genes</t>
  </si>
  <si>
    <t>CNVs completely overlapping pLI genes</t>
  </si>
  <si>
    <t>Mean frequency</t>
  </si>
  <si>
    <t>n</t>
  </si>
  <si>
    <t>Case-controls</t>
  </si>
  <si>
    <t>Global CNV cut off</t>
  </si>
  <si>
    <t>Cases</t>
  </si>
  <si>
    <t>Controls</t>
  </si>
  <si>
    <t>&lt;=50</t>
  </si>
  <si>
    <t>&lt;=45</t>
  </si>
  <si>
    <t>&lt;=40</t>
  </si>
  <si>
    <t>&lt;=35</t>
  </si>
  <si>
    <t>&lt;=30</t>
  </si>
  <si>
    <t>&lt;=25</t>
  </si>
  <si>
    <t>&lt;=20</t>
  </si>
  <si>
    <t>&lt;=15</t>
  </si>
  <si>
    <t>&lt;=10</t>
  </si>
  <si>
    <t>CNVs overlapping MMR genes</t>
  </si>
  <si>
    <t>95% CI</t>
  </si>
  <si>
    <t>CNVs overlapping DNA repair genes</t>
  </si>
  <si>
    <t>Cases-controls</t>
  </si>
  <si>
    <t>-2.73 to 3.86</t>
  </si>
  <si>
    <t>0.93 to 1.18</t>
  </si>
  <si>
    <t>-0.78 to 2.64</t>
  </si>
  <si>
    <t>0.35 to 0.52</t>
  </si>
  <si>
    <t>-3.26 to 2.53</t>
  </si>
  <si>
    <t>0.54 to 0.71</t>
  </si>
  <si>
    <t>1.56 to 3.75</t>
  </si>
  <si>
    <t>0.82 to 1.04</t>
  </si>
  <si>
    <t>0.52 to 1.9</t>
  </si>
  <si>
    <t>0.67 to 2.21</t>
  </si>
  <si>
    <t>0.48 to 0.63</t>
  </si>
  <si>
    <t>Carrier</t>
  </si>
  <si>
    <t>cases</t>
  </si>
  <si>
    <t>controls</t>
  </si>
  <si>
    <t>case/control ratio</t>
  </si>
  <si>
    <t>Cases - controls</t>
  </si>
  <si>
    <t>Non-carrier</t>
  </si>
  <si>
    <t>0.30 to 0.45</t>
  </si>
  <si>
    <t>Global CNV burden - with all MMR carrier samples removed</t>
  </si>
  <si>
    <t>Case/control</t>
  </si>
  <si>
    <t>Global CNV burden - with all carrier of CNVs overlapping DNA repair genes  removed</t>
  </si>
  <si>
    <t>0.81 to 1.04</t>
  </si>
  <si>
    <t>0.30 to 0.46</t>
  </si>
  <si>
    <t xml:space="preserve">A total of 855 ECAC samples removed </t>
  </si>
  <si>
    <t>A total of 86 samples removed</t>
  </si>
  <si>
    <t>Database search</t>
  </si>
  <si>
    <t>Studies retained during screening</t>
  </si>
  <si>
    <t>Ovid</t>
  </si>
  <si>
    <t>Pubmed</t>
  </si>
  <si>
    <t>Breast</t>
  </si>
  <si>
    <t>Colorectal</t>
  </si>
  <si>
    <t>Prostate</t>
  </si>
  <si>
    <t>Pancreatic</t>
  </si>
  <si>
    <t>Melanoma</t>
  </si>
  <si>
    <t>Lung</t>
  </si>
  <si>
    <t>Stomach</t>
  </si>
  <si>
    <t>Liver</t>
  </si>
  <si>
    <t>Title/abstract screen</t>
  </si>
  <si>
    <t>Full text screen</t>
  </si>
  <si>
    <t xml:space="preserve">Included in quantitative analysis </t>
  </si>
  <si>
    <t>Gynacologic</t>
  </si>
  <si>
    <t>* Gynacologic = both endometrial and ovarian cancer</t>
  </si>
  <si>
    <t xml:space="preserve">Cancer </t>
  </si>
  <si>
    <t>study</t>
  </si>
  <si>
    <t>Mean CNVs</t>
  </si>
  <si>
    <t>SD</t>
  </si>
  <si>
    <t>Mean x Frequency</t>
  </si>
  <si>
    <t>SD^2 / n</t>
  </si>
  <si>
    <t>ABCFS</t>
  </si>
  <si>
    <t>ABCS</t>
  </si>
  <si>
    <t>ABCTB</t>
  </si>
  <si>
    <t>AHS</t>
  </si>
  <si>
    <t>BBCC</t>
  </si>
  <si>
    <t>BBCS</t>
  </si>
  <si>
    <t>BCEES</t>
  </si>
  <si>
    <t>BCFR-NY</t>
  </si>
  <si>
    <t>BCINIS</t>
  </si>
  <si>
    <t>BREOGAN</t>
  </si>
  <si>
    <t>BSUCH</t>
  </si>
  <si>
    <t>CBCS</t>
  </si>
  <si>
    <t>CCGP</t>
  </si>
  <si>
    <t>CECILE</t>
  </si>
  <si>
    <t>CGPS</t>
  </si>
  <si>
    <t>CPSII</t>
  </si>
  <si>
    <t>CTS</t>
  </si>
  <si>
    <t>EPIC</t>
  </si>
  <si>
    <t>ESTHER</t>
  </si>
  <si>
    <t>FHRISK</t>
  </si>
  <si>
    <t>GC-HBOC</t>
  </si>
  <si>
    <t>GENICA</t>
  </si>
  <si>
    <t>GESBC</t>
  </si>
  <si>
    <t>HABCS</t>
  </si>
  <si>
    <t>HEBCS</t>
  </si>
  <si>
    <t>HMBCS</t>
  </si>
  <si>
    <t>HUBCS</t>
  </si>
  <si>
    <t>KARMA</t>
  </si>
  <si>
    <t>KBCP</t>
  </si>
  <si>
    <t>LMBC</t>
  </si>
  <si>
    <t>MaBCS</t>
  </si>
  <si>
    <t>MARIE</t>
  </si>
  <si>
    <t>MBCSG</t>
  </si>
  <si>
    <t>MCBCS</t>
  </si>
  <si>
    <t>MCCS</t>
  </si>
  <si>
    <t>MEC</t>
  </si>
  <si>
    <t>MISS</t>
  </si>
  <si>
    <t>MMHS</t>
  </si>
  <si>
    <t>MTLGEBCS</t>
  </si>
  <si>
    <t>NC-BCFR</t>
  </si>
  <si>
    <t>NCBCS</t>
  </si>
  <si>
    <t>NHS</t>
  </si>
  <si>
    <t>NHS2</t>
  </si>
  <si>
    <t>OFBCR</t>
  </si>
  <si>
    <t>ORIGO</t>
  </si>
  <si>
    <t>PBCS</t>
  </si>
  <si>
    <t>PLCO</t>
  </si>
  <si>
    <t>RBCS</t>
  </si>
  <si>
    <t>SEARCH</t>
  </si>
  <si>
    <t>SISTER</t>
  </si>
  <si>
    <t>SMC</t>
  </si>
  <si>
    <t>SZBCS</t>
  </si>
  <si>
    <t>UCIBCS</t>
  </si>
  <si>
    <t>UKBGS</t>
  </si>
  <si>
    <t>USRT</t>
  </si>
  <si>
    <t xml:space="preserve">Supplementary Data 4.2 |Sensitiviy analysis of CNV burden across probe sets 
</t>
  </si>
  <si>
    <t xml:space="preserve">Supplementary Data 4.3 |Sensitiviy analysis: CNV burden in 3+ probe set across varying global CNV load cutoffs 
</t>
  </si>
  <si>
    <t xml:space="preserve">Supplementary Data 4.4 |Frequency of CNVs in cases and controls in carrier samples &amp; non-carrier samples
</t>
  </si>
  <si>
    <r>
      <t xml:space="preserve">Supplementary Data 4.5 |Frequency of CNVs in  endometrial cancer cases and controls without a CNV overlapping a MMR gene (top table) or DNA repair gene (bottom table)
</t>
    </r>
    <r>
      <rPr>
        <sz val="11"/>
        <color theme="1"/>
        <rFont val="Calibri"/>
        <family val="2"/>
        <scheme val="minor"/>
      </rPr>
      <t xml:space="preserve">ECAC carrier samples removed from case-control comparison to determine if cohort CNV burden differences are driven by comparitively high numbers of CNVs observed in the genomes of individuals with a CNV overlapping one of the four mismatch repair genes or 216 DNA repair genes. 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</si>
  <si>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Supplementary Data 4.6 |Summary of total number of papers retrieved through systematic search conducted on 16/04/2020 and retained during screening stages. 
</t>
  </si>
  <si>
    <t>Mean</t>
  </si>
  <si>
    <t>Original data sourced from collaborater Joe Dennis.</t>
  </si>
  <si>
    <t xml:space="preserve">Calculating case and control weighted mean and standard deviation (SD) for inclusion in qualititive analysis and meta-analysis </t>
  </si>
  <si>
    <r>
      <t xml:space="preserve">Supplementary Data 4.1 |Original CNV burden values split by study site from BCAC study (Dennis [2022]; doi = 10.1038/s42003-021-02990-6.)
</t>
    </r>
    <r>
      <rPr>
        <sz val="11"/>
        <color theme="1"/>
        <rFont val="Calibri"/>
        <family val="2"/>
        <scheme val="minor"/>
      </rPr>
      <t xml:space="preserve">Italicised values are the values included in qualitative analysis and meta-analysis. </t>
    </r>
    <r>
      <rPr>
        <b/>
        <sz val="11"/>
        <color theme="1"/>
        <rFont val="Calibri"/>
        <family val="2"/>
        <scheme val="minor"/>
      </rPr>
      <t xml:space="preserve">
</t>
    </r>
  </si>
  <si>
    <t>https://genome.ucsc.edu/cgi-bin/hgTrackUi?db=hg19&amp;g=genotypeArrays</t>
  </si>
  <si>
    <t>Total features</t>
  </si>
  <si>
    <t>Probe Spacing</t>
  </si>
  <si>
    <t>Data Source</t>
  </si>
  <si>
    <t>0.7 kb mean probe spacing</t>
  </si>
  <si>
    <t>https://bmcgenomics.biomedcentral.com/articles/10.1186/s12864-017-3658-x/tables/1</t>
  </si>
  <si>
    <t>180 K whole-genome platform</t>
  </si>
  <si>
    <t>170,334 (60mers)</t>
  </si>
  <si>
    <t>13 kb overall median probe spacing (11 kb in Refseq genes)</t>
  </si>
  <si>
    <t>Illumina</t>
  </si>
  <si>
    <t>HumanOnmi1-Quad</t>
  </si>
  <si>
    <t>1.2 kb mean probe spacing</t>
  </si>
  <si>
    <t>Human610-Quad</t>
  </si>
  <si>
    <t>OncoArray</t>
  </si>
  <si>
    <t>HumanCytoSNP-12 v2.1</t>
  </si>
  <si>
    <t>HumanOnmiExpress-12</t>
  </si>
  <si>
    <t>3.0 kb mean, 1.4 kb median probe spacing</t>
  </si>
  <si>
    <t xml:space="preserve">over 720,000 </t>
  </si>
  <si>
    <t xml:space="preserve">&lt;5kb median </t>
  </si>
  <si>
    <t>https://www.nature.com/articles/ejhg2011103</t>
  </si>
  <si>
    <t>over 400,000 SNP probes and greater than 2.1 million CNV probes</t>
  </si>
  <si>
    <t>1,395 mean</t>
  </si>
  <si>
    <t>550,000 SNPs plus an additional 60,000 genetic markers per sample.</t>
  </si>
  <si>
    <t>19 kb mean</t>
  </si>
  <si>
    <t xml:space="preserve">Was developed with an aim to assess SNPs and CNV simulataneously. (270 HapMap samples used to design probes for hybrid array) </t>
  </si>
  <si>
    <t>Dennis (2022), DeVries (2022)</t>
  </si>
  <si>
    <t>Krepischi (2012)</t>
  </si>
  <si>
    <t>Walker (2017), Reid (2019), Moir-Meyer (2015)</t>
  </si>
  <si>
    <t>Pylkas (2012), Horpaopan (2015)</t>
  </si>
  <si>
    <t>Masson (2014), Masson (2013)</t>
  </si>
  <si>
    <t>Shi (2016)</t>
  </si>
  <si>
    <t>Al-Sukhni (2012)</t>
  </si>
  <si>
    <t>Willis (2014)</t>
  </si>
  <si>
    <t>Laitinen (2016)</t>
  </si>
  <si>
    <t>Kuusisto (2013)</t>
  </si>
  <si>
    <t>Park (2015), Yoshihara (2011), Brea-Fernandez (2017)</t>
  </si>
  <si>
    <t>Distributor</t>
  </si>
  <si>
    <t>Affymetrix</t>
  </si>
  <si>
    <t>Agilent</t>
  </si>
  <si>
    <t>Nimblegen</t>
  </si>
  <si>
    <t>Cyto2.7M</t>
  </si>
  <si>
    <t>SNP 6.0</t>
  </si>
  <si>
    <t>GeneChip Human Mapping 500K</t>
  </si>
  <si>
    <t>Human CNV370 bead</t>
  </si>
  <si>
    <t>720K</t>
  </si>
  <si>
    <t>Array name</t>
  </si>
  <si>
    <t xml:space="preserve">Studies included in qualitative study </t>
  </si>
  <si>
    <t>311399 (plus 52,000 markers targeting 14,000 additional CNV regions.)</t>
  </si>
  <si>
    <t>946,000 Copy Number (non-polymorphic) + 906,000 SNP</t>
  </si>
  <si>
    <t>https://www.illumina.com/documents/products/datasheets/datasheet_humanomni1_quad.pdf</t>
  </si>
  <si>
    <t>533,631 probes (~ 250,000 tag SNPs and 250,000 GWAS backbone)</t>
  </si>
  <si>
    <t>4.7 kb</t>
  </si>
  <si>
    <t>5.4 Kb</t>
  </si>
  <si>
    <t>https://www.illumina.com/content/dam/illumina-marketing/documents/products/datasheets/datasheet_oncoarray500k.pdf</t>
  </si>
  <si>
    <t>Mean = 7.9/ Median 5.0</t>
  </si>
  <si>
    <t>https://www.researchgate.net/figure/The-311-399-SNPs-present-on-the-Illumina-CNV370-representing-about-15-000-well-annotated_fig1_41123996
https://www.cancer.gov/about-nci/organization/ccg/research/structural-genomics/tcga/using-tcga/technology/illumina-beadchip-data-sheet</t>
  </si>
  <si>
    <t xml:space="preserve">Comprised of two array: which contain approximately 262,000  + 238,000 </t>
  </si>
  <si>
    <t xml:space="preserve">Supplementary Data 4.7 |Array details for 11 unique arrays used in 18 studies identified by systematic search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</si>
</sst>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40C28"/>
      <name val="Calibri"/>
      <family val="2"/>
      <scheme val="minor"/>
    </font>
    <font>
      <sz val="8"/>
      <color rgb="FF222222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2" borderId="1" xfId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3" fillId="0" borderId="2" xfId="1" applyFont="1" applyFill="1" applyBorder="1" applyAlignment="1">
      <alignment wrapText="1"/>
    </xf>
    <xf numFmtId="2" fontId="3" fillId="0" borderId="2" xfId="1" applyNumberFormat="1" applyFont="1" applyFill="1" applyBorder="1" applyAlignment="1">
      <alignment horizontal="right" wrapText="1"/>
    </xf>
    <xf numFmtId="0" fontId="3" fillId="0" borderId="2" xfId="1" applyFont="1" applyFill="1" applyBorder="1" applyAlignment="1">
      <alignment horizontal="right" wrapText="1"/>
    </xf>
    <xf numFmtId="164" fontId="0" fillId="0" borderId="0" xfId="0" applyNumberFormat="1"/>
    <xf numFmtId="2" fontId="0" fillId="0" borderId="3" xfId="0" applyNumberFormat="1" applyBorder="1"/>
    <xf numFmtId="0" fontId="0" fillId="0" borderId="3" xfId="0" applyBorder="1"/>
    <xf numFmtId="0" fontId="4" fillId="0" borderId="3" xfId="0" applyFont="1" applyBorder="1"/>
    <xf numFmtId="164" fontId="4" fillId="0" borderId="3" xfId="0" applyNumberFormat="1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3" fontId="0" fillId="0" borderId="0" xfId="0" applyNumberFormat="1" applyAlignment="1">
      <alignment horizontal="center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7" fillId="0" borderId="0" xfId="0" applyFont="1"/>
    <xf numFmtId="0" fontId="0" fillId="0" borderId="3" xfId="0" applyFont="1" applyBorder="1" applyAlignment="1">
      <alignment vertical="top"/>
    </xf>
    <xf numFmtId="0" fontId="8" fillId="0" borderId="0" xfId="2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Normal_onco_dels" xfId="1" xr:uid="{7FF82CD2-DE41-4F7A-AB37-105F71A807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llumina.com/content/dam/illumina-marketing/documents/products/datasheets/datasheet_oncoarray500k.pdf" TargetMode="External"/><Relationship Id="rId1" Type="http://schemas.openxmlformats.org/officeDocument/2006/relationships/hyperlink" Target="https://www.illumina.com/documents/products/datasheets/datasheet_humanomni1_qua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E6BD-D3A6-44A3-99B7-3A2969799885}">
  <dimension ref="A1:O65"/>
  <sheetViews>
    <sheetView workbookViewId="0">
      <selection activeCell="K2" sqref="K2:O2"/>
    </sheetView>
  </sheetViews>
  <sheetFormatPr defaultRowHeight="14.4" x14ac:dyDescent="0.3"/>
  <cols>
    <col min="12" max="12" width="17.21875" bestFit="1" customWidth="1"/>
    <col min="15" max="15" width="17.21875" bestFit="1" customWidth="1"/>
  </cols>
  <sheetData>
    <row r="1" spans="1:15" ht="48" customHeight="1" x14ac:dyDescent="0.3">
      <c r="A1" s="45" t="s">
        <v>146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5" ht="34.049999999999997" customHeight="1" x14ac:dyDescent="0.3">
      <c r="A2" s="47" t="s">
        <v>144</v>
      </c>
      <c r="B2" s="47"/>
      <c r="C2" s="47"/>
      <c r="D2" s="47"/>
      <c r="E2" s="47"/>
      <c r="F2" s="47"/>
      <c r="G2" s="47"/>
      <c r="H2" s="47"/>
      <c r="I2" s="47"/>
      <c r="J2" s="7"/>
      <c r="K2" s="48" t="s">
        <v>145</v>
      </c>
      <c r="L2" s="48"/>
      <c r="M2" s="48"/>
      <c r="N2" s="48"/>
      <c r="O2" s="48"/>
    </row>
    <row r="3" spans="1:15" x14ac:dyDescent="0.3">
      <c r="J3" s="7"/>
      <c r="K3" s="12"/>
      <c r="L3" s="12"/>
      <c r="M3" s="12"/>
      <c r="N3" s="12"/>
      <c r="O3" s="12"/>
    </row>
    <row r="4" spans="1:15" x14ac:dyDescent="0.3">
      <c r="K4" s="44" t="s">
        <v>21</v>
      </c>
      <c r="L4" s="44"/>
      <c r="M4" s="13"/>
      <c r="N4" s="44" t="s">
        <v>20</v>
      </c>
      <c r="O4" s="44"/>
    </row>
    <row r="5" spans="1:15" x14ac:dyDescent="0.3">
      <c r="A5" s="18" t="s">
        <v>78</v>
      </c>
      <c r="B5" s="19" t="s">
        <v>79</v>
      </c>
      <c r="C5" s="19" t="s">
        <v>80</v>
      </c>
      <c r="D5" s="18" t="s">
        <v>21</v>
      </c>
      <c r="F5" s="18" t="s">
        <v>78</v>
      </c>
      <c r="G5" s="19" t="s">
        <v>79</v>
      </c>
      <c r="H5" s="19" t="s">
        <v>80</v>
      </c>
      <c r="I5" s="18" t="s">
        <v>20</v>
      </c>
      <c r="K5" s="13" t="s">
        <v>143</v>
      </c>
      <c r="L5" s="13" t="s">
        <v>80</v>
      </c>
      <c r="M5" s="3"/>
      <c r="N5" s="13" t="s">
        <v>143</v>
      </c>
      <c r="O5" s="13" t="s">
        <v>80</v>
      </c>
    </row>
    <row r="6" spans="1:15" x14ac:dyDescent="0.3">
      <c r="A6" s="20" t="s">
        <v>83</v>
      </c>
      <c r="B6" s="21">
        <v>4.8240740740740744</v>
      </c>
      <c r="C6" s="21">
        <v>1.888621629128808</v>
      </c>
      <c r="D6" s="22">
        <v>108</v>
      </c>
      <c r="F6" s="20" t="s">
        <v>83</v>
      </c>
      <c r="G6" s="21">
        <v>5.038602941176471</v>
      </c>
      <c r="H6" s="21">
        <v>2.4809362792696072</v>
      </c>
      <c r="I6" s="22">
        <v>544</v>
      </c>
      <c r="K6" t="s">
        <v>81</v>
      </c>
      <c r="L6" t="s">
        <v>82</v>
      </c>
      <c r="N6" t="s">
        <v>81</v>
      </c>
      <c r="O6" t="s">
        <v>82</v>
      </c>
    </row>
    <row r="7" spans="1:15" x14ac:dyDescent="0.3">
      <c r="A7" s="20" t="s">
        <v>84</v>
      </c>
      <c r="B7" s="21">
        <v>4.12</v>
      </c>
      <c r="C7" s="21">
        <v>2.0573389798866204</v>
      </c>
      <c r="D7" s="22">
        <v>175</v>
      </c>
      <c r="F7" s="20" t="s">
        <v>84</v>
      </c>
      <c r="G7" s="21">
        <v>3.9970674486803519</v>
      </c>
      <c r="H7" s="21">
        <v>2.1136788861301969</v>
      </c>
      <c r="I7" s="22">
        <v>341</v>
      </c>
      <c r="K7">
        <f>B6*D6</f>
        <v>521</v>
      </c>
      <c r="L7" s="23">
        <f>C6^2/D6</f>
        <v>3.3026774611232899E-2</v>
      </c>
      <c r="N7">
        <f>G6*I6</f>
        <v>2741</v>
      </c>
      <c r="O7" s="23">
        <f>H6^2/I6</f>
        <v>1.1314420628301696E-2</v>
      </c>
    </row>
    <row r="8" spans="1:15" x14ac:dyDescent="0.3">
      <c r="A8" s="20" t="s">
        <v>85</v>
      </c>
      <c r="B8" s="21">
        <v>4.6842105263157894</v>
      </c>
      <c r="C8" s="21">
        <v>2.2397916569776455</v>
      </c>
      <c r="D8" s="22">
        <v>361</v>
      </c>
      <c r="F8" s="20" t="s">
        <v>85</v>
      </c>
      <c r="G8" s="21">
        <v>4.8991323210412148</v>
      </c>
      <c r="H8" s="21">
        <v>2.355859768886698</v>
      </c>
      <c r="I8" s="22">
        <v>922</v>
      </c>
      <c r="K8">
        <f t="shared" ref="K8:K61" si="0">B7*D7</f>
        <v>721</v>
      </c>
      <c r="L8" s="23">
        <f t="shared" ref="L8:L61" si="1">C7^2/D7</f>
        <v>2.4186535303776683E-2</v>
      </c>
      <c r="N8">
        <f t="shared" ref="N8:N61" si="2">G7*I7</f>
        <v>1363</v>
      </c>
      <c r="O8" s="23">
        <f t="shared" ref="O8:O61" si="3">H7^2/I7</f>
        <v>1.3101578984377098E-2</v>
      </c>
    </row>
    <row r="9" spans="1:15" x14ac:dyDescent="0.3">
      <c r="A9" s="20" t="s">
        <v>86</v>
      </c>
      <c r="B9" s="21">
        <v>5.3057324840764331</v>
      </c>
      <c r="C9" s="21">
        <v>2.6635929525782425</v>
      </c>
      <c r="D9" s="22">
        <v>314</v>
      </c>
      <c r="F9" s="20" t="s">
        <v>86</v>
      </c>
      <c r="G9" s="21">
        <v>5.328125</v>
      </c>
      <c r="H9" s="21">
        <v>2.5751977983812044</v>
      </c>
      <c r="I9" s="22">
        <v>128</v>
      </c>
      <c r="K9">
        <f t="shared" si="0"/>
        <v>1691</v>
      </c>
      <c r="L9" s="23">
        <f t="shared" si="1"/>
        <v>1.3896583564173592E-2</v>
      </c>
      <c r="N9">
        <f t="shared" si="2"/>
        <v>4517</v>
      </c>
      <c r="O9" s="23">
        <f t="shared" si="3"/>
        <v>6.0196043933393563E-3</v>
      </c>
    </row>
    <row r="10" spans="1:15" x14ac:dyDescent="0.3">
      <c r="A10" s="20" t="s">
        <v>87</v>
      </c>
      <c r="B10" s="21">
        <v>5.3250000000000002</v>
      </c>
      <c r="C10" s="21">
        <v>2.2771257118432633</v>
      </c>
      <c r="D10" s="22">
        <v>200</v>
      </c>
      <c r="F10" s="20" t="s">
        <v>87</v>
      </c>
      <c r="G10" s="21">
        <v>5.1067961165048548</v>
      </c>
      <c r="H10" s="21">
        <v>2.3365223687619876</v>
      </c>
      <c r="I10" s="22">
        <v>309</v>
      </c>
      <c r="K10">
        <f t="shared" si="0"/>
        <v>1666</v>
      </c>
      <c r="L10" s="23">
        <f t="shared" si="1"/>
        <v>2.2594673302625733E-2</v>
      </c>
      <c r="N10">
        <f t="shared" si="2"/>
        <v>682</v>
      </c>
      <c r="O10" s="23">
        <f t="shared" si="3"/>
        <v>5.1809716412401584E-2</v>
      </c>
    </row>
    <row r="11" spans="1:15" x14ac:dyDescent="0.3">
      <c r="A11" s="20" t="s">
        <v>88</v>
      </c>
      <c r="B11" s="21">
        <v>4.3098591549295771</v>
      </c>
      <c r="C11" s="21">
        <v>2.1644717282674151</v>
      </c>
      <c r="D11" s="22">
        <v>426</v>
      </c>
      <c r="F11" s="20" t="s">
        <v>88</v>
      </c>
      <c r="G11" s="21">
        <v>4.3589743589743586</v>
      </c>
      <c r="H11" s="21">
        <v>1.9229177652971774</v>
      </c>
      <c r="I11" s="22">
        <v>117</v>
      </c>
      <c r="K11">
        <f t="shared" si="0"/>
        <v>1065</v>
      </c>
      <c r="L11" s="23">
        <f t="shared" si="1"/>
        <v>2.592650753768844E-2</v>
      </c>
      <c r="N11">
        <f t="shared" si="2"/>
        <v>1578.0000000000002</v>
      </c>
      <c r="O11" s="23">
        <f t="shared" si="3"/>
        <v>1.7667756568689737E-2</v>
      </c>
    </row>
    <row r="12" spans="1:15" x14ac:dyDescent="0.3">
      <c r="A12" s="20" t="s">
        <v>89</v>
      </c>
      <c r="B12" s="21">
        <v>4.4604591836734695</v>
      </c>
      <c r="C12" s="21">
        <v>2.2491020585673063</v>
      </c>
      <c r="D12" s="22">
        <v>784</v>
      </c>
      <c r="F12" s="20" t="s">
        <v>89</v>
      </c>
      <c r="G12" s="21">
        <v>4.3497942386831276</v>
      </c>
      <c r="H12" s="21">
        <v>2.1900757893503662</v>
      </c>
      <c r="I12" s="22">
        <v>729</v>
      </c>
      <c r="K12">
        <f t="shared" si="0"/>
        <v>1835.9999999999998</v>
      </c>
      <c r="L12" s="23">
        <f t="shared" si="1"/>
        <v>1.0997506719410636E-2</v>
      </c>
      <c r="N12">
        <f t="shared" si="2"/>
        <v>509.99999999999994</v>
      </c>
      <c r="O12" s="23">
        <f t="shared" si="3"/>
        <v>3.1603527624747788E-2</v>
      </c>
    </row>
    <row r="13" spans="1:15" x14ac:dyDescent="0.3">
      <c r="A13" s="20" t="s">
        <v>90</v>
      </c>
      <c r="B13" s="21">
        <v>5.875</v>
      </c>
      <c r="C13" s="21">
        <v>2.642668282659387</v>
      </c>
      <c r="D13" s="22">
        <v>24</v>
      </c>
      <c r="F13" s="20" t="s">
        <v>90</v>
      </c>
      <c r="G13" s="21">
        <v>6.0386473429951693</v>
      </c>
      <c r="H13" s="21">
        <v>2.6303231015738944</v>
      </c>
      <c r="I13" s="22">
        <v>414</v>
      </c>
      <c r="K13">
        <f t="shared" si="0"/>
        <v>3497</v>
      </c>
      <c r="L13" s="23">
        <f t="shared" si="1"/>
        <v>6.4521174360353244E-3</v>
      </c>
      <c r="N13">
        <f t="shared" si="2"/>
        <v>3171</v>
      </c>
      <c r="O13" s="23">
        <f t="shared" si="3"/>
        <v>6.5794677134411927E-3</v>
      </c>
    </row>
    <row r="14" spans="1:15" x14ac:dyDescent="0.3">
      <c r="A14" s="20" t="s">
        <v>91</v>
      </c>
      <c r="B14" s="21">
        <v>5.6327985739750446</v>
      </c>
      <c r="C14" s="21">
        <v>2.4829261633341799</v>
      </c>
      <c r="D14" s="22">
        <v>561</v>
      </c>
      <c r="F14" s="20" t="s">
        <v>91</v>
      </c>
      <c r="G14" s="21">
        <v>6.0578512396694215</v>
      </c>
      <c r="H14" s="21">
        <v>2.5215679354405061</v>
      </c>
      <c r="I14" s="22">
        <v>1331</v>
      </c>
      <c r="K14">
        <f t="shared" si="0"/>
        <v>141</v>
      </c>
      <c r="L14" s="23">
        <f t="shared" si="1"/>
        <v>0.29098731884057977</v>
      </c>
      <c r="N14">
        <f t="shared" si="2"/>
        <v>2500</v>
      </c>
      <c r="O14" s="23">
        <f t="shared" si="3"/>
        <v>1.6711593281819592E-2</v>
      </c>
    </row>
    <row r="15" spans="1:15" ht="28.8" x14ac:dyDescent="0.3">
      <c r="A15" s="20" t="s">
        <v>92</v>
      </c>
      <c r="B15" s="21">
        <v>4.7567886658795748</v>
      </c>
      <c r="C15" s="21">
        <v>2.2826041868280216</v>
      </c>
      <c r="D15" s="22">
        <v>847</v>
      </c>
      <c r="F15" s="20" t="s">
        <v>92</v>
      </c>
      <c r="G15" s="21">
        <v>4.8631205673758862</v>
      </c>
      <c r="H15" s="21">
        <v>2.287774504970963</v>
      </c>
      <c r="I15" s="22">
        <v>1410</v>
      </c>
      <c r="K15">
        <f t="shared" si="0"/>
        <v>3160</v>
      </c>
      <c r="L15" s="23">
        <f t="shared" si="1"/>
        <v>1.0989166368216383E-2</v>
      </c>
      <c r="N15">
        <f t="shared" si="2"/>
        <v>8063</v>
      </c>
      <c r="O15" s="23">
        <f t="shared" si="3"/>
        <v>4.7770885447345575E-3</v>
      </c>
    </row>
    <row r="16" spans="1:15" x14ac:dyDescent="0.3">
      <c r="A16" s="20" t="s">
        <v>93</v>
      </c>
      <c r="B16" s="21">
        <v>4.9836065573770494</v>
      </c>
      <c r="C16" s="21">
        <v>2.3069553709582267</v>
      </c>
      <c r="D16" s="22">
        <v>122</v>
      </c>
      <c r="F16" s="20" t="s">
        <v>93</v>
      </c>
      <c r="G16" s="21">
        <v>4.6769230769230772</v>
      </c>
      <c r="H16" s="21">
        <v>2.3422108969842759</v>
      </c>
      <c r="I16" s="22">
        <v>260</v>
      </c>
      <c r="K16">
        <f t="shared" si="0"/>
        <v>4029</v>
      </c>
      <c r="L16" s="23">
        <f t="shared" si="1"/>
        <v>6.1514543963693191E-3</v>
      </c>
      <c r="N16">
        <f t="shared" si="2"/>
        <v>6856.9999999999991</v>
      </c>
      <c r="O16" s="23">
        <f t="shared" si="3"/>
        <v>3.7119944578688901E-3</v>
      </c>
    </row>
    <row r="17" spans="1:15" x14ac:dyDescent="0.3">
      <c r="A17" s="20" t="s">
        <v>94</v>
      </c>
      <c r="B17" s="21">
        <v>5.090185676392573</v>
      </c>
      <c r="C17" s="21">
        <v>2.4336800606195639</v>
      </c>
      <c r="D17" s="22">
        <v>754</v>
      </c>
      <c r="F17" s="20" t="s">
        <v>94</v>
      </c>
      <c r="G17" s="21">
        <v>5.3597359735973598</v>
      </c>
      <c r="H17" s="21">
        <v>2.4567591222422052</v>
      </c>
      <c r="I17" s="22">
        <v>606</v>
      </c>
      <c r="K17">
        <f t="shared" si="0"/>
        <v>608</v>
      </c>
      <c r="L17" s="23">
        <f t="shared" si="1"/>
        <v>4.3623303963877119E-2</v>
      </c>
      <c r="N17">
        <f t="shared" si="2"/>
        <v>1216</v>
      </c>
      <c r="O17" s="23">
        <f t="shared" si="3"/>
        <v>2.1099814945968794E-2</v>
      </c>
    </row>
    <row r="18" spans="1:15" x14ac:dyDescent="0.3">
      <c r="A18" s="20" t="s">
        <v>95</v>
      </c>
      <c r="B18" s="21">
        <v>5.0544217687074831</v>
      </c>
      <c r="C18" s="21">
        <v>2.2814949680156693</v>
      </c>
      <c r="D18" s="22">
        <v>294</v>
      </c>
      <c r="F18" s="20" t="s">
        <v>95</v>
      </c>
      <c r="G18" s="21">
        <v>5.365591397849462</v>
      </c>
      <c r="H18" s="21">
        <v>2.4441405236139411</v>
      </c>
      <c r="I18" s="22">
        <v>558</v>
      </c>
      <c r="K18">
        <f t="shared" si="0"/>
        <v>3838</v>
      </c>
      <c r="L18" s="23">
        <f t="shared" si="1"/>
        <v>7.8551706067072208E-3</v>
      </c>
      <c r="N18">
        <f t="shared" si="2"/>
        <v>3248</v>
      </c>
      <c r="O18" s="23">
        <f t="shared" si="3"/>
        <v>9.9598438691753961E-3</v>
      </c>
    </row>
    <row r="19" spans="1:15" x14ac:dyDescent="0.3">
      <c r="A19" s="20" t="s">
        <v>96</v>
      </c>
      <c r="B19" s="21">
        <v>5.1575342465753424</v>
      </c>
      <c r="C19" s="21">
        <v>2.6462422444025155</v>
      </c>
      <c r="D19" s="22">
        <v>146</v>
      </c>
      <c r="F19" s="20" t="s">
        <v>96</v>
      </c>
      <c r="G19" s="21">
        <v>5.083333333333333</v>
      </c>
      <c r="H19" s="21">
        <v>2.320723502651183</v>
      </c>
      <c r="I19" s="22">
        <v>276</v>
      </c>
      <c r="K19">
        <f t="shared" si="0"/>
        <v>1486</v>
      </c>
      <c r="L19" s="23">
        <f t="shared" si="1"/>
        <v>1.770482751388034E-2</v>
      </c>
      <c r="N19">
        <f t="shared" si="2"/>
        <v>2994</v>
      </c>
      <c r="O19" s="23">
        <f t="shared" si="3"/>
        <v>1.0705775804967437E-2</v>
      </c>
    </row>
    <row r="20" spans="1:15" x14ac:dyDescent="0.3">
      <c r="A20" s="20" t="s">
        <v>97</v>
      </c>
      <c r="B20" s="21">
        <v>4.4992679355783309</v>
      </c>
      <c r="C20" s="21">
        <v>2.2099314734296227</v>
      </c>
      <c r="D20" s="22">
        <v>683</v>
      </c>
      <c r="F20" s="20" t="s">
        <v>97</v>
      </c>
      <c r="G20" s="21">
        <v>4.4058514628657166</v>
      </c>
      <c r="H20" s="21">
        <v>2.1973630044021748</v>
      </c>
      <c r="I20" s="22">
        <v>1333</v>
      </c>
      <c r="K20">
        <f t="shared" si="0"/>
        <v>753</v>
      </c>
      <c r="L20" s="23">
        <f t="shared" si="1"/>
        <v>4.7963000110003172E-2</v>
      </c>
      <c r="N20">
        <f t="shared" si="2"/>
        <v>1403</v>
      </c>
      <c r="O20" s="23">
        <f t="shared" si="3"/>
        <v>1.9513614404918753E-2</v>
      </c>
    </row>
    <row r="21" spans="1:15" x14ac:dyDescent="0.3">
      <c r="A21" s="20" t="s">
        <v>98</v>
      </c>
      <c r="B21" s="21">
        <v>5.2664041994750654</v>
      </c>
      <c r="C21" s="21">
        <v>2.465243268431081</v>
      </c>
      <c r="D21" s="22">
        <v>762</v>
      </c>
      <c r="F21" s="20" t="s">
        <v>98</v>
      </c>
      <c r="G21" s="21">
        <v>5.2455172413793107</v>
      </c>
      <c r="H21" s="21">
        <v>2.3541129902878715</v>
      </c>
      <c r="I21" s="22">
        <v>725</v>
      </c>
      <c r="K21">
        <f t="shared" si="0"/>
        <v>3073</v>
      </c>
      <c r="L21" s="23">
        <f t="shared" si="1"/>
        <v>7.1505082243848066E-3</v>
      </c>
      <c r="N21">
        <f t="shared" si="2"/>
        <v>5873</v>
      </c>
      <c r="O21" s="23">
        <f t="shared" si="3"/>
        <v>3.622208682007016E-3</v>
      </c>
    </row>
    <row r="22" spans="1:15" x14ac:dyDescent="0.3">
      <c r="A22" s="20" t="s">
        <v>99</v>
      </c>
      <c r="B22" s="21">
        <v>4.8526119402985071</v>
      </c>
      <c r="C22" s="21">
        <v>2.4277817047950454</v>
      </c>
      <c r="D22" s="22">
        <v>536</v>
      </c>
      <c r="F22" s="20" t="s">
        <v>99</v>
      </c>
      <c r="G22" s="21">
        <v>5.1094470046082954</v>
      </c>
      <c r="H22" s="21">
        <v>2.5767576468616507</v>
      </c>
      <c r="I22" s="22">
        <v>868</v>
      </c>
      <c r="K22">
        <f t="shared" si="0"/>
        <v>4013</v>
      </c>
      <c r="L22" s="23">
        <f t="shared" si="1"/>
        <v>7.9756225361479784E-3</v>
      </c>
      <c r="N22">
        <f t="shared" si="2"/>
        <v>3803.0000000000005</v>
      </c>
      <c r="O22" s="23">
        <f t="shared" si="3"/>
        <v>7.643928235920144E-3</v>
      </c>
    </row>
    <row r="23" spans="1:15" x14ac:dyDescent="0.3">
      <c r="A23" s="20" t="s">
        <v>100</v>
      </c>
      <c r="B23" s="21">
        <v>5.1832186168469354</v>
      </c>
      <c r="C23" s="21">
        <v>2.4437662946122338</v>
      </c>
      <c r="D23" s="22">
        <v>3051</v>
      </c>
      <c r="F23" s="20" t="s">
        <v>100</v>
      </c>
      <c r="G23" s="21">
        <v>5.1652227722772279</v>
      </c>
      <c r="H23" s="21">
        <v>2.3938802508484067</v>
      </c>
      <c r="I23" s="22">
        <v>3232</v>
      </c>
      <c r="K23">
        <f t="shared" si="0"/>
        <v>2601</v>
      </c>
      <c r="L23" s="23">
        <f t="shared" si="1"/>
        <v>1.099650001145063E-2</v>
      </c>
      <c r="N23">
        <f t="shared" si="2"/>
        <v>4435</v>
      </c>
      <c r="O23" s="23">
        <f t="shared" si="3"/>
        <v>7.6494008878571322E-3</v>
      </c>
    </row>
    <row r="24" spans="1:15" x14ac:dyDescent="0.3">
      <c r="A24" s="20" t="s">
        <v>101</v>
      </c>
      <c r="B24" s="21">
        <v>4.8715083798882679</v>
      </c>
      <c r="C24" s="21">
        <v>2.5769556691951063</v>
      </c>
      <c r="D24" s="22">
        <v>179</v>
      </c>
      <c r="F24" s="20" t="s">
        <v>101</v>
      </c>
      <c r="G24" s="21">
        <v>4.9407665505226479</v>
      </c>
      <c r="H24" s="21">
        <v>2.1401857897251717</v>
      </c>
      <c r="I24" s="22">
        <v>287</v>
      </c>
      <c r="K24">
        <f t="shared" si="0"/>
        <v>15814</v>
      </c>
      <c r="L24" s="23">
        <f t="shared" si="1"/>
        <v>1.9573889553204877E-3</v>
      </c>
      <c r="N24">
        <f t="shared" si="2"/>
        <v>16694</v>
      </c>
      <c r="O24" s="23">
        <f t="shared" si="3"/>
        <v>1.7731010691219155E-3</v>
      </c>
    </row>
    <row r="25" spans="1:15" x14ac:dyDescent="0.3">
      <c r="A25" s="20" t="s">
        <v>102</v>
      </c>
      <c r="B25" s="21">
        <v>4.9637850467289724</v>
      </c>
      <c r="C25" s="21">
        <v>2.4326909357394273</v>
      </c>
      <c r="D25" s="22">
        <v>856</v>
      </c>
      <c r="F25" s="20" t="s">
        <v>102</v>
      </c>
      <c r="G25" s="21">
        <v>4.78125</v>
      </c>
      <c r="H25" s="21">
        <v>2.3843854800864435</v>
      </c>
      <c r="I25" s="22">
        <v>256</v>
      </c>
      <c r="K25">
        <f t="shared" si="0"/>
        <v>872</v>
      </c>
      <c r="L25" s="23">
        <f t="shared" si="1"/>
        <v>3.7098885592160888E-2</v>
      </c>
      <c r="N25">
        <f t="shared" si="2"/>
        <v>1418</v>
      </c>
      <c r="O25" s="23">
        <f t="shared" si="3"/>
        <v>1.5959565207461873E-2</v>
      </c>
    </row>
    <row r="26" spans="1:15" x14ac:dyDescent="0.3">
      <c r="A26" s="20" t="s">
        <v>103</v>
      </c>
      <c r="B26" s="21">
        <v>4.4993597951344428</v>
      </c>
      <c r="C26" s="21">
        <v>2.224506705575128</v>
      </c>
      <c r="D26" s="22">
        <v>1562</v>
      </c>
      <c r="F26" s="20" t="s">
        <v>103</v>
      </c>
      <c r="G26" s="21">
        <v>4.3536189069423932</v>
      </c>
      <c r="H26" s="21">
        <v>2.1890360644284028</v>
      </c>
      <c r="I26" s="22">
        <v>3385</v>
      </c>
      <c r="K26">
        <f t="shared" si="0"/>
        <v>4249</v>
      </c>
      <c r="L26" s="23">
        <f t="shared" si="1"/>
        <v>6.9135340990990309E-3</v>
      </c>
      <c r="N26">
        <f t="shared" si="2"/>
        <v>1224</v>
      </c>
      <c r="O26" s="23">
        <f t="shared" si="3"/>
        <v>2.2208180147058824E-2</v>
      </c>
    </row>
    <row r="27" spans="1:15" x14ac:dyDescent="0.3">
      <c r="A27" s="20" t="s">
        <v>104</v>
      </c>
      <c r="B27" s="21">
        <v>4.5707964601769913</v>
      </c>
      <c r="C27" s="21">
        <v>2.2738779959816746</v>
      </c>
      <c r="D27" s="22">
        <v>226</v>
      </c>
      <c r="F27" s="20" t="s">
        <v>104</v>
      </c>
      <c r="G27" s="21">
        <v>4.722713864306785</v>
      </c>
      <c r="H27" s="21">
        <v>2.4018823382914829</v>
      </c>
      <c r="I27" s="22">
        <v>339</v>
      </c>
      <c r="K27">
        <f t="shared" si="0"/>
        <v>7028</v>
      </c>
      <c r="L27" s="23">
        <f t="shared" si="1"/>
        <v>3.1680090161003262E-3</v>
      </c>
      <c r="N27">
        <f t="shared" si="2"/>
        <v>14737</v>
      </c>
      <c r="O27" s="23">
        <f t="shared" si="3"/>
        <v>1.4156215336390519E-3</v>
      </c>
    </row>
    <row r="28" spans="1:15" x14ac:dyDescent="0.3">
      <c r="A28" s="20" t="s">
        <v>105</v>
      </c>
      <c r="B28" s="21">
        <v>4.5909090909090908</v>
      </c>
      <c r="C28" s="21">
        <v>2.378041255719451</v>
      </c>
      <c r="D28" s="22">
        <v>154</v>
      </c>
      <c r="F28" s="20" t="s">
        <v>105</v>
      </c>
      <c r="G28" s="21">
        <v>4.2149532710280377</v>
      </c>
      <c r="H28" s="21">
        <v>2.3823361855402734</v>
      </c>
      <c r="I28" s="22">
        <v>321</v>
      </c>
      <c r="K28">
        <f t="shared" si="0"/>
        <v>1033</v>
      </c>
      <c r="L28" s="23">
        <f t="shared" si="1"/>
        <v>2.2878412126591315E-2</v>
      </c>
      <c r="N28">
        <f t="shared" si="2"/>
        <v>1601</v>
      </c>
      <c r="O28" s="23">
        <f t="shared" si="3"/>
        <v>1.7017813471966257E-2</v>
      </c>
    </row>
    <row r="29" spans="1:15" x14ac:dyDescent="0.3">
      <c r="A29" s="20" t="s">
        <v>106</v>
      </c>
      <c r="B29" s="21">
        <v>4.296815286624204</v>
      </c>
      <c r="C29" s="21">
        <v>2.1493479190947755</v>
      </c>
      <c r="D29" s="22">
        <v>785</v>
      </c>
      <c r="F29" s="20" t="s">
        <v>106</v>
      </c>
      <c r="G29" s="21">
        <v>3.9112021857923498</v>
      </c>
      <c r="H29" s="21">
        <v>2.128314793579599</v>
      </c>
      <c r="I29" s="22">
        <v>732</v>
      </c>
      <c r="K29">
        <f t="shared" si="0"/>
        <v>707</v>
      </c>
      <c r="L29" s="23">
        <f t="shared" si="1"/>
        <v>3.6721300090284049E-2</v>
      </c>
      <c r="N29">
        <f t="shared" si="2"/>
        <v>1353.0000000000002</v>
      </c>
      <c r="O29" s="23">
        <f t="shared" si="3"/>
        <v>1.7680765423472213E-2</v>
      </c>
    </row>
    <row r="30" spans="1:15" x14ac:dyDescent="0.3">
      <c r="A30" s="20" t="s">
        <v>107</v>
      </c>
      <c r="B30" s="21">
        <v>4.5647058823529409</v>
      </c>
      <c r="C30" s="21">
        <v>2.1007018203055416</v>
      </c>
      <c r="D30" s="22">
        <v>170</v>
      </c>
      <c r="F30" s="20" t="s">
        <v>107</v>
      </c>
      <c r="G30" s="21">
        <v>4.691699604743083</v>
      </c>
      <c r="H30" s="21">
        <v>2.4704223091599302</v>
      </c>
      <c r="I30" s="22">
        <v>253</v>
      </c>
      <c r="K30">
        <f t="shared" si="0"/>
        <v>3373</v>
      </c>
      <c r="L30" s="23">
        <f t="shared" si="1"/>
        <v>5.8849636653720274E-3</v>
      </c>
      <c r="N30">
        <f t="shared" si="2"/>
        <v>2863</v>
      </c>
      <c r="O30" s="23">
        <f t="shared" si="3"/>
        <v>6.1881473505051516E-3</v>
      </c>
    </row>
    <row r="31" spans="1:15" x14ac:dyDescent="0.3">
      <c r="A31" s="20" t="s">
        <v>108</v>
      </c>
      <c r="B31" s="21">
        <v>4.5642458100558656</v>
      </c>
      <c r="C31" s="21">
        <v>2.2411012205634528</v>
      </c>
      <c r="D31" s="22">
        <v>179</v>
      </c>
      <c r="F31" s="20" t="s">
        <v>108</v>
      </c>
      <c r="G31" s="21">
        <v>4.166666666666667</v>
      </c>
      <c r="H31" s="21">
        <v>2.0421761580627162</v>
      </c>
      <c r="I31" s="22">
        <v>132</v>
      </c>
      <c r="K31">
        <f t="shared" si="0"/>
        <v>776</v>
      </c>
      <c r="L31" s="23">
        <f t="shared" si="1"/>
        <v>2.5958518457853037E-2</v>
      </c>
      <c r="N31">
        <f t="shared" si="2"/>
        <v>1187</v>
      </c>
      <c r="O31" s="23">
        <f t="shared" si="3"/>
        <v>2.4122475832391629E-2</v>
      </c>
    </row>
    <row r="32" spans="1:15" x14ac:dyDescent="0.3">
      <c r="A32" s="20" t="s">
        <v>109</v>
      </c>
      <c r="B32" s="21">
        <v>4.166666666666667</v>
      </c>
      <c r="C32" s="21">
        <v>1.7689583045244643</v>
      </c>
      <c r="D32" s="22">
        <v>90</v>
      </c>
      <c r="F32" s="20" t="s">
        <v>109</v>
      </c>
      <c r="G32" s="21">
        <v>4.8903225806451616</v>
      </c>
      <c r="H32" s="21">
        <v>2.3398516490200545</v>
      </c>
      <c r="I32" s="22">
        <v>155</v>
      </c>
      <c r="K32">
        <f t="shared" si="0"/>
        <v>817</v>
      </c>
      <c r="L32" s="23">
        <f t="shared" si="1"/>
        <v>2.8058852965424569E-2</v>
      </c>
      <c r="N32">
        <f t="shared" si="2"/>
        <v>550</v>
      </c>
      <c r="O32" s="23">
        <f t="shared" si="3"/>
        <v>3.1594571670907547E-2</v>
      </c>
    </row>
    <row r="33" spans="1:15" x14ac:dyDescent="0.3">
      <c r="A33" s="20" t="s">
        <v>110</v>
      </c>
      <c r="B33" s="21">
        <v>3.9928120874284878</v>
      </c>
      <c r="C33" s="21">
        <v>2.1098308272844948</v>
      </c>
      <c r="D33" s="22">
        <v>6817</v>
      </c>
      <c r="F33" s="20" t="s">
        <v>110</v>
      </c>
      <c r="G33" s="21">
        <v>3.9350949204720371</v>
      </c>
      <c r="H33" s="21">
        <v>2.1050533072706186</v>
      </c>
      <c r="I33" s="22">
        <v>3898</v>
      </c>
      <c r="K33">
        <f t="shared" si="0"/>
        <v>375</v>
      </c>
      <c r="L33" s="23">
        <f t="shared" si="1"/>
        <v>3.476903870162297E-2</v>
      </c>
      <c r="N33">
        <f t="shared" si="2"/>
        <v>758</v>
      </c>
      <c r="O33" s="23">
        <f t="shared" si="3"/>
        <v>3.5321972512399151E-2</v>
      </c>
    </row>
    <row r="34" spans="1:15" x14ac:dyDescent="0.3">
      <c r="A34" s="20" t="s">
        <v>111</v>
      </c>
      <c r="B34" s="21">
        <v>4.147239263803681</v>
      </c>
      <c r="C34" s="21">
        <v>2.228416724205875</v>
      </c>
      <c r="D34" s="22">
        <v>163</v>
      </c>
      <c r="F34" s="20" t="s">
        <v>111</v>
      </c>
      <c r="G34" s="21">
        <v>3.696280991735537</v>
      </c>
      <c r="H34" s="21">
        <v>1.9604544334098783</v>
      </c>
      <c r="I34" s="22">
        <v>484</v>
      </c>
      <c r="K34">
        <f t="shared" si="0"/>
        <v>27219</v>
      </c>
      <c r="L34" s="23">
        <f t="shared" si="1"/>
        <v>6.5298314797711244E-4</v>
      </c>
      <c r="N34">
        <f t="shared" si="2"/>
        <v>15339</v>
      </c>
      <c r="O34" s="23">
        <f t="shared" si="3"/>
        <v>1.1368007764112286E-3</v>
      </c>
    </row>
    <row r="35" spans="1:15" x14ac:dyDescent="0.3">
      <c r="A35" s="20" t="s">
        <v>112</v>
      </c>
      <c r="B35" s="21">
        <v>4.9013840830449826</v>
      </c>
      <c r="C35" s="21">
        <v>2.3592422632450227</v>
      </c>
      <c r="D35" s="22">
        <v>1156</v>
      </c>
      <c r="F35" s="20" t="s">
        <v>112</v>
      </c>
      <c r="G35" s="21">
        <v>4.8716875871687586</v>
      </c>
      <c r="H35" s="21">
        <v>2.3007756944379989</v>
      </c>
      <c r="I35" s="22">
        <v>717</v>
      </c>
      <c r="K35">
        <f t="shared" si="0"/>
        <v>676</v>
      </c>
      <c r="L35" s="23">
        <f t="shared" si="1"/>
        <v>3.0465282801965903E-2</v>
      </c>
      <c r="N35">
        <f t="shared" si="2"/>
        <v>1789</v>
      </c>
      <c r="O35" s="23">
        <f t="shared" si="3"/>
        <v>7.9408710443728252E-3</v>
      </c>
    </row>
    <row r="36" spans="1:15" x14ac:dyDescent="0.3">
      <c r="A36" s="20" t="s">
        <v>113</v>
      </c>
      <c r="B36" s="21">
        <v>4.3012048192771086</v>
      </c>
      <c r="C36" s="21">
        <v>2.2725023263774946</v>
      </c>
      <c r="D36" s="22">
        <v>83</v>
      </c>
      <c r="F36" s="20" t="s">
        <v>113</v>
      </c>
      <c r="G36" s="21">
        <v>4.4805194805194803</v>
      </c>
      <c r="H36" s="21">
        <v>2.2746335136294027</v>
      </c>
      <c r="I36" s="22">
        <v>77</v>
      </c>
      <c r="K36">
        <f t="shared" si="0"/>
        <v>5666</v>
      </c>
      <c r="L36" s="23">
        <f t="shared" si="1"/>
        <v>4.8148997030116759E-3</v>
      </c>
      <c r="N36">
        <f t="shared" si="2"/>
        <v>3493</v>
      </c>
      <c r="O36" s="23">
        <f t="shared" si="3"/>
        <v>7.3829411382380136E-3</v>
      </c>
    </row>
    <row r="37" spans="1:15" x14ac:dyDescent="0.3">
      <c r="A37" s="20" t="s">
        <v>114</v>
      </c>
      <c r="B37" s="21">
        <v>4.8840579710144931</v>
      </c>
      <c r="C37" s="21">
        <v>2.3243316715224975</v>
      </c>
      <c r="D37" s="22">
        <v>138</v>
      </c>
      <c r="F37" s="20" t="s">
        <v>114</v>
      </c>
      <c r="G37" s="21">
        <v>4.7892976588628766</v>
      </c>
      <c r="H37" s="21">
        <v>2.5473540374886912</v>
      </c>
      <c r="I37" s="22">
        <v>299</v>
      </c>
      <c r="K37">
        <f t="shared" si="0"/>
        <v>357</v>
      </c>
      <c r="L37" s="23">
        <f t="shared" si="1"/>
        <v>6.2220082209531624E-2</v>
      </c>
      <c r="N37">
        <f t="shared" si="2"/>
        <v>345</v>
      </c>
      <c r="O37" s="23">
        <f t="shared" si="3"/>
        <v>6.719425482241613E-2</v>
      </c>
    </row>
    <row r="38" spans="1:15" x14ac:dyDescent="0.3">
      <c r="A38" s="20" t="s">
        <v>115</v>
      </c>
      <c r="B38" s="21">
        <v>5.4865671641791041</v>
      </c>
      <c r="C38" s="21">
        <v>2.369775724145835</v>
      </c>
      <c r="D38" s="22">
        <v>335</v>
      </c>
      <c r="F38" s="20" t="s">
        <v>115</v>
      </c>
      <c r="G38" s="21">
        <v>5.4749999999999996</v>
      </c>
      <c r="H38" s="21">
        <v>2.4331713447985699</v>
      </c>
      <c r="I38" s="22">
        <v>760</v>
      </c>
      <c r="K38">
        <f t="shared" si="0"/>
        <v>674</v>
      </c>
      <c r="L38" s="23">
        <f t="shared" si="1"/>
        <v>3.9148679124946142E-2</v>
      </c>
      <c r="N38">
        <f t="shared" si="2"/>
        <v>1432</v>
      </c>
      <c r="O38" s="23">
        <f t="shared" si="3"/>
        <v>2.1702383251872695E-2</v>
      </c>
    </row>
    <row r="39" spans="1:15" x14ac:dyDescent="0.3">
      <c r="A39" s="20" t="s">
        <v>116</v>
      </c>
      <c r="B39" s="21">
        <v>4.8904761904761909</v>
      </c>
      <c r="C39" s="21">
        <v>2.0871914606020932</v>
      </c>
      <c r="D39" s="22">
        <v>210</v>
      </c>
      <c r="F39" s="20" t="s">
        <v>116</v>
      </c>
      <c r="G39" s="21">
        <v>4.7857948139797069</v>
      </c>
      <c r="H39" s="21">
        <v>2.35871684677682</v>
      </c>
      <c r="I39" s="22">
        <v>887</v>
      </c>
      <c r="K39">
        <f t="shared" si="0"/>
        <v>1837.9999999999998</v>
      </c>
      <c r="L39" s="23">
        <f t="shared" si="1"/>
        <v>1.6763692485823632E-2</v>
      </c>
      <c r="N39">
        <f t="shared" si="2"/>
        <v>4161</v>
      </c>
      <c r="O39" s="23">
        <f t="shared" si="3"/>
        <v>7.7898984120380018E-3</v>
      </c>
    </row>
    <row r="40" spans="1:15" x14ac:dyDescent="0.3">
      <c r="A40" s="20" t="s">
        <v>117</v>
      </c>
      <c r="B40" s="21">
        <v>5.1572629051620646</v>
      </c>
      <c r="C40" s="21">
        <v>2.4476240833006955</v>
      </c>
      <c r="D40" s="22">
        <v>833</v>
      </c>
      <c r="F40" s="20" t="s">
        <v>117</v>
      </c>
      <c r="G40" s="21">
        <v>5.3372365339578458</v>
      </c>
      <c r="H40" s="21">
        <v>2.4858039802364953</v>
      </c>
      <c r="I40" s="22">
        <v>854</v>
      </c>
      <c r="K40">
        <f t="shared" si="0"/>
        <v>1027</v>
      </c>
      <c r="L40" s="23">
        <f t="shared" si="1"/>
        <v>2.0744610443858568E-2</v>
      </c>
      <c r="N40">
        <f t="shared" si="2"/>
        <v>4245</v>
      </c>
      <c r="O40" s="23">
        <f t="shared" si="3"/>
        <v>6.2723169822646949E-3</v>
      </c>
    </row>
    <row r="41" spans="1:15" x14ac:dyDescent="0.3">
      <c r="A41" s="20" t="s">
        <v>118</v>
      </c>
      <c r="B41" s="21">
        <v>5.0640243902439028</v>
      </c>
      <c r="C41" s="21">
        <v>2.4937512671897162</v>
      </c>
      <c r="D41" s="22">
        <v>656</v>
      </c>
      <c r="F41" s="20" t="s">
        <v>118</v>
      </c>
      <c r="G41" s="21">
        <v>5.0944444444444441</v>
      </c>
      <c r="H41" s="21">
        <v>2.3043812966115569</v>
      </c>
      <c r="I41" s="22">
        <v>540</v>
      </c>
      <c r="K41">
        <f t="shared" si="0"/>
        <v>4296</v>
      </c>
      <c r="L41" s="23">
        <f t="shared" si="1"/>
        <v>7.1919131490439008E-3</v>
      </c>
      <c r="N41">
        <f t="shared" si="2"/>
        <v>4558</v>
      </c>
      <c r="O41" s="23">
        <f t="shared" si="3"/>
        <v>7.235622281217333E-3</v>
      </c>
    </row>
    <row r="42" spans="1:15" x14ac:dyDescent="0.3">
      <c r="A42" s="20" t="s">
        <v>119</v>
      </c>
      <c r="B42" s="21">
        <v>4.4598183088749126</v>
      </c>
      <c r="C42" s="21">
        <v>2.3793164019087127</v>
      </c>
      <c r="D42" s="22">
        <v>1431</v>
      </c>
      <c r="F42" s="20" t="s">
        <v>119</v>
      </c>
      <c r="G42" s="21">
        <v>4.4341906202723145</v>
      </c>
      <c r="H42" s="21">
        <v>2.2307721492323407</v>
      </c>
      <c r="I42" s="22">
        <v>661</v>
      </c>
      <c r="K42">
        <f t="shared" si="0"/>
        <v>3322.0000000000005</v>
      </c>
      <c r="L42" s="23">
        <f t="shared" si="1"/>
        <v>9.479871010076699E-3</v>
      </c>
      <c r="N42">
        <f t="shared" si="2"/>
        <v>2751</v>
      </c>
      <c r="O42" s="23">
        <f t="shared" si="3"/>
        <v>9.8336540003206661E-3</v>
      </c>
    </row>
    <row r="43" spans="1:15" x14ac:dyDescent="0.3">
      <c r="A43" s="20" t="s">
        <v>120</v>
      </c>
      <c r="B43" s="21">
        <v>4.8358306188925084</v>
      </c>
      <c r="C43" s="21">
        <v>2.2994003690834011</v>
      </c>
      <c r="D43" s="22">
        <v>1535</v>
      </c>
      <c r="F43" s="20" t="s">
        <v>120</v>
      </c>
      <c r="G43" s="21">
        <v>5.0084745762711869</v>
      </c>
      <c r="H43" s="21">
        <v>2.3713197675264546</v>
      </c>
      <c r="I43" s="22">
        <v>354</v>
      </c>
      <c r="K43">
        <f t="shared" si="0"/>
        <v>6382</v>
      </c>
      <c r="L43" s="23">
        <f t="shared" si="1"/>
        <v>3.956077246954454E-3</v>
      </c>
      <c r="N43">
        <f t="shared" si="2"/>
        <v>2931</v>
      </c>
      <c r="O43" s="23">
        <f t="shared" si="3"/>
        <v>7.52850889832175E-3</v>
      </c>
    </row>
    <row r="44" spans="1:15" ht="28.8" x14ac:dyDescent="0.3">
      <c r="A44" s="20" t="s">
        <v>121</v>
      </c>
      <c r="B44" s="21">
        <v>5.2709677419354835</v>
      </c>
      <c r="C44" s="21">
        <v>2.3474486770024283</v>
      </c>
      <c r="D44" s="22">
        <v>155</v>
      </c>
      <c r="F44" s="20" t="s">
        <v>121</v>
      </c>
      <c r="G44" s="21">
        <v>5.3538961038961039</v>
      </c>
      <c r="H44" s="21">
        <v>2.3850957715222476</v>
      </c>
      <c r="I44" s="22">
        <v>308</v>
      </c>
      <c r="K44">
        <f t="shared" si="0"/>
        <v>7423</v>
      </c>
      <c r="L44" s="23">
        <f t="shared" si="1"/>
        <v>3.444457366345851E-3</v>
      </c>
      <c r="N44">
        <f t="shared" si="2"/>
        <v>1773.0000000000002</v>
      </c>
      <c r="O44" s="23">
        <f t="shared" si="3"/>
        <v>1.5884625536332537E-2</v>
      </c>
    </row>
    <row r="45" spans="1:15" x14ac:dyDescent="0.3">
      <c r="A45" s="20" t="s">
        <v>122</v>
      </c>
      <c r="B45" s="21">
        <v>5.2689655172413792</v>
      </c>
      <c r="C45" s="21">
        <v>2.3695263603542784</v>
      </c>
      <c r="D45" s="22">
        <v>145</v>
      </c>
      <c r="F45" s="20" t="s">
        <v>122</v>
      </c>
      <c r="G45" s="21">
        <v>5.4158415841584162</v>
      </c>
      <c r="H45" s="21">
        <v>2.4197436751900843</v>
      </c>
      <c r="I45" s="22">
        <v>707</v>
      </c>
      <c r="K45">
        <f t="shared" si="0"/>
        <v>816.99999999999989</v>
      </c>
      <c r="L45" s="23">
        <f t="shared" si="1"/>
        <v>3.5551711555873881E-2</v>
      </c>
      <c r="N45">
        <f t="shared" si="2"/>
        <v>1649</v>
      </c>
      <c r="O45" s="23">
        <f t="shared" si="3"/>
        <v>1.8469746231601643E-2</v>
      </c>
    </row>
    <row r="46" spans="1:15" x14ac:dyDescent="0.3">
      <c r="A46" s="20" t="s">
        <v>123</v>
      </c>
      <c r="B46" s="21">
        <v>4.5539661898569568</v>
      </c>
      <c r="C46" s="21">
        <v>2.3935705989999652</v>
      </c>
      <c r="D46" s="22">
        <v>769</v>
      </c>
      <c r="F46" s="20" t="s">
        <v>123</v>
      </c>
      <c r="G46" s="21">
        <v>4.5140521205927442</v>
      </c>
      <c r="H46" s="21">
        <v>2.3280172680083453</v>
      </c>
      <c r="I46" s="22">
        <v>1957</v>
      </c>
      <c r="K46">
        <f t="shared" si="0"/>
        <v>764</v>
      </c>
      <c r="L46" s="23">
        <f t="shared" si="1"/>
        <v>3.8721759809750296E-2</v>
      </c>
      <c r="N46">
        <f t="shared" si="2"/>
        <v>3829.0000000000005</v>
      </c>
      <c r="O46" s="23">
        <f t="shared" si="3"/>
        <v>8.2816965397771083E-3</v>
      </c>
    </row>
    <row r="47" spans="1:15" x14ac:dyDescent="0.3">
      <c r="A47" s="20" t="s">
        <v>124</v>
      </c>
      <c r="B47" s="21">
        <v>4.9891540130151846</v>
      </c>
      <c r="C47" s="21">
        <v>2.5043205144852974</v>
      </c>
      <c r="D47" s="22">
        <v>461</v>
      </c>
      <c r="F47" s="20" t="s">
        <v>124</v>
      </c>
      <c r="G47" s="21">
        <v>5.1563342318059302</v>
      </c>
      <c r="H47" s="21">
        <v>2.4178014441062596</v>
      </c>
      <c r="I47" s="22">
        <v>371</v>
      </c>
      <c r="K47">
        <f t="shared" si="0"/>
        <v>3501.9999999999995</v>
      </c>
      <c r="L47" s="23">
        <f t="shared" si="1"/>
        <v>7.4501693269142426E-3</v>
      </c>
      <c r="N47">
        <f t="shared" si="2"/>
        <v>8834</v>
      </c>
      <c r="O47" s="23">
        <f t="shared" si="3"/>
        <v>2.7693737353832598E-3</v>
      </c>
    </row>
    <row r="48" spans="1:15" x14ac:dyDescent="0.3">
      <c r="A48" s="20" t="s">
        <v>125</v>
      </c>
      <c r="B48" s="21">
        <v>5.0308441558441555</v>
      </c>
      <c r="C48" s="21">
        <v>2.4575796014827938</v>
      </c>
      <c r="D48" s="22">
        <v>616</v>
      </c>
      <c r="F48" s="20" t="s">
        <v>125</v>
      </c>
      <c r="G48" s="21">
        <v>4.9936305732484074</v>
      </c>
      <c r="H48" s="21">
        <v>2.4298379895417139</v>
      </c>
      <c r="I48" s="22">
        <v>314</v>
      </c>
      <c r="K48">
        <f t="shared" si="0"/>
        <v>2300</v>
      </c>
      <c r="L48" s="23">
        <f t="shared" si="1"/>
        <v>1.3604384466967254E-2</v>
      </c>
      <c r="N48">
        <f t="shared" si="2"/>
        <v>1913</v>
      </c>
      <c r="O48" s="23">
        <f t="shared" si="3"/>
        <v>1.5756775803564188E-2</v>
      </c>
    </row>
    <row r="49" spans="1:15" x14ac:dyDescent="0.3">
      <c r="A49" s="20" t="s">
        <v>126</v>
      </c>
      <c r="B49" s="21">
        <v>5.1633333333333331</v>
      </c>
      <c r="C49" s="21">
        <v>2.4412951669915262</v>
      </c>
      <c r="D49" s="22">
        <v>600</v>
      </c>
      <c r="F49" s="20" t="s">
        <v>126</v>
      </c>
      <c r="G49" s="21">
        <v>5.0660679923027585</v>
      </c>
      <c r="H49" s="21">
        <v>2.4729856232251564</v>
      </c>
      <c r="I49" s="22">
        <v>1559</v>
      </c>
      <c r="K49">
        <f t="shared" si="0"/>
        <v>3098.9999999999995</v>
      </c>
      <c r="L49" s="23">
        <f t="shared" si="1"/>
        <v>9.804703729909622E-3</v>
      </c>
      <c r="N49">
        <f t="shared" si="2"/>
        <v>1568</v>
      </c>
      <c r="O49" s="23">
        <f t="shared" si="3"/>
        <v>1.8802906545923946E-2</v>
      </c>
    </row>
    <row r="50" spans="1:15" x14ac:dyDescent="0.3">
      <c r="A50" s="20" t="s">
        <v>127</v>
      </c>
      <c r="B50" s="21">
        <v>4.4719298245614034</v>
      </c>
      <c r="C50" s="21">
        <v>2.2769768742242786</v>
      </c>
      <c r="D50" s="22">
        <v>570</v>
      </c>
      <c r="F50" s="20" t="s">
        <v>127</v>
      </c>
      <c r="G50" s="21">
        <v>4.3036093418259025</v>
      </c>
      <c r="H50" s="21">
        <v>2.2644430121791079</v>
      </c>
      <c r="I50" s="22">
        <v>942</v>
      </c>
      <c r="K50">
        <f t="shared" si="0"/>
        <v>3098</v>
      </c>
      <c r="L50" s="23">
        <f t="shared" si="1"/>
        <v>9.9332034872936393E-3</v>
      </c>
      <c r="N50">
        <f t="shared" si="2"/>
        <v>7898.0000000000009</v>
      </c>
      <c r="O50" s="23">
        <f t="shared" si="3"/>
        <v>3.922808141551196E-3</v>
      </c>
    </row>
    <row r="51" spans="1:15" x14ac:dyDescent="0.3">
      <c r="A51" s="20" t="s">
        <v>128</v>
      </c>
      <c r="B51" s="21">
        <v>4.5225366876310273</v>
      </c>
      <c r="C51" s="21">
        <v>2.3025066619634083</v>
      </c>
      <c r="D51" s="22">
        <v>1908</v>
      </c>
      <c r="F51" s="20" t="s">
        <v>128</v>
      </c>
      <c r="G51" s="21">
        <v>4.5925507900677198</v>
      </c>
      <c r="H51" s="21">
        <v>2.2942519771440817</v>
      </c>
      <c r="I51" s="22">
        <v>1772</v>
      </c>
      <c r="K51">
        <f t="shared" si="0"/>
        <v>2549</v>
      </c>
      <c r="L51" s="23">
        <f t="shared" si="1"/>
        <v>9.0958310276353788E-3</v>
      </c>
      <c r="N51">
        <f t="shared" si="2"/>
        <v>4054</v>
      </c>
      <c r="O51" s="23">
        <f t="shared" si="3"/>
        <v>5.443420547140968E-3</v>
      </c>
    </row>
    <row r="52" spans="1:15" x14ac:dyDescent="0.3">
      <c r="A52" s="20" t="s">
        <v>129</v>
      </c>
      <c r="B52" s="21">
        <v>4.8814293448835953</v>
      </c>
      <c r="C52" s="21">
        <v>2.3306141256945683</v>
      </c>
      <c r="D52" s="22">
        <v>1847</v>
      </c>
      <c r="F52" s="20" t="s">
        <v>129</v>
      </c>
      <c r="G52" s="21">
        <v>4.8540332906530086</v>
      </c>
      <c r="H52" s="21">
        <v>2.4012488196415971</v>
      </c>
      <c r="I52" s="22">
        <v>1562</v>
      </c>
      <c r="K52">
        <f t="shared" si="0"/>
        <v>8629</v>
      </c>
      <c r="L52" s="23">
        <f t="shared" si="1"/>
        <v>2.7785832957997261E-3</v>
      </c>
      <c r="N52">
        <f t="shared" si="2"/>
        <v>8137.9999999999991</v>
      </c>
      <c r="O52" s="23">
        <f t="shared" si="3"/>
        <v>2.9704244552085373E-3</v>
      </c>
    </row>
    <row r="53" spans="1:15" x14ac:dyDescent="0.3">
      <c r="A53" s="20" t="s">
        <v>130</v>
      </c>
      <c r="B53" s="21">
        <v>4.4292237442922371</v>
      </c>
      <c r="C53" s="21">
        <v>2.2213032046015404</v>
      </c>
      <c r="D53" s="22">
        <v>219</v>
      </c>
      <c r="F53" s="20" t="s">
        <v>130</v>
      </c>
      <c r="G53" s="21">
        <v>4.3674832962138082</v>
      </c>
      <c r="H53" s="21">
        <v>2.0747016008142602</v>
      </c>
      <c r="I53" s="22">
        <v>449</v>
      </c>
      <c r="K53">
        <f t="shared" si="0"/>
        <v>9016</v>
      </c>
      <c r="L53" s="23">
        <f t="shared" si="1"/>
        <v>2.940856633939933E-3</v>
      </c>
      <c r="N53">
        <f t="shared" si="2"/>
        <v>7581.9999999999991</v>
      </c>
      <c r="O53" s="23">
        <f t="shared" si="3"/>
        <v>3.6914186260116281E-3</v>
      </c>
    </row>
    <row r="54" spans="1:15" x14ac:dyDescent="0.3">
      <c r="A54" s="20" t="s">
        <v>131</v>
      </c>
      <c r="B54" s="21">
        <v>4.9749999999999996</v>
      </c>
      <c r="C54" s="21">
        <v>2.3614953983874636</v>
      </c>
      <c r="D54" s="22">
        <v>2440</v>
      </c>
      <c r="F54" s="20" t="s">
        <v>131</v>
      </c>
      <c r="G54" s="21">
        <v>4.1353001017294</v>
      </c>
      <c r="H54" s="21">
        <v>2.1447266825481224</v>
      </c>
      <c r="I54" s="22">
        <v>3932</v>
      </c>
      <c r="K54">
        <f t="shared" si="0"/>
        <v>969.99999999999989</v>
      </c>
      <c r="L54" s="23">
        <f t="shared" si="1"/>
        <v>2.2530538478415858E-2</v>
      </c>
      <c r="N54">
        <f t="shared" si="2"/>
        <v>1960.9999999999998</v>
      </c>
      <c r="O54" s="23">
        <f t="shared" si="3"/>
        <v>9.5866074218736181E-3</v>
      </c>
    </row>
    <row r="55" spans="1:15" x14ac:dyDescent="0.3">
      <c r="A55" s="20" t="s">
        <v>132</v>
      </c>
      <c r="B55" s="21">
        <v>5.0752169720347151</v>
      </c>
      <c r="C55" s="21">
        <v>2.3208250339077332</v>
      </c>
      <c r="D55" s="22">
        <v>1037</v>
      </c>
      <c r="F55" s="20" t="s">
        <v>132</v>
      </c>
      <c r="G55" s="21">
        <v>5.1100987091875476</v>
      </c>
      <c r="H55" s="21">
        <v>2.3518465368952617</v>
      </c>
      <c r="I55" s="22">
        <v>1317</v>
      </c>
      <c r="K55">
        <f t="shared" si="0"/>
        <v>12139</v>
      </c>
      <c r="L55" s="23">
        <f t="shared" si="1"/>
        <v>2.2855166051660514E-3</v>
      </c>
      <c r="N55">
        <f t="shared" si="2"/>
        <v>16260</v>
      </c>
      <c r="O55" s="23">
        <f t="shared" si="3"/>
        <v>1.1698505958377095E-3</v>
      </c>
    </row>
    <row r="56" spans="1:15" x14ac:dyDescent="0.3">
      <c r="A56" s="20" t="s">
        <v>133</v>
      </c>
      <c r="B56" s="21">
        <v>4.2301829268292686</v>
      </c>
      <c r="C56" s="21">
        <v>2.1129344950156752</v>
      </c>
      <c r="D56" s="22">
        <v>656</v>
      </c>
      <c r="F56" s="20" t="s">
        <v>133</v>
      </c>
      <c r="G56" s="21">
        <v>4.5209497206703908</v>
      </c>
      <c r="H56" s="21">
        <v>2.2059210563309879</v>
      </c>
      <c r="I56" s="22">
        <v>1432</v>
      </c>
      <c r="K56">
        <f t="shared" si="0"/>
        <v>5263</v>
      </c>
      <c r="L56" s="23">
        <f t="shared" si="1"/>
        <v>5.1940490241203768E-3</v>
      </c>
      <c r="N56">
        <f t="shared" si="2"/>
        <v>6730</v>
      </c>
      <c r="O56" s="23">
        <f t="shared" si="3"/>
        <v>4.1998345733532541E-3</v>
      </c>
    </row>
    <row r="57" spans="1:15" x14ac:dyDescent="0.3">
      <c r="A57" s="20" t="s">
        <v>134</v>
      </c>
      <c r="B57" s="21">
        <v>4.856209150326797</v>
      </c>
      <c r="C57" s="21">
        <v>2.4154608927468488</v>
      </c>
      <c r="D57" s="22">
        <v>153</v>
      </c>
      <c r="F57" s="20" t="s">
        <v>134</v>
      </c>
      <c r="G57" s="21">
        <v>4.8059299191374665</v>
      </c>
      <c r="H57" s="21">
        <v>2.3584391048512607</v>
      </c>
      <c r="I57" s="22">
        <v>371</v>
      </c>
      <c r="K57">
        <f t="shared" si="0"/>
        <v>2775</v>
      </c>
      <c r="L57" s="23">
        <f t="shared" si="1"/>
        <v>6.8056283235169912E-3</v>
      </c>
      <c r="N57">
        <f t="shared" si="2"/>
        <v>6474</v>
      </c>
      <c r="O57" s="23">
        <f t="shared" si="3"/>
        <v>3.3981059404779479E-3</v>
      </c>
    </row>
    <row r="58" spans="1:15" x14ac:dyDescent="0.3">
      <c r="A58" s="20" t="s">
        <v>135</v>
      </c>
      <c r="B58" s="21">
        <v>5.3910256410256414</v>
      </c>
      <c r="C58" s="21">
        <v>2.5967068920479384</v>
      </c>
      <c r="D58" s="22">
        <v>156</v>
      </c>
      <c r="F58" s="20" t="s">
        <v>135</v>
      </c>
      <c r="G58" s="21">
        <v>5.2523961661341856</v>
      </c>
      <c r="H58" s="21">
        <v>2.3170637246497598</v>
      </c>
      <c r="I58" s="22">
        <v>313</v>
      </c>
      <c r="K58">
        <f t="shared" si="0"/>
        <v>742.99999999999989</v>
      </c>
      <c r="L58" s="23">
        <f t="shared" si="1"/>
        <v>3.8133668786858851E-2</v>
      </c>
      <c r="N58">
        <f t="shared" si="2"/>
        <v>1783</v>
      </c>
      <c r="O58" s="23">
        <f t="shared" si="3"/>
        <v>1.4992547200246942E-2</v>
      </c>
    </row>
    <row r="59" spans="1:15" x14ac:dyDescent="0.3">
      <c r="A59" s="20" t="s">
        <v>136</v>
      </c>
      <c r="B59" s="21">
        <v>4.2364170337738623</v>
      </c>
      <c r="C59" s="21">
        <v>2.1736851527933223</v>
      </c>
      <c r="D59" s="22">
        <v>681</v>
      </c>
      <c r="F59" s="20" t="s">
        <v>136</v>
      </c>
      <c r="G59" s="21">
        <v>4.2088888888888887</v>
      </c>
      <c r="H59" s="21">
        <v>2.1703611026990401</v>
      </c>
      <c r="I59" s="22">
        <v>1575</v>
      </c>
      <c r="K59">
        <f t="shared" si="0"/>
        <v>841.00000000000011</v>
      </c>
      <c r="L59" s="23">
        <f t="shared" si="1"/>
        <v>4.3223632584674765E-2</v>
      </c>
      <c r="N59">
        <f t="shared" si="2"/>
        <v>1644</v>
      </c>
      <c r="O59" s="23">
        <f t="shared" si="3"/>
        <v>1.715266550826779E-2</v>
      </c>
    </row>
    <row r="60" spans="1:15" x14ac:dyDescent="0.3">
      <c r="A60" s="20" t="s">
        <v>137</v>
      </c>
      <c r="B60" s="21">
        <v>5.1331793687451883</v>
      </c>
      <c r="C60" s="21">
        <v>2.4676582864115204</v>
      </c>
      <c r="D60" s="22">
        <v>1299</v>
      </c>
      <c r="F60" s="20" t="s">
        <v>137</v>
      </c>
      <c r="G60" s="21">
        <v>4.6429070580013976</v>
      </c>
      <c r="H60" s="21">
        <v>2.3391656970998467</v>
      </c>
      <c r="I60" s="22">
        <v>1431</v>
      </c>
      <c r="K60">
        <f t="shared" si="0"/>
        <v>2885</v>
      </c>
      <c r="L60" s="23">
        <f t="shared" si="1"/>
        <v>6.9381896379943154E-3</v>
      </c>
      <c r="N60">
        <f t="shared" si="2"/>
        <v>6629</v>
      </c>
      <c r="O60" s="23">
        <f t="shared" si="3"/>
        <v>2.9907728991168214E-3</v>
      </c>
    </row>
    <row r="61" spans="1:15" x14ac:dyDescent="0.3">
      <c r="D61">
        <f>SUM(D6:D60)</f>
        <v>41418</v>
      </c>
      <c r="I61">
        <f>SUM(I6:I60)</f>
        <v>49806</v>
      </c>
      <c r="K61">
        <f t="shared" si="0"/>
        <v>6668</v>
      </c>
      <c r="L61" s="23">
        <f t="shared" si="1"/>
        <v>4.6877116385646202E-3</v>
      </c>
      <c r="N61">
        <f t="shared" si="2"/>
        <v>6644</v>
      </c>
      <c r="O61" s="23">
        <f t="shared" si="3"/>
        <v>3.8236870429689805E-3</v>
      </c>
    </row>
    <row r="62" spans="1:15" x14ac:dyDescent="0.3">
      <c r="K62">
        <f>SUM(K7:K61)</f>
        <v>194681</v>
      </c>
      <c r="L62">
        <f>SUM(L7:L61)</f>
        <v>1.2504491618193201</v>
      </c>
      <c r="N62">
        <f>SUM(N7:N61)</f>
        <v>233746</v>
      </c>
      <c r="O62" s="23">
        <f>SUM(O7:O61)</f>
        <v>0.71409806861157121</v>
      </c>
    </row>
    <row r="63" spans="1:15" x14ac:dyDescent="0.3">
      <c r="K63">
        <f>K62/D61</f>
        <v>4.7003959631078276</v>
      </c>
      <c r="L63" s="23">
        <f>SQRT(L62)</f>
        <v>1.1182348419805743</v>
      </c>
      <c r="N63">
        <f>N62/I61</f>
        <v>4.6931293418463635</v>
      </c>
      <c r="O63" s="23">
        <f>SQRT(O62)</f>
        <v>0.8450432347587733</v>
      </c>
    </row>
    <row r="65" spans="2:15" x14ac:dyDescent="0.3">
      <c r="B65" s="24">
        <f>AVERAGE(B6:B60)</f>
        <v>4.8194586449170966</v>
      </c>
      <c r="C65" s="25"/>
      <c r="D65" s="25"/>
      <c r="E65" s="25"/>
      <c r="F65" s="25"/>
      <c r="G65" s="24">
        <f>AVERAGE(G6:G60)</f>
        <v>4.805907617905091</v>
      </c>
      <c r="H65" s="25"/>
      <c r="I65" s="25"/>
      <c r="J65" s="25"/>
      <c r="K65" s="26">
        <f>ROUND(K63,3)</f>
        <v>4.7</v>
      </c>
      <c r="L65" s="27">
        <f>ROUND(L63,2)</f>
        <v>1.1200000000000001</v>
      </c>
      <c r="M65" s="26"/>
      <c r="N65" s="26">
        <f>ROUND(N63,2)</f>
        <v>4.6900000000000004</v>
      </c>
      <c r="O65" s="27">
        <f>ROUND(O63,2)</f>
        <v>0.85</v>
      </c>
    </row>
  </sheetData>
  <mergeCells count="5">
    <mergeCell ref="K4:L4"/>
    <mergeCell ref="N4:O4"/>
    <mergeCell ref="A1:M1"/>
    <mergeCell ref="A2:I2"/>
    <mergeCell ref="K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A266-FAC7-43AD-9437-C2165A953A9E}">
  <dimension ref="A1:N28"/>
  <sheetViews>
    <sheetView workbookViewId="0">
      <selection sqref="A1:M1"/>
    </sheetView>
  </sheetViews>
  <sheetFormatPr defaultRowHeight="14.4" x14ac:dyDescent="0.3"/>
  <cols>
    <col min="2" max="2" width="28.5546875" customWidth="1"/>
    <col min="3" max="3" width="10.21875" bestFit="1" customWidth="1"/>
    <col min="4" max="4" width="12.77734375" bestFit="1" customWidth="1"/>
    <col min="5" max="5" width="9" bestFit="1" customWidth="1"/>
    <col min="6" max="6" width="10.21875" bestFit="1" customWidth="1"/>
    <col min="7" max="7" width="12.77734375" bestFit="1" customWidth="1"/>
    <col min="8" max="8" width="9" bestFit="1" customWidth="1"/>
    <col min="9" max="9" width="10.21875" bestFit="1" customWidth="1"/>
    <col min="10" max="10" width="12.77734375" bestFit="1" customWidth="1"/>
    <col min="12" max="12" width="10.21875" bestFit="1" customWidth="1"/>
    <col min="13" max="13" width="12.77734375" bestFit="1" customWidth="1"/>
    <col min="14" max="14" width="11" bestFit="1" customWidth="1"/>
  </cols>
  <sheetData>
    <row r="1" spans="1:14" x14ac:dyDescent="0.3">
      <c r="A1" s="49" t="s">
        <v>138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3" spans="1:14" x14ac:dyDescent="0.3">
      <c r="C3" s="44" t="s">
        <v>0</v>
      </c>
      <c r="D3" s="44"/>
      <c r="E3" s="44"/>
      <c r="F3" s="44" t="s">
        <v>1</v>
      </c>
      <c r="G3" s="44"/>
      <c r="H3" s="44"/>
      <c r="I3" s="44" t="s">
        <v>2</v>
      </c>
      <c r="J3" s="44"/>
      <c r="K3" s="44"/>
      <c r="L3" s="44" t="s">
        <v>3</v>
      </c>
      <c r="M3" s="44"/>
      <c r="N3" s="44"/>
    </row>
    <row r="4" spans="1:14" x14ac:dyDescent="0.3">
      <c r="C4" t="s">
        <v>4</v>
      </c>
      <c r="D4" t="s">
        <v>5</v>
      </c>
      <c r="E4" t="s">
        <v>6</v>
      </c>
      <c r="F4" t="s">
        <v>4</v>
      </c>
      <c r="G4" t="s">
        <v>5</v>
      </c>
      <c r="H4" t="s">
        <v>6</v>
      </c>
      <c r="I4" t="s">
        <v>4</v>
      </c>
      <c r="J4" t="s">
        <v>5</v>
      </c>
      <c r="K4" t="s">
        <v>6</v>
      </c>
      <c r="L4" t="s">
        <v>4</v>
      </c>
      <c r="M4" t="s">
        <v>5</v>
      </c>
      <c r="N4" t="s">
        <v>6</v>
      </c>
    </row>
    <row r="5" spans="1:14" x14ac:dyDescent="0.3">
      <c r="B5" s="1" t="s">
        <v>7</v>
      </c>
    </row>
    <row r="6" spans="1:14" x14ac:dyDescent="0.3">
      <c r="B6" t="s">
        <v>8</v>
      </c>
      <c r="C6">
        <v>8.42</v>
      </c>
      <c r="D6">
        <v>6.86</v>
      </c>
      <c r="E6" s="2">
        <v>9.3200000000000007E-90</v>
      </c>
      <c r="F6">
        <v>5.99</v>
      </c>
      <c r="G6">
        <v>4.9000000000000004</v>
      </c>
      <c r="H6" s="2">
        <v>4.3699999999999998E-63</v>
      </c>
      <c r="I6">
        <v>3.63</v>
      </c>
      <c r="J6">
        <v>3.06</v>
      </c>
      <c r="K6">
        <v>1.2E-34</v>
      </c>
      <c r="L6">
        <v>1.83</v>
      </c>
      <c r="M6">
        <v>1.6</v>
      </c>
      <c r="N6">
        <v>1.6300000000000001E-15</v>
      </c>
    </row>
    <row r="7" spans="1:14" x14ac:dyDescent="0.3">
      <c r="B7" t="s">
        <v>9</v>
      </c>
      <c r="C7">
        <v>5.39</v>
      </c>
      <c r="D7">
        <v>4.5999999999999996</v>
      </c>
      <c r="E7">
        <v>1.69E-45</v>
      </c>
      <c r="F7">
        <v>3.26</v>
      </c>
      <c r="G7">
        <v>2.8</v>
      </c>
      <c r="H7" s="2">
        <v>1.1599999999999999E-25</v>
      </c>
      <c r="I7">
        <v>1.6</v>
      </c>
      <c r="J7">
        <v>1.42</v>
      </c>
      <c r="K7">
        <v>1.41E-11</v>
      </c>
      <c r="L7">
        <v>0.74</v>
      </c>
      <c r="M7">
        <v>0.66</v>
      </c>
      <c r="N7">
        <v>4.0899999999999998E-6</v>
      </c>
    </row>
    <row r="8" spans="1:14" x14ac:dyDescent="0.3">
      <c r="B8" t="s">
        <v>10</v>
      </c>
      <c r="C8">
        <v>3.02</v>
      </c>
      <c r="D8">
        <v>2.2599999999999998</v>
      </c>
      <c r="E8">
        <v>4.5599999999999991E-63</v>
      </c>
      <c r="F8">
        <v>2.74</v>
      </c>
      <c r="G8">
        <v>2.09</v>
      </c>
      <c r="H8" s="2">
        <v>1.4799999999999999E-50</v>
      </c>
      <c r="I8">
        <v>2.0299999999999998</v>
      </c>
      <c r="J8">
        <v>1.64</v>
      </c>
      <c r="K8">
        <v>2.2E-28</v>
      </c>
      <c r="L8">
        <v>1.0900000000000001</v>
      </c>
      <c r="M8">
        <v>0.94</v>
      </c>
      <c r="N8">
        <v>1.7500000000000001E-11</v>
      </c>
    </row>
    <row r="9" spans="1:14" x14ac:dyDescent="0.3">
      <c r="B9" s="1" t="s">
        <v>11</v>
      </c>
      <c r="H9" s="2"/>
    </row>
    <row r="10" spans="1:14" x14ac:dyDescent="0.3">
      <c r="B10" t="s">
        <v>8</v>
      </c>
      <c r="C10">
        <v>3.95</v>
      </c>
      <c r="D10">
        <v>3.03</v>
      </c>
      <c r="E10">
        <v>5.4299999999999993E-70</v>
      </c>
      <c r="F10">
        <v>2.89</v>
      </c>
      <c r="G10">
        <v>2.2200000000000002</v>
      </c>
      <c r="H10" s="2">
        <v>2.1000000000000001E-50</v>
      </c>
      <c r="I10">
        <v>1.91</v>
      </c>
      <c r="J10">
        <v>1.52</v>
      </c>
      <c r="K10">
        <v>2.3200000000000002E-29</v>
      </c>
      <c r="L10">
        <v>1.0900000000000001</v>
      </c>
      <c r="M10">
        <v>0.91</v>
      </c>
      <c r="N10">
        <v>4.6900000000000001E-14</v>
      </c>
    </row>
    <row r="11" spans="1:14" x14ac:dyDescent="0.3">
      <c r="B11" t="s">
        <v>9</v>
      </c>
      <c r="C11">
        <v>2.33</v>
      </c>
      <c r="D11">
        <v>1.87</v>
      </c>
      <c r="E11">
        <v>1.5299999999999999E-34</v>
      </c>
      <c r="F11">
        <v>1.4</v>
      </c>
      <c r="G11">
        <v>1.1200000000000001</v>
      </c>
      <c r="H11" s="2">
        <v>2.2500000000000001E-20</v>
      </c>
      <c r="I11">
        <v>0.72</v>
      </c>
      <c r="J11">
        <v>0.61</v>
      </c>
      <c r="K11">
        <v>9.1000000000000004E-9</v>
      </c>
      <c r="L11">
        <v>0.36</v>
      </c>
      <c r="M11">
        <v>0.32</v>
      </c>
      <c r="N11">
        <v>6.9499999999999998E-4</v>
      </c>
    </row>
    <row r="12" spans="1:14" x14ac:dyDescent="0.3">
      <c r="B12" t="s">
        <v>10</v>
      </c>
      <c r="C12">
        <v>1.62</v>
      </c>
      <c r="D12">
        <v>1.1599999999999999</v>
      </c>
      <c r="E12">
        <v>1.7099999999999998E-46</v>
      </c>
      <c r="F12">
        <v>1.49</v>
      </c>
      <c r="G12">
        <v>1.0900000000000001</v>
      </c>
      <c r="H12" s="2">
        <v>2.12E-38</v>
      </c>
      <c r="I12">
        <v>1.19</v>
      </c>
      <c r="J12">
        <v>0.91</v>
      </c>
      <c r="K12">
        <v>1.81E-24</v>
      </c>
      <c r="L12">
        <v>0.73</v>
      </c>
      <c r="M12">
        <v>0.59</v>
      </c>
      <c r="N12">
        <v>4.9599999999999999E-12</v>
      </c>
    </row>
    <row r="13" spans="1:14" x14ac:dyDescent="0.3">
      <c r="B13" s="1" t="s">
        <v>12</v>
      </c>
      <c r="H13" s="2"/>
    </row>
    <row r="14" spans="1:14" x14ac:dyDescent="0.3">
      <c r="B14" t="s">
        <v>8</v>
      </c>
      <c r="C14">
        <v>2.17</v>
      </c>
      <c r="D14">
        <v>1.6</v>
      </c>
      <c r="E14">
        <v>6.6499999999999999E-48</v>
      </c>
      <c r="F14">
        <v>1.89</v>
      </c>
      <c r="G14">
        <v>1.41</v>
      </c>
      <c r="H14" s="2">
        <v>2.4300000000000002E-41</v>
      </c>
      <c r="I14">
        <v>1.45</v>
      </c>
      <c r="J14">
        <v>1.1200000000000001</v>
      </c>
      <c r="K14">
        <v>3.6800000000000003E-29</v>
      </c>
      <c r="L14">
        <v>0.92</v>
      </c>
      <c r="M14">
        <v>0.76</v>
      </c>
      <c r="N14">
        <v>4.7800000000000002E-14</v>
      </c>
    </row>
    <row r="15" spans="1:14" x14ac:dyDescent="0.3">
      <c r="B15" t="s">
        <v>9</v>
      </c>
      <c r="C15">
        <v>0.97</v>
      </c>
      <c r="D15">
        <v>0.72</v>
      </c>
      <c r="E15">
        <v>2.4900000000000004E-21</v>
      </c>
      <c r="F15">
        <v>0.73</v>
      </c>
      <c r="G15">
        <v>0.55000000000000004</v>
      </c>
      <c r="H15" s="2">
        <v>1.4799999999999999E-16</v>
      </c>
      <c r="I15">
        <v>0.46</v>
      </c>
      <c r="J15">
        <v>0.36</v>
      </c>
      <c r="K15">
        <v>8.4499999999999998E-10</v>
      </c>
      <c r="L15">
        <v>0.26</v>
      </c>
      <c r="M15">
        <v>0.22</v>
      </c>
      <c r="N15">
        <v>2.5900000000000001E-4</v>
      </c>
    </row>
    <row r="16" spans="1:14" x14ac:dyDescent="0.3">
      <c r="B16" t="s">
        <v>10</v>
      </c>
      <c r="C16">
        <v>1.2</v>
      </c>
      <c r="D16">
        <v>0.89</v>
      </c>
      <c r="E16">
        <v>2.34E-32</v>
      </c>
      <c r="F16">
        <v>1.1599999999999999</v>
      </c>
      <c r="G16">
        <v>0.86</v>
      </c>
      <c r="H16" s="2">
        <v>5.6400000000000002E-30</v>
      </c>
      <c r="I16">
        <v>0.99</v>
      </c>
      <c r="J16">
        <v>0.75</v>
      </c>
      <c r="K16">
        <v>1.69E-22</v>
      </c>
      <c r="L16">
        <v>0.66</v>
      </c>
      <c r="M16">
        <v>0.54</v>
      </c>
      <c r="N16">
        <v>1.5300000000000001E-11</v>
      </c>
    </row>
    <row r="17" spans="2:14" x14ac:dyDescent="0.3">
      <c r="B17" s="1" t="s">
        <v>13</v>
      </c>
      <c r="H17" s="2"/>
    </row>
    <row r="18" spans="2:14" x14ac:dyDescent="0.3">
      <c r="B18" t="s">
        <v>8</v>
      </c>
      <c r="C18">
        <v>1.39</v>
      </c>
      <c r="D18">
        <v>1.02</v>
      </c>
      <c r="E18">
        <v>1.2800000000000001E-29</v>
      </c>
      <c r="F18">
        <v>1.3</v>
      </c>
      <c r="G18">
        <v>0.97</v>
      </c>
      <c r="H18" s="2">
        <v>1.1600000000000001E-27</v>
      </c>
      <c r="I18">
        <v>1.0900000000000001</v>
      </c>
      <c r="J18">
        <v>0.85</v>
      </c>
      <c r="K18">
        <v>7.290000000000001E-21</v>
      </c>
      <c r="L18">
        <v>0.82</v>
      </c>
      <c r="M18">
        <v>0.68</v>
      </c>
      <c r="N18">
        <v>3.1099999999999999E-13</v>
      </c>
    </row>
    <row r="19" spans="2:14" x14ac:dyDescent="0.3">
      <c r="B19" t="s">
        <v>9</v>
      </c>
      <c r="C19">
        <v>0.5</v>
      </c>
      <c r="D19">
        <v>0.35</v>
      </c>
      <c r="E19">
        <v>1.26E-11</v>
      </c>
      <c r="F19">
        <v>0.43</v>
      </c>
      <c r="G19">
        <v>0.3</v>
      </c>
      <c r="H19" s="2">
        <v>4.05E-10</v>
      </c>
      <c r="I19">
        <v>0.3</v>
      </c>
      <c r="J19">
        <v>0.23</v>
      </c>
      <c r="K19">
        <v>1.02E-6</v>
      </c>
      <c r="L19">
        <v>0.21</v>
      </c>
      <c r="M19">
        <v>0.17</v>
      </c>
      <c r="N19">
        <v>9.6000000000000002E-5</v>
      </c>
    </row>
    <row r="20" spans="2:14" x14ac:dyDescent="0.3">
      <c r="B20" t="s">
        <v>10</v>
      </c>
      <c r="C20">
        <v>0.88</v>
      </c>
      <c r="D20">
        <v>0.67</v>
      </c>
      <c r="E20">
        <v>1.4500000000000002E-21</v>
      </c>
      <c r="F20">
        <v>0.87</v>
      </c>
      <c r="G20">
        <v>0.67</v>
      </c>
      <c r="H20" s="2">
        <v>1.07E-20</v>
      </c>
      <c r="I20">
        <v>0.79</v>
      </c>
      <c r="J20">
        <v>0.62</v>
      </c>
      <c r="K20">
        <v>3.1700000000000002E-16</v>
      </c>
      <c r="L20">
        <v>0.61</v>
      </c>
      <c r="M20">
        <v>0.5</v>
      </c>
      <c r="N20">
        <v>3.3800000000000002E-10</v>
      </c>
    </row>
    <row r="21" spans="2:14" x14ac:dyDescent="0.3">
      <c r="B21" s="1" t="s">
        <v>14</v>
      </c>
      <c r="H21" s="2"/>
    </row>
    <row r="22" spans="2:14" x14ac:dyDescent="0.3">
      <c r="B22" t="s">
        <v>8</v>
      </c>
      <c r="C22">
        <v>0.96</v>
      </c>
      <c r="D22">
        <v>0.73</v>
      </c>
      <c r="E22">
        <v>2.4900000000000002E-27</v>
      </c>
      <c r="F22">
        <v>0.68</v>
      </c>
      <c r="G22">
        <v>0.51</v>
      </c>
      <c r="H22" s="2">
        <v>3.5800000000000001E-21</v>
      </c>
      <c r="I22">
        <v>0.42</v>
      </c>
      <c r="J22">
        <v>0.32</v>
      </c>
      <c r="K22">
        <v>3.0899999999999998E-11</v>
      </c>
      <c r="L22">
        <v>0.25</v>
      </c>
      <c r="M22">
        <v>0.19</v>
      </c>
      <c r="N22">
        <v>2.96E-6</v>
      </c>
    </row>
    <row r="23" spans="2:14" x14ac:dyDescent="0.3">
      <c r="B23" t="s">
        <v>9</v>
      </c>
      <c r="C23">
        <v>0.56000000000000005</v>
      </c>
      <c r="D23">
        <v>0.44</v>
      </c>
      <c r="E23">
        <v>1.2800000000000001E-15</v>
      </c>
      <c r="F23">
        <v>0.32</v>
      </c>
      <c r="G23">
        <v>0.24</v>
      </c>
      <c r="H23" s="2">
        <v>5.9899999999999995E-11</v>
      </c>
      <c r="I23">
        <v>0.13</v>
      </c>
      <c r="J23">
        <v>0.1</v>
      </c>
      <c r="K23">
        <v>5.4100000000000003E-4</v>
      </c>
      <c r="L23">
        <v>7.0000000000000007E-2</v>
      </c>
      <c r="M23">
        <v>0.05</v>
      </c>
      <c r="N23">
        <v>7.45E-3</v>
      </c>
    </row>
    <row r="24" spans="2:14" x14ac:dyDescent="0.3">
      <c r="B24" t="s">
        <v>10</v>
      </c>
      <c r="C24">
        <v>0.39</v>
      </c>
      <c r="D24">
        <v>0.28000000000000003</v>
      </c>
      <c r="E24">
        <v>3.1800000000000001E-14</v>
      </c>
      <c r="F24">
        <v>0.36</v>
      </c>
      <c r="G24">
        <v>0.26</v>
      </c>
      <c r="H24" s="2">
        <v>1.2999999999999999E-12</v>
      </c>
      <c r="I24">
        <v>0.28999999999999998</v>
      </c>
      <c r="J24">
        <v>0.22</v>
      </c>
      <c r="K24">
        <v>6.8599999999999999E-9</v>
      </c>
      <c r="L24">
        <v>0.18</v>
      </c>
      <c r="M24">
        <v>0.14000000000000001</v>
      </c>
      <c r="N24">
        <v>8.7399999999999997E-5</v>
      </c>
    </row>
    <row r="25" spans="2:14" x14ac:dyDescent="0.3">
      <c r="B25" s="1" t="s">
        <v>15</v>
      </c>
      <c r="H25" s="2"/>
    </row>
    <row r="26" spans="2:14" x14ac:dyDescent="0.3">
      <c r="B26" t="s">
        <v>8</v>
      </c>
      <c r="C26">
        <v>0.06</v>
      </c>
      <c r="D26">
        <v>0.04</v>
      </c>
      <c r="E26">
        <v>1.75E-4</v>
      </c>
      <c r="F26">
        <v>0.06</v>
      </c>
      <c r="G26">
        <v>0.04</v>
      </c>
      <c r="H26">
        <v>1.8200000000000001E-4</v>
      </c>
      <c r="I26">
        <v>0.06</v>
      </c>
      <c r="J26">
        <v>0.04</v>
      </c>
      <c r="K26">
        <v>2.0900000000000001E-4</v>
      </c>
      <c r="L26">
        <v>0.06</v>
      </c>
      <c r="M26">
        <v>0.04</v>
      </c>
      <c r="N26">
        <v>2.8400000000000002E-4</v>
      </c>
    </row>
    <row r="27" spans="2:14" x14ac:dyDescent="0.3">
      <c r="B27" t="s">
        <v>9</v>
      </c>
      <c r="C27">
        <v>0.01</v>
      </c>
      <c r="D27">
        <v>0.01</v>
      </c>
      <c r="E27">
        <v>6.9199999999999999E-3</v>
      </c>
      <c r="F27">
        <v>0.01</v>
      </c>
      <c r="G27">
        <v>0.01</v>
      </c>
      <c r="H27">
        <v>7.2500000000000004E-3</v>
      </c>
      <c r="I27">
        <v>0.01</v>
      </c>
      <c r="J27">
        <v>0.01</v>
      </c>
      <c r="K27">
        <v>3.5899999999999999E-3</v>
      </c>
      <c r="L27">
        <v>0.01</v>
      </c>
      <c r="M27">
        <v>0.01</v>
      </c>
      <c r="N27">
        <v>1.9400000000000001E-3</v>
      </c>
    </row>
    <row r="28" spans="2:14" x14ac:dyDescent="0.3">
      <c r="B28" t="s">
        <v>10</v>
      </c>
      <c r="C28">
        <v>0.05</v>
      </c>
      <c r="D28">
        <v>0.03</v>
      </c>
      <c r="E28">
        <v>4.2399999999999998E-3</v>
      </c>
      <c r="F28">
        <v>0.05</v>
      </c>
      <c r="G28">
        <v>0.03</v>
      </c>
      <c r="H28">
        <v>4.2399999999999998E-3</v>
      </c>
      <c r="I28">
        <v>0.05</v>
      </c>
      <c r="J28">
        <v>0.03</v>
      </c>
      <c r="K28">
        <v>5.4299999999999999E-3</v>
      </c>
      <c r="L28">
        <v>0.04</v>
      </c>
      <c r="M28">
        <v>0.03</v>
      </c>
      <c r="N28">
        <v>8.4100000000000008E-3</v>
      </c>
    </row>
  </sheetData>
  <mergeCells count="5">
    <mergeCell ref="A1:M1"/>
    <mergeCell ref="C3:E3"/>
    <mergeCell ref="F3:H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672F-A7F9-4C5E-9CA3-B728FAAAFFFE}">
  <dimension ref="A1:P15"/>
  <sheetViews>
    <sheetView workbookViewId="0">
      <selection activeCell="C4" sqref="C4:D4"/>
    </sheetView>
  </sheetViews>
  <sheetFormatPr defaultRowHeight="14.4" x14ac:dyDescent="0.3"/>
  <cols>
    <col min="2" max="2" width="16.88671875" bestFit="1" customWidth="1"/>
  </cols>
  <sheetData>
    <row r="1" spans="1:16" ht="29.25" customHeight="1" x14ac:dyDescent="0.3">
      <c r="A1" s="49" t="s">
        <v>139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3" spans="1:16" x14ac:dyDescent="0.3">
      <c r="E3" s="44" t="s">
        <v>16</v>
      </c>
      <c r="F3" s="44"/>
      <c r="G3" s="44"/>
      <c r="H3" s="44"/>
      <c r="I3" s="44"/>
      <c r="J3" s="44"/>
      <c r="K3" s="3"/>
      <c r="L3" s="3"/>
      <c r="M3" s="3"/>
    </row>
    <row r="4" spans="1:16" x14ac:dyDescent="0.3">
      <c r="C4" s="44" t="s">
        <v>17</v>
      </c>
      <c r="D4" s="44"/>
      <c r="E4" s="44" t="s">
        <v>7</v>
      </c>
      <c r="F4" s="44"/>
      <c r="G4" s="44" t="s">
        <v>9</v>
      </c>
      <c r="H4" s="44"/>
      <c r="I4" s="44" t="s">
        <v>10</v>
      </c>
      <c r="J4" s="44"/>
      <c r="K4" s="44" t="s">
        <v>18</v>
      </c>
      <c r="L4" s="44"/>
      <c r="M4" s="44"/>
      <c r="N4" s="44" t="s">
        <v>6</v>
      </c>
      <c r="O4" s="44"/>
      <c r="P4" s="44"/>
    </row>
    <row r="5" spans="1:16" x14ac:dyDescent="0.3">
      <c r="B5" t="s">
        <v>19</v>
      </c>
      <c r="C5" t="s">
        <v>20</v>
      </c>
      <c r="D5" t="s">
        <v>21</v>
      </c>
      <c r="E5" t="s">
        <v>20</v>
      </c>
      <c r="F5" t="s">
        <v>21</v>
      </c>
      <c r="G5" t="s">
        <v>20</v>
      </c>
      <c r="H5" t="s">
        <v>21</v>
      </c>
      <c r="I5" t="s">
        <v>20</v>
      </c>
      <c r="J5" t="s">
        <v>21</v>
      </c>
      <c r="K5" t="s">
        <v>7</v>
      </c>
      <c r="L5" t="s">
        <v>9</v>
      </c>
      <c r="M5" t="s">
        <v>10</v>
      </c>
      <c r="N5" t="s">
        <v>7</v>
      </c>
      <c r="O5" t="s">
        <v>9</v>
      </c>
      <c r="P5" t="s">
        <v>10</v>
      </c>
    </row>
    <row r="7" spans="1:16" x14ac:dyDescent="0.3">
      <c r="B7" t="s">
        <v>22</v>
      </c>
      <c r="C7">
        <v>4115</v>
      </c>
      <c r="D7">
        <v>17818</v>
      </c>
      <c r="E7">
        <v>5.99</v>
      </c>
      <c r="F7">
        <v>4.9000000000000004</v>
      </c>
      <c r="G7">
        <v>3.26</v>
      </c>
      <c r="H7">
        <v>2.8</v>
      </c>
      <c r="I7">
        <v>2.74</v>
      </c>
      <c r="J7">
        <v>2.09</v>
      </c>
      <c r="K7">
        <v>1.1000000000000001</v>
      </c>
      <c r="L7">
        <v>0.45</v>
      </c>
      <c r="M7">
        <v>0.64</v>
      </c>
      <c r="N7" s="2">
        <v>4.3100000000000001E-63</v>
      </c>
      <c r="O7" s="2">
        <v>1.15E-25</v>
      </c>
      <c r="P7" s="2">
        <v>1.4799999999999999E-50</v>
      </c>
    </row>
    <row r="8" spans="1:16" x14ac:dyDescent="0.3">
      <c r="B8" t="s">
        <v>23</v>
      </c>
      <c r="C8">
        <v>4114</v>
      </c>
      <c r="D8">
        <v>17818</v>
      </c>
      <c r="E8">
        <v>5.98</v>
      </c>
      <c r="F8">
        <v>4.9000000000000004</v>
      </c>
      <c r="G8">
        <v>3.25</v>
      </c>
      <c r="H8">
        <v>2.8</v>
      </c>
      <c r="I8">
        <v>2.73</v>
      </c>
      <c r="J8">
        <v>2.09</v>
      </c>
      <c r="K8">
        <v>1.0900000000000001</v>
      </c>
      <c r="L8">
        <v>0.45</v>
      </c>
      <c r="M8">
        <v>0.64</v>
      </c>
      <c r="N8" s="2">
        <v>2.0000000000000001E-63</v>
      </c>
      <c r="O8" s="2">
        <v>1.87E-25</v>
      </c>
      <c r="P8" s="2">
        <v>8.8800000000000005E-51</v>
      </c>
    </row>
    <row r="9" spans="1:16" x14ac:dyDescent="0.3">
      <c r="B9" t="s">
        <v>24</v>
      </c>
      <c r="C9">
        <v>4110</v>
      </c>
      <c r="D9">
        <v>17818</v>
      </c>
      <c r="E9">
        <v>5.95</v>
      </c>
      <c r="F9">
        <v>4.9000000000000004</v>
      </c>
      <c r="G9">
        <v>3.24</v>
      </c>
      <c r="H9">
        <v>2.8</v>
      </c>
      <c r="I9">
        <v>2.71</v>
      </c>
      <c r="J9">
        <v>2.09</v>
      </c>
      <c r="K9">
        <v>1.05</v>
      </c>
      <c r="L9">
        <v>0.44</v>
      </c>
      <c r="M9">
        <v>0.61</v>
      </c>
      <c r="N9" s="2">
        <v>3.5799999999999998E-64</v>
      </c>
      <c r="O9" s="2">
        <v>3.7100000000000001E-25</v>
      </c>
      <c r="P9" s="2">
        <v>3.3199999999999998E-52</v>
      </c>
    </row>
    <row r="10" spans="1:16" x14ac:dyDescent="0.3">
      <c r="B10" t="s">
        <v>25</v>
      </c>
      <c r="C10">
        <v>4101</v>
      </c>
      <c r="D10">
        <v>17817</v>
      </c>
      <c r="E10">
        <v>5.88</v>
      </c>
      <c r="F10">
        <v>4.8899999999999997</v>
      </c>
      <c r="G10">
        <v>3.2</v>
      </c>
      <c r="H10">
        <v>2.8</v>
      </c>
      <c r="I10">
        <v>2.67</v>
      </c>
      <c r="J10">
        <v>2.09</v>
      </c>
      <c r="K10">
        <v>0.98</v>
      </c>
      <c r="L10">
        <v>0.4</v>
      </c>
      <c r="M10">
        <v>0.57999999999999996</v>
      </c>
      <c r="N10" s="2">
        <v>1.7900000000000001E-65</v>
      </c>
      <c r="O10" s="2">
        <v>2.9099999999999998E-24</v>
      </c>
      <c r="P10" s="2">
        <v>1.5600000000000001E-53</v>
      </c>
    </row>
    <row r="11" spans="1:16" x14ac:dyDescent="0.3">
      <c r="B11" t="s">
        <v>26</v>
      </c>
      <c r="C11">
        <v>4097</v>
      </c>
      <c r="D11">
        <v>17813</v>
      </c>
      <c r="E11">
        <v>5.85</v>
      </c>
      <c r="F11">
        <v>4.8899999999999997</v>
      </c>
      <c r="G11">
        <v>3.19</v>
      </c>
      <c r="H11">
        <v>2.8</v>
      </c>
      <c r="I11">
        <v>2.66</v>
      </c>
      <c r="J11">
        <v>2.09</v>
      </c>
      <c r="K11">
        <v>0.96</v>
      </c>
      <c r="L11">
        <v>0.39</v>
      </c>
      <c r="M11">
        <v>0.56999999999999995</v>
      </c>
      <c r="N11" s="2">
        <v>2.0799999999999999E-66</v>
      </c>
      <c r="O11" s="2">
        <v>3.0500000000000002E-24</v>
      </c>
      <c r="P11" s="2">
        <v>4.5100000000000003E-55</v>
      </c>
    </row>
    <row r="12" spans="1:16" x14ac:dyDescent="0.3">
      <c r="B12" t="s">
        <v>27</v>
      </c>
      <c r="C12">
        <v>4093</v>
      </c>
      <c r="D12">
        <v>17802</v>
      </c>
      <c r="E12">
        <v>5.83</v>
      </c>
      <c r="F12">
        <v>4.87</v>
      </c>
      <c r="G12">
        <v>3.18</v>
      </c>
      <c r="H12">
        <v>2.79</v>
      </c>
      <c r="I12">
        <v>2.65</v>
      </c>
      <c r="J12">
        <v>2.08</v>
      </c>
      <c r="K12">
        <v>0.96</v>
      </c>
      <c r="L12">
        <v>0.39</v>
      </c>
      <c r="M12">
        <v>0.56999999999999995</v>
      </c>
      <c r="N12" s="2">
        <v>3.4500000000000002E-68</v>
      </c>
      <c r="O12" s="2">
        <v>4.3699999999999996E-25</v>
      </c>
      <c r="P12" s="2">
        <v>3.7699999999999999E-56</v>
      </c>
    </row>
    <row r="13" spans="1:16" x14ac:dyDescent="0.3">
      <c r="B13" t="s">
        <v>28</v>
      </c>
      <c r="C13">
        <v>4071</v>
      </c>
      <c r="D13">
        <v>17781</v>
      </c>
      <c r="E13">
        <v>5.74</v>
      </c>
      <c r="F13">
        <v>4.8499999999999996</v>
      </c>
      <c r="G13">
        <v>3.13</v>
      </c>
      <c r="H13">
        <v>2.78</v>
      </c>
      <c r="I13">
        <v>2.61</v>
      </c>
      <c r="J13">
        <v>2.08</v>
      </c>
      <c r="K13">
        <v>0.88</v>
      </c>
      <c r="L13">
        <v>0.35</v>
      </c>
      <c r="M13">
        <v>0.54</v>
      </c>
      <c r="N13" s="2">
        <v>2.4E-67</v>
      </c>
      <c r="O13" s="2">
        <v>4.4099999999999999E-23</v>
      </c>
      <c r="P13" s="2">
        <v>1.9299999999999999E-55</v>
      </c>
    </row>
    <row r="14" spans="1:16" x14ac:dyDescent="0.3">
      <c r="B14" t="s">
        <v>29</v>
      </c>
      <c r="C14">
        <v>4040</v>
      </c>
      <c r="D14">
        <v>17722</v>
      </c>
      <c r="E14">
        <v>5.64</v>
      </c>
      <c r="F14">
        <v>4.8099999999999996</v>
      </c>
      <c r="G14">
        <v>3.08</v>
      </c>
      <c r="H14">
        <v>2.76</v>
      </c>
      <c r="I14">
        <v>2.56</v>
      </c>
      <c r="J14">
        <v>2.0499999999999998</v>
      </c>
      <c r="K14">
        <v>0.83</v>
      </c>
      <c r="L14">
        <v>0.33</v>
      </c>
      <c r="M14">
        <v>0.5</v>
      </c>
      <c r="N14" s="2">
        <v>1.9899999999999999E-67</v>
      </c>
      <c r="O14" s="2">
        <v>3.09E-22</v>
      </c>
      <c r="P14" s="2">
        <v>1.29E-55</v>
      </c>
    </row>
    <row r="15" spans="1:16" x14ac:dyDescent="0.3">
      <c r="B15" t="s">
        <v>30</v>
      </c>
      <c r="C15">
        <v>3815</v>
      </c>
      <c r="D15">
        <v>17280</v>
      </c>
      <c r="E15">
        <v>5.26</v>
      </c>
      <c r="F15">
        <v>4.63</v>
      </c>
      <c r="G15">
        <v>2.89</v>
      </c>
      <c r="H15">
        <v>2.66</v>
      </c>
      <c r="I15">
        <v>2.37</v>
      </c>
      <c r="J15">
        <v>1.97</v>
      </c>
      <c r="K15">
        <v>0.63</v>
      </c>
      <c r="L15">
        <v>0.23</v>
      </c>
      <c r="M15">
        <v>0.4</v>
      </c>
      <c r="N15" s="2">
        <v>1.6700000000000001E-52</v>
      </c>
      <c r="O15" s="2">
        <v>2.87E-14</v>
      </c>
      <c r="P15" s="2">
        <v>1.8699999999999999E-43</v>
      </c>
    </row>
  </sheetData>
  <mergeCells count="8">
    <mergeCell ref="N4:P4"/>
    <mergeCell ref="A1:M1"/>
    <mergeCell ref="E3:J3"/>
    <mergeCell ref="C4:D4"/>
    <mergeCell ref="E4:F4"/>
    <mergeCell ref="G4:H4"/>
    <mergeCell ref="I4:J4"/>
    <mergeCell ref="K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5DB8-EBC9-4159-AFEB-8D68D6EB9A2E}">
  <dimension ref="A1:O19"/>
  <sheetViews>
    <sheetView workbookViewId="0">
      <selection activeCell="F16" sqref="F16"/>
    </sheetView>
  </sheetViews>
  <sheetFormatPr defaultRowHeight="14.4" x14ac:dyDescent="0.3"/>
  <cols>
    <col min="6" max="6" width="13.88671875" bestFit="1" customWidth="1"/>
    <col min="14" max="14" width="10.5546875" bestFit="1" customWidth="1"/>
    <col min="15" max="15" width="11.77734375" bestFit="1" customWidth="1"/>
  </cols>
  <sheetData>
    <row r="1" spans="1:15" ht="29.25" customHeight="1" x14ac:dyDescent="0.3">
      <c r="A1" s="49" t="s">
        <v>140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3" spans="1:15" x14ac:dyDescent="0.3">
      <c r="C3" s="44" t="s">
        <v>31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5" spans="1:15" x14ac:dyDescent="0.3">
      <c r="C5" s="44" t="s">
        <v>46</v>
      </c>
      <c r="D5" s="44"/>
      <c r="E5" s="44"/>
      <c r="F5" s="44"/>
      <c r="G5" s="44"/>
      <c r="H5" s="44"/>
      <c r="J5" s="44" t="s">
        <v>51</v>
      </c>
      <c r="K5" s="44"/>
      <c r="L5" s="44"/>
      <c r="M5" s="44"/>
      <c r="N5" s="44"/>
      <c r="O5" s="44"/>
    </row>
    <row r="6" spans="1:15" x14ac:dyDescent="0.3">
      <c r="C6" t="s">
        <v>47</v>
      </c>
      <c r="D6" t="s">
        <v>48</v>
      </c>
      <c r="E6" t="s">
        <v>49</v>
      </c>
      <c r="F6" t="s">
        <v>50</v>
      </c>
      <c r="G6" t="s">
        <v>32</v>
      </c>
      <c r="H6" t="s">
        <v>6</v>
      </c>
      <c r="J6" t="s">
        <v>47</v>
      </c>
      <c r="K6" t="s">
        <v>48</v>
      </c>
      <c r="L6" t="s">
        <v>49</v>
      </c>
      <c r="M6" t="s">
        <v>50</v>
      </c>
      <c r="N6" t="s">
        <v>32</v>
      </c>
      <c r="O6" t="s">
        <v>6</v>
      </c>
    </row>
    <row r="8" spans="1:15" x14ac:dyDescent="0.3">
      <c r="B8" s="9" t="s">
        <v>7</v>
      </c>
      <c r="C8">
        <v>9.7100000000000009</v>
      </c>
      <c r="D8">
        <v>9.15</v>
      </c>
      <c r="E8">
        <f>C8/D8</f>
        <v>1.0612021857923497</v>
      </c>
      <c r="F8">
        <f>C8-D8</f>
        <v>0.5600000000000005</v>
      </c>
      <c r="G8" t="s">
        <v>35</v>
      </c>
      <c r="H8" s="10">
        <v>0.73393330000000001</v>
      </c>
      <c r="J8">
        <v>5.95</v>
      </c>
      <c r="K8">
        <v>4.8899999999999997</v>
      </c>
      <c r="L8">
        <f>J8/K8</f>
        <v>1.2167689161554194</v>
      </c>
      <c r="M8">
        <f>J8-K8</f>
        <v>1.0600000000000005</v>
      </c>
      <c r="N8" t="s">
        <v>36</v>
      </c>
      <c r="O8" s="2">
        <v>4.4273869999999997E-61</v>
      </c>
    </row>
    <row r="9" spans="1:15" x14ac:dyDescent="0.3">
      <c r="B9" s="9" t="s">
        <v>9</v>
      </c>
      <c r="C9">
        <v>5.13</v>
      </c>
      <c r="D9">
        <v>4.21</v>
      </c>
      <c r="E9">
        <f>C9/D9</f>
        <v>1.2185273159144894</v>
      </c>
      <c r="F9">
        <f>C9-D9</f>
        <v>0.91999999999999993</v>
      </c>
      <c r="G9" s="8" t="s">
        <v>37</v>
      </c>
      <c r="H9">
        <v>0.28314080000000003</v>
      </c>
      <c r="J9">
        <v>3.23</v>
      </c>
      <c r="K9">
        <v>2.8</v>
      </c>
      <c r="L9">
        <f t="shared" ref="L9:L10" si="0">J9/K9</f>
        <v>1.1535714285714287</v>
      </c>
      <c r="M9">
        <f t="shared" ref="M9:M10" si="1">J9-K9</f>
        <v>0.43000000000000016</v>
      </c>
      <c r="N9" t="s">
        <v>38</v>
      </c>
      <c r="O9" s="2">
        <v>4.6409879999999997E-24</v>
      </c>
    </row>
    <row r="10" spans="1:15" x14ac:dyDescent="0.3">
      <c r="B10" s="9" t="s">
        <v>10</v>
      </c>
      <c r="C10">
        <v>4.58</v>
      </c>
      <c r="D10">
        <v>4.9400000000000004</v>
      </c>
      <c r="E10">
        <f>C10/D10</f>
        <v>0.92712550607287447</v>
      </c>
      <c r="F10">
        <f>C10-D10</f>
        <v>-0.36000000000000032</v>
      </c>
      <c r="G10" s="8" t="s">
        <v>39</v>
      </c>
      <c r="H10">
        <v>0.8022939</v>
      </c>
      <c r="J10">
        <v>2.71</v>
      </c>
      <c r="K10">
        <v>2.09</v>
      </c>
      <c r="L10">
        <f t="shared" si="0"/>
        <v>1.2966507177033493</v>
      </c>
      <c r="M10">
        <f t="shared" si="1"/>
        <v>0.62000000000000011</v>
      </c>
      <c r="N10" t="s">
        <v>40</v>
      </c>
      <c r="O10" s="2">
        <v>2.8070000000000002E-53</v>
      </c>
    </row>
    <row r="13" spans="1:15" x14ac:dyDescent="0.3">
      <c r="C13" s="44" t="s">
        <v>33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</row>
    <row r="14" spans="1:15" x14ac:dyDescent="0.3">
      <c r="C14" s="44" t="s">
        <v>46</v>
      </c>
      <c r="D14" s="44"/>
      <c r="E14" s="44"/>
      <c r="F14" s="44"/>
      <c r="G14" s="44"/>
      <c r="H14" s="44"/>
      <c r="J14" s="44" t="s">
        <v>51</v>
      </c>
      <c r="K14" s="44"/>
      <c r="L14" s="44"/>
      <c r="M14" s="44"/>
      <c r="N14" s="44"/>
      <c r="O14" s="44"/>
    </row>
    <row r="15" spans="1:15" x14ac:dyDescent="0.3">
      <c r="C15" t="s">
        <v>47</v>
      </c>
      <c r="D15" t="s">
        <v>48</v>
      </c>
      <c r="E15" t="s">
        <v>49</v>
      </c>
      <c r="F15" t="s">
        <v>50</v>
      </c>
      <c r="G15" t="s">
        <v>32</v>
      </c>
      <c r="H15" t="s">
        <v>6</v>
      </c>
      <c r="J15" t="s">
        <v>47</v>
      </c>
      <c r="K15" t="s">
        <v>48</v>
      </c>
      <c r="L15" t="s">
        <v>49</v>
      </c>
      <c r="M15" t="s">
        <v>50</v>
      </c>
      <c r="N15" t="s">
        <v>32</v>
      </c>
      <c r="O15" t="s">
        <v>6</v>
      </c>
    </row>
    <row r="17" spans="2:15" x14ac:dyDescent="0.3">
      <c r="B17" s="9" t="s">
        <v>7</v>
      </c>
      <c r="C17">
        <v>10.01</v>
      </c>
      <c r="D17">
        <v>7.36</v>
      </c>
      <c r="E17">
        <v>1.3600543478260869</v>
      </c>
      <c r="F17">
        <v>2.6499999999999995</v>
      </c>
      <c r="G17" t="s">
        <v>41</v>
      </c>
      <c r="H17">
        <v>2.8288669999999999E-6</v>
      </c>
      <c r="J17">
        <v>5.74</v>
      </c>
      <c r="K17">
        <v>4.8099999999999996</v>
      </c>
      <c r="L17">
        <v>1.1933471933471935</v>
      </c>
      <c r="M17">
        <v>0.9300000000000006</v>
      </c>
      <c r="N17" t="s">
        <v>42</v>
      </c>
      <c r="O17">
        <v>3.1434959999999999E-58</v>
      </c>
    </row>
    <row r="18" spans="2:15" x14ac:dyDescent="0.3">
      <c r="B18" s="9" t="s">
        <v>9</v>
      </c>
      <c r="C18">
        <v>5.13</v>
      </c>
      <c r="D18">
        <v>3.92</v>
      </c>
      <c r="E18">
        <v>1.3086734693877551</v>
      </c>
      <c r="F18">
        <v>1.21</v>
      </c>
      <c r="G18" t="s">
        <v>43</v>
      </c>
      <c r="H18">
        <v>6.3638479999999999E-4</v>
      </c>
      <c r="J18">
        <v>3.14</v>
      </c>
      <c r="K18">
        <v>2.76</v>
      </c>
      <c r="L18">
        <v>1.13768115942029</v>
      </c>
      <c r="M18">
        <v>0.38000000000000034</v>
      </c>
      <c r="N18" t="s">
        <v>52</v>
      </c>
      <c r="O18">
        <v>5.1271630000000003E-21</v>
      </c>
    </row>
    <row r="19" spans="2:15" x14ac:dyDescent="0.3">
      <c r="B19" s="9" t="s">
        <v>10</v>
      </c>
      <c r="C19">
        <v>4.88</v>
      </c>
      <c r="D19">
        <v>3.44</v>
      </c>
      <c r="E19">
        <v>1.4186046511627908</v>
      </c>
      <c r="F19">
        <v>1.44</v>
      </c>
      <c r="G19" t="s">
        <v>44</v>
      </c>
      <c r="H19">
        <v>2.6885219999999999E-4</v>
      </c>
      <c r="J19">
        <v>2.6</v>
      </c>
      <c r="K19">
        <v>2.0499999999999998</v>
      </c>
      <c r="L19">
        <v>1.2682926829268295</v>
      </c>
      <c r="M19">
        <v>0.55000000000000027</v>
      </c>
      <c r="N19" t="s">
        <v>45</v>
      </c>
      <c r="O19">
        <v>4.099677E-49</v>
      </c>
    </row>
  </sheetData>
  <mergeCells count="7">
    <mergeCell ref="A1:M1"/>
    <mergeCell ref="J14:O14"/>
    <mergeCell ref="C14:H14"/>
    <mergeCell ref="C13:O13"/>
    <mergeCell ref="C3:O3"/>
    <mergeCell ref="C5:H5"/>
    <mergeCell ref="J5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D897-59C5-4C4B-B06A-42C48A35F886}">
  <dimension ref="A1:O17"/>
  <sheetViews>
    <sheetView workbookViewId="0">
      <selection sqref="A1:J1"/>
    </sheetView>
  </sheetViews>
  <sheetFormatPr defaultRowHeight="14.4" x14ac:dyDescent="0.3"/>
  <sheetData>
    <row r="1" spans="1:15" ht="88.95" customHeight="1" x14ac:dyDescent="0.3">
      <c r="A1" s="51" t="s">
        <v>141</v>
      </c>
      <c r="B1" s="51"/>
      <c r="C1" s="51"/>
      <c r="D1" s="51"/>
      <c r="E1" s="51"/>
      <c r="F1" s="51"/>
      <c r="G1" s="51"/>
      <c r="H1" s="51"/>
      <c r="I1" s="51"/>
      <c r="J1" s="51"/>
      <c r="K1" s="11"/>
      <c r="L1" s="11"/>
      <c r="M1" s="11"/>
    </row>
    <row r="5" spans="1:15" x14ac:dyDescent="0.3">
      <c r="B5" s="44" t="s">
        <v>53</v>
      </c>
      <c r="C5" s="44"/>
      <c r="D5" s="44"/>
      <c r="E5" s="44"/>
      <c r="F5" s="44"/>
      <c r="G5" s="44"/>
      <c r="H5" s="44"/>
      <c r="I5" s="44"/>
      <c r="J5" s="4"/>
      <c r="K5" s="4"/>
      <c r="L5" s="4"/>
      <c r="M5" s="4"/>
      <c r="N5" s="4"/>
      <c r="O5" s="4"/>
    </row>
    <row r="6" spans="1:15" x14ac:dyDescent="0.3">
      <c r="C6" t="s">
        <v>20</v>
      </c>
      <c r="D6" t="s">
        <v>21</v>
      </c>
      <c r="E6" t="s">
        <v>54</v>
      </c>
      <c r="F6" t="s">
        <v>34</v>
      </c>
      <c r="G6" t="s">
        <v>32</v>
      </c>
      <c r="H6" t="s">
        <v>6</v>
      </c>
    </row>
    <row r="7" spans="1:15" x14ac:dyDescent="0.3">
      <c r="B7" s="9" t="s">
        <v>7</v>
      </c>
      <c r="C7">
        <v>5.95</v>
      </c>
      <c r="D7">
        <v>4.8899999999999997</v>
      </c>
      <c r="E7">
        <f>C7/D7</f>
        <v>1.2167689161554194</v>
      </c>
      <c r="F7">
        <f>C7-D7</f>
        <v>1.0600000000000005</v>
      </c>
      <c r="G7" t="s">
        <v>36</v>
      </c>
      <c r="H7" s="2">
        <v>4.4273869999999997E-61</v>
      </c>
    </row>
    <row r="8" spans="1:15" x14ac:dyDescent="0.3">
      <c r="B8" s="9" t="s">
        <v>9</v>
      </c>
      <c r="C8">
        <v>3.23</v>
      </c>
      <c r="D8">
        <v>2.8</v>
      </c>
      <c r="E8">
        <f>C8/D8</f>
        <v>1.1535714285714287</v>
      </c>
      <c r="F8">
        <f>C8-D8</f>
        <v>0.43000000000000016</v>
      </c>
      <c r="G8" t="s">
        <v>38</v>
      </c>
      <c r="H8" s="2">
        <v>4.6409879999999997E-24</v>
      </c>
    </row>
    <row r="9" spans="1:15" x14ac:dyDescent="0.3">
      <c r="B9" s="9" t="s">
        <v>10</v>
      </c>
      <c r="C9">
        <v>2.71</v>
      </c>
      <c r="D9">
        <v>2.09</v>
      </c>
      <c r="E9">
        <f>C9/D9</f>
        <v>1.2966507177033493</v>
      </c>
      <c r="F9">
        <f>C9-D9</f>
        <v>0.62000000000000011</v>
      </c>
      <c r="G9" t="s">
        <v>40</v>
      </c>
      <c r="H9" s="2">
        <v>2.0028070000000001E-50</v>
      </c>
    </row>
    <row r="10" spans="1:15" x14ac:dyDescent="0.3">
      <c r="B10" s="44" t="s">
        <v>59</v>
      </c>
      <c r="C10" s="44"/>
      <c r="D10" s="44"/>
      <c r="E10" s="44"/>
      <c r="F10" s="44"/>
      <c r="G10" s="44"/>
      <c r="H10" s="44"/>
    </row>
    <row r="12" spans="1:15" x14ac:dyDescent="0.3">
      <c r="B12" s="44" t="s">
        <v>55</v>
      </c>
      <c r="C12" s="44"/>
      <c r="D12" s="44"/>
      <c r="E12" s="44"/>
      <c r="F12" s="44"/>
      <c r="G12" s="44"/>
      <c r="H12" s="44"/>
      <c r="I12" s="44"/>
      <c r="J12" s="4"/>
      <c r="K12" s="4"/>
      <c r="L12" s="4"/>
      <c r="M12" s="4"/>
      <c r="N12" s="4"/>
      <c r="O12" s="4"/>
    </row>
    <row r="13" spans="1:15" x14ac:dyDescent="0.3">
      <c r="C13" t="s">
        <v>20</v>
      </c>
      <c r="D13" t="s">
        <v>21</v>
      </c>
      <c r="E13" t="s">
        <v>54</v>
      </c>
      <c r="F13" t="s">
        <v>34</v>
      </c>
      <c r="G13" t="s">
        <v>32</v>
      </c>
      <c r="H13" t="s">
        <v>6</v>
      </c>
    </row>
    <row r="14" spans="1:15" x14ac:dyDescent="0.3">
      <c r="B14" s="9" t="s">
        <v>7</v>
      </c>
      <c r="C14">
        <v>5.74</v>
      </c>
      <c r="D14">
        <v>4.8099999999999996</v>
      </c>
      <c r="E14">
        <f>C14/D14</f>
        <v>1.1933471933471935</v>
      </c>
      <c r="F14">
        <f>C14-D14</f>
        <v>0.9300000000000006</v>
      </c>
      <c r="G14" t="s">
        <v>56</v>
      </c>
      <c r="H14" s="2">
        <v>3.1434959999999999E-58</v>
      </c>
    </row>
    <row r="15" spans="1:15" x14ac:dyDescent="0.3">
      <c r="B15" s="9" t="s">
        <v>9</v>
      </c>
      <c r="C15">
        <v>3.14</v>
      </c>
      <c r="D15">
        <v>2.76</v>
      </c>
      <c r="E15">
        <f>C15/D15</f>
        <v>1.13768115942029</v>
      </c>
      <c r="F15">
        <f>C15-D15</f>
        <v>0.38000000000000034</v>
      </c>
      <c r="G15" t="s">
        <v>57</v>
      </c>
      <c r="H15" s="2">
        <v>5.1271630000000003E-21</v>
      </c>
    </row>
    <row r="16" spans="1:15" x14ac:dyDescent="0.3">
      <c r="B16" s="9" t="s">
        <v>10</v>
      </c>
      <c r="C16">
        <v>2.6</v>
      </c>
      <c r="D16">
        <v>2.0499999999999998</v>
      </c>
      <c r="E16">
        <f>C16/D16</f>
        <v>1.2682926829268295</v>
      </c>
      <c r="F16">
        <f>C16-D16</f>
        <v>0.55000000000000027</v>
      </c>
      <c r="G16" t="s">
        <v>45</v>
      </c>
      <c r="H16" s="2">
        <v>4.099677E-49</v>
      </c>
    </row>
    <row r="17" spans="2:8" x14ac:dyDescent="0.3">
      <c r="B17" s="44" t="s">
        <v>58</v>
      </c>
      <c r="C17" s="44"/>
      <c r="D17" s="44"/>
      <c r="E17" s="44"/>
      <c r="F17" s="44"/>
      <c r="G17" s="44"/>
      <c r="H17" s="44"/>
    </row>
  </sheetData>
  <mergeCells count="5">
    <mergeCell ref="A1:J1"/>
    <mergeCell ref="B5:I5"/>
    <mergeCell ref="B12:I12"/>
    <mergeCell ref="B17:H17"/>
    <mergeCell ref="B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68F4-14F3-4795-A076-A1F5B134C258}">
  <dimension ref="A1:M14"/>
  <sheetViews>
    <sheetView workbookViewId="0">
      <selection sqref="A1:XFD1"/>
    </sheetView>
  </sheetViews>
  <sheetFormatPr defaultRowHeight="14.4" x14ac:dyDescent="0.3"/>
  <cols>
    <col min="2" max="2" width="15" customWidth="1"/>
    <col min="5" max="5" width="14" customWidth="1"/>
    <col min="6" max="6" width="12.44140625" customWidth="1"/>
    <col min="7" max="7" width="18.5546875" customWidth="1"/>
  </cols>
  <sheetData>
    <row r="1" spans="1:13" ht="34.5" customHeight="1" x14ac:dyDescent="0.3">
      <c r="A1" s="51" t="s">
        <v>142</v>
      </c>
      <c r="B1" s="51"/>
      <c r="C1" s="51"/>
      <c r="D1" s="51"/>
      <c r="E1" s="51"/>
      <c r="F1" s="51"/>
      <c r="G1" s="51"/>
      <c r="H1" s="51"/>
      <c r="I1" s="51"/>
      <c r="J1" s="51"/>
      <c r="K1" s="11"/>
      <c r="L1" s="11"/>
      <c r="M1" s="11"/>
    </row>
    <row r="3" spans="1:13" x14ac:dyDescent="0.3">
      <c r="C3" s="52" t="s">
        <v>60</v>
      </c>
      <c r="D3" s="52"/>
      <c r="E3" s="52" t="s">
        <v>61</v>
      </c>
      <c r="F3" s="52"/>
      <c r="G3" s="52"/>
    </row>
    <row r="4" spans="1:13" s="14" customFormat="1" ht="28.8" x14ac:dyDescent="0.3">
      <c r="B4" s="17" t="s">
        <v>77</v>
      </c>
      <c r="C4" s="15" t="s">
        <v>62</v>
      </c>
      <c r="D4" s="15" t="s">
        <v>63</v>
      </c>
      <c r="E4" s="16" t="s">
        <v>72</v>
      </c>
      <c r="F4" s="16" t="s">
        <v>73</v>
      </c>
      <c r="G4" s="16" t="s">
        <v>74</v>
      </c>
    </row>
    <row r="5" spans="1:13" x14ac:dyDescent="0.3">
      <c r="B5" t="s">
        <v>64</v>
      </c>
      <c r="C5" s="3">
        <v>21</v>
      </c>
      <c r="D5" s="3">
        <v>103</v>
      </c>
      <c r="E5" s="3">
        <v>105</v>
      </c>
      <c r="F5" s="3">
        <v>11</v>
      </c>
      <c r="G5" s="3">
        <v>6</v>
      </c>
    </row>
    <row r="6" spans="1:13" x14ac:dyDescent="0.3">
      <c r="B6" t="s">
        <v>75</v>
      </c>
      <c r="C6" s="3">
        <v>5</v>
      </c>
      <c r="D6" s="3">
        <v>56</v>
      </c>
      <c r="E6" s="3">
        <v>56</v>
      </c>
      <c r="F6" s="3">
        <v>5</v>
      </c>
      <c r="G6" s="3">
        <v>5</v>
      </c>
    </row>
    <row r="7" spans="1:13" x14ac:dyDescent="0.3">
      <c r="B7" t="s">
        <v>65</v>
      </c>
      <c r="C7" s="3">
        <v>14</v>
      </c>
      <c r="D7" s="3">
        <v>27</v>
      </c>
      <c r="E7" s="3">
        <v>29</v>
      </c>
      <c r="F7" s="3">
        <v>7</v>
      </c>
      <c r="G7" s="3">
        <v>3</v>
      </c>
    </row>
    <row r="8" spans="1:13" x14ac:dyDescent="0.3">
      <c r="B8" t="s">
        <v>66</v>
      </c>
      <c r="C8" s="3">
        <v>7</v>
      </c>
      <c r="D8" s="3">
        <v>14</v>
      </c>
      <c r="E8" s="3">
        <v>16</v>
      </c>
      <c r="F8" s="3">
        <v>3</v>
      </c>
      <c r="G8" s="3">
        <v>1</v>
      </c>
    </row>
    <row r="9" spans="1:13" x14ac:dyDescent="0.3">
      <c r="B9" t="s">
        <v>67</v>
      </c>
      <c r="C9" s="3">
        <v>5</v>
      </c>
      <c r="D9" s="3">
        <v>9</v>
      </c>
      <c r="E9" s="3">
        <v>12</v>
      </c>
      <c r="F9" s="3">
        <v>2</v>
      </c>
      <c r="G9" s="3">
        <v>2</v>
      </c>
    </row>
    <row r="10" spans="1:13" x14ac:dyDescent="0.3">
      <c r="B10" t="s">
        <v>68</v>
      </c>
      <c r="C10" s="3">
        <v>2</v>
      </c>
      <c r="D10" s="3">
        <v>9</v>
      </c>
      <c r="E10" s="3">
        <v>9</v>
      </c>
      <c r="F10" s="3">
        <v>2</v>
      </c>
      <c r="G10" s="3">
        <v>1</v>
      </c>
    </row>
    <row r="11" spans="1:13" x14ac:dyDescent="0.3">
      <c r="B11" t="s">
        <v>69</v>
      </c>
      <c r="C11" s="3">
        <v>14</v>
      </c>
      <c r="D11" s="3">
        <v>6</v>
      </c>
      <c r="E11" s="3">
        <v>14</v>
      </c>
      <c r="F11" s="3">
        <v>1</v>
      </c>
      <c r="G11" s="3">
        <v>0</v>
      </c>
    </row>
    <row r="12" spans="1:13" x14ac:dyDescent="0.3">
      <c r="B12" t="s">
        <v>70</v>
      </c>
      <c r="C12" s="3">
        <v>1</v>
      </c>
      <c r="D12" s="3">
        <v>0</v>
      </c>
      <c r="E12" s="3">
        <v>1</v>
      </c>
      <c r="F12" s="3">
        <v>0</v>
      </c>
      <c r="G12" s="3">
        <v>0</v>
      </c>
    </row>
    <row r="13" spans="1:13" x14ac:dyDescent="0.3">
      <c r="B13" t="s">
        <v>71</v>
      </c>
      <c r="C13" s="3">
        <v>10</v>
      </c>
      <c r="D13" s="3">
        <v>4</v>
      </c>
      <c r="E13" s="3">
        <v>10</v>
      </c>
      <c r="F13" s="3">
        <v>2</v>
      </c>
      <c r="G13" s="3">
        <v>0</v>
      </c>
    </row>
    <row r="14" spans="1:13" x14ac:dyDescent="0.3">
      <c r="B14" s="53" t="s">
        <v>76</v>
      </c>
      <c r="C14" s="53"/>
      <c r="D14" s="53"/>
      <c r="E14" s="53"/>
      <c r="F14" s="53"/>
      <c r="G14" s="53"/>
    </row>
  </sheetData>
  <mergeCells count="4">
    <mergeCell ref="C3:D3"/>
    <mergeCell ref="E3:G3"/>
    <mergeCell ref="A1:J1"/>
    <mergeCell ref="B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83C1-93E7-4CB4-9C06-91E2B633C41E}">
  <dimension ref="A1:O18"/>
  <sheetViews>
    <sheetView tabSelected="1" zoomScale="73" zoomScaleNormal="73" workbookViewId="0">
      <selection activeCell="B1" sqref="B1:L1"/>
    </sheetView>
  </sheetViews>
  <sheetFormatPr defaultColWidth="8.77734375" defaultRowHeight="14.4" x14ac:dyDescent="0.3"/>
  <cols>
    <col min="1" max="1" width="10.88671875" style="28" bestFit="1" customWidth="1"/>
    <col min="2" max="2" width="64.44140625" style="28" bestFit="1" customWidth="1"/>
    <col min="3" max="3" width="35.21875" style="32" bestFit="1" customWidth="1"/>
    <col min="4" max="4" width="19.21875" style="32" customWidth="1"/>
    <col min="5" max="5" width="76.33203125" style="32" bestFit="1" customWidth="1"/>
    <col min="6" max="6" width="61.77734375" style="28" customWidth="1"/>
    <col min="7" max="7" width="25.21875" style="28" customWidth="1"/>
    <col min="8" max="16384" width="8.77734375" style="28"/>
  </cols>
  <sheetData>
    <row r="1" spans="1:15" s="5" customFormat="1" ht="34.5" customHeight="1" x14ac:dyDescent="0.3">
      <c r="B1" s="45" t="s">
        <v>204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7"/>
      <c r="N1" s="7"/>
      <c r="O1" s="7"/>
    </row>
    <row r="3" spans="1:15" x14ac:dyDescent="0.3">
      <c r="C3" s="29"/>
      <c r="E3" s="29"/>
    </row>
    <row r="6" spans="1:15" x14ac:dyDescent="0.3">
      <c r="A6" s="42" t="s">
        <v>183</v>
      </c>
      <c r="B6" s="37" t="s">
        <v>192</v>
      </c>
      <c r="C6" s="38" t="s">
        <v>148</v>
      </c>
      <c r="D6" s="38" t="s">
        <v>149</v>
      </c>
      <c r="E6" s="38" t="s">
        <v>150</v>
      </c>
      <c r="F6" s="42" t="s">
        <v>193</v>
      </c>
    </row>
    <row r="7" spans="1:15" x14ac:dyDescent="0.3">
      <c r="E7" s="29"/>
    </row>
    <row r="8" spans="1:15" ht="28.8" x14ac:dyDescent="0.3">
      <c r="A8" s="41" t="s">
        <v>184</v>
      </c>
      <c r="B8" s="30" t="s">
        <v>187</v>
      </c>
      <c r="C8" s="6" t="s">
        <v>167</v>
      </c>
      <c r="D8" s="33" t="s">
        <v>168</v>
      </c>
      <c r="E8" s="29"/>
      <c r="F8" s="28" t="s">
        <v>176</v>
      </c>
      <c r="G8" s="28">
        <v>2</v>
      </c>
    </row>
    <row r="9" spans="1:15" ht="28.8" x14ac:dyDescent="0.25">
      <c r="A9" s="41" t="s">
        <v>184</v>
      </c>
      <c r="B9" s="30" t="s">
        <v>188</v>
      </c>
      <c r="C9" s="34" t="s">
        <v>195</v>
      </c>
      <c r="D9" s="34" t="s">
        <v>151</v>
      </c>
      <c r="E9" s="29" t="s">
        <v>152</v>
      </c>
      <c r="F9" s="28" t="s">
        <v>182</v>
      </c>
      <c r="G9" s="28">
        <v>3</v>
      </c>
      <c r="H9" s="28" t="s">
        <v>171</v>
      </c>
    </row>
    <row r="10" spans="1:15" ht="28.8" x14ac:dyDescent="0.3">
      <c r="A10" s="41" t="s">
        <v>184</v>
      </c>
      <c r="B10" s="30" t="s">
        <v>189</v>
      </c>
      <c r="C10" s="6" t="s">
        <v>203</v>
      </c>
      <c r="D10" s="29"/>
      <c r="E10" s="33" t="s">
        <v>147</v>
      </c>
      <c r="F10" s="28" t="s">
        <v>178</v>
      </c>
      <c r="G10" s="28">
        <v>1</v>
      </c>
    </row>
    <row r="11" spans="1:15" ht="73.8" customHeight="1" x14ac:dyDescent="0.3">
      <c r="A11" s="28" t="s">
        <v>185</v>
      </c>
      <c r="B11" s="30" t="s">
        <v>153</v>
      </c>
      <c r="C11" s="34" t="s">
        <v>154</v>
      </c>
      <c r="D11" s="34" t="s">
        <v>155</v>
      </c>
      <c r="E11" s="29" t="s">
        <v>152</v>
      </c>
      <c r="F11" s="28" t="s">
        <v>173</v>
      </c>
      <c r="G11" s="28">
        <v>1</v>
      </c>
    </row>
    <row r="12" spans="1:15" ht="28.8" x14ac:dyDescent="0.25">
      <c r="A12" s="41" t="s">
        <v>156</v>
      </c>
      <c r="B12" s="30" t="s">
        <v>157</v>
      </c>
      <c r="C12" s="35">
        <v>1140419</v>
      </c>
      <c r="D12" s="34" t="s">
        <v>158</v>
      </c>
      <c r="E12" s="29"/>
      <c r="F12" s="28" t="s">
        <v>175</v>
      </c>
      <c r="G12" s="28">
        <v>2</v>
      </c>
    </row>
    <row r="13" spans="1:15" ht="28.8" x14ac:dyDescent="0.3">
      <c r="A13" s="41" t="s">
        <v>156</v>
      </c>
      <c r="B13" s="30" t="s">
        <v>159</v>
      </c>
      <c r="C13" s="33" t="s">
        <v>169</v>
      </c>
      <c r="D13" s="29" t="s">
        <v>198</v>
      </c>
      <c r="E13" s="43" t="s">
        <v>196</v>
      </c>
      <c r="F13" s="28" t="s">
        <v>174</v>
      </c>
      <c r="G13" s="28">
        <v>3</v>
      </c>
    </row>
    <row r="14" spans="1:15" ht="28.8" x14ac:dyDescent="0.25">
      <c r="A14" s="41" t="s">
        <v>156</v>
      </c>
      <c r="B14" s="30" t="s">
        <v>160</v>
      </c>
      <c r="C14" s="36" t="s">
        <v>197</v>
      </c>
      <c r="D14" s="29" t="s">
        <v>199</v>
      </c>
      <c r="E14" s="43" t="s">
        <v>200</v>
      </c>
      <c r="F14" s="28" t="s">
        <v>172</v>
      </c>
      <c r="G14" s="28">
        <v>2</v>
      </c>
    </row>
    <row r="15" spans="1:15" x14ac:dyDescent="0.3">
      <c r="A15" s="41" t="s">
        <v>156</v>
      </c>
      <c r="B15" s="30" t="s">
        <v>161</v>
      </c>
      <c r="C15" s="29">
        <v>301232</v>
      </c>
      <c r="D15" s="29" t="s">
        <v>170</v>
      </c>
      <c r="E15" s="33" t="s">
        <v>147</v>
      </c>
      <c r="F15" s="28" t="s">
        <v>181</v>
      </c>
      <c r="G15" s="28">
        <v>1</v>
      </c>
    </row>
    <row r="16" spans="1:15" ht="72" x14ac:dyDescent="0.3">
      <c r="A16" s="41" t="s">
        <v>156</v>
      </c>
      <c r="B16" s="39" t="s">
        <v>190</v>
      </c>
      <c r="C16" s="31" t="s">
        <v>194</v>
      </c>
      <c r="D16" s="40" t="s">
        <v>201</v>
      </c>
      <c r="E16" s="33" t="s">
        <v>202</v>
      </c>
      <c r="F16" s="28" t="s">
        <v>179</v>
      </c>
      <c r="G16" s="28">
        <v>1</v>
      </c>
    </row>
    <row r="17" spans="1:7" ht="28.8" x14ac:dyDescent="0.25">
      <c r="A17" s="41" t="s">
        <v>156</v>
      </c>
      <c r="B17" s="30" t="s">
        <v>162</v>
      </c>
      <c r="C17" s="35">
        <v>964193</v>
      </c>
      <c r="D17" s="34" t="s">
        <v>163</v>
      </c>
      <c r="E17" s="29" t="s">
        <v>152</v>
      </c>
      <c r="F17" s="28" t="s">
        <v>180</v>
      </c>
      <c r="G17" s="28">
        <v>1</v>
      </c>
    </row>
    <row r="18" spans="1:7" x14ac:dyDescent="0.3">
      <c r="A18" s="28" t="s">
        <v>186</v>
      </c>
      <c r="B18" s="30" t="s">
        <v>191</v>
      </c>
      <c r="C18" s="29" t="s">
        <v>164</v>
      </c>
      <c r="D18" s="29" t="s">
        <v>165</v>
      </c>
      <c r="E18" s="29" t="s">
        <v>166</v>
      </c>
      <c r="F18" s="28" t="s">
        <v>177</v>
      </c>
      <c r="G18" s="28">
        <v>1</v>
      </c>
    </row>
  </sheetData>
  <mergeCells count="1">
    <mergeCell ref="B1:L1"/>
  </mergeCells>
  <hyperlinks>
    <hyperlink ref="E13" r:id="rId1" xr:uid="{3B7BFDAB-0E53-4BF9-AF34-198979644ACE}"/>
    <hyperlink ref="E14" r:id="rId2" xr:uid="{1E0934AA-C71B-4DC6-9CD9-7C875BB2FDFD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4.1</vt:lpstr>
      <vt:lpstr>4.2</vt:lpstr>
      <vt:lpstr>4.3</vt:lpstr>
      <vt:lpstr>4.4</vt:lpstr>
      <vt:lpstr>4.5</vt:lpstr>
      <vt:lpstr>4.6</vt:lpstr>
      <vt:lpstr>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Stylianou</dc:creator>
  <cp:lastModifiedBy>Cassie Stylianou</cp:lastModifiedBy>
  <dcterms:created xsi:type="dcterms:W3CDTF">2024-05-29T03:32:21Z</dcterms:created>
  <dcterms:modified xsi:type="dcterms:W3CDTF">2024-06-24T02:59:29Z</dcterms:modified>
</cp:coreProperties>
</file>