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edro\Downloads\"/>
    </mc:Choice>
  </mc:AlternateContent>
  <xr:revisionPtr revIDLastSave="0" documentId="13_ncr:1_{7094EB31-AD82-4D8C-BAD4-D3D19B1FBC1A}" xr6:coauthVersionLast="47" xr6:coauthVersionMax="47" xr10:uidLastSave="{00000000-0000-0000-0000-000000000000}"/>
  <bookViews>
    <workbookView xWindow="-120" yWindow="-120" windowWidth="24240" windowHeight="13020" firstSheet="11" activeTab="16" xr2:uid="{00000000-000D-0000-FFFF-FFFF00000000}"/>
  </bookViews>
  <sheets>
    <sheet name="Project Charter" sheetId="1" r:id="rId1"/>
    <sheet name="WBS-MACRO-ATIVIDADE" sheetId="2" r:id="rId2"/>
    <sheet name="WBS_Detalhado (ordem etapas)" sheetId="3" r:id="rId3"/>
    <sheet name="WBS_Detalhado (ordem depend)" sheetId="4" r:id="rId4"/>
    <sheet name="Diagrama de Seta" sheetId="9" r:id="rId5"/>
    <sheet name="Diagrama de rede-precedência" sheetId="10" r:id="rId6"/>
    <sheet name="Plano de Comunicação" sheetId="8" r:id="rId7"/>
    <sheet name="Orcamento_Previsto" sheetId="11" r:id="rId8"/>
    <sheet name="Custos_Reais" sheetId="12" r:id="rId9"/>
    <sheet name="Analise_Custos" sheetId="14" r:id="rId10"/>
    <sheet name="Graficos" sheetId="15" r:id="rId11"/>
    <sheet name="Capa" sheetId="16" r:id="rId12"/>
    <sheet name="Identificar" sheetId="17" r:id="rId13"/>
    <sheet name="Qualificar" sheetId="18" r:id="rId14"/>
    <sheet name="Quantificar" sheetId="19" r:id="rId15"/>
    <sheet name="Histórico de evolução(não)" sheetId="20" r:id="rId16"/>
    <sheet name="Sensibilidade ao Risco" sheetId="21" r:id="rId17"/>
    <sheet name="Gráfico de Gantt" sheetId="5" state="hidden" r:id="rId18"/>
    <sheet name="PV_dependência" sheetId="6" state="hidden" r:id="rId19"/>
    <sheet name="Cronograma_de_Custos (2)" sheetId="7" state="hidden" r:id="rId20"/>
  </sheets>
  <externalReferences>
    <externalReference r:id="rId21"/>
    <externalReference r:id="rId22"/>
    <externalReference r:id="rId23"/>
    <externalReference r:id="rId24"/>
    <externalReference r:id="rId25"/>
  </externalReferences>
  <definedNames>
    <definedName name="_xlnm._FilterDatabase" localSheetId="15" hidden="1">'Histórico de evolução(não)'!$A$2:$H$2</definedName>
    <definedName name="_xlnm._FilterDatabase" localSheetId="12" hidden="1">Identificar!$A$6:$J$17</definedName>
    <definedName name="_xlnm._FilterDatabase" localSheetId="13" hidden="1">Qualificar!$A$6:$K$23</definedName>
    <definedName name="_xlnm._FilterDatabase" localSheetId="14" hidden="1">Quantificar!$A$6:$E$17</definedName>
    <definedName name="A" hidden="1">{"'TG'!$A$1:$L$37"}</definedName>
    <definedName name="_xlnm.Print_Area" localSheetId="12">Identificar!$A$1:$L$23</definedName>
    <definedName name="_xlnm.Print_Area" localSheetId="13">Qualificar!$A$1:$K$11</definedName>
    <definedName name="_xlnm.Print_Area" localSheetId="14">Quantificar!$A$1:$E$11</definedName>
    <definedName name="Comprar">[1]Param!#REF!</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o_projeto" localSheetId="6">'[2]Gráfico de Gantt'!$G$5</definedName>
    <definedName name="Início_do_projeto">'Gráfico de Gantt'!$G$5</definedName>
    <definedName name="Periodicidade">[3]Param!$AB$5:$AB$9</definedName>
    <definedName name="Semana_de_exibição" localSheetId="6">'[2]Gráfico de Gantt'!$G$6</definedName>
    <definedName name="Semana_de_exibição">'Gráfico de Gantt'!$G$6</definedName>
    <definedName name="Status">[1]Param!#REF!</definedName>
    <definedName name="t" hidden="1">{"'TG'!$A$1:$L$37"}</definedName>
    <definedName name="VersaoExcel">[3]Param!$D$15:$E$15</definedName>
    <definedName name="VersaoSR">[3]Param!$C$24:$C$26</definedName>
  </definedNames>
  <calcPr calcId="191029"/>
  <pivotCaches>
    <pivotCache cacheId="8" r:id="rId2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9" l="1"/>
  <c r="B9" i="19"/>
  <c r="C9" i="19"/>
  <c r="D9" i="19"/>
  <c r="E9" i="19"/>
  <c r="A10" i="19"/>
  <c r="B10" i="19"/>
  <c r="C10" i="19"/>
  <c r="D10" i="19"/>
  <c r="E10" i="19"/>
  <c r="A11" i="19"/>
  <c r="B11" i="19"/>
  <c r="C11" i="19"/>
  <c r="D11" i="19"/>
  <c r="E11" i="19"/>
  <c r="A12" i="19"/>
  <c r="B12" i="19"/>
  <c r="C12" i="19"/>
  <c r="D12" i="19"/>
  <c r="E12" i="19"/>
  <c r="A13" i="19"/>
  <c r="B13" i="19"/>
  <c r="C13" i="19"/>
  <c r="D13" i="19"/>
  <c r="E13" i="19"/>
  <c r="A14" i="19"/>
  <c r="B14" i="19"/>
  <c r="C14" i="19"/>
  <c r="D14" i="19"/>
  <c r="E14" i="19"/>
  <c r="A15" i="19"/>
  <c r="B15" i="19"/>
  <c r="C15" i="19"/>
  <c r="D15" i="19"/>
  <c r="E15" i="19"/>
  <c r="A16" i="19"/>
  <c r="B16" i="19"/>
  <c r="C16" i="19"/>
  <c r="D16" i="19"/>
  <c r="E16" i="19"/>
  <c r="A17" i="19"/>
  <c r="B17" i="19"/>
  <c r="C17" i="19"/>
  <c r="D17" i="19"/>
  <c r="E17" i="19"/>
  <c r="A18" i="19"/>
  <c r="B18" i="19"/>
  <c r="C18" i="19"/>
  <c r="D18" i="19"/>
  <c r="E18" i="19"/>
  <c r="A19" i="19"/>
  <c r="B19" i="19"/>
  <c r="C19" i="19"/>
  <c r="D19" i="19"/>
  <c r="E19" i="19"/>
  <c r="A20" i="19"/>
  <c r="B20" i="19"/>
  <c r="C20" i="19"/>
  <c r="D20" i="19"/>
  <c r="E20" i="19"/>
  <c r="A21" i="19"/>
  <c r="B21" i="19"/>
  <c r="C21" i="19"/>
  <c r="D21" i="19"/>
  <c r="E21" i="19"/>
  <c r="A22" i="19"/>
  <c r="B22" i="19"/>
  <c r="C22" i="19"/>
  <c r="D22" i="19"/>
  <c r="E22" i="19"/>
  <c r="A23" i="19"/>
  <c r="B23" i="19"/>
  <c r="C23" i="19"/>
  <c r="D23" i="19"/>
  <c r="E23" i="19"/>
  <c r="E8" i="19"/>
  <c r="D8" i="19"/>
  <c r="C8" i="19"/>
  <c r="B8" i="19"/>
  <c r="A8" i="19"/>
  <c r="A9" i="18"/>
  <c r="B9" i="18"/>
  <c r="C9" i="18"/>
  <c r="D9" i="18"/>
  <c r="E9" i="18"/>
  <c r="I9" i="18"/>
  <c r="K9" i="18" s="1"/>
  <c r="M9" i="18"/>
  <c r="A10" i="18"/>
  <c r="B10" i="18"/>
  <c r="C10" i="18"/>
  <c r="D10" i="18"/>
  <c r="E10" i="18"/>
  <c r="I10" i="18"/>
  <c r="K10" i="18"/>
  <c r="M10" i="18"/>
  <c r="A11" i="18"/>
  <c r="B11" i="18"/>
  <c r="C11" i="18"/>
  <c r="D11" i="18"/>
  <c r="E11" i="18"/>
  <c r="I11" i="18"/>
  <c r="K11" i="18" s="1"/>
  <c r="L11" i="17" s="1"/>
  <c r="M11" i="18"/>
  <c r="A12" i="18"/>
  <c r="B12" i="18"/>
  <c r="C12" i="18"/>
  <c r="D12" i="18"/>
  <c r="E12" i="18"/>
  <c r="I12" i="18"/>
  <c r="K12" i="18" s="1"/>
  <c r="M12" i="18"/>
  <c r="A13" i="18"/>
  <c r="B13" i="18"/>
  <c r="C13" i="18"/>
  <c r="D13" i="18"/>
  <c r="E13" i="18"/>
  <c r="I13" i="18"/>
  <c r="K13" i="18" s="1"/>
  <c r="L13" i="17" s="1"/>
  <c r="M13" i="18"/>
  <c r="A14" i="18"/>
  <c r="B14" i="18"/>
  <c r="C14" i="18"/>
  <c r="D14" i="18"/>
  <c r="E14" i="18"/>
  <c r="I14" i="18"/>
  <c r="K14" i="18" s="1"/>
  <c r="M14" i="18"/>
  <c r="A15" i="18"/>
  <c r="B15" i="18"/>
  <c r="C15" i="18"/>
  <c r="D15" i="18"/>
  <c r="E15" i="18"/>
  <c r="I15" i="18"/>
  <c r="K15" i="18"/>
  <c r="M15" i="18"/>
  <c r="A16" i="18"/>
  <c r="B16" i="18"/>
  <c r="C16" i="18"/>
  <c r="D16" i="18"/>
  <c r="E16" i="18"/>
  <c r="I16" i="18"/>
  <c r="K16" i="18" s="1"/>
  <c r="M16" i="18"/>
  <c r="A17" i="18"/>
  <c r="B17" i="18"/>
  <c r="C17" i="18"/>
  <c r="D17" i="18"/>
  <c r="E17" i="18"/>
  <c r="I17" i="18"/>
  <c r="K17" i="18" s="1"/>
  <c r="M17" i="18"/>
  <c r="A18" i="18"/>
  <c r="B18" i="18"/>
  <c r="C18" i="18"/>
  <c r="D18" i="18"/>
  <c r="E18" i="18"/>
  <c r="I18" i="18"/>
  <c r="K18" i="18" s="1"/>
  <c r="M18" i="18"/>
  <c r="A19" i="18"/>
  <c r="B19" i="18"/>
  <c r="C19" i="18"/>
  <c r="D19" i="18"/>
  <c r="E19" i="18"/>
  <c r="I19" i="18"/>
  <c r="K19" i="18" s="1"/>
  <c r="M19" i="18"/>
  <c r="A20" i="18"/>
  <c r="B20" i="18"/>
  <c r="C20" i="18"/>
  <c r="D20" i="18"/>
  <c r="E20" i="18"/>
  <c r="I20" i="18"/>
  <c r="K20" i="18" s="1"/>
  <c r="M20" i="18"/>
  <c r="A21" i="18"/>
  <c r="B21" i="18"/>
  <c r="C21" i="18"/>
  <c r="D21" i="18"/>
  <c r="E21" i="18"/>
  <c r="I21" i="18"/>
  <c r="K21" i="18" s="1"/>
  <c r="M21" i="18"/>
  <c r="A22" i="18"/>
  <c r="B22" i="18"/>
  <c r="C22" i="18"/>
  <c r="D22" i="18"/>
  <c r="E22" i="18"/>
  <c r="I22" i="18"/>
  <c r="K22" i="18"/>
  <c r="M22" i="18"/>
  <c r="A23" i="18"/>
  <c r="B23" i="18"/>
  <c r="C23" i="18"/>
  <c r="D23" i="18"/>
  <c r="E23" i="18"/>
  <c r="I23" i="18"/>
  <c r="K23" i="18" s="1"/>
  <c r="L23" i="17" s="1"/>
  <c r="M23" i="18"/>
  <c r="L22" i="17"/>
  <c r="L15" i="17"/>
  <c r="M8" i="18"/>
  <c r="J8" i="18"/>
  <c r="A8" i="18"/>
  <c r="B8" i="18"/>
  <c r="C8" i="18"/>
  <c r="D8" i="18"/>
  <c r="E8" i="18"/>
  <c r="I8" i="18"/>
  <c r="N8" i="18"/>
  <c r="A4" i="17"/>
  <c r="E30" i="21"/>
  <c r="E29" i="21"/>
  <c r="E28" i="21"/>
  <c r="E27" i="21"/>
  <c r="E26" i="21"/>
  <c r="E24" i="21"/>
  <c r="E23" i="21"/>
  <c r="E22" i="21"/>
  <c r="E21" i="21"/>
  <c r="E20" i="21"/>
  <c r="E18" i="21"/>
  <c r="E17" i="21"/>
  <c r="E16" i="21"/>
  <c r="E15" i="21"/>
  <c r="E14" i="21"/>
  <c r="E12" i="21"/>
  <c r="E11" i="21"/>
  <c r="E10" i="21"/>
  <c r="E9" i="21"/>
  <c r="E8" i="21"/>
  <c r="E6" i="21"/>
  <c r="E5" i="21"/>
  <c r="E4" i="21"/>
  <c r="E3" i="21"/>
  <c r="E2" i="21"/>
  <c r="A4" i="19"/>
  <c r="N23" i="18"/>
  <c r="N22" i="18"/>
  <c r="N21" i="18"/>
  <c r="N20" i="18"/>
  <c r="N19" i="18"/>
  <c r="N18" i="18"/>
  <c r="N17" i="18"/>
  <c r="N16" i="18"/>
  <c r="N15" i="18"/>
  <c r="N14" i="18"/>
  <c r="N13" i="18"/>
  <c r="N12" i="18"/>
  <c r="N11" i="18"/>
  <c r="N10" i="18"/>
  <c r="N9" i="18"/>
  <c r="A4" i="18"/>
  <c r="B44" i="15"/>
  <c r="B43" i="15"/>
  <c r="B4" i="15"/>
  <c r="C4" i="15"/>
  <c r="B5" i="15"/>
  <c r="C5" i="15"/>
  <c r="B6" i="15"/>
  <c r="C6" i="15"/>
  <c r="B7" i="15"/>
  <c r="C7" i="15"/>
  <c r="B8" i="15"/>
  <c r="C8" i="15"/>
  <c r="B9" i="15"/>
  <c r="C9" i="15"/>
  <c r="B10" i="15"/>
  <c r="C10" i="15"/>
  <c r="B11" i="15"/>
  <c r="C11" i="15"/>
  <c r="B12" i="15"/>
  <c r="C12" i="15"/>
  <c r="B13" i="15"/>
  <c r="C13" i="15"/>
  <c r="B14" i="15"/>
  <c r="C14" i="15"/>
  <c r="B15" i="15"/>
  <c r="C15" i="15"/>
  <c r="B16" i="15"/>
  <c r="C16" i="15"/>
  <c r="B17" i="15"/>
  <c r="C17" i="15"/>
  <c r="B18" i="15"/>
  <c r="C18" i="15"/>
  <c r="B19" i="15"/>
  <c r="C19" i="15"/>
  <c r="B20" i="15"/>
  <c r="C20" i="15"/>
  <c r="B21" i="15"/>
  <c r="C21" i="15"/>
  <c r="B22" i="15"/>
  <c r="C22" i="15"/>
  <c r="B23" i="15"/>
  <c r="C23" i="15"/>
  <c r="B24" i="15"/>
  <c r="C24" i="15"/>
  <c r="B25" i="15"/>
  <c r="C25" i="15"/>
  <c r="B26" i="15"/>
  <c r="C26" i="15"/>
  <c r="B27" i="15"/>
  <c r="C27" i="15"/>
  <c r="B28" i="15"/>
  <c r="C28" i="15"/>
  <c r="B29" i="15"/>
  <c r="C29" i="15"/>
  <c r="B30" i="15"/>
  <c r="C30" i="15"/>
  <c r="B31" i="15"/>
  <c r="C31" i="15"/>
  <c r="B32" i="15"/>
  <c r="C32" i="15"/>
  <c r="B33" i="15"/>
  <c r="C33" i="15"/>
  <c r="B34" i="15"/>
  <c r="C34" i="15"/>
  <c r="B35" i="15"/>
  <c r="C35" i="15"/>
  <c r="B36" i="15"/>
  <c r="C36" i="15"/>
  <c r="B37" i="15"/>
  <c r="C37" i="15"/>
  <c r="C3" i="15"/>
  <c r="B3" i="15"/>
  <c r="D5" i="14"/>
  <c r="E5" i="14"/>
  <c r="D6" i="14"/>
  <c r="E6" i="14"/>
  <c r="D7" i="14"/>
  <c r="E7" i="14"/>
  <c r="D8" i="14"/>
  <c r="E8" i="14"/>
  <c r="D9" i="14"/>
  <c r="E9" i="14"/>
  <c r="D10" i="14"/>
  <c r="E10" i="14"/>
  <c r="D11" i="14"/>
  <c r="E11" i="14"/>
  <c r="D12" i="14"/>
  <c r="E12" i="14"/>
  <c r="D13" i="14"/>
  <c r="E13" i="14"/>
  <c r="D14" i="14"/>
  <c r="E14" i="14"/>
  <c r="D15" i="14"/>
  <c r="E15" i="14"/>
  <c r="D16" i="14"/>
  <c r="E16" i="14"/>
  <c r="D17" i="14"/>
  <c r="E17" i="14"/>
  <c r="D18" i="14"/>
  <c r="E18" i="14"/>
  <c r="D19" i="14"/>
  <c r="E19" i="14"/>
  <c r="D20" i="14"/>
  <c r="E20" i="14"/>
  <c r="D21" i="14"/>
  <c r="E21" i="14"/>
  <c r="D22" i="14"/>
  <c r="E22" i="14"/>
  <c r="D23" i="14"/>
  <c r="E23" i="14"/>
  <c r="D24" i="14"/>
  <c r="E24" i="14"/>
  <c r="D25" i="14"/>
  <c r="E25" i="14"/>
  <c r="D26" i="14"/>
  <c r="E26" i="14"/>
  <c r="D27" i="14"/>
  <c r="E27" i="14"/>
  <c r="D28" i="14"/>
  <c r="E28" i="14"/>
  <c r="D29" i="14"/>
  <c r="E29" i="14"/>
  <c r="D30" i="14"/>
  <c r="E30" i="14"/>
  <c r="D31" i="14"/>
  <c r="E31" i="14"/>
  <c r="D32" i="14"/>
  <c r="E32" i="14"/>
  <c r="D33" i="14"/>
  <c r="E33" i="14"/>
  <c r="D34" i="14"/>
  <c r="E34" i="14"/>
  <c r="D35" i="14"/>
  <c r="E35" i="14"/>
  <c r="D36" i="14"/>
  <c r="E36" i="14"/>
  <c r="D37" i="14"/>
  <c r="E37" i="14"/>
  <c r="D38" i="14"/>
  <c r="E38" i="14"/>
  <c r="E4" i="14"/>
  <c r="D4" i="14"/>
  <c r="G24" i="14"/>
  <c r="G25" i="14"/>
  <c r="G26" i="14"/>
  <c r="G27" i="14"/>
  <c r="G28" i="14"/>
  <c r="G29" i="14"/>
  <c r="G30" i="14"/>
  <c r="G31" i="14"/>
  <c r="G32" i="14"/>
  <c r="G33" i="14"/>
  <c r="G34" i="14"/>
  <c r="G35" i="14"/>
  <c r="G36" i="14"/>
  <c r="G37" i="14"/>
  <c r="G38" i="14"/>
  <c r="B39" i="15"/>
  <c r="G23" i="14"/>
  <c r="G22" i="14"/>
  <c r="G21" i="14"/>
  <c r="G20" i="14"/>
  <c r="G19" i="14"/>
  <c r="G18" i="14"/>
  <c r="G17" i="14"/>
  <c r="G16" i="14"/>
  <c r="G15" i="14"/>
  <c r="G14" i="14"/>
  <c r="G13" i="14"/>
  <c r="G12" i="14"/>
  <c r="G11" i="14"/>
  <c r="G10" i="14"/>
  <c r="G9" i="14"/>
  <c r="G8" i="14"/>
  <c r="G7" i="14"/>
  <c r="G6" i="14"/>
  <c r="G5" i="14"/>
  <c r="F39" i="12"/>
  <c r="D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G4" i="12"/>
  <c r="D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9" i="11" s="1"/>
  <c r="I14" i="10"/>
  <c r="X18" i="7"/>
  <c r="T18" i="7"/>
  <c r="P18" i="7"/>
  <c r="L18" i="7"/>
  <c r="H18" i="7"/>
  <c r="J35" i="5"/>
  <c r="J34" i="5"/>
  <c r="J33" i="5"/>
  <c r="J32" i="5"/>
  <c r="J31" i="5"/>
  <c r="J30" i="5"/>
  <c r="J29" i="5"/>
  <c r="J28" i="5"/>
  <c r="J27" i="5"/>
  <c r="J26" i="5"/>
  <c r="J25" i="5"/>
  <c r="J24" i="5"/>
  <c r="J23" i="5"/>
  <c r="J22" i="5"/>
  <c r="J21" i="5"/>
  <c r="J20" i="5"/>
  <c r="J19" i="5"/>
  <c r="J18" i="5"/>
  <c r="J17" i="5"/>
  <c r="J16" i="5"/>
  <c r="J15" i="5"/>
  <c r="J14" i="5"/>
  <c r="J13" i="5"/>
  <c r="J12" i="5"/>
  <c r="J11" i="5"/>
  <c r="G11" i="5"/>
  <c r="H11" i="5" s="1"/>
  <c r="J10" i="5"/>
  <c r="J9" i="5"/>
  <c r="K7" i="5"/>
  <c r="G74" i="3"/>
  <c r="G73" i="3"/>
  <c r="J69" i="3"/>
  <c r="J67" i="3"/>
  <c r="J65" i="3"/>
  <c r="J63" i="3"/>
  <c r="J75" i="3" s="1"/>
  <c r="J62" i="3"/>
  <c r="J45" i="3"/>
  <c r="J52" i="3" s="1"/>
  <c r="J37" i="3"/>
  <c r="J40" i="3" s="1"/>
  <c r="G33" i="3"/>
  <c r="G32" i="3"/>
  <c r="G31" i="3"/>
  <c r="J30" i="3"/>
  <c r="J34" i="3" s="1"/>
  <c r="G30" i="3"/>
  <c r="G29" i="3"/>
  <c r="G28" i="3"/>
  <c r="G27" i="3"/>
  <c r="G26" i="3"/>
  <c r="G25" i="3"/>
  <c r="G23" i="3"/>
  <c r="G22" i="3"/>
  <c r="G21" i="3"/>
  <c r="G20" i="3"/>
  <c r="G19" i="3"/>
  <c r="G18" i="3"/>
  <c r="G17" i="3"/>
  <c r="G16" i="3"/>
  <c r="G15" i="3"/>
  <c r="G14" i="3"/>
  <c r="G13" i="3"/>
  <c r="G12" i="3"/>
  <c r="J11" i="3"/>
  <c r="J24" i="3" s="1"/>
  <c r="J76" i="3" s="1"/>
  <c r="G11" i="3"/>
  <c r="L9" i="17" l="1"/>
  <c r="L12" i="17"/>
  <c r="L14" i="17"/>
  <c r="L16" i="17"/>
  <c r="L17" i="17"/>
  <c r="L18" i="17"/>
  <c r="L19" i="17"/>
  <c r="L20" i="17"/>
  <c r="L21" i="17"/>
  <c r="L10" i="17"/>
  <c r="K8" i="18"/>
  <c r="L8" i="17" s="1"/>
  <c r="B40" i="15"/>
  <c r="H38" i="14"/>
  <c r="F38" i="14"/>
  <c r="F37" i="14"/>
  <c r="H37" i="14"/>
  <c r="H36" i="14"/>
  <c r="F36" i="14"/>
  <c r="F35" i="14"/>
  <c r="H35" i="14"/>
  <c r="H34" i="14"/>
  <c r="F34" i="14"/>
  <c r="H33" i="14"/>
  <c r="F33" i="14"/>
  <c r="F32" i="14"/>
  <c r="H32" i="14"/>
  <c r="H31" i="14"/>
  <c r="F31" i="14"/>
  <c r="F30" i="14"/>
  <c r="H30" i="14"/>
  <c r="H29" i="14"/>
  <c r="F29" i="14"/>
  <c r="H28" i="14"/>
  <c r="F28" i="14"/>
  <c r="H27" i="14"/>
  <c r="F27" i="14"/>
  <c r="H26" i="14"/>
  <c r="F26" i="14"/>
  <c r="F25" i="14"/>
  <c r="H25" i="14"/>
  <c r="H24" i="14"/>
  <c r="F24" i="14"/>
  <c r="F23" i="14"/>
  <c r="H23" i="14"/>
  <c r="F22" i="14"/>
  <c r="H22" i="14"/>
  <c r="H21" i="14"/>
  <c r="F21" i="14"/>
  <c r="H20" i="14"/>
  <c r="F20" i="14"/>
  <c r="F19" i="14"/>
  <c r="H19" i="14"/>
  <c r="H18" i="14"/>
  <c r="F18" i="14"/>
  <c r="F17" i="14"/>
  <c r="H17" i="14"/>
  <c r="H16" i="14"/>
  <c r="F16" i="14"/>
  <c r="F15" i="14"/>
  <c r="H15" i="14"/>
  <c r="F14" i="14"/>
  <c r="H14" i="14"/>
  <c r="H13" i="14"/>
  <c r="F13" i="14"/>
  <c r="H12" i="14"/>
  <c r="F12" i="14"/>
  <c r="H11" i="14"/>
  <c r="F11" i="14"/>
  <c r="F10" i="14"/>
  <c r="H10" i="14"/>
  <c r="H9" i="14"/>
  <c r="F9" i="14"/>
  <c r="H8" i="14"/>
  <c r="F8" i="14"/>
  <c r="H7" i="14"/>
  <c r="F7" i="14"/>
  <c r="H6" i="14"/>
  <c r="F6" i="14"/>
  <c r="H5" i="14"/>
  <c r="F5" i="14"/>
  <c r="H4" i="14"/>
  <c r="E39" i="14"/>
  <c r="F4" i="14"/>
  <c r="D39" i="14"/>
  <c r="G4" i="14"/>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J14" i="10"/>
  <c r="K8" i="5"/>
  <c r="L7" i="5"/>
  <c r="K6" i="5"/>
  <c r="B42" i="15" l="1"/>
  <c r="B41" i="15"/>
  <c r="G39" i="14"/>
  <c r="F39" i="14"/>
  <c r="H39" i="14"/>
  <c r="L14" i="10"/>
  <c r="M7" i="5"/>
  <c r="L8" i="5"/>
  <c r="M14" i="10" l="1"/>
  <c r="M8" i="5"/>
  <c r="N7" i="5"/>
  <c r="O14" i="10" l="1"/>
  <c r="O20" i="10"/>
  <c r="O7" i="5"/>
  <c r="N8" i="5"/>
  <c r="P14" i="10" l="1"/>
  <c r="P20" i="10"/>
  <c r="O8" i="5"/>
  <c r="P7" i="5"/>
  <c r="R14" i="10" l="1"/>
  <c r="R20" i="10"/>
  <c r="Q7" i="5"/>
  <c r="P8" i="5"/>
  <c r="S14" i="10" l="1"/>
  <c r="S20" i="10"/>
  <c r="R7" i="5"/>
  <c r="Q8" i="5"/>
  <c r="U16" i="10" l="1"/>
  <c r="S7" i="5"/>
  <c r="R8" i="5"/>
  <c r="R6" i="5"/>
  <c r="V16" i="10" l="1"/>
  <c r="T7" i="5"/>
  <c r="S8" i="5"/>
  <c r="X23" i="10" l="1"/>
  <c r="Y23" i="10" s="1"/>
  <c r="X16" i="10"/>
  <c r="U7" i="5"/>
  <c r="T8" i="5"/>
  <c r="Y16" i="10" l="1"/>
  <c r="U8" i="5"/>
  <c r="V7" i="5"/>
  <c r="AA16" i="10" l="1"/>
  <c r="W7" i="5"/>
  <c r="V8" i="5"/>
  <c r="AB16" i="10" l="1"/>
  <c r="X7" i="5"/>
  <c r="W8" i="5"/>
  <c r="AE16" i="10" l="1"/>
  <c r="Y7" i="5"/>
  <c r="X8" i="5"/>
  <c r="AF16" i="10" l="1"/>
  <c r="Z7" i="5"/>
  <c r="Y8" i="5"/>
  <c r="Y6" i="5"/>
  <c r="AH23" i="10" l="1"/>
  <c r="AI23" i="10" s="1"/>
  <c r="AH10" i="10"/>
  <c r="AA7" i="5"/>
  <c r="Z8" i="5"/>
  <c r="AI10" i="10" l="1"/>
  <c r="AB7" i="5"/>
  <c r="AA8" i="5"/>
  <c r="AK16" i="10" l="1"/>
  <c r="AL16" i="10" s="1"/>
  <c r="AC7" i="5"/>
  <c r="AB8" i="5"/>
  <c r="AO16" i="10" l="1"/>
  <c r="AD7" i="5"/>
  <c r="AC8" i="5"/>
  <c r="AP16" i="10" l="1"/>
  <c r="AE7" i="5"/>
  <c r="AD8" i="5"/>
  <c r="AP17" i="10" l="1"/>
  <c r="AF7" i="5"/>
  <c r="AE8" i="5"/>
  <c r="AO17" i="10" l="1"/>
  <c r="AP18" i="10"/>
  <c r="AG7" i="5"/>
  <c r="AF8" i="5"/>
  <c r="AF6" i="5"/>
  <c r="AL17" i="10" l="1"/>
  <c r="AO18" i="10"/>
  <c r="AH7" i="5"/>
  <c r="AG8" i="5"/>
  <c r="AL18" i="10" l="1"/>
  <c r="AK17" i="10"/>
  <c r="AI7" i="5"/>
  <c r="AH8" i="5"/>
  <c r="AK18" i="10" l="1"/>
  <c r="AI24" i="10"/>
  <c r="AI11" i="10"/>
  <c r="AJ7" i="5"/>
  <c r="AI8" i="5"/>
  <c r="AI25" i="10" l="1"/>
  <c r="AH24" i="10"/>
  <c r="AI12" i="10"/>
  <c r="AH11" i="10"/>
  <c r="AH12" i="10" s="1"/>
  <c r="AK7" i="5"/>
  <c r="AJ8" i="5"/>
  <c r="AH25" i="10" l="1"/>
  <c r="AF17" i="10"/>
  <c r="Y24" i="10"/>
  <c r="AL7" i="5"/>
  <c r="AK8" i="5"/>
  <c r="AF18" i="10" l="1"/>
  <c r="AE17" i="10"/>
  <c r="Y25" i="10"/>
  <c r="X24" i="10"/>
  <c r="X25" i="10" s="1"/>
  <c r="AM7" i="5"/>
  <c r="AL8" i="5"/>
  <c r="AE18" i="10" l="1"/>
  <c r="AB17" i="10"/>
  <c r="AN7" i="5"/>
  <c r="AM8" i="5"/>
  <c r="AM6" i="5"/>
  <c r="AB18" i="10" l="1"/>
  <c r="AA17" i="10"/>
  <c r="AO7" i="5"/>
  <c r="AN8" i="5"/>
  <c r="AA18" i="10" l="1"/>
  <c r="Y17" i="10"/>
  <c r="AP7" i="5"/>
  <c r="AO8" i="5"/>
  <c r="Y18" i="10" l="1"/>
  <c r="X17" i="10"/>
  <c r="AQ7" i="5"/>
  <c r="AP8" i="5"/>
  <c r="X18" i="10" l="1"/>
  <c r="V17" i="10"/>
  <c r="AR7" i="5"/>
  <c r="AQ8" i="5"/>
  <c r="V18" i="10" l="1"/>
  <c r="U17" i="10"/>
  <c r="AS7" i="5"/>
  <c r="AR8" i="5"/>
  <c r="U18" i="10" l="1"/>
  <c r="S21" i="10"/>
  <c r="S15" i="10"/>
  <c r="AT7" i="5"/>
  <c r="AS8" i="5"/>
  <c r="S22" i="10" l="1"/>
  <c r="R21" i="10"/>
  <c r="S16" i="10"/>
  <c r="R15" i="10"/>
  <c r="AU7" i="5"/>
  <c r="AT8" i="5"/>
  <c r="AT6" i="5"/>
  <c r="R22" i="10" l="1"/>
  <c r="P21" i="10"/>
  <c r="R16" i="10"/>
  <c r="P15" i="10"/>
  <c r="AV7" i="5"/>
  <c r="AU8" i="5"/>
  <c r="P22" i="10" l="1"/>
  <c r="O21" i="10"/>
  <c r="P16" i="10"/>
  <c r="O15" i="10"/>
  <c r="O16" i="10" s="1"/>
  <c r="AW7" i="5"/>
  <c r="AV8" i="5"/>
  <c r="O22" i="10" l="1"/>
  <c r="M15" i="10"/>
  <c r="AX7" i="5"/>
  <c r="AW8" i="5"/>
  <c r="M16" i="10" l="1"/>
  <c r="L15" i="10"/>
  <c r="AY7" i="5"/>
  <c r="AX8" i="5"/>
  <c r="L16" i="10" l="1"/>
  <c r="J15" i="10"/>
  <c r="AZ7" i="5"/>
  <c r="AY8" i="5"/>
  <c r="J16" i="10" l="1"/>
  <c r="I15" i="10"/>
  <c r="BA7" i="5"/>
  <c r="AZ8" i="5"/>
  <c r="G15" i="10" l="1"/>
  <c r="I16" i="10"/>
  <c r="BB7" i="5"/>
  <c r="BA8" i="5"/>
  <c r="BA6" i="5"/>
  <c r="G16" i="10" l="1"/>
  <c r="F15" i="10"/>
  <c r="F16" i="10" s="1"/>
  <c r="BC7" i="5"/>
  <c r="BB8" i="5"/>
  <c r="BD7" i="5" l="1"/>
  <c r="BC8" i="5"/>
  <c r="BE7" i="5" l="1"/>
  <c r="BD8" i="5"/>
  <c r="BF7" i="5" l="1"/>
  <c r="BE8" i="5"/>
  <c r="BG7" i="5" l="1"/>
  <c r="BF8" i="5"/>
  <c r="BH7" i="5" l="1"/>
  <c r="BG8" i="5"/>
  <c r="BI7" i="5" l="1"/>
  <c r="BH6" i="5"/>
  <c r="BH8" i="5"/>
  <c r="BJ7" i="5" l="1"/>
  <c r="BI8" i="5"/>
  <c r="BK7" i="5" l="1"/>
  <c r="BJ8" i="5"/>
  <c r="BL7" i="5" l="1"/>
  <c r="BK8" i="5"/>
  <c r="BM7" i="5" l="1"/>
  <c r="BL8" i="5"/>
  <c r="BN7" i="5" l="1"/>
  <c r="BN8" i="5" s="1"/>
  <c r="BM8" i="5"/>
</calcChain>
</file>

<file path=xl/sharedStrings.xml><?xml version="1.0" encoding="utf-8"?>
<sst xmlns="http://schemas.openxmlformats.org/spreadsheetml/2006/main" count="2167" uniqueCount="751">
  <si>
    <t>4.1 Plano de ação detalhado da WBS (com dependência, tempo e recurso)</t>
  </si>
  <si>
    <t>Ref</t>
  </si>
  <si>
    <t xml:space="preserve">Etapas – Atividades - </t>
  </si>
  <si>
    <t>Dependência</t>
  </si>
  <si>
    <t>Data de inicio</t>
  </si>
  <si>
    <t>Data final</t>
  </si>
  <si>
    <t>Duração em dias</t>
  </si>
  <si>
    <t>Responsável</t>
  </si>
  <si>
    <t xml:space="preserve">Recursos                                    </t>
  </si>
  <si>
    <t>Custos</t>
  </si>
  <si>
    <t>Obs</t>
  </si>
  <si>
    <t>1</t>
  </si>
  <si>
    <t>Iniciação e planejamento</t>
  </si>
  <si>
    <t>1.1</t>
  </si>
  <si>
    <t>Iniciação</t>
  </si>
  <si>
    <t>-</t>
  </si>
  <si>
    <t>1.1.1</t>
  </si>
  <si>
    <t>Definição do objetivo</t>
  </si>
  <si>
    <t>Henrique Jorge Martins Figueiredo</t>
  </si>
  <si>
    <t>Pessoas</t>
  </si>
  <si>
    <t>1.1.2</t>
  </si>
  <si>
    <t>Alinhamento Estratégico</t>
  </si>
  <si>
    <t>1.1.3</t>
  </si>
  <si>
    <t>Formalização do project charter</t>
  </si>
  <si>
    <t>1.1.1, 1.1.2</t>
  </si>
  <si>
    <t>Pedro Augusto da Silva Macedo</t>
  </si>
  <si>
    <t>1.2</t>
  </si>
  <si>
    <t>Stakeholders</t>
  </si>
  <si>
    <t>1.2.1</t>
  </si>
  <si>
    <t>Identificação de stakeholders</t>
  </si>
  <si>
    <t>Luiz Eduardo Souza Rocha</t>
  </si>
  <si>
    <t>1.2.2</t>
  </si>
  <si>
    <t>Plano de comunicação com patrocinadores</t>
  </si>
  <si>
    <t>1.2.3</t>
  </si>
  <si>
    <t>Gestão de stakeholders</t>
  </si>
  <si>
    <t>1.3</t>
  </si>
  <si>
    <t>Orçamento e Recursos</t>
  </si>
  <si>
    <t>1.3.1</t>
  </si>
  <si>
    <t>Alocação do investimento</t>
  </si>
  <si>
    <t>Recursos Próprios</t>
  </si>
  <si>
    <t>1.3.2</t>
  </si>
  <si>
    <t>Infraestrutura tecnológica</t>
  </si>
  <si>
    <t>Serviços de Nuvem</t>
  </si>
  <si>
    <t>1.4</t>
  </si>
  <si>
    <t>Cronograma Detalhado</t>
  </si>
  <si>
    <t>1.4.1</t>
  </si>
  <si>
    <t>Definição das datas</t>
  </si>
  <si>
    <t>Ferramenta de Gestão</t>
  </si>
  <si>
    <t>2</t>
  </si>
  <si>
    <t>Levantamento de Requisitos e Dados</t>
  </si>
  <si>
    <t>2.1</t>
  </si>
  <si>
    <t>Requisito de Negócios</t>
  </si>
  <si>
    <t>2.1.1</t>
  </si>
  <si>
    <t>Definição das regras dos planos (Básico, Pro e Premium)</t>
  </si>
  <si>
    <t>Cássio Gonçalves Gama</t>
  </si>
  <si>
    <t>2.2</t>
  </si>
  <si>
    <t>Definição de requisitos detalhado</t>
  </si>
  <si>
    <t>2.2.1</t>
  </si>
  <si>
    <t>Mapeamento de fontes</t>
  </si>
  <si>
    <t>2.2.2</t>
  </si>
  <si>
    <t>Seleção de bases do IBGE, INMET, Segurança pública e receita federal (CNPJ)</t>
  </si>
  <si>
    <t>2.3</t>
  </si>
  <si>
    <t>Pipeline de dados</t>
  </si>
  <si>
    <t>2.3.1</t>
  </si>
  <si>
    <t>Especificação dos processos de coleta</t>
  </si>
  <si>
    <t>Time Técnico</t>
  </si>
  <si>
    <t>2.3.2</t>
  </si>
  <si>
    <t>Limpeza</t>
  </si>
  <si>
    <t>2.3.3</t>
  </si>
  <si>
    <t>Padronização periódica</t>
  </si>
  <si>
    <t>3</t>
  </si>
  <si>
    <t>Design e experiência do usuário (UX/UI)</t>
  </si>
  <si>
    <t xml:space="preserve"> </t>
  </si>
  <si>
    <t>3.1</t>
  </si>
  <si>
    <t>Fluxos de navegação</t>
  </si>
  <si>
    <t>3.1.1</t>
  </si>
  <si>
    <t>Desenho da jornada para análise de bairros e cidades</t>
  </si>
  <si>
    <t>Renan Damprelli Cardoso da Silva</t>
  </si>
  <si>
    <t>3.2</t>
  </si>
  <si>
    <t>Protótipos interativos</t>
  </si>
  <si>
    <t>3.2.1</t>
  </si>
  <si>
    <t>Criação de telas para dashboards</t>
  </si>
  <si>
    <t>3.2.2</t>
  </si>
  <si>
    <t>Mapas interativos no figma</t>
  </si>
  <si>
    <t>Figma</t>
  </si>
  <si>
    <t>4</t>
  </si>
  <si>
    <t>Arquitetura e desenvolvimento técnico</t>
  </si>
  <si>
    <t>4.1</t>
  </si>
  <si>
    <t>Estruturação do backend</t>
  </si>
  <si>
    <t>4.1.1</t>
  </si>
  <si>
    <t>Modelagem do banco de dados territorial centralizado</t>
  </si>
  <si>
    <t>DB Territorial</t>
  </si>
  <si>
    <t>4.2</t>
  </si>
  <si>
    <t>Desenvolvimento frontend</t>
  </si>
  <si>
    <t>4.2.1</t>
  </si>
  <si>
    <t>Implementação da aplicação Web SaaS respensiva</t>
  </si>
  <si>
    <t>Nuvem/Hospedagem</t>
  </si>
  <si>
    <t>4.3</t>
  </si>
  <si>
    <t>Módulos Analíticos</t>
  </si>
  <si>
    <t>4.3.1</t>
  </si>
  <si>
    <t>UrbanScore: Algoritmo de potencial econônomico (0-100)</t>
  </si>
  <si>
    <t>Modelos Estatísticos</t>
  </si>
  <si>
    <t>4.3.2</t>
  </si>
  <si>
    <t>UrbanRisk: Modelo de avaliação de risco territoriais</t>
  </si>
  <si>
    <t>4.3.3</t>
  </si>
  <si>
    <t>UrbanGrowth: Modelagem estatística de séries temporais para previsões</t>
  </si>
  <si>
    <t>4.4</t>
  </si>
  <si>
    <t>Relatórios</t>
  </si>
  <si>
    <t>4.4.1</t>
  </si>
  <si>
    <t>Sistema de exportação de dados</t>
  </si>
  <si>
    <t>Bibliotecas de Exportação</t>
  </si>
  <si>
    <t>4.4.2</t>
  </si>
  <si>
    <t>Visualização de graficos</t>
  </si>
  <si>
    <t>Bibliotecas de Gráficos</t>
  </si>
  <si>
    <t>5</t>
  </si>
  <si>
    <t>Qualidade, segurança e lançamento</t>
  </si>
  <si>
    <t>5.1</t>
  </si>
  <si>
    <t>Segurança e conformidade</t>
  </si>
  <si>
    <t>5.1.1</t>
  </si>
  <si>
    <t>Implementação de autenticação, logs e proteção</t>
  </si>
  <si>
    <t>Protocolos SSL/Logs</t>
  </si>
  <si>
    <t>5.2</t>
  </si>
  <si>
    <t>Testes de MVP</t>
  </si>
  <si>
    <t>5.2.1</t>
  </si>
  <si>
    <t>Validação das funções essenciais</t>
  </si>
  <si>
    <t>Ambiente de Homologação</t>
  </si>
  <si>
    <t>5.2.2</t>
  </si>
  <si>
    <t>Correção de bugs</t>
  </si>
  <si>
    <t>5.3</t>
  </si>
  <si>
    <t>Implantação (Go-Live)</t>
  </si>
  <si>
    <t>5.3.1</t>
  </si>
  <si>
    <t>Configuração do ambiente de produção em nuvem de baixo custo</t>
  </si>
  <si>
    <t>Infraestrutura Cloud</t>
  </si>
  <si>
    <t>5.4</t>
  </si>
  <si>
    <t>Entrega Final</t>
  </si>
  <si>
    <t>5.4.1</t>
  </si>
  <si>
    <t>Encerramento da fase de desenvolvimento do MVP</t>
  </si>
  <si>
    <t>Henrique Figueiredo</t>
  </si>
  <si>
    <t>Documentação</t>
  </si>
  <si>
    <t>6</t>
  </si>
  <si>
    <t>Finalização e Entrega do MVP</t>
  </si>
  <si>
    <t>6.1</t>
  </si>
  <si>
    <t>Homologação dos Módulos analíticos</t>
  </si>
  <si>
    <t>Dados Reais</t>
  </si>
  <si>
    <t>6.1.1</t>
  </si>
  <si>
    <t>Validação final dos algoritmos UrbanScore, UrbanRisk e UrbanGrowth com dados reais.</t>
  </si>
  <si>
    <t>6.2</t>
  </si>
  <si>
    <t>Ajustes de UX Baseados em Feedback</t>
  </si>
  <si>
    <t>6.2.1</t>
  </si>
  <si>
    <t>Implementação de melhorias rápidas na interface após rodada de testes de usabilidade.</t>
  </si>
  <si>
    <t>Ferramentas Design</t>
  </si>
  <si>
    <t>6.3</t>
  </si>
  <si>
    <t>Treinamento e Documentação Técnica</t>
  </si>
  <si>
    <t>6.3.1</t>
  </si>
  <si>
    <t>Elaboração de guias de uso da plataforma e documentação da arquitetura do banco de dados.</t>
  </si>
  <si>
    <t>6.4</t>
  </si>
  <si>
    <t>Configuração de Assinaturas e Acessos</t>
  </si>
  <si>
    <t>6.4.1</t>
  </si>
  <si>
    <t>Ativação das regras de negócio e controle de uso para os planos Básico, Pro e Premium</t>
  </si>
  <si>
    <t>Regras de Assinatura</t>
  </si>
  <si>
    <t>6.5</t>
  </si>
  <si>
    <t>Publicação em Ambiente de Produção</t>
  </si>
  <si>
    <t>Cloud de Baixo Custo</t>
  </si>
  <si>
    <t>6.5.1</t>
  </si>
  <si>
    <t>Deploy final da aplicação web em infraestrutura de nuvem de baixo custo</t>
  </si>
  <si>
    <t>Termo de Encerramento</t>
  </si>
  <si>
    <t>6.6</t>
  </si>
  <si>
    <t>Encerramento do Ciclo de Desenvolvimento</t>
  </si>
  <si>
    <t>6.6.1</t>
  </si>
  <si>
    <t>Formalização da entrega da versão funcional (MVP) dentro do prazo estabelecido (27/05/2026)</t>
  </si>
  <si>
    <t>TOTAL</t>
  </si>
  <si>
    <t>4.2 Plano de ação detalhado da WBS (com dependência, tempo e recurso)</t>
  </si>
  <si>
    <t>Saúde e bem-estar na palma da sua mão</t>
  </si>
  <si>
    <t>Insira o nome do Líder do projeto na célula B3. Insira a data de Início do projeto na célula E3. Início do projeto: o rótulo está na célula C3.</t>
  </si>
  <si>
    <t>Líder do projeto:
Gerente de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</si>
  <si>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</si>
  <si>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</si>
  <si>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</si>
  <si>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</si>
  <si>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</si>
  <si>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</si>
  <si>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</si>
  <si>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</si>
  <si>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</si>
  <si>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</si>
  <si>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</si>
  <si>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</si>
  <si>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</si>
  <si>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</si>
  <si>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Definir os objetivos do aplicativo e sua proposta de valor</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</si>
  <si>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</si>
  <si>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</si>
  <si>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</si>
  <si>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</si>
  <si>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</si>
  <si>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</si>
  <si>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</si>
  <si>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Tarefa 1</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</si>
  <si>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</si>
  <si>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</si>
  <si>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</si>
  <si>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</si>
  <si>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</si>
  <si>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</si>
  <si>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</si>
  <si>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Soma de Custos</t>
  </si>
  <si>
    <t>5.2. CRONOGRAMA DE CUSTOS</t>
  </si>
  <si>
    <t>Etapas – Atividades - Marcos</t>
  </si>
  <si>
    <t>Agosto</t>
  </si>
  <si>
    <t>Setembro</t>
  </si>
  <si>
    <t>Outubro</t>
  </si>
  <si>
    <t>Novembro</t>
  </si>
  <si>
    <t>Dezembro</t>
  </si>
  <si>
    <t>Janeiro</t>
  </si>
  <si>
    <t>Plano do Projeto</t>
  </si>
  <si>
    <t>Controle</t>
  </si>
  <si>
    <t>Fechamento</t>
  </si>
  <si>
    <t>Adequar o Espaço Físico</t>
  </si>
  <si>
    <t>Equipamentos de Ginástica</t>
  </si>
  <si>
    <t>Equipamentos de Apoio e Administração</t>
  </si>
  <si>
    <t>Contratar Mão de Obra</t>
  </si>
  <si>
    <t>Contratar empresa para informatização da academia</t>
  </si>
  <si>
    <t>Adquirir Sistemas de Segurança</t>
  </si>
  <si>
    <t>Fechar Convênio com Estacionamento próximo ao local</t>
  </si>
  <si>
    <t>Contratação de Designer de Interiores</t>
  </si>
  <si>
    <t>(vazio)</t>
  </si>
  <si>
    <t>Total Geral</t>
  </si>
  <si>
    <r>
      <t>1.</t>
    </r>
    <r>
      <rPr>
        <b/>
        <sz val="7"/>
        <rFont val="Times New Roman"/>
        <family val="1"/>
      </rPr>
      <t xml:space="preserve">    </t>
    </r>
    <r>
      <rPr>
        <b/>
        <sz val="11"/>
        <rFont val="Calibri"/>
        <family val="2"/>
      </rPr>
      <t>Identificação das principais partes interessadas no projeto (stakeholders do projeto)</t>
    </r>
  </si>
  <si>
    <r>
      <t xml:space="preserve">Quadro 01. Matriz Interesse </t>
    </r>
    <r>
      <rPr>
        <b/>
        <i/>
        <sz val="11"/>
        <rFont val="Calibri"/>
        <family val="2"/>
      </rPr>
      <t>versus</t>
    </r>
    <r>
      <rPr>
        <b/>
        <sz val="11"/>
        <rFont val="Calibri"/>
        <family val="2"/>
      </rPr>
      <t xml:space="preserve"> Poder para o projeto</t>
    </r>
  </si>
  <si>
    <t>Identificação Stakeholder</t>
  </si>
  <si>
    <t>Nível de Interesse no projeto</t>
  </si>
  <si>
    <t>Nível de poder no projeto</t>
  </si>
  <si>
    <t>Explicar a ação a ser tomada:</t>
  </si>
  <si>
    <t>Plano de Comunicação</t>
  </si>
  <si>
    <t>Cliente / Usuários Finais</t>
  </si>
  <si>
    <t>Utilizar a plataforma para analisar bairros e cidades de forma simples.</t>
  </si>
  <si>
    <t>Influenciam o sucesso da plataforma pelo uso e feedback.</t>
  </si>
  <si>
    <t>Usar o sistema, testar os dashboards e informar melhorias necessárias.</t>
  </si>
  <si>
    <r>
      <t xml:space="preserve">Data: 06/05/2026      Projeto: </t>
    </r>
    <r>
      <rPr>
        <sz val="14"/>
        <rFont val="Arial"/>
        <family val="2"/>
      </rPr>
      <t>UrbanScore</t>
    </r>
  </si>
  <si>
    <t>Product Owner</t>
  </si>
  <si>
    <t>Garantir que o produto atenda ao objetivo do projeto e tenha valor no mercado.</t>
  </si>
  <si>
    <t>Define prioridades, funcionalidades e regras dos planos.</t>
  </si>
  <si>
    <t>Organizar as demandas, priorizar recursos e acompanhar a entrega do MVP.</t>
  </si>
  <si>
    <t>Gerente do Projeto</t>
  </si>
  <si>
    <t>Cumprir prazo, custo e escopo planejado.</t>
  </si>
  <si>
    <t>Controla o andamento das atividades e decisões do projeto.</t>
  </si>
  <si>
    <t>Acompanhar cronograma, custos, riscos e comunicação com a equipe.</t>
  </si>
  <si>
    <t>Atividade</t>
  </si>
  <si>
    <t>Assunto/Conteúdo</t>
  </si>
  <si>
    <t>Tipo</t>
  </si>
  <si>
    <t>Emissor –responsavel</t>
  </si>
  <si>
    <t>Local</t>
  </si>
  <si>
    <t>Receptor</t>
  </si>
  <si>
    <t>Data ou Freqüência</t>
  </si>
  <si>
    <t>Feedback</t>
  </si>
  <si>
    <t>Data Feedback</t>
  </si>
  <si>
    <t>Desenvolvedores</t>
  </si>
  <si>
    <t>Criar a aplicação Web SaaS e corrigir problemas técnicos.</t>
  </si>
  <si>
    <t>Impactam diretamente a qualidade e funcionamento do sistema.</t>
  </si>
  <si>
    <t>Programar telas, integrar funcionalidades, corrigir bugs e apoiar o deploy.</t>
  </si>
  <si>
    <t>STK-001</t>
  </si>
  <si>
    <t>Kick-off do Projeto</t>
  </si>
  <si>
    <t>Apresentação do projeto, objetivos, prazos e principais entregas do MVP.</t>
  </si>
  <si>
    <t>Reunião</t>
  </si>
  <si>
    <t>Meeting online</t>
  </si>
  <si>
    <t>Equipe do Projeto</t>
  </si>
  <si>
    <t>Uma vez no início do projeto</t>
  </si>
  <si>
    <t>Dúvidas e sugestões da equipe</t>
  </si>
  <si>
    <t>Após a reunião</t>
  </si>
  <si>
    <t>Alinhar todos antes de iniciar.</t>
  </si>
  <si>
    <t>Analista de Dados</t>
  </si>
  <si>
    <t>Garantir que os dados utilizados sejam corretos e confiáveis.</t>
  </si>
  <si>
    <t>Influencia diretamente os resultados das análises e algoritmos.</t>
  </si>
  <si>
    <t>Coletar, limpar, organizar e validar os dados das fontes externas.</t>
  </si>
  <si>
    <t>STK-002</t>
  </si>
  <si>
    <t>Reunião de Planejamento</t>
  </si>
  <si>
    <t>Definição das atividades, datas, responsáveis e prioridades do projeto.</t>
  </si>
  <si>
    <t>Product Owner e equipe</t>
  </si>
  <si>
    <t>Semanalmente</t>
  </si>
  <si>
    <t>Ajustes no cronograma e tarefas</t>
  </si>
  <si>
    <t>Após cada reunião</t>
  </si>
  <si>
    <t>Acompanhar o andamento do projeto.</t>
  </si>
  <si>
    <t>Cientista de Dados</t>
  </si>
  <si>
    <t>Desenvolver os modelos UrbanScore, UrbanRisk e UrbanGrowth.</t>
  </si>
  <si>
    <t>Tem alto impacto na qualidade das previsões da plataforma.</t>
  </si>
  <si>
    <t>Criar, testar e ajustar os algoritmos usando dados reais.</t>
  </si>
  <si>
    <t>STK-003</t>
  </si>
  <si>
    <t>Reunião Técnica</t>
  </si>
  <si>
    <t>Discussão sobre desenvolvimento da aplicação, banco de dados e integrações.</t>
  </si>
  <si>
    <t>Desenvolvedor Líder</t>
  </si>
  <si>
    <t>Desenvolvedores e DBA</t>
  </si>
  <si>
    <t>A cada semana</t>
  </si>
  <si>
    <t>Problemas técnicos encontrados</t>
  </si>
  <si>
    <t>Evitar atrasos técnicos.</t>
  </si>
  <si>
    <t>UX/UI Designer</t>
  </si>
  <si>
    <t>Melhorar a experiência do usuário na plataforma.</t>
  </si>
  <si>
    <t>Influencia a facilidade de uso e aceitação do sistema.</t>
  </si>
  <si>
    <t>Criar telas, mapas interativos, dashboards e melhorias visuais.</t>
  </si>
  <si>
    <t>STK-004</t>
  </si>
  <si>
    <t>Validação dos Dados</t>
  </si>
  <si>
    <t>Conferência das bases do IBGE, INMET, Segurança Pública e Receita Federal.</t>
  </si>
  <si>
    <t>Cientista de Dados e Gerente do Projeto</t>
  </si>
  <si>
    <t>A cada 15 dias</t>
  </si>
  <si>
    <t>Qualidade e correção dos dados</t>
  </si>
  <si>
    <t>Após a validação</t>
  </si>
  <si>
    <t>Garantir dados confiáveis.</t>
  </si>
  <si>
    <t>DevOps / Infraestrutura</t>
  </si>
  <si>
    <t>Manter o sistema funcionando em nuvem.</t>
  </si>
  <si>
    <t>Tem poder sobre ambiente, deploy, segurança e disponibilidade.</t>
  </si>
  <si>
    <t>Configurar hospedagem, monitorar servidor, backups e publicação final.</t>
  </si>
  <si>
    <t>STK-005</t>
  </si>
  <si>
    <t>Revisão dos Algoritmos</t>
  </si>
  <si>
    <t>Avaliação dos modelos UrbanScore, UrbanRisk e UrbanGrowth.</t>
  </si>
  <si>
    <t>Product Owner e equipe técnica</t>
  </si>
  <si>
    <t>Quinzenalmente</t>
  </si>
  <si>
    <t>Ajustes nos cálculos e previsões</t>
  </si>
  <si>
    <t>Após cada teste</t>
  </si>
  <si>
    <t>Melhorar a precisão dos resultados.</t>
  </si>
  <si>
    <t>STK-006</t>
  </si>
  <si>
    <t>Revisão de Interface</t>
  </si>
  <si>
    <t>Avaliação das telas, dashboards, gráficos e mapas interativos.</t>
  </si>
  <si>
    <t>Figma / Meeting</t>
  </si>
  <si>
    <t>Product Owner e usuários de teste</t>
  </si>
  <si>
    <t>Sugestões de melhoria na interface</t>
  </si>
  <si>
    <t>Melhorar a experiência do usuário.</t>
  </si>
  <si>
    <t>STK-007</t>
  </si>
  <si>
    <t>Reunião de Segurança</t>
  </si>
  <si>
    <t>Verificação de login, autenticação, logs, SSL e proteção do sistema.</t>
  </si>
  <si>
    <t>Analista de Segurança</t>
  </si>
  <si>
    <t>DevOps e Desenvolvedores</t>
  </si>
  <si>
    <t>Antes do deploy</t>
  </si>
  <si>
    <t>Falhas ou melhorias de segurança</t>
  </si>
  <si>
    <t>Após os testes</t>
  </si>
  <si>
    <t>Reduzir riscos de acesso indevido.</t>
  </si>
  <si>
    <t>STK-008</t>
  </si>
  <si>
    <t>Acompanhamento Comercial</t>
  </si>
  <si>
    <t>Discussão sobre planos Básico, Pro e Premium e regras de uso.</t>
  </si>
  <si>
    <t>Time Comercial</t>
  </si>
  <si>
    <t>Product Owner e Marketing</t>
  </si>
  <si>
    <t>Ajustes nas regras dos planos</t>
  </si>
  <si>
    <t>Preparar o lançamento comercial.</t>
  </si>
  <si>
    <t xml:space="preserve">Gerente do projeto: </t>
  </si>
  <si>
    <t>Elaborado por: UrbanScore</t>
  </si>
  <si>
    <t>Aprovado por: Fecap</t>
  </si>
  <si>
    <r>
      <t xml:space="preserve">Alternativas para o campo </t>
    </r>
    <r>
      <rPr>
        <b/>
        <sz val="11"/>
        <color rgb="FFFF0000"/>
        <rFont val="Calibri"/>
        <family val="2"/>
      </rPr>
      <t>Tipo de Mensagem</t>
    </r>
    <r>
      <rPr>
        <sz val="11"/>
        <color rgb="FFFF0000"/>
        <rFont val="Calibri"/>
        <family val="2"/>
      </rPr>
      <t xml:space="preserve">: </t>
    </r>
    <r>
      <rPr>
        <sz val="11"/>
        <rFont val="Calibri"/>
        <family val="2"/>
      </rPr>
      <t xml:space="preserve">Relatório executivo, Relatório operacional, Cartilha, Apostila, Prontuário de registros. Arquivo, </t>
    </r>
    <r>
      <rPr>
        <i/>
        <sz val="11"/>
        <rFont val="Calibri"/>
        <family val="2"/>
      </rPr>
      <t>e-Mail</t>
    </r>
    <r>
      <rPr>
        <sz val="11"/>
        <rFont val="Calibri"/>
        <family val="2"/>
      </rPr>
      <t xml:space="preserve">, Correio convencional, Carta registrada, </t>
    </r>
    <r>
      <rPr>
        <i/>
        <sz val="11"/>
        <rFont val="Calibri"/>
        <family val="2"/>
      </rPr>
      <t>Corrier</t>
    </r>
    <r>
      <rPr>
        <sz val="11"/>
        <rFont val="Calibri"/>
        <family val="2"/>
      </rPr>
      <t>, Telefone (</t>
    </r>
    <r>
      <rPr>
        <i/>
        <sz val="11"/>
        <rFont val="Calibri"/>
        <family val="2"/>
      </rPr>
      <t>voice-mail</t>
    </r>
    <r>
      <rPr>
        <sz val="11"/>
        <rFont val="Calibri"/>
        <family val="2"/>
      </rPr>
      <t xml:space="preserve">), Fax, Reunião, Apresentação, Workshop, Memorando (de/para), Jornal, Vídeo (filme VHS, AVI, etc), Quadro de avisos, Painel, Lista de discução, </t>
    </r>
    <r>
      <rPr>
        <i/>
        <sz val="11"/>
        <rFont val="Calibri"/>
        <family val="2"/>
      </rPr>
      <t>Internet</t>
    </r>
    <r>
      <rPr>
        <sz val="11"/>
        <rFont val="Calibri"/>
        <family val="2"/>
      </rPr>
      <t xml:space="preserve"> ou </t>
    </r>
    <r>
      <rPr>
        <i/>
        <sz val="11"/>
        <rFont val="Calibri"/>
        <family val="2"/>
      </rPr>
      <t>Intranet</t>
    </r>
    <r>
      <rPr>
        <sz val="11"/>
        <rFont val="Calibri"/>
        <family val="2"/>
      </rPr>
      <t>, entre outras.</t>
    </r>
  </si>
  <si>
    <t>Projeto para construir uma casa</t>
  </si>
  <si>
    <t>Diagrama de seta</t>
  </si>
  <si>
    <t>Atividade fantasma</t>
  </si>
  <si>
    <t>Quantos Dias dura o projeto?</t>
  </si>
  <si>
    <t>Dias</t>
  </si>
  <si>
    <t>Desenvolvimento APP</t>
  </si>
  <si>
    <t>Duração</t>
  </si>
  <si>
    <t>A</t>
  </si>
  <si>
    <t>K</t>
  </si>
  <si>
    <t>Alinhamento estratégico</t>
  </si>
  <si>
    <t>B</t>
  </si>
  <si>
    <t>C</t>
  </si>
  <si>
    <t>D</t>
  </si>
  <si>
    <t>E</t>
  </si>
  <si>
    <t>H</t>
  </si>
  <si>
    <t>I</t>
  </si>
  <si>
    <t>J</t>
  </si>
  <si>
    <t>L</t>
  </si>
  <si>
    <t>M</t>
  </si>
  <si>
    <t>Plano de comunicação</t>
  </si>
  <si>
    <t>N</t>
  </si>
  <si>
    <t>O</t>
  </si>
  <si>
    <t>P</t>
  </si>
  <si>
    <t>F</t>
  </si>
  <si>
    <t>G</t>
  </si>
  <si>
    <t>Definição da infraestrutura</t>
  </si>
  <si>
    <t>Definição dos planos</t>
  </si>
  <si>
    <t>E, G</t>
  </si>
  <si>
    <t>Mapeamento das fontes de dados</t>
  </si>
  <si>
    <t>Coleta e tratamento dos dados</t>
  </si>
  <si>
    <t>Quantos dias dura o Projeto? 60 dias</t>
  </si>
  <si>
    <t>Design das telas e dashboards</t>
  </si>
  <si>
    <t>Modelagem do banco de dados</t>
  </si>
  <si>
    <t>Quais atividades não podem atrasar?</t>
  </si>
  <si>
    <t>Desenvolvimento da aplicação SaaS</t>
  </si>
  <si>
    <t>K, L</t>
  </si>
  <si>
    <t>A, B, C, F, G, H, I, J, L, M, O, P --&gt; caminho crítico</t>
  </si>
  <si>
    <t>Criação dos algoritmos</t>
  </si>
  <si>
    <t>J, L</t>
  </si>
  <si>
    <t>Segurança, testes e correções</t>
  </si>
  <si>
    <t>M, N</t>
  </si>
  <si>
    <t>Caminho crítico:</t>
  </si>
  <si>
    <t>Deploy final e encerramento</t>
  </si>
  <si>
    <t>A → B → C → F → G → H → I → J → L → M → O → P</t>
  </si>
  <si>
    <t>A atividade D tem folga de 4 dias.</t>
  </si>
  <si>
    <t>A atividade E tem folga de 4 dias.</t>
  </si>
  <si>
    <t>A atividade K tem folga de 6 dias.</t>
  </si>
  <si>
    <t>A atividade N tem folga de 5 dias.</t>
  </si>
  <si>
    <t>PDI -Primeiro dia de início</t>
  </si>
  <si>
    <t>UDI - Último dia de início</t>
  </si>
  <si>
    <t>PDT - Primeito dia de término</t>
  </si>
  <si>
    <t>UDT - Último dia de término</t>
  </si>
  <si>
    <t>FL-Folgas Livres</t>
  </si>
  <si>
    <t>É o caminho crítico</t>
  </si>
  <si>
    <t>FT-Folgas totais</t>
  </si>
  <si>
    <t>descrição</t>
  </si>
  <si>
    <t>modelo</t>
  </si>
  <si>
    <t>atividade</t>
  </si>
  <si>
    <t>duração</t>
  </si>
  <si>
    <t>PDI</t>
  </si>
  <si>
    <t>PDT</t>
  </si>
  <si>
    <t>UDI</t>
  </si>
  <si>
    <t>UDT</t>
  </si>
  <si>
    <t>FL</t>
  </si>
  <si>
    <t>FT</t>
  </si>
  <si>
    <t>GESTÃO DE CUSTOS – ORÇAMENTO PREVISTO</t>
  </si>
  <si>
    <t>Projeto: Sistema de Gestão Empresarial | Empresa: ADS Tecnologia</t>
  </si>
  <si>
    <t>ID</t>
  </si>
  <si>
    <t>Fase</t>
  </si>
  <si>
    <t>Tarefa</t>
  </si>
  <si>
    <t>Dias Estimadas</t>
  </si>
  <si>
    <t>Custo/Dias (R$)</t>
  </si>
  <si>
    <t>Custo Previsto (R$)</t>
  </si>
  <si>
    <t>% do Total</t>
  </si>
  <si>
    <t>TOTAL DO PROJETO</t>
  </si>
  <si>
    <t>—</t>
  </si>
  <si>
    <t>100.0%</t>
  </si>
  <si>
    <t>GESTÃO DE CUSTOS – CUSTOS REAIS APURADOS</t>
  </si>
  <si>
    <t>Horas Reais</t>
  </si>
  <si>
    <t>Custo/Hora (R$)</t>
  </si>
  <si>
    <t>Custo Real (R$)</t>
  </si>
  <si>
    <t>Status</t>
  </si>
  <si>
    <t>ANÁLISE COMPARATIVA – ORÇADO vs REALIZADO</t>
  </si>
  <si>
    <t>Previsto (R$)</t>
  </si>
  <si>
    <t>Real (R$)</t>
  </si>
  <si>
    <t>Variação (R$)</t>
  </si>
  <si>
    <t>Variação (%)</t>
  </si>
  <si>
    <t>GRÁFICOS – ORÇADO vs REALIZADO POR TAREFA</t>
  </si>
  <si>
    <t>Tarefa (resumo)</t>
  </si>
  <si>
    <t>Definir objetivo</t>
  </si>
  <si>
    <t>Alinhar estratégia</t>
  </si>
  <si>
    <t>Formalizar projeto</t>
  </si>
  <si>
    <t>Identificar stakeholders</t>
  </si>
  <si>
    <t>Comunicar patrocinadores</t>
  </si>
  <si>
    <t>Gerir stakeholders</t>
  </si>
  <si>
    <t>Alocar investimento</t>
  </si>
  <si>
    <t>Definir infraestrutura</t>
  </si>
  <si>
    <t>Definir datas</t>
  </si>
  <si>
    <t>Definir planos</t>
  </si>
  <si>
    <t>Mapear fontes</t>
  </si>
  <si>
    <t>Selecionar bases de dados</t>
  </si>
  <si>
    <t>Especificar coleta</t>
  </si>
  <si>
    <t>Limpar dados</t>
  </si>
  <si>
    <t>Padronizar dados</t>
  </si>
  <si>
    <t>Desenhar jornada</t>
  </si>
  <si>
    <t>Criar dashboards</t>
  </si>
  <si>
    <t>Criar mapas interativos</t>
  </si>
  <si>
    <t>Modelar banco de dados</t>
  </si>
  <si>
    <t>Desenvolver aplicação SaaS</t>
  </si>
  <si>
    <t>Criar UrbanScore</t>
  </si>
  <si>
    <t>Criar UrbanRisk</t>
  </si>
  <si>
    <t>Criar UrbanGrowth</t>
  </si>
  <si>
    <t>Exportar dados</t>
  </si>
  <si>
    <t>Visualizar gráficos</t>
  </si>
  <si>
    <t>Implementar segurança</t>
  </si>
  <si>
    <t>Validar funções</t>
  </si>
  <si>
    <t>Corrigir bugs</t>
  </si>
  <si>
    <t>Configurar produção</t>
  </si>
  <si>
    <t>Encerrar MVP</t>
  </si>
  <si>
    <t>Validar algoritmos</t>
  </si>
  <si>
    <t>Melhorar interface</t>
  </si>
  <si>
    <t>Criar documentação</t>
  </si>
  <si>
    <t>Ativar planos</t>
  </si>
  <si>
    <t>Fazer deploy final</t>
  </si>
  <si>
    <t>RESUMO EXECUTIVO</t>
  </si>
  <si>
    <t>Total Previsto (R$)</t>
  </si>
  <si>
    <t>Total Real (R$)</t>
  </si>
  <si>
    <t>Variação Total (R$)</t>
  </si>
  <si>
    <t>Variação Total (%)</t>
  </si>
  <si>
    <t>Tarefas Acima do Orçado</t>
  </si>
  <si>
    <t>Tarefas No Prazo</t>
  </si>
  <si>
    <t>Informações sobre o projeto</t>
  </si>
  <si>
    <t>Projeto</t>
  </si>
  <si>
    <t>UrbanScore</t>
  </si>
  <si>
    <t>Gerente Responsável</t>
  </si>
  <si>
    <t>Gerente do projeto</t>
  </si>
  <si>
    <t>Data da avaliação</t>
  </si>
  <si>
    <t>dd/mm/aaaa</t>
  </si>
  <si>
    <t>Histórico da avaliação de riscos</t>
  </si>
  <si>
    <t>Comentário</t>
  </si>
  <si>
    <t>Identificação dos Riscos</t>
  </si>
  <si>
    <t>Probabilidade</t>
  </si>
  <si>
    <t>Impacto</t>
  </si>
  <si>
    <t>Muito Baixa - 1</t>
  </si>
  <si>
    <t>Muito Baixo - 1</t>
  </si>
  <si>
    <t>Fase ou</t>
  </si>
  <si>
    <t>Declaração do Risco</t>
  </si>
  <si>
    <t>Resp.</t>
  </si>
  <si>
    <t>Estratégia de Resposta</t>
  </si>
  <si>
    <t>Plano de Prevenção</t>
  </si>
  <si>
    <t>Plano de Contingência</t>
  </si>
  <si>
    <t>Severidade 
(X,Y)</t>
  </si>
  <si>
    <t>Baixa - 2</t>
  </si>
  <si>
    <t>Muito Baixo - 2</t>
  </si>
  <si>
    <t>Recurso</t>
  </si>
  <si>
    <t>Classificação</t>
  </si>
  <si>
    <r>
      <t xml:space="preserve">CAUSA 
</t>
    </r>
    <r>
      <rPr>
        <sz val="8"/>
        <color indexed="8"/>
        <rFont val="Arial"/>
        <family val="2"/>
      </rPr>
      <t>(Começa a frase com "Como Resultado ...")</t>
    </r>
  </si>
  <si>
    <r>
      <t xml:space="preserve">RISCO 
</t>
    </r>
    <r>
      <rPr>
        <sz val="8"/>
        <rFont val="Arial"/>
        <family val="2"/>
      </rPr>
      <t>(Começar a frase com "Pode ocorrer ...")</t>
    </r>
  </si>
  <si>
    <r>
      <t xml:space="preserve">CONSEQUÊNCIA </t>
    </r>
    <r>
      <rPr>
        <sz val="8"/>
        <rFont val="Arial"/>
        <family val="2"/>
      </rPr>
      <t>(Começar a frase com "O que acarretaria ...")</t>
    </r>
  </si>
  <si>
    <t>Riscos Colaterais</t>
  </si>
  <si>
    <t>Moderada - 3</t>
  </si>
  <si>
    <t>Baixo - 3</t>
  </si>
  <si>
    <t>R01</t>
  </si>
  <si>
    <t>API</t>
  </si>
  <si>
    <t>Instabilidade</t>
  </si>
  <si>
    <t>Como resultado de falha na API externa</t>
  </si>
  <si>
    <t>Pode ocorrer queda na comunicação do sistema</t>
  </si>
  <si>
    <t>Algumas funções podem parar de funcionar</t>
  </si>
  <si>
    <t>Desenvolvedor Backend</t>
  </si>
  <si>
    <t>Mitigar</t>
  </si>
  <si>
    <t>Monitorar a API e testar as integrações</t>
  </si>
  <si>
    <t>Usar API reserva ou corrigir a integração</t>
  </si>
  <si>
    <t>Atraso no projeto e aumento nos custos</t>
  </si>
  <si>
    <t>Alta - 4</t>
  </si>
  <si>
    <t>Baixo - 4</t>
  </si>
  <si>
    <t>R02</t>
  </si>
  <si>
    <t>Servidor</t>
  </si>
  <si>
    <t>Indisponibilidade</t>
  </si>
  <si>
    <t>Como resultado de queda no servidor</t>
  </si>
  <si>
    <t>Pode ocorrer sistema fora do ar</t>
  </si>
  <si>
    <t>Usuários não conseguirão acessar a plataforma</t>
  </si>
  <si>
    <t>Transferir</t>
  </si>
  <si>
    <t>Contratar servidor confiável e acompanhar disponibilidade</t>
  </si>
  <si>
    <t>Acionar suporte da hospedagem e subir sistema reserva</t>
  </si>
  <si>
    <t>R03</t>
  </si>
  <si>
    <t>Aplicação Web</t>
  </si>
  <si>
    <t>Bugs</t>
  </si>
  <si>
    <t>Como resultado de erro no desenvolvimento</t>
  </si>
  <si>
    <t>Pode ocorrer falha nas funcionalidades</t>
  </si>
  <si>
    <t>Usuário pode ter dificuldade para usar o sistema</t>
  </si>
  <si>
    <t>Desenvolvedor Web</t>
  </si>
  <si>
    <t>Fazer testes durante o desenvolvimento</t>
  </si>
  <si>
    <t>Corrigir bugs e publicar nova versão</t>
  </si>
  <si>
    <t>R04</t>
  </si>
  <si>
    <t>Backup</t>
  </si>
  <si>
    <t>Falha operacional</t>
  </si>
  <si>
    <t>Como resultado de backup não realizado corretamente</t>
  </si>
  <si>
    <t>Pode ocorrer perda de dados importantes</t>
  </si>
  <si>
    <t>O projeto pode precisar refazer informações</t>
  </si>
  <si>
    <t>Evitar</t>
  </si>
  <si>
    <t>Programar backup automático todos os dias</t>
  </si>
  <si>
    <t>Restaurar o último backup salvo</t>
  </si>
  <si>
    <t>R05</t>
  </si>
  <si>
    <t>Arquivos</t>
  </si>
  <si>
    <t>Perda de dados</t>
  </si>
  <si>
    <t>Como resultado de exclusão ou corrupção de arquivos</t>
  </si>
  <si>
    <t>Pode ocorrer perda de documentos do projeto</t>
  </si>
  <si>
    <t>A equipe pode ter retrabalho</t>
  </si>
  <si>
    <t>Organizar arquivos em nuvem com controle de acesso</t>
  </si>
  <si>
    <t>Recuperar cópias salvas ou refazer arquivos</t>
  </si>
  <si>
    <t>R06</t>
  </si>
  <si>
    <t>Banco de Dados</t>
  </si>
  <si>
    <t>Erro de conexão</t>
  </si>
  <si>
    <t>Como resultado de falha na conexão com o banco</t>
  </si>
  <si>
    <t>Pode ocorrer lentidão ou erro nas consultas</t>
  </si>
  <si>
    <t>Os dashboards podem não carregar corretamente</t>
  </si>
  <si>
    <t>DBA / Banco de Dados</t>
  </si>
  <si>
    <t>Testar conexão e desempenho do banco</t>
  </si>
  <si>
    <t>Corrigir conexão e reiniciar serviços</t>
  </si>
  <si>
    <t>R07</t>
  </si>
  <si>
    <t>Nuvem</t>
  </si>
  <si>
    <t>Limite de uso</t>
  </si>
  <si>
    <t>Como resultado do uso de hospedagem de baixo custo</t>
  </si>
  <si>
    <t>Pode ocorrer falta de recursos no servidor</t>
  </si>
  <si>
    <t>O sistema pode ficar lento</t>
  </si>
  <si>
    <t>Aceitar</t>
  </si>
  <si>
    <t>Acompanhar limite da hospedagem usada</t>
  </si>
  <si>
    <t>Aumentar o plano da nuvem se precisar</t>
  </si>
  <si>
    <t>R08</t>
  </si>
  <si>
    <t>Segurança</t>
  </si>
  <si>
    <t>Acesso indevido</t>
  </si>
  <si>
    <t>Como resultado de senha fraca ou falha de autenticação</t>
  </si>
  <si>
    <t>Pode ocorrer acesso não autorizado</t>
  </si>
  <si>
    <t>Informações podem ser expostas</t>
  </si>
  <si>
    <t>Usar senha forte, SSL e controle de acesso</t>
  </si>
  <si>
    <t>Bloquear acessos suspeitos e trocar senhas</t>
  </si>
  <si>
    <t>R09</t>
  </si>
  <si>
    <t>Dados</t>
  </si>
  <si>
    <t>Dados incorretos</t>
  </si>
  <si>
    <t>Como resultado de bases desatualizadas ou incompletas</t>
  </si>
  <si>
    <t>Pode ocorrer análise errada dos bairros e cidades</t>
  </si>
  <si>
    <t>Os resultados podem perder confiança</t>
  </si>
  <si>
    <t>Conferir a qualidade das bases antes de usar</t>
  </si>
  <si>
    <t>Atualizar ou trocar a base de dados</t>
  </si>
  <si>
    <t>R10</t>
  </si>
  <si>
    <t>Integração</t>
  </si>
  <si>
    <t>Falha entre sistemas</t>
  </si>
  <si>
    <t>Como resultado de erro na integração com fontes externas</t>
  </si>
  <si>
    <t>Pode ocorrer falha na coleta automática</t>
  </si>
  <si>
    <t>O sistema pode ficar sem dados atualizados</t>
  </si>
  <si>
    <t>Testar a coleta automática com frequência</t>
  </si>
  <si>
    <t>Fazer coleta manual até corrigir</t>
  </si>
  <si>
    <t>R11</t>
  </si>
  <si>
    <t>Interface</t>
  </si>
  <si>
    <t>Erro visual</t>
  </si>
  <si>
    <t>Como resultado de telas mal ajustadas</t>
  </si>
  <si>
    <t>Pode ocorrer dificuldade de navegação</t>
  </si>
  <si>
    <t>O usuário pode abandonar a plataforma</t>
  </si>
  <si>
    <t>Designer UX/UI</t>
  </si>
  <si>
    <t>Testar as telas com usuários</t>
  </si>
  <si>
    <t>Ajustar rapidamente as telas com problema</t>
  </si>
  <si>
    <t>R12</t>
  </si>
  <si>
    <t>Exportação</t>
  </si>
  <si>
    <t>Falha no download</t>
  </si>
  <si>
    <t>Como resultado de erro na função de exportar dados</t>
  </si>
  <si>
    <t>Pode ocorrer falha ao gerar relatórios</t>
  </si>
  <si>
    <t>O usuário não conseguirá salvar as análises</t>
  </si>
  <si>
    <t>Testar a exportação antes da entrega</t>
  </si>
  <si>
    <t>Gerar relatório manual ou corrigir função</t>
  </si>
  <si>
    <t>R13</t>
  </si>
  <si>
    <t>Gráficos</t>
  </si>
  <si>
    <t>Erro de visualização</t>
  </si>
  <si>
    <t>Como resultado de bug nas bibliotecas de gráficos</t>
  </si>
  <si>
    <t>Pode ocorrer gráfico incorreto ou não carregado</t>
  </si>
  <si>
    <t>A análise visual pode ficar prejudicada</t>
  </si>
  <si>
    <t>Desenvolvedor Frontend</t>
  </si>
  <si>
    <t>Testar gráficos em diferentes telas</t>
  </si>
  <si>
    <t>Corrigir biblioteca ou trocar o modelo do gráfico</t>
  </si>
  <si>
    <t>R14</t>
  </si>
  <si>
    <t>Algoritmos</t>
  </si>
  <si>
    <t>Cálculo incorreto</t>
  </si>
  <si>
    <t>Como resultado de erro nos modelos UrbanScore, UrbanRisk e UrbanGrowth</t>
  </si>
  <si>
    <t>Pode ocorrer resultado errado nas previsões</t>
  </si>
  <si>
    <t>A decisão do usuário pode ser prejudicada</t>
  </si>
  <si>
    <t>Validar os cálculos com dados reais</t>
  </si>
  <si>
    <t>Ajustar o algoritmo e testar novamente</t>
  </si>
  <si>
    <t>R15</t>
  </si>
  <si>
    <t>Deploy</t>
  </si>
  <si>
    <t>Erro de publicação</t>
  </si>
  <si>
    <t>Como resultado de falha no deploy final</t>
  </si>
  <si>
    <t>Pode ocorrer problema ao colocar o sistema no ar</t>
  </si>
  <si>
    <t>O lançamento do MVP pode atrasar</t>
  </si>
  <si>
    <t>Fazer deploy primeiro em ambiente de teste</t>
  </si>
  <si>
    <t>Voltar para a versão anterior</t>
  </si>
  <si>
    <t>R16</t>
  </si>
  <si>
    <t>Falta de registro</t>
  </si>
  <si>
    <t>Como resultado de documentação incompleta</t>
  </si>
  <si>
    <t>Pode ocorrer dificuldade para corrigir problemas futuros</t>
  </si>
  <si>
    <t>A manutenção do sistema ficará mais difícil</t>
  </si>
  <si>
    <t>Analista de Documentação</t>
  </si>
  <si>
    <t>Registrar as informações principais do sistema</t>
  </si>
  <si>
    <t>Completar a documentação depois da entrega</t>
  </si>
  <si>
    <t xml:space="preserve">                      Qualificação dos Riscos</t>
  </si>
  <si>
    <t>Base Custo</t>
  </si>
  <si>
    <t>R$</t>
  </si>
  <si>
    <t>Base Prazo</t>
  </si>
  <si>
    <t>dias úteis</t>
  </si>
  <si>
    <t>Probabilidade do risco virar incidente 
(Y)</t>
  </si>
  <si>
    <t>Avaliação de Impacto 
(X)</t>
  </si>
  <si>
    <t>Severidade 
(Y,X)</t>
  </si>
  <si>
    <t>Custo</t>
  </si>
  <si>
    <t>Prazo</t>
  </si>
  <si>
    <r>
      <t xml:space="preserve">CONSEQÜÊNCIA </t>
    </r>
    <r>
      <rPr>
        <sz val="8"/>
        <rFont val="Arial"/>
        <family val="2"/>
      </rPr>
      <t>(Começar a frase com "O que acarretaria ...")</t>
    </r>
  </si>
  <si>
    <t>Aumento no Custo (X1)</t>
  </si>
  <si>
    <t>Desvio no Cronograma  
(X2)</t>
  </si>
  <si>
    <t>(X1*X2)</t>
  </si>
  <si>
    <t>Resultado do Impacto 
(X1+X2)</t>
  </si>
  <si>
    <t>Alta - 0,4</t>
  </si>
  <si>
    <t>Entre 10% e 20% - 1,40</t>
  </si>
  <si>
    <t>Entre 5% e 10% - 2,20</t>
  </si>
  <si>
    <t>Entre 10% e 20% - 2,40</t>
  </si>
  <si>
    <t>Moderada - 0,2</t>
  </si>
  <si>
    <t>Até 10% - 1,20</t>
  </si>
  <si>
    <t>Menor que 5% - 2,10</t>
  </si>
  <si>
    <t>Baixa - 0,1</t>
  </si>
  <si>
    <t>Insignificante - 2,05</t>
  </si>
  <si>
    <t>Muito baixa - 0,05</t>
  </si>
  <si>
    <t>Insignificante - 1,05</t>
  </si>
  <si>
    <t>Menor que 5% - 1,10</t>
  </si>
  <si>
    <t>Entre 5% e 10% - 1,20</t>
  </si>
  <si>
    <t>Maior que 20% - 1,80</t>
  </si>
  <si>
    <t>Maior que 20% - 2,80</t>
  </si>
  <si>
    <t>Muito Alta - 0,8</t>
  </si>
  <si>
    <t>Quantificação dos Riscos</t>
  </si>
  <si>
    <r>
      <t xml:space="preserve">Impacto no Custo 
</t>
    </r>
    <r>
      <rPr>
        <b/>
        <sz val="8"/>
        <color indexed="10"/>
        <rFont val="Arial"/>
        <family val="2"/>
      </rPr>
      <t>(Considerar qtde. de horas como unidade de medida, inclusive, a maior ou menor)</t>
    </r>
  </si>
  <si>
    <r>
      <t xml:space="preserve">Impacto no Cronograma 
</t>
    </r>
    <r>
      <rPr>
        <b/>
        <sz val="8"/>
        <color indexed="10"/>
        <rFont val="Arial"/>
        <family val="2"/>
      </rPr>
      <t>(Colocar qtde. de dias de redução ou atraso no cronograma)</t>
    </r>
  </si>
  <si>
    <t>Observação</t>
  </si>
  <si>
    <t>API cair</t>
  </si>
  <si>
    <t>5 dias</t>
  </si>
  <si>
    <t>Pode atrasar funções que dependem da integração</t>
  </si>
  <si>
    <t>Servidor cair</t>
  </si>
  <si>
    <t>7 dias</t>
  </si>
  <si>
    <t>Sistema pode ficar fora do ar</t>
  </si>
  <si>
    <t>Aplicação com bug</t>
  </si>
  <si>
    <t>4 dias</t>
  </si>
  <si>
    <t>Correção rápida antes da entrega</t>
  </si>
  <si>
    <t>Falha em backup</t>
  </si>
  <si>
    <t>10 dias</t>
  </si>
  <si>
    <t>Pode precisar restaurar ou refazer dados</t>
  </si>
  <si>
    <t>Perda de arquivo</t>
  </si>
  <si>
    <t>Retrabalho para recuperar documentos</t>
  </si>
  <si>
    <t>Erro no banco de dados</t>
  </si>
  <si>
    <t>12 dias</t>
  </si>
  <si>
    <t>Pode afetar dashboards e consultas</t>
  </si>
  <si>
    <t>Limite da nuvem</t>
  </si>
  <si>
    <t>3 dias</t>
  </si>
  <si>
    <t>Pode precisar aumentar o plano</t>
  </si>
  <si>
    <t>15 dias</t>
  </si>
  <si>
    <t>Necessário corrigir segurança e senhas</t>
  </si>
  <si>
    <t>Pode gerar análises erradas</t>
  </si>
  <si>
    <t>Falha na integração</t>
  </si>
  <si>
    <t>6 dias</t>
  </si>
  <si>
    <t>Coleta automática pode parar</t>
  </si>
  <si>
    <t>Erro visual na interface</t>
  </si>
  <si>
    <t>2 dias</t>
  </si>
  <si>
    <t>Ajuste simples de tela</t>
  </si>
  <si>
    <t>Falha na exportação</t>
  </si>
  <si>
    <t>Usuário pode não conseguir baixar relatórios</t>
  </si>
  <si>
    <t>Gráficos com erro</t>
  </si>
  <si>
    <t>Pode prejudicar a leitura dos dados</t>
  </si>
  <si>
    <t>Cálculo incorreto nos algoritmos</t>
  </si>
  <si>
    <t>20 dias</t>
  </si>
  <si>
    <t>Pode comprometer a confiança do sistema</t>
  </si>
  <si>
    <t>Erro no deploy</t>
  </si>
  <si>
    <t>Pode atrasar o lançamento do MVP</t>
  </si>
  <si>
    <t>Documentação incompleta</t>
  </si>
  <si>
    <t>1 dia</t>
  </si>
  <si>
    <t>Impacto baixo, pode ser ajustado depois</t>
  </si>
  <si>
    <t>Não precisa preencher, pois o projeto não será acompanhado.</t>
  </si>
  <si>
    <t>Versão</t>
  </si>
  <si>
    <t>Autor</t>
  </si>
  <si>
    <t>Id Risco</t>
  </si>
  <si>
    <t>Categoria</t>
  </si>
  <si>
    <t>Data</t>
  </si>
  <si>
    <t>Situação anterior</t>
  </si>
  <si>
    <t>Situação Atual</t>
  </si>
  <si>
    <t>Motivo</t>
  </si>
  <si>
    <t>Levantamento inicial</t>
  </si>
  <si>
    <t>Peso1</t>
  </si>
  <si>
    <t>Cronograma</t>
  </si>
  <si>
    <t>Peso2</t>
  </si>
  <si>
    <t>Peso1 X Peso2</t>
  </si>
  <si>
    <t>Aumento de custo Insignificante</t>
  </si>
  <si>
    <t>Desvio no cronograma insignificante</t>
  </si>
  <si>
    <t>Desvio menor que 5% no cronograma</t>
  </si>
  <si>
    <t>Baixa - 0,10</t>
  </si>
  <si>
    <t>Desvio total entre 5% e 10% no cronograma</t>
  </si>
  <si>
    <t>Desvio total entre 10% e 20% no cronograma</t>
  </si>
  <si>
    <t>Moderada - 0,20</t>
  </si>
  <si>
    <t>Desvio total maior que 20% no cronograma</t>
  </si>
  <si>
    <t>Alta - 0,40</t>
  </si>
  <si>
    <t>Menos de 5% de aumento no custo</t>
  </si>
  <si>
    <t>entre 5% e 10% de aumento do custo</t>
  </si>
  <si>
    <t>Muito Alta - 0,80</t>
  </si>
  <si>
    <t>entre 10% e 20% de aumento do custo</t>
  </si>
  <si>
    <t>Mais de 20% de aumento nos custos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</si>
</sst>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R$&quot;\ #,##0.00;[Red]\-&quot;R$&quot;\ #,##0.00"/>
    <numFmt numFmtId="164" formatCode="[$R$ -416]#,##0.00"/>
    <numFmt numFmtId="165" formatCode="_(&quot;R$ &quot;* #,##0.00_);_(&quot;R$ &quot;* \(#,##0.00\);_(&quot;R$ &quot;* &quot;-&quot;??_);_(@_)"/>
    <numFmt numFmtId="166" formatCode="&quot;R$&quot;\ #,##0.00"/>
    <numFmt numFmtId="167" formatCode="ddd\,\ dd/mm/yyyy"/>
    <numFmt numFmtId="168" formatCode="d\-mmm\-yyyy"/>
    <numFmt numFmtId="169" formatCode="d"/>
    <numFmt numFmtId="170" formatCode="d/m/yy"/>
    <numFmt numFmtId="171" formatCode="&quot;R$ &quot;#,##0.00"/>
    <numFmt numFmtId="172" formatCode="0.0%"/>
    <numFmt numFmtId="173" formatCode="&quot;R$ &quot;#,##0_);\(&quot;R$ &quot;#,##0\)"/>
    <numFmt numFmtId="174" formatCode="0_);\(0\)"/>
  </numFmts>
  <fonts count="74" x14ac:knownFonts="1">
    <font>
      <sz val="10"/>
      <color rgb="FF000000"/>
      <name val="Arial"/>
      <scheme val="minor"/>
    </font>
    <font>
      <sz val="10"/>
      <color theme="1"/>
      <name val="Arial"/>
      <scheme val="minor"/>
    </font>
    <font>
      <b/>
      <sz val="13"/>
      <color theme="1"/>
      <name val="Times New Roman"/>
    </font>
    <font>
      <sz val="12"/>
      <color theme="1"/>
      <name val="Arial"/>
    </font>
    <font>
      <b/>
      <sz val="18"/>
      <color rgb="FFE36C09"/>
      <name val="Arial"/>
    </font>
    <font>
      <b/>
      <sz val="20"/>
      <color theme="4"/>
      <name val="Arial"/>
    </font>
    <font>
      <sz val="9"/>
      <color theme="1"/>
      <name val="Arial"/>
    </font>
    <font>
      <b/>
      <sz val="10"/>
      <color theme="1"/>
      <name val="Arial"/>
    </font>
    <font>
      <sz val="10"/>
      <color theme="1"/>
      <name val="Arial"/>
    </font>
    <font>
      <b/>
      <sz val="14"/>
      <color theme="1"/>
      <name val="Arial"/>
    </font>
    <font>
      <b/>
      <sz val="12"/>
      <color theme="1"/>
      <name val="Arial"/>
    </font>
    <font>
      <sz val="12"/>
      <color rgb="FF000000"/>
      <name val="Arial"/>
    </font>
    <font>
      <sz val="12"/>
      <color rgb="FF374151"/>
      <name val="Arial"/>
    </font>
    <font>
      <sz val="11"/>
      <color theme="1"/>
      <name val="Arial"/>
    </font>
    <font>
      <sz val="10"/>
      <name val="Arial"/>
    </font>
    <font>
      <b/>
      <sz val="9"/>
      <color theme="1"/>
      <name val="Arial"/>
    </font>
    <font>
      <sz val="10"/>
      <color rgb="FF374151"/>
      <name val="Arial"/>
    </font>
    <font>
      <sz val="10"/>
      <color theme="1"/>
      <name val="Times New Roman"/>
    </font>
    <font>
      <sz val="11"/>
      <color theme="0"/>
      <name val="Calibri"/>
    </font>
    <font>
      <b/>
      <sz val="18"/>
      <color rgb="FF1F497D"/>
      <name val="Cambria"/>
    </font>
    <font>
      <b/>
      <sz val="20"/>
      <color rgb="FF366092"/>
      <name val="Cambria"/>
    </font>
    <font>
      <sz val="10"/>
      <color theme="1"/>
      <name val="Calibri"/>
    </font>
    <font>
      <b/>
      <sz val="13"/>
      <color rgb="FF1F497D"/>
      <name val="Calibri"/>
    </font>
    <font>
      <b/>
      <sz val="11"/>
      <color rgb="FF1F497D"/>
      <name val="Calibri"/>
    </font>
    <font>
      <sz val="11"/>
      <color theme="1"/>
      <name val="Calibri"/>
    </font>
    <font>
      <sz val="9"/>
      <color theme="1"/>
      <name val="Calibri"/>
    </font>
    <font>
      <b/>
      <sz val="9"/>
      <color theme="0"/>
      <name val="Calibri"/>
    </font>
    <font>
      <sz val="8"/>
      <color theme="0"/>
      <name val="Calibri"/>
    </font>
    <font>
      <b/>
      <sz val="11"/>
      <color theme="1"/>
      <name val="Calibri"/>
    </font>
    <font>
      <i/>
      <sz val="9"/>
      <color theme="1"/>
      <name val="Calibri"/>
    </font>
    <font>
      <sz val="10"/>
      <color rgb="FF7F7F7F"/>
      <name val="Calibri"/>
    </font>
    <font>
      <b/>
      <sz val="11"/>
      <color rgb="FF7F7F7F"/>
      <name val="Calibri"/>
    </font>
    <font>
      <sz val="10"/>
      <color rgb="FF7F7F7F"/>
      <name val="Arial"/>
    </font>
    <font>
      <b/>
      <sz val="12"/>
      <color rgb="FFFFFFFF"/>
      <name val="Times New Roman"/>
    </font>
    <font>
      <sz val="12"/>
      <color theme="1"/>
      <name val="Times New Roman"/>
    </font>
    <font>
      <b/>
      <sz val="11"/>
      <name val="Calibri"/>
      <family val="2"/>
    </font>
    <font>
      <b/>
      <sz val="7"/>
      <name val="Times New Roman"/>
      <family val="1"/>
    </font>
    <font>
      <b/>
      <sz val="10"/>
      <name val="Arial"/>
      <family val="2"/>
    </font>
    <font>
      <sz val="11"/>
      <name val="Calibri"/>
      <family val="2"/>
    </font>
    <font>
      <b/>
      <i/>
      <sz val="11"/>
      <name val="Calibri"/>
      <family val="2"/>
    </font>
    <font>
      <b/>
      <sz val="16"/>
      <name val="Arial"/>
      <family val="2"/>
    </font>
    <font>
      <b/>
      <sz val="14"/>
      <name val="Arial"/>
      <family val="2"/>
    </font>
    <font>
      <sz val="14"/>
      <name val="Arial"/>
      <family val="2"/>
    </font>
    <font>
      <sz val="3"/>
      <name val="Calibri"/>
      <family val="2"/>
    </font>
    <font>
      <sz val="10"/>
      <name val="Arial"/>
      <family val="2"/>
    </font>
    <font>
      <sz val="10"/>
      <name val="Calibri"/>
      <family val="2"/>
    </font>
    <font>
      <b/>
      <sz val="10"/>
      <name val="Calibri"/>
      <family val="2"/>
    </font>
    <font>
      <sz val="11"/>
      <color rgb="FFFF0000"/>
      <name val="Calibri"/>
      <family val="2"/>
    </font>
    <font>
      <b/>
      <sz val="11"/>
      <color rgb="FFFF0000"/>
      <name val="Calibri"/>
      <family val="2"/>
    </font>
    <font>
      <i/>
      <sz val="11"/>
      <name val="Calibri"/>
      <family val="2"/>
    </font>
    <font>
      <sz val="12"/>
      <color rgb="FF374151"/>
      <name val="Segoe UI"/>
      <family val="2"/>
    </font>
    <font>
      <b/>
      <sz val="18"/>
      <name val="Arial"/>
      <family val="2"/>
    </font>
    <font>
      <sz val="10"/>
      <color rgb="FFFF0000"/>
      <name val="Arial"/>
      <family val="2"/>
    </font>
    <font>
      <sz val="12"/>
      <name val="Arial"/>
      <family val="2"/>
    </font>
    <font>
      <b/>
      <sz val="8"/>
      <name val="Arial"/>
      <family val="2"/>
    </font>
    <font>
      <sz val="11"/>
      <color theme="1"/>
      <name val="Calibri"/>
      <family val="2"/>
      <charset val="1"/>
    </font>
    <font>
      <b/>
      <sz val="14"/>
      <color rgb="FFFFFFFF"/>
      <name val="Arial"/>
      <charset val="1"/>
    </font>
    <font>
      <i/>
      <sz val="10"/>
      <color rgb="FFFFFFFF"/>
      <name val="Arial"/>
      <charset val="1"/>
    </font>
    <font>
      <b/>
      <sz val="11"/>
      <color rgb="FFFFFFFF"/>
      <name val="Arial"/>
      <charset val="1"/>
    </font>
    <font>
      <b/>
      <sz val="11"/>
      <color rgb="FFFFFFFF"/>
      <name val="Arial"/>
      <family val="2"/>
    </font>
    <font>
      <sz val="10"/>
      <color rgb="FF0000FF"/>
      <name val="Arial"/>
      <charset val="1"/>
    </font>
    <font>
      <sz val="10"/>
      <color rgb="FF000000"/>
      <name val="Arial"/>
      <charset val="1"/>
    </font>
    <font>
      <b/>
      <sz val="10"/>
      <color rgb="FFFFFFFF"/>
      <name val="Arial"/>
      <charset val="1"/>
    </font>
    <font>
      <b/>
      <sz val="10"/>
      <color rgb="FF000000"/>
      <name val="Arial"/>
      <charset val="1"/>
    </font>
    <font>
      <b/>
      <sz val="10"/>
      <color indexed="9"/>
      <name val="Arial"/>
    </font>
    <font>
      <b/>
      <sz val="10"/>
      <name val="Arial"/>
    </font>
    <font>
      <b/>
      <sz val="8"/>
      <color indexed="9"/>
      <name val="Tahoma"/>
      <family val="2"/>
    </font>
    <font>
      <sz val="8"/>
      <name val="Arial"/>
      <family val="2"/>
    </font>
    <font>
      <b/>
      <sz val="8"/>
      <color indexed="8"/>
      <name val="Arial"/>
      <family val="2"/>
    </font>
    <font>
      <sz val="8"/>
      <color indexed="8"/>
      <name val="Arial"/>
      <family val="2"/>
    </font>
    <font>
      <b/>
      <sz val="8"/>
      <color indexed="10"/>
      <name val="Arial"/>
      <family val="2"/>
    </font>
    <font>
      <b/>
      <sz val="12"/>
      <color indexed="10"/>
      <name val="Arial"/>
      <family val="2"/>
    </font>
    <font>
      <b/>
      <sz val="12"/>
      <name val="Arial"/>
      <family val="2"/>
    </font>
    <font>
      <sz val="8"/>
      <name val="Arial"/>
      <scheme val="minor"/>
    </font>
  </fonts>
  <fills count="43">
    <fill>
      <patternFill patternType="none"/>
    </fill>
    <fill>
      <patternFill patternType="gray125"/>
    </fill>
    <fill>
      <patternFill patternType="solid">
        <fgColor rgb="FFFF0000"/>
        <bgColor rgb="FFFF0000"/>
      </patternFill>
    </fill>
    <fill>
      <patternFill patternType="solid">
        <fgColor rgb="FF8DB3E2"/>
        <bgColor rgb="FF8DB3E2"/>
      </patternFill>
    </fill>
    <fill>
      <patternFill patternType="solid">
        <fgColor rgb="FFB6D7A8"/>
        <bgColor rgb="FFB6D7A8"/>
      </patternFill>
    </fill>
    <fill>
      <patternFill patternType="solid">
        <fgColor rgb="FFFABF8F"/>
        <bgColor rgb="FFFABF8F"/>
      </patternFill>
    </fill>
    <fill>
      <patternFill patternType="solid">
        <fgColor rgb="FFFFFF00"/>
        <bgColor rgb="FFFFFF00"/>
      </patternFill>
    </fill>
    <fill>
      <patternFill patternType="solid">
        <fgColor rgb="FFC6D9F0"/>
        <bgColor rgb="FFC6D9F0"/>
      </patternFill>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
      <patternFill patternType="solid">
        <fgColor rgb="FF003366"/>
        <bgColor rgb="FF003366"/>
      </patternFill>
    </fill>
    <fill>
      <patternFill patternType="solid">
        <fgColor rgb="FFFFFFFF"/>
        <bgColor rgb="FFFFFFFF"/>
      </patternFill>
    </fill>
    <fill>
      <patternFill patternType="solid">
        <fgColor rgb="FF333399"/>
        <bgColor rgb="FF333399"/>
      </patternFill>
    </fill>
    <fill>
      <patternFill patternType="solid">
        <fgColor rgb="FFA679E7"/>
        <bgColor indexed="64"/>
      </patternFill>
    </fill>
    <fill>
      <patternFill patternType="solid">
        <fgColor rgb="FFFFFFFF"/>
        <bgColor indexed="64"/>
      </patternFill>
    </fill>
    <fill>
      <patternFill patternType="gray125">
        <bgColor rgb="FFDFDFDF"/>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1F3864"/>
        <bgColor rgb="FF333333"/>
      </patternFill>
    </fill>
    <fill>
      <patternFill patternType="solid">
        <fgColor rgb="FF2E75B6"/>
        <bgColor rgb="FF0066CC"/>
      </patternFill>
    </fill>
    <fill>
      <patternFill patternType="solid">
        <fgColor rgb="FFEBF3FB"/>
        <bgColor rgb="FFF9F9F9"/>
      </patternFill>
    </fill>
    <fill>
      <patternFill patternType="solid">
        <fgColor theme="0"/>
        <bgColor rgb="FFF9F9F9"/>
      </patternFill>
    </fill>
    <fill>
      <patternFill patternType="solid">
        <fgColor indexed="56"/>
      </patternFill>
    </fill>
    <fill>
      <patternFill patternType="solid">
        <fgColor indexed="56"/>
        <bgColor indexed="64"/>
      </patternFill>
    </fill>
    <fill>
      <patternFill patternType="solid">
        <fgColor indexed="41"/>
        <bgColor indexed="64"/>
      </patternFill>
    </fill>
    <fill>
      <patternFill patternType="solid">
        <fgColor indexed="22"/>
        <bgColor indexed="64"/>
      </patternFill>
    </fill>
    <fill>
      <patternFill patternType="solid">
        <fgColor indexed="10"/>
        <bgColor indexed="64"/>
      </patternFill>
    </fill>
    <fill>
      <patternFill patternType="solid">
        <fgColor indexed="43"/>
        <bgColor indexed="64"/>
      </patternFill>
    </fill>
    <fill>
      <patternFill patternType="solid">
        <fgColor indexed="47"/>
        <bgColor indexed="64"/>
      </patternFill>
    </fill>
    <fill>
      <patternFill patternType="solid">
        <fgColor rgb="FFFFFF00"/>
        <bgColor indexed="64"/>
      </patternFill>
    </fill>
    <fill>
      <patternFill patternType="solid">
        <fgColor indexed="42"/>
        <bgColor indexed="64"/>
      </patternFill>
    </fill>
    <fill>
      <patternFill patternType="gray125">
        <bgColor indexed="9"/>
      </patternFill>
    </fill>
  </fills>
  <borders count="144">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1F497D"/>
      </right>
      <top style="medium">
        <color rgb="FF000000"/>
      </top>
      <bottom/>
      <diagonal/>
    </border>
    <border>
      <left style="thin">
        <color rgb="FF1F497D"/>
      </left>
      <right style="thin">
        <color rgb="FF1F497D"/>
      </right>
      <top style="medium">
        <color rgb="FF000000"/>
      </top>
      <bottom/>
      <diagonal/>
    </border>
    <border>
      <left style="thin">
        <color rgb="FF1F497D"/>
      </left>
      <right style="medium">
        <color rgb="FF000000"/>
      </right>
      <top style="medium">
        <color rgb="FF000000"/>
      </top>
      <bottom/>
      <diagonal/>
    </border>
    <border>
      <left/>
      <right style="thin">
        <color rgb="FF1F497D"/>
      </right>
      <top/>
      <bottom style="thin">
        <color rgb="FF1F497D"/>
      </bottom>
      <diagonal/>
    </border>
    <border>
      <left style="medium">
        <color rgb="FF000000"/>
      </left>
      <right style="medium">
        <color rgb="FF000000"/>
      </right>
      <top style="thin">
        <color rgb="FF1F497D"/>
      </top>
      <bottom style="thin">
        <color rgb="FF1F497D"/>
      </bottom>
      <diagonal/>
    </border>
    <border>
      <left style="medium">
        <color rgb="FF000000"/>
      </left>
      <right/>
      <top style="thin">
        <color rgb="FF1F497D"/>
      </top>
      <bottom style="thin">
        <color rgb="FF1F497D"/>
      </bottom>
      <diagonal/>
    </border>
    <border>
      <left style="thin">
        <color rgb="FF1F497D"/>
      </left>
      <right style="medium">
        <color rgb="FF000000"/>
      </right>
      <top style="thin">
        <color rgb="FF1F497D"/>
      </top>
      <bottom style="thin">
        <color rgb="FF1F497D"/>
      </bottom>
      <diagonal/>
    </border>
    <border>
      <left style="medium">
        <color rgb="FF000000"/>
      </left>
      <right style="medium">
        <color rgb="FF000000"/>
      </right>
      <top style="thin">
        <color rgb="FF1F497D"/>
      </top>
      <bottom/>
      <diagonal/>
    </border>
    <border>
      <left style="medium">
        <color rgb="FF000000"/>
      </left>
      <right/>
      <top style="thin">
        <color rgb="FF1F497D"/>
      </top>
      <bottom/>
      <diagonal/>
    </border>
    <border>
      <left style="thin">
        <color rgb="FF1F497D"/>
      </left>
      <right style="medium">
        <color rgb="FF000000"/>
      </right>
      <top style="thin">
        <color rgb="FF1F497D"/>
      </top>
      <bottom/>
      <diagonal/>
    </border>
    <border>
      <left style="thin">
        <color rgb="FF1F497D"/>
      </left>
      <right style="thin">
        <color rgb="FF1F497D"/>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hair">
        <color rgb="FF000000"/>
      </left>
      <right style="hair">
        <color rgb="FF000000"/>
      </right>
      <top style="medium">
        <color rgb="FF000000"/>
      </top>
      <bottom style="medium">
        <color rgb="FF000000"/>
      </bottom>
      <diagonal/>
    </border>
    <border>
      <left style="thin">
        <color rgb="FF1F497D"/>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1F497D"/>
      </bottom>
      <diagonal/>
    </border>
    <border>
      <left/>
      <right/>
      <top style="medium">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bottom style="thick">
        <color rgb="FFA6BFDD"/>
      </bottom>
      <diagonal/>
    </border>
    <border>
      <left/>
      <right/>
      <top/>
      <bottom style="medium">
        <color rgb="FF95B3D7"/>
      </bottom>
      <diagonal/>
    </border>
    <border>
      <left/>
      <right style="thin">
        <color rgb="FFA5A5A5"/>
      </right>
      <top/>
      <bottom style="medium">
        <color rgb="FF95B3D7"/>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right/>
      <top/>
      <bottom style="thin">
        <color rgb="FFA5A5A5"/>
      </bottom>
      <diagonal/>
    </border>
    <border>
      <left style="thin">
        <color rgb="FFA5A5A5"/>
      </left>
      <right/>
      <top/>
      <bottom/>
      <diagonal/>
    </border>
    <border>
      <left/>
      <right/>
      <top/>
      <bottom/>
      <diagonal/>
    </border>
    <border>
      <left/>
      <right style="thin">
        <color rgb="FFA5A5A5"/>
      </right>
      <top/>
      <bottom/>
      <diagonal/>
    </border>
    <border>
      <left/>
      <right/>
      <top style="thin">
        <color rgb="FFA5A5A5"/>
      </top>
      <bottom/>
      <diagonal/>
    </border>
    <border>
      <left style="thin">
        <color rgb="FFA5A5A5"/>
      </left>
      <right style="thin">
        <color rgb="FFA5A5A5"/>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top style="medium">
        <color rgb="FFD8D8D8"/>
      </top>
      <bottom style="medium">
        <color rgb="FFD8D8D8"/>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thick">
        <color indexed="64"/>
      </left>
      <right style="medium">
        <color indexed="64"/>
      </right>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AAAAAA"/>
      </left>
      <right style="thin">
        <color rgb="FFAAAAAA"/>
      </right>
      <top style="thin">
        <color rgb="FFAAAAAA"/>
      </top>
      <bottom style="thin">
        <color rgb="FFAAAAAA"/>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14" fillId="0" borderId="50"/>
    <xf numFmtId="0" fontId="55" fillId="0" borderId="50"/>
    <xf numFmtId="9" fontId="14" fillId="0" borderId="50" applyFont="0" applyFill="0" applyBorder="0" applyAlignment="0" applyProtection="0"/>
  </cellStyleXfs>
  <cellXfs count="497">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applyAlignment="1">
      <alignment horizontal="center" vertical="center"/>
    </xf>
    <xf numFmtId="0" fontId="5" fillId="0" borderId="0" xfId="0" applyFont="1"/>
    <xf numFmtId="0" fontId="5" fillId="0" borderId="0" xfId="0" applyFont="1" applyAlignment="1">
      <alignment horizontal="center"/>
    </xf>
    <xf numFmtId="0" fontId="6" fillId="0" borderId="0" xfId="0" applyFont="1"/>
    <xf numFmtId="0" fontId="7" fillId="0" borderId="0" xfId="0" applyFont="1"/>
    <xf numFmtId="0" fontId="8" fillId="0" borderId="0" xfId="0" applyFont="1"/>
    <xf numFmtId="49" fontId="8" fillId="0" borderId="0" xfId="0" applyNumberFormat="1" applyFont="1" applyAlignment="1">
      <alignment horizontal="center" vertical="center"/>
    </xf>
    <xf numFmtId="0" fontId="8" fillId="0" borderId="0" xfId="0" applyFont="1" applyAlignment="1">
      <alignment horizontal="left" vertical="center"/>
    </xf>
    <xf numFmtId="14" fontId="8" fillId="0" borderId="0" xfId="0" applyNumberFormat="1" applyFont="1" applyAlignment="1">
      <alignment horizontal="center"/>
    </xf>
    <xf numFmtId="0" fontId="8" fillId="0" borderId="0" xfId="0" applyFont="1" applyAlignment="1">
      <alignment horizontal="center"/>
    </xf>
    <xf numFmtId="0" fontId="8" fillId="0" borderId="0" xfId="0" applyFont="1" applyAlignment="1">
      <alignment horizontal="left" vertical="center" wrapText="1"/>
    </xf>
    <xf numFmtId="0" fontId="9" fillId="0" borderId="0" xfId="0" applyFont="1" applyAlignment="1">
      <alignment horizontal="left" vertical="center"/>
    </xf>
    <xf numFmtId="49" fontId="2" fillId="0" borderId="0" xfId="0" applyNumberFormat="1" applyFont="1" applyAlignment="1">
      <alignment horizontal="left" vertical="center"/>
    </xf>
    <xf numFmtId="0" fontId="8" fillId="0" borderId="0" xfId="0" applyFont="1" applyAlignment="1">
      <alignment vertical="center"/>
    </xf>
    <xf numFmtId="49" fontId="10" fillId="3" borderId="1" xfId="0" applyNumberFormat="1" applyFont="1" applyFill="1" applyBorder="1" applyAlignment="1">
      <alignment horizontal="center" vertical="center" wrapText="1"/>
    </xf>
    <xf numFmtId="0" fontId="10" fillId="3" borderId="2" xfId="0" applyFont="1" applyFill="1" applyBorder="1" applyAlignment="1">
      <alignment horizontal="center" vertical="center" wrapText="1"/>
    </xf>
    <xf numFmtId="49" fontId="10" fillId="3" borderId="3" xfId="0" applyNumberFormat="1" applyFont="1" applyFill="1" applyBorder="1" applyAlignment="1">
      <alignment horizontal="center" vertical="center" wrapText="1"/>
    </xf>
    <xf numFmtId="14" fontId="10" fillId="3" borderId="3" xfId="0" applyNumberFormat="1"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7" fillId="0" borderId="0" xfId="0" applyFont="1" applyAlignment="1">
      <alignment vertical="center"/>
    </xf>
    <xf numFmtId="0" fontId="10" fillId="3" borderId="3" xfId="0" applyFont="1" applyFill="1" applyBorder="1" applyAlignment="1">
      <alignment horizontal="left" vertical="center" wrapText="1"/>
    </xf>
    <xf numFmtId="0" fontId="10" fillId="3" borderId="3" xfId="0" applyFont="1" applyFill="1" applyBorder="1" applyAlignment="1">
      <alignment horizontal="center" vertical="center" wrapText="1"/>
    </xf>
    <xf numFmtId="49" fontId="11" fillId="4" borderId="3" xfId="0" applyNumberFormat="1" applyFont="1" applyFill="1" applyBorder="1" applyAlignment="1">
      <alignment horizontal="center" vertical="center" wrapText="1"/>
    </xf>
    <xf numFmtId="0" fontId="12" fillId="4" borderId="3" xfId="0" applyFont="1" applyFill="1" applyBorder="1" applyAlignment="1">
      <alignment vertical="center"/>
    </xf>
    <xf numFmtId="0" fontId="3" fillId="4" borderId="3" xfId="0" applyFont="1" applyFill="1" applyBorder="1" applyAlignment="1">
      <alignment horizontal="center" vertical="center" wrapText="1"/>
    </xf>
    <xf numFmtId="14" fontId="3" fillId="4" borderId="3"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64" fontId="3" fillId="4" borderId="7" xfId="0" applyNumberFormat="1" applyFont="1" applyFill="1" applyBorder="1" applyAlignment="1">
      <alignment horizontal="center" vertical="center" wrapText="1"/>
    </xf>
    <xf numFmtId="0" fontId="10" fillId="4" borderId="3" xfId="0" applyFont="1" applyFill="1" applyBorder="1" applyAlignment="1">
      <alignment horizontal="left" vertical="center" wrapText="1"/>
    </xf>
    <xf numFmtId="49" fontId="3" fillId="0" borderId="8" xfId="0" applyNumberFormat="1" applyFont="1" applyBorder="1" applyAlignment="1">
      <alignment horizontal="center" vertical="center" wrapText="1"/>
    </xf>
    <xf numFmtId="0" fontId="12" fillId="0" borderId="9" xfId="0" applyFont="1" applyBorder="1" applyAlignment="1">
      <alignment vertical="center"/>
    </xf>
    <xf numFmtId="49" fontId="3" fillId="0" borderId="3"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0" fontId="3" fillId="0" borderId="7" xfId="0" applyFont="1" applyBorder="1" applyAlignment="1">
      <alignment horizontal="center" vertical="center" wrapText="1"/>
    </xf>
    <xf numFmtId="164" fontId="3" fillId="0" borderId="7" xfId="0" applyNumberFormat="1" applyFont="1" applyBorder="1" applyAlignment="1">
      <alignment horizontal="center" vertical="center" wrapText="1"/>
    </xf>
    <xf numFmtId="0" fontId="10" fillId="0" borderId="10" xfId="0" applyFont="1" applyBorder="1" applyAlignment="1">
      <alignment horizontal="left" vertical="center" wrapText="1"/>
    </xf>
    <xf numFmtId="49" fontId="3" fillId="0" borderId="11" xfId="0" applyNumberFormat="1" applyFont="1" applyBorder="1" applyAlignment="1">
      <alignment horizontal="center" vertical="center" wrapText="1"/>
    </xf>
    <xf numFmtId="0" fontId="12" fillId="0" borderId="12" xfId="0" applyFont="1" applyBorder="1" applyAlignment="1">
      <alignment vertical="center"/>
    </xf>
    <xf numFmtId="0" fontId="10" fillId="0" borderId="13" xfId="0" applyFont="1" applyBorder="1" applyAlignment="1">
      <alignment horizontal="left" vertical="center" wrapText="1"/>
    </xf>
    <xf numFmtId="49" fontId="3" fillId="0" borderId="12" xfId="0" applyNumberFormat="1" applyFont="1" applyBorder="1" applyAlignment="1">
      <alignment horizontal="center" vertical="center" wrapText="1"/>
    </xf>
    <xf numFmtId="0" fontId="12" fillId="0" borderId="3" xfId="0" applyFont="1" applyBorder="1" applyAlignment="1">
      <alignment vertical="center"/>
    </xf>
    <xf numFmtId="0" fontId="10" fillId="0" borderId="3" xfId="0" applyFont="1" applyBorder="1" applyAlignment="1">
      <alignment horizontal="left" vertical="center" wrapText="1"/>
    </xf>
    <xf numFmtId="49" fontId="3" fillId="4" borderId="3" xfId="0" applyNumberFormat="1" applyFont="1" applyFill="1" applyBorder="1" applyAlignment="1">
      <alignment horizontal="center" vertical="center" wrapText="1"/>
    </xf>
    <xf numFmtId="0" fontId="10" fillId="3" borderId="14" xfId="0" applyFont="1" applyFill="1" applyBorder="1" applyAlignment="1">
      <alignment horizontal="center" vertical="center" wrapText="1"/>
    </xf>
    <xf numFmtId="165" fontId="10" fillId="5" borderId="14" xfId="0" applyNumberFormat="1" applyFont="1" applyFill="1" applyBorder="1" applyAlignment="1">
      <alignment horizontal="center" vertical="center" wrapText="1"/>
    </xf>
    <xf numFmtId="0" fontId="12" fillId="0" borderId="3" xfId="0" applyFont="1" applyBorder="1" applyAlignment="1">
      <alignment horizontal="left" vertical="center"/>
    </xf>
    <xf numFmtId="0" fontId="3" fillId="0" borderId="3" xfId="0" applyFont="1" applyBorder="1" applyAlignment="1">
      <alignment horizontal="left" vertical="top" wrapText="1"/>
    </xf>
    <xf numFmtId="49" fontId="10" fillId="3" borderId="15" xfId="0" applyNumberFormat="1" applyFont="1" applyFill="1" applyBorder="1" applyAlignment="1">
      <alignment horizontal="center" vertical="center" wrapText="1"/>
    </xf>
    <xf numFmtId="0" fontId="10" fillId="3" borderId="16" xfId="0" applyFont="1" applyFill="1" applyBorder="1" applyAlignment="1">
      <alignment horizontal="left" vertical="center" wrapText="1"/>
    </xf>
    <xf numFmtId="165" fontId="10" fillId="5" borderId="17" xfId="0" applyNumberFormat="1" applyFont="1" applyFill="1" applyBorder="1" applyAlignment="1">
      <alignment horizontal="center" vertical="center" wrapText="1"/>
    </xf>
    <xf numFmtId="0" fontId="10" fillId="3" borderId="18" xfId="0" applyFont="1" applyFill="1" applyBorder="1" applyAlignment="1">
      <alignment horizontal="left" vertical="center" wrapText="1"/>
    </xf>
    <xf numFmtId="0" fontId="12" fillId="0" borderId="9" xfId="0" applyFont="1" applyBorder="1" applyAlignment="1">
      <alignment horizontal="left" vertical="center"/>
    </xf>
    <xf numFmtId="0" fontId="3" fillId="0" borderId="10" xfId="0" applyFont="1" applyBorder="1" applyAlignment="1">
      <alignment horizontal="left" vertical="top" wrapText="1"/>
    </xf>
    <xf numFmtId="49" fontId="10" fillId="3" borderId="19" xfId="0" applyNumberFormat="1" applyFont="1" applyFill="1" applyBorder="1" applyAlignment="1">
      <alignment horizontal="center" vertical="center" wrapText="1"/>
    </xf>
    <xf numFmtId="0" fontId="10" fillId="3" borderId="20" xfId="0" applyFont="1" applyFill="1" applyBorder="1" applyAlignment="1">
      <alignment horizontal="left" vertical="center" wrapText="1"/>
    </xf>
    <xf numFmtId="0" fontId="10" fillId="3" borderId="21" xfId="0" applyFont="1" applyFill="1" applyBorder="1" applyAlignment="1">
      <alignment horizontal="left" vertical="center" wrapText="1"/>
    </xf>
    <xf numFmtId="49" fontId="3" fillId="0" borderId="22" xfId="0" applyNumberFormat="1" applyFont="1" applyBorder="1" applyAlignment="1">
      <alignment horizontal="center" vertical="center" wrapText="1"/>
    </xf>
    <xf numFmtId="0" fontId="13" fillId="0" borderId="23" xfId="0" applyFont="1" applyBorder="1" applyAlignment="1">
      <alignment vertical="center"/>
    </xf>
    <xf numFmtId="165" fontId="3" fillId="5" borderId="3" xfId="0" applyNumberFormat="1" applyFont="1" applyFill="1" applyBorder="1" applyAlignment="1">
      <alignment vertical="center" wrapText="1"/>
    </xf>
    <xf numFmtId="0" fontId="8" fillId="0" borderId="3" xfId="0" applyFont="1" applyBorder="1"/>
    <xf numFmtId="49" fontId="7" fillId="3" borderId="19" xfId="0" applyNumberFormat="1" applyFont="1" applyFill="1" applyBorder="1" applyAlignment="1">
      <alignment vertical="center"/>
    </xf>
    <xf numFmtId="166" fontId="10" fillId="6" borderId="27" xfId="0" applyNumberFormat="1" applyFont="1" applyFill="1" applyBorder="1" applyAlignment="1">
      <alignment vertical="center" wrapText="1"/>
    </xf>
    <xf numFmtId="165" fontId="10" fillId="3" borderId="28" xfId="0" applyNumberFormat="1" applyFont="1" applyFill="1" applyBorder="1" applyAlignment="1">
      <alignment vertical="center" wrapText="1"/>
    </xf>
    <xf numFmtId="0" fontId="8" fillId="0" borderId="0" xfId="0" applyFont="1" applyAlignment="1">
      <alignment horizontal="left"/>
    </xf>
    <xf numFmtId="0" fontId="10" fillId="0" borderId="0" xfId="0" applyFont="1" applyAlignment="1">
      <alignment horizontal="left" vertical="center"/>
    </xf>
    <xf numFmtId="0" fontId="15" fillId="7" borderId="29" xfId="0" applyFont="1" applyFill="1" applyBorder="1" applyAlignment="1">
      <alignment horizontal="center" vertical="center" wrapText="1"/>
    </xf>
    <xf numFmtId="0" fontId="15" fillId="7" borderId="30" xfId="0" applyFont="1" applyFill="1" applyBorder="1" applyAlignment="1">
      <alignment horizontal="center" vertical="center" wrapText="1"/>
    </xf>
    <xf numFmtId="14" fontId="15" fillId="7" borderId="30" xfId="0" applyNumberFormat="1" applyFont="1" applyFill="1" applyBorder="1" applyAlignment="1">
      <alignment horizontal="center" vertical="center" wrapText="1"/>
    </xf>
    <xf numFmtId="0" fontId="15" fillId="7" borderId="31" xfId="0" applyFont="1" applyFill="1" applyBorder="1" applyAlignment="1">
      <alignment horizontal="center" vertical="center" wrapText="1"/>
    </xf>
    <xf numFmtId="49" fontId="6" fillId="0" borderId="32" xfId="0" applyNumberFormat="1" applyFont="1" applyBorder="1" applyAlignment="1">
      <alignment horizontal="center"/>
    </xf>
    <xf numFmtId="0" fontId="16" fillId="0" borderId="3" xfId="0" applyFont="1" applyBorder="1" applyAlignment="1">
      <alignment vertical="center"/>
    </xf>
    <xf numFmtId="49" fontId="6" fillId="0" borderId="3" xfId="0" applyNumberFormat="1" applyFont="1" applyBorder="1" applyAlignment="1">
      <alignment horizontal="center"/>
    </xf>
    <xf numFmtId="14" fontId="6" fillId="0" borderId="3" xfId="0" applyNumberFormat="1" applyFont="1" applyBorder="1" applyAlignment="1">
      <alignment horizontal="center"/>
    </xf>
    <xf numFmtId="14" fontId="6" fillId="0" borderId="3" xfId="0" applyNumberFormat="1" applyFont="1" applyBorder="1" applyAlignment="1">
      <alignment horizontal="center" vertical="center" wrapText="1"/>
    </xf>
    <xf numFmtId="0" fontId="6" fillId="0" borderId="33" xfId="0" applyFont="1" applyBorder="1" applyAlignment="1">
      <alignment horizontal="center" vertical="top" wrapText="1"/>
    </xf>
    <xf numFmtId="0" fontId="6" fillId="0" borderId="3" xfId="0" applyFont="1" applyBorder="1" applyAlignment="1">
      <alignment horizontal="center"/>
    </xf>
    <xf numFmtId="0" fontId="17" fillId="0" borderId="3" xfId="0" applyFont="1" applyBorder="1" applyAlignment="1">
      <alignment horizontal="center" vertical="top" wrapText="1"/>
    </xf>
    <xf numFmtId="0" fontId="8" fillId="0" borderId="34" xfId="0" applyFont="1" applyBorder="1" applyAlignment="1">
      <alignment horizontal="center" vertical="center"/>
    </xf>
    <xf numFmtId="49" fontId="6" fillId="0" borderId="35" xfId="0" applyNumberFormat="1" applyFont="1" applyBorder="1" applyAlignment="1">
      <alignment horizontal="center"/>
    </xf>
    <xf numFmtId="0" fontId="16" fillId="0" borderId="36" xfId="0" applyFont="1" applyBorder="1" applyAlignment="1">
      <alignment vertical="center"/>
    </xf>
    <xf numFmtId="0" fontId="6" fillId="0" borderId="36" xfId="0" applyFont="1" applyBorder="1" applyAlignment="1">
      <alignment horizontal="center"/>
    </xf>
    <xf numFmtId="14" fontId="6" fillId="0" borderId="36" xfId="0" applyNumberFormat="1" applyFont="1" applyBorder="1" applyAlignment="1">
      <alignment horizontal="center"/>
    </xf>
    <xf numFmtId="14" fontId="6" fillId="0" borderId="36" xfId="0" applyNumberFormat="1" applyFont="1" applyBorder="1" applyAlignment="1">
      <alignment horizontal="center" vertical="center" wrapText="1"/>
    </xf>
    <xf numFmtId="0" fontId="17" fillId="0" borderId="36" xfId="0" applyFont="1" applyBorder="1" applyAlignment="1">
      <alignment horizontal="center" vertical="top" wrapText="1"/>
    </xf>
    <xf numFmtId="0" fontId="8" fillId="0" borderId="37" xfId="0" applyFont="1" applyBorder="1" applyAlignment="1">
      <alignment horizontal="center" vertical="center"/>
    </xf>
    <xf numFmtId="0" fontId="6" fillId="0" borderId="36" xfId="0" applyFont="1" applyBorder="1" applyAlignment="1">
      <alignment horizontal="center" vertical="center" wrapText="1"/>
    </xf>
    <xf numFmtId="49" fontId="6" fillId="0" borderId="32" xfId="0" applyNumberFormat="1" applyFont="1" applyBorder="1" applyAlignment="1">
      <alignment horizontal="center" vertical="center" wrapText="1"/>
    </xf>
    <xf numFmtId="49" fontId="6" fillId="0" borderId="3" xfId="0" applyNumberFormat="1" applyFont="1" applyBorder="1" applyAlignment="1">
      <alignment horizontal="center" vertical="center" wrapText="1"/>
    </xf>
    <xf numFmtId="0" fontId="6" fillId="0" borderId="3" xfId="0" applyFont="1" applyBorder="1" applyAlignment="1">
      <alignment horizontal="center" vertical="top" wrapText="1"/>
    </xf>
    <xf numFmtId="49" fontId="6" fillId="0" borderId="38" xfId="0" applyNumberFormat="1" applyFont="1" applyBorder="1" applyAlignment="1">
      <alignment horizontal="center" vertical="center" wrapText="1"/>
    </xf>
    <xf numFmtId="14" fontId="6" fillId="0" borderId="38" xfId="0" applyNumberFormat="1" applyFont="1" applyBorder="1" applyAlignment="1">
      <alignment horizontal="center" vertical="center" wrapText="1"/>
    </xf>
    <xf numFmtId="0" fontId="16" fillId="0" borderId="3" xfId="0" applyFont="1" applyBorder="1" applyAlignment="1">
      <alignment vertical="center" shrinkToFit="1"/>
    </xf>
    <xf numFmtId="0" fontId="6" fillId="0" borderId="3" xfId="0" applyFont="1" applyBorder="1" applyAlignment="1">
      <alignment horizontal="center" vertical="center" wrapText="1"/>
    </xf>
    <xf numFmtId="49" fontId="6" fillId="0" borderId="32" xfId="0" applyNumberFormat="1" applyFont="1" applyBorder="1" applyAlignment="1">
      <alignment horizontal="center" vertical="top" wrapText="1"/>
    </xf>
    <xf numFmtId="14" fontId="6" fillId="0" borderId="3" xfId="0" applyNumberFormat="1" applyFont="1" applyBorder="1" applyAlignment="1">
      <alignment horizontal="center" vertical="top" wrapText="1"/>
    </xf>
    <xf numFmtId="0" fontId="16" fillId="0" borderId="3" xfId="0" applyFont="1" applyBorder="1" applyAlignment="1">
      <alignment vertical="center" wrapText="1"/>
    </xf>
    <xf numFmtId="0" fontId="18" fillId="0" borderId="0" xfId="0" applyFont="1"/>
    <xf numFmtId="0" fontId="19" fillId="0" borderId="0" xfId="0" applyFont="1" applyAlignment="1">
      <alignment horizontal="left"/>
    </xf>
    <xf numFmtId="0" fontId="20" fillId="0" borderId="0" xfId="0" applyFont="1" applyAlignment="1">
      <alignment horizontal="left"/>
    </xf>
    <xf numFmtId="0" fontId="21" fillId="0" borderId="0" xfId="0" applyFont="1"/>
    <xf numFmtId="0" fontId="21" fillId="0" borderId="0" xfId="0" applyFont="1" applyAlignment="1">
      <alignment horizontal="center"/>
    </xf>
    <xf numFmtId="0" fontId="22" fillId="0" borderId="39" xfId="0" applyFont="1" applyBorder="1" applyAlignment="1">
      <alignment vertical="top" wrapText="1"/>
    </xf>
    <xf numFmtId="0" fontId="18" fillId="0" borderId="0" xfId="0" applyFont="1" applyAlignment="1">
      <alignment wrapText="1"/>
    </xf>
    <xf numFmtId="0" fontId="8" fillId="0" borderId="44" xfId="0" applyFont="1" applyBorder="1" applyAlignment="1">
      <alignment horizontal="center" vertical="center"/>
    </xf>
    <xf numFmtId="0" fontId="8" fillId="0" borderId="48" xfId="0" applyFont="1" applyBorder="1"/>
    <xf numFmtId="169" fontId="25" fillId="8" borderId="49" xfId="0" applyNumberFormat="1" applyFont="1" applyFill="1" applyBorder="1" applyAlignment="1">
      <alignment horizontal="center" vertical="center"/>
    </xf>
    <xf numFmtId="169" fontId="25" fillId="8" borderId="50" xfId="0" applyNumberFormat="1" applyFont="1" applyFill="1" applyBorder="1" applyAlignment="1">
      <alignment horizontal="center" vertical="center"/>
    </xf>
    <xf numFmtId="169" fontId="25" fillId="8" borderId="51" xfId="0" applyNumberFormat="1" applyFont="1" applyFill="1" applyBorder="1" applyAlignment="1">
      <alignment horizontal="center" vertical="center"/>
    </xf>
    <xf numFmtId="0" fontId="26" fillId="9" borderId="52" xfId="0" applyFont="1" applyFill="1" applyBorder="1" applyAlignment="1">
      <alignment horizontal="left" vertical="center"/>
    </xf>
    <xf numFmtId="0" fontId="26" fillId="9" borderId="52" xfId="0" applyFont="1" applyFill="1" applyBorder="1" applyAlignment="1">
      <alignment horizontal="center" vertical="center" wrapText="1"/>
    </xf>
    <xf numFmtId="0" fontId="27" fillId="9" borderId="53" xfId="0" applyFont="1" applyFill="1" applyBorder="1" applyAlignment="1">
      <alignment horizontal="center" vertical="center" shrinkToFit="1"/>
    </xf>
    <xf numFmtId="0" fontId="8" fillId="0" borderId="0" xfId="0" applyFont="1" applyAlignment="1">
      <alignment wrapText="1"/>
    </xf>
    <xf numFmtId="0" fontId="1" fillId="0" borderId="0" xfId="0" applyFont="1"/>
    <xf numFmtId="0" fontId="8" fillId="0" borderId="54" xfId="0" applyFont="1" applyBorder="1" applyAlignment="1">
      <alignment vertical="center"/>
    </xf>
    <xf numFmtId="0" fontId="28" fillId="10" borderId="55" xfId="0" applyFont="1" applyFill="1" applyBorder="1" applyAlignment="1">
      <alignment horizontal="left" vertical="center"/>
    </xf>
    <xf numFmtId="0" fontId="24" fillId="10" borderId="55" xfId="0" applyFont="1" applyFill="1" applyBorder="1" applyAlignment="1">
      <alignment horizontal="center" vertical="center"/>
    </xf>
    <xf numFmtId="9" fontId="24" fillId="10" borderId="55" xfId="0" applyNumberFormat="1" applyFont="1" applyFill="1" applyBorder="1" applyAlignment="1">
      <alignment horizontal="center" vertical="center"/>
    </xf>
    <xf numFmtId="170" fontId="8" fillId="10" borderId="55" xfId="0" applyNumberFormat="1" applyFont="1" applyFill="1" applyBorder="1" applyAlignment="1">
      <alignment horizontal="center" vertical="center"/>
    </xf>
    <xf numFmtId="170" fontId="24" fillId="10" borderId="55" xfId="0" applyNumberFormat="1" applyFont="1" applyFill="1" applyBorder="1" applyAlignment="1">
      <alignment horizontal="center" vertical="center"/>
    </xf>
    <xf numFmtId="0" fontId="24" fillId="0" borderId="56" xfId="0" applyFont="1" applyBorder="1" applyAlignment="1">
      <alignment horizontal="center" vertical="center"/>
    </xf>
    <xf numFmtId="0" fontId="24" fillId="11" borderId="55" xfId="0" applyFont="1" applyFill="1" applyBorder="1" applyAlignment="1">
      <alignment horizontal="left" vertical="center"/>
    </xf>
    <xf numFmtId="0" fontId="24" fillId="11" borderId="55" xfId="0" applyFont="1" applyFill="1" applyBorder="1" applyAlignment="1">
      <alignment horizontal="center" vertical="center"/>
    </xf>
    <xf numFmtId="9" fontId="24" fillId="11" borderId="55" xfId="0" applyNumberFormat="1" applyFont="1" applyFill="1" applyBorder="1" applyAlignment="1">
      <alignment horizontal="center" vertical="center"/>
    </xf>
    <xf numFmtId="170" fontId="24" fillId="11" borderId="55" xfId="0" applyNumberFormat="1" applyFont="1" applyFill="1" applyBorder="1" applyAlignment="1">
      <alignment horizontal="center" vertical="center"/>
    </xf>
    <xf numFmtId="0" fontId="8" fillId="0" borderId="54" xfId="0" applyFont="1" applyBorder="1" applyAlignment="1">
      <alignment horizontal="right" vertical="center"/>
    </xf>
    <xf numFmtId="0" fontId="28" fillId="12" borderId="55" xfId="0" applyFont="1" applyFill="1" applyBorder="1" applyAlignment="1">
      <alignment horizontal="left" vertical="center"/>
    </xf>
    <xf numFmtId="0" fontId="24" fillId="12" borderId="55" xfId="0" applyFont="1" applyFill="1" applyBorder="1" applyAlignment="1">
      <alignment horizontal="center" vertical="center"/>
    </xf>
    <xf numFmtId="9" fontId="24" fillId="12" borderId="55" xfId="0" applyNumberFormat="1" applyFont="1" applyFill="1" applyBorder="1" applyAlignment="1">
      <alignment horizontal="center" vertical="center"/>
    </xf>
    <xf numFmtId="170" fontId="8" fillId="12" borderId="55" xfId="0" applyNumberFormat="1" applyFont="1" applyFill="1" applyBorder="1" applyAlignment="1">
      <alignment horizontal="center" vertical="center"/>
    </xf>
    <xf numFmtId="170" fontId="24" fillId="12" borderId="55" xfId="0" applyNumberFormat="1" applyFont="1" applyFill="1" applyBorder="1" applyAlignment="1">
      <alignment horizontal="center" vertical="center"/>
    </xf>
    <xf numFmtId="0" fontId="24" fillId="13" borderId="55" xfId="0" applyFont="1" applyFill="1" applyBorder="1" applyAlignment="1">
      <alignment horizontal="left" vertical="center"/>
    </xf>
    <xf numFmtId="0" fontId="24" fillId="13" borderId="55" xfId="0" applyFont="1" applyFill="1" applyBorder="1" applyAlignment="1">
      <alignment horizontal="center" vertical="center"/>
    </xf>
    <xf numFmtId="9" fontId="24" fillId="13" borderId="55" xfId="0" applyNumberFormat="1" applyFont="1" applyFill="1" applyBorder="1" applyAlignment="1">
      <alignment horizontal="center" vertical="center"/>
    </xf>
    <xf numFmtId="170" fontId="24" fillId="13" borderId="55" xfId="0" applyNumberFormat="1" applyFont="1" applyFill="1" applyBorder="1" applyAlignment="1">
      <alignment horizontal="center" vertical="center"/>
    </xf>
    <xf numFmtId="0" fontId="28" fillId="14" borderId="55" xfId="0" applyFont="1" applyFill="1" applyBorder="1" applyAlignment="1">
      <alignment horizontal="left" vertical="center"/>
    </xf>
    <xf numFmtId="0" fontId="24" fillId="14" borderId="55" xfId="0" applyFont="1" applyFill="1" applyBorder="1" applyAlignment="1">
      <alignment horizontal="center" vertical="center"/>
    </xf>
    <xf numFmtId="9" fontId="24" fillId="14" borderId="55" xfId="0" applyNumberFormat="1" applyFont="1" applyFill="1" applyBorder="1" applyAlignment="1">
      <alignment horizontal="center" vertical="center"/>
    </xf>
    <xf numFmtId="170" fontId="8" fillId="14" borderId="55" xfId="0" applyNumberFormat="1" applyFont="1" applyFill="1" applyBorder="1" applyAlignment="1">
      <alignment horizontal="center" vertical="center"/>
    </xf>
    <xf numFmtId="170" fontId="24" fillId="14" borderId="55" xfId="0" applyNumberFormat="1" applyFont="1" applyFill="1" applyBorder="1" applyAlignment="1">
      <alignment horizontal="center" vertical="center"/>
    </xf>
    <xf numFmtId="0" fontId="24" fillId="15" borderId="55" xfId="0" applyFont="1" applyFill="1" applyBorder="1" applyAlignment="1">
      <alignment horizontal="left" vertical="center"/>
    </xf>
    <xf numFmtId="0" fontId="24" fillId="15" borderId="55" xfId="0" applyFont="1" applyFill="1" applyBorder="1" applyAlignment="1">
      <alignment horizontal="center" vertical="center"/>
    </xf>
    <xf numFmtId="9" fontId="24" fillId="15" borderId="55" xfId="0" applyNumberFormat="1" applyFont="1" applyFill="1" applyBorder="1" applyAlignment="1">
      <alignment horizontal="center" vertical="center"/>
    </xf>
    <xf numFmtId="170" fontId="24" fillId="15" borderId="55" xfId="0" applyNumberFormat="1" applyFont="1" applyFill="1" applyBorder="1" applyAlignment="1">
      <alignment horizontal="center" vertical="center"/>
    </xf>
    <xf numFmtId="0" fontId="28" fillId="16" borderId="55" xfId="0" applyFont="1" applyFill="1" applyBorder="1" applyAlignment="1">
      <alignment horizontal="left" vertical="center"/>
    </xf>
    <xf numFmtId="0" fontId="24" fillId="16" borderId="55" xfId="0" applyFont="1" applyFill="1" applyBorder="1" applyAlignment="1">
      <alignment horizontal="center" vertical="center"/>
    </xf>
    <xf numFmtId="9" fontId="24" fillId="16" borderId="55" xfId="0" applyNumberFormat="1" applyFont="1" applyFill="1" applyBorder="1" applyAlignment="1">
      <alignment horizontal="center" vertical="center"/>
    </xf>
    <xf numFmtId="170" fontId="8" fillId="16" borderId="55" xfId="0" applyNumberFormat="1" applyFont="1" applyFill="1" applyBorder="1" applyAlignment="1">
      <alignment horizontal="center" vertical="center"/>
    </xf>
    <xf numFmtId="170" fontId="24" fillId="16" borderId="55" xfId="0" applyNumberFormat="1" applyFont="1" applyFill="1" applyBorder="1" applyAlignment="1">
      <alignment horizontal="center" vertical="center"/>
    </xf>
    <xf numFmtId="0" fontId="24" fillId="17" borderId="55" xfId="0" applyFont="1" applyFill="1" applyBorder="1" applyAlignment="1">
      <alignment horizontal="left" vertical="center"/>
    </xf>
    <xf numFmtId="0" fontId="24" fillId="17" borderId="55" xfId="0" applyFont="1" applyFill="1" applyBorder="1" applyAlignment="1">
      <alignment horizontal="center" vertical="center"/>
    </xf>
    <xf numFmtId="9" fontId="24" fillId="17" borderId="55" xfId="0" applyNumberFormat="1" applyFont="1" applyFill="1" applyBorder="1" applyAlignment="1">
      <alignment horizontal="center" vertical="center"/>
    </xf>
    <xf numFmtId="170" fontId="24" fillId="17" borderId="55" xfId="0" applyNumberFormat="1" applyFont="1" applyFill="1" applyBorder="1" applyAlignment="1">
      <alignment horizontal="center" vertical="center"/>
    </xf>
    <xf numFmtId="0" fontId="24" fillId="0" borderId="56" xfId="0" applyFont="1" applyBorder="1" applyAlignment="1">
      <alignment horizontal="left" vertical="center"/>
    </xf>
    <xf numFmtId="9" fontId="24" fillId="0" borderId="56" xfId="0" applyNumberFormat="1" applyFont="1" applyBorder="1" applyAlignment="1">
      <alignment horizontal="center" vertical="center"/>
    </xf>
    <xf numFmtId="170" fontId="24" fillId="0" borderId="56" xfId="0" applyNumberFormat="1" applyFont="1" applyBorder="1" applyAlignment="1">
      <alignment horizontal="center" vertical="center"/>
    </xf>
    <xf numFmtId="0" fontId="29" fillId="18" borderId="55" xfId="0" applyFont="1" applyFill="1" applyBorder="1" applyAlignment="1">
      <alignment horizontal="left" vertical="center"/>
    </xf>
    <xf numFmtId="0" fontId="29" fillId="18" borderId="55" xfId="0" applyFont="1" applyFill="1" applyBorder="1" applyAlignment="1">
      <alignment horizontal="center" vertical="center"/>
    </xf>
    <xf numFmtId="9" fontId="24" fillId="18" borderId="55" xfId="0" applyNumberFormat="1" applyFont="1" applyFill="1" applyBorder="1" applyAlignment="1">
      <alignment horizontal="center" vertical="center"/>
    </xf>
    <xf numFmtId="170" fontId="30" fillId="18" borderId="55" xfId="0" applyNumberFormat="1" applyFont="1" applyFill="1" applyBorder="1" applyAlignment="1">
      <alignment horizontal="left" vertical="center"/>
    </xf>
    <xf numFmtId="170" fontId="24" fillId="18" borderId="55" xfId="0" applyNumberFormat="1" applyFont="1" applyFill="1" applyBorder="1" applyAlignment="1">
      <alignment horizontal="center" vertical="center"/>
    </xf>
    <xf numFmtId="0" fontId="24" fillId="18" borderId="55" xfId="0" applyFont="1" applyFill="1" applyBorder="1" applyAlignment="1">
      <alignment horizontal="center" vertical="center"/>
    </xf>
    <xf numFmtId="0" fontId="8" fillId="18" borderId="54" xfId="0" applyFont="1" applyFill="1" applyBorder="1" applyAlignment="1">
      <alignment vertical="center"/>
    </xf>
    <xf numFmtId="0" fontId="8" fillId="0" borderId="0" xfId="0" applyFont="1" applyAlignment="1">
      <alignment horizontal="right" vertical="center"/>
    </xf>
    <xf numFmtId="0" fontId="31" fillId="0" borderId="0" xfId="0" applyFont="1"/>
    <xf numFmtId="0" fontId="18" fillId="0" borderId="0" xfId="0" applyFont="1" applyAlignment="1">
      <alignment horizontal="center"/>
    </xf>
    <xf numFmtId="0" fontId="32" fillId="0" borderId="0" xfId="0" applyFont="1"/>
    <xf numFmtId="0" fontId="33" fillId="19" borderId="19" xfId="0" applyFont="1" applyFill="1" applyBorder="1" applyAlignment="1">
      <alignment horizontal="center" vertical="center" wrapText="1"/>
    </xf>
    <xf numFmtId="0" fontId="33" fillId="19" borderId="31" xfId="0" applyFont="1" applyFill="1" applyBorder="1" applyAlignment="1">
      <alignment horizontal="center" vertical="center" wrapText="1"/>
    </xf>
    <xf numFmtId="0" fontId="33" fillId="19" borderId="59" xfId="0" applyFont="1" applyFill="1" applyBorder="1" applyAlignment="1">
      <alignment horizontal="center" vertical="center" wrapText="1"/>
    </xf>
    <xf numFmtId="0" fontId="33" fillId="19" borderId="60" xfId="0" applyFont="1" applyFill="1" applyBorder="1" applyAlignment="1">
      <alignment horizontal="center" vertical="center" wrapText="1"/>
    </xf>
    <xf numFmtId="0" fontId="8" fillId="0" borderId="61" xfId="0" applyFont="1" applyBorder="1"/>
    <xf numFmtId="0" fontId="8" fillId="0" borderId="62" xfId="0" applyFont="1" applyBorder="1"/>
    <xf numFmtId="0" fontId="34" fillId="0" borderId="32" xfId="0" applyFont="1" applyBorder="1" applyAlignment="1">
      <alignment horizontal="left" vertical="center" wrapText="1"/>
    </xf>
    <xf numFmtId="0" fontId="34" fillId="0" borderId="3" xfId="0" applyFont="1" applyBorder="1" applyAlignment="1">
      <alignment horizontal="left" vertical="center" wrapText="1"/>
    </xf>
    <xf numFmtId="0" fontId="33" fillId="21" borderId="69" xfId="0" applyFont="1" applyFill="1" applyBorder="1" applyAlignment="1">
      <alignment horizontal="left" vertical="center" wrapText="1"/>
    </xf>
    <xf numFmtId="0" fontId="33" fillId="21" borderId="70" xfId="0" applyFont="1" applyFill="1" applyBorder="1" applyAlignment="1">
      <alignment horizontal="left" vertical="center" wrapText="1"/>
    </xf>
    <xf numFmtId="0" fontId="34" fillId="0" borderId="32" xfId="0" applyFont="1" applyBorder="1" applyAlignment="1">
      <alignment horizontal="left" vertical="top" wrapText="1"/>
    </xf>
    <xf numFmtId="0" fontId="34" fillId="0" borderId="3" xfId="0" applyFont="1" applyBorder="1" applyAlignment="1">
      <alignment horizontal="left" vertical="top" wrapText="1"/>
    </xf>
    <xf numFmtId="0" fontId="4" fillId="0" borderId="0" xfId="0" applyFont="1" applyAlignment="1">
      <alignment horizontal="center" vertical="center"/>
    </xf>
    <xf numFmtId="0" fontId="0" fillId="0" borderId="0" xfId="0"/>
    <xf numFmtId="49" fontId="13" fillId="0" borderId="20" xfId="0" applyNumberFormat="1" applyFont="1" applyBorder="1" applyAlignment="1">
      <alignment horizontal="center"/>
    </xf>
    <xf numFmtId="0" fontId="14" fillId="0" borderId="23" xfId="0" applyFont="1" applyBorder="1"/>
    <xf numFmtId="0" fontId="10" fillId="3" borderId="24" xfId="0" applyFont="1" applyFill="1" applyBorder="1" applyAlignment="1">
      <alignment horizontal="right" vertical="center" wrapText="1"/>
    </xf>
    <xf numFmtId="0" fontId="14" fillId="0" borderId="25" xfId="0" applyFont="1" applyBorder="1"/>
    <xf numFmtId="0" fontId="14" fillId="0" borderId="26" xfId="0" applyFont="1" applyBorder="1"/>
    <xf numFmtId="168" fontId="8" fillId="8" borderId="45" xfId="0" applyNumberFormat="1" applyFont="1" applyFill="1" applyBorder="1" applyAlignment="1">
      <alignment horizontal="left" vertical="center" wrapText="1"/>
    </xf>
    <xf numFmtId="0" fontId="14" fillId="0" borderId="46" xfId="0" applyFont="1" applyBorder="1"/>
    <xf numFmtId="0" fontId="14" fillId="0" borderId="47" xfId="0" applyFont="1" applyBorder="1"/>
    <xf numFmtId="0" fontId="23" fillId="0" borderId="40" xfId="0" applyFont="1" applyBorder="1" applyAlignment="1">
      <alignment horizontal="right"/>
    </xf>
    <xf numFmtId="0" fontId="14" fillId="0" borderId="41" xfId="0" applyFont="1" applyBorder="1"/>
    <xf numFmtId="167" fontId="24" fillId="0" borderId="42" xfId="0" applyNumberFormat="1" applyFont="1" applyBorder="1" applyAlignment="1">
      <alignment horizontal="center" vertical="center"/>
    </xf>
    <xf numFmtId="0" fontId="14" fillId="0" borderId="43" xfId="0" applyFont="1" applyBorder="1"/>
    <xf numFmtId="0" fontId="34" fillId="20" borderId="66" xfId="0" applyFont="1" applyFill="1" applyBorder="1" applyAlignment="1">
      <alignment horizontal="center" vertical="center" wrapText="1"/>
    </xf>
    <xf numFmtId="0" fontId="14" fillId="0" borderId="67" xfId="0" applyFont="1" applyBorder="1"/>
    <xf numFmtId="0" fontId="14" fillId="0" borderId="68" xfId="0" applyFont="1" applyBorder="1"/>
    <xf numFmtId="0" fontId="33" fillId="19" borderId="57" xfId="0" applyFont="1" applyFill="1" applyBorder="1" applyAlignment="1">
      <alignment horizontal="center" vertical="center" wrapText="1"/>
    </xf>
    <xf numFmtId="0" fontId="14" fillId="0" borderId="58" xfId="0" applyFont="1" applyBorder="1"/>
    <xf numFmtId="0" fontId="8" fillId="0" borderId="63" xfId="0" applyFont="1" applyBorder="1" applyAlignment="1">
      <alignment horizontal="center" wrapText="1"/>
    </xf>
    <xf numFmtId="0" fontId="14" fillId="0" borderId="64" xfId="0" applyFont="1" applyBorder="1"/>
    <xf numFmtId="0" fontId="14" fillId="0" borderId="65" xfId="0" applyFont="1" applyBorder="1"/>
    <xf numFmtId="0" fontId="8" fillId="0" borderId="63" xfId="0" applyFont="1" applyBorder="1" applyAlignment="1">
      <alignment horizontal="center"/>
    </xf>
    <xf numFmtId="0" fontId="0" fillId="0" borderId="71" xfId="0" pivotButton="1" applyBorder="1"/>
    <xf numFmtId="0" fontId="0" fillId="0" borderId="72" xfId="0" applyBorder="1"/>
    <xf numFmtId="0" fontId="0" fillId="0" borderId="71" xfId="0" applyBorder="1"/>
    <xf numFmtId="49" fontId="0" fillId="0" borderId="71" xfId="0" applyNumberFormat="1" applyBorder="1"/>
    <xf numFmtId="0" fontId="0" fillId="0" borderId="72" xfId="0" applyNumberFormat="1" applyBorder="1"/>
    <xf numFmtId="0" fontId="0" fillId="0" borderId="73" xfId="0" applyBorder="1"/>
    <xf numFmtId="0" fontId="0" fillId="0" borderId="74" xfId="0" applyBorder="1"/>
    <xf numFmtId="0" fontId="0" fillId="0" borderId="75" xfId="0" applyBorder="1"/>
    <xf numFmtId="0" fontId="0" fillId="0" borderId="76" xfId="0" applyNumberFormat="1" applyBorder="1"/>
    <xf numFmtId="0" fontId="35" fillId="0" borderId="50" xfId="1" applyFont="1" applyAlignment="1">
      <alignment vertical="center"/>
    </xf>
    <xf numFmtId="0" fontId="37" fillId="0" borderId="50" xfId="1" applyFont="1"/>
    <xf numFmtId="0" fontId="14" fillId="0" borderId="50" xfId="1"/>
    <xf numFmtId="0" fontId="14" fillId="0" borderId="50" xfId="1" applyAlignment="1">
      <alignment horizontal="center"/>
    </xf>
    <xf numFmtId="0" fontId="38" fillId="0" borderId="50" xfId="1" applyFont="1" applyAlignment="1">
      <alignment vertical="center"/>
    </xf>
    <xf numFmtId="0" fontId="35" fillId="22" borderId="77" xfId="1" applyFont="1" applyFill="1" applyBorder="1" applyAlignment="1">
      <alignment horizontal="center" vertical="center" wrapText="1"/>
    </xf>
    <xf numFmtId="0" fontId="35" fillId="22" borderId="78" xfId="1" applyFont="1" applyFill="1" applyBorder="1" applyAlignment="1">
      <alignment horizontal="center" vertical="center" wrapText="1"/>
    </xf>
    <xf numFmtId="0" fontId="40" fillId="22" borderId="79" xfId="1" applyFont="1" applyFill="1" applyBorder="1" applyAlignment="1">
      <alignment vertical="center"/>
    </xf>
    <xf numFmtId="0" fontId="40" fillId="22" borderId="80" xfId="1" applyFont="1" applyFill="1" applyBorder="1" applyAlignment="1">
      <alignment vertical="center"/>
    </xf>
    <xf numFmtId="0" fontId="40" fillId="22" borderId="80" xfId="1" applyFont="1" applyFill="1" applyBorder="1" applyAlignment="1">
      <alignment horizontal="center" vertical="center"/>
    </xf>
    <xf numFmtId="0" fontId="40" fillId="22" borderId="81" xfId="1" applyFont="1" applyFill="1" applyBorder="1" applyAlignment="1">
      <alignment horizontal="center" vertical="center"/>
    </xf>
    <xf numFmtId="0" fontId="38" fillId="0" borderId="50" xfId="1" applyFont="1" applyAlignment="1">
      <alignment vertical="center" wrapText="1"/>
    </xf>
    <xf numFmtId="0" fontId="35" fillId="0" borderId="82" xfId="1" applyFont="1" applyBorder="1" applyAlignment="1">
      <alignment horizontal="center" vertical="center" wrapText="1"/>
    </xf>
    <xf numFmtId="0" fontId="38" fillId="0" borderId="82" xfId="1" applyFont="1" applyBorder="1" applyAlignment="1">
      <alignment horizontal="center" vertical="center" wrapText="1"/>
    </xf>
    <xf numFmtId="0" fontId="41" fillId="23" borderId="79" xfId="1" applyFont="1" applyFill="1" applyBorder="1" applyAlignment="1">
      <alignment vertical="center"/>
    </xf>
    <xf numFmtId="0" fontId="41" fillId="23" borderId="80" xfId="1" applyFont="1" applyFill="1" applyBorder="1" applyAlignment="1">
      <alignment vertical="center"/>
    </xf>
    <xf numFmtId="0" fontId="41" fillId="23" borderId="83" xfId="1" applyFont="1" applyFill="1" applyBorder="1" applyAlignment="1">
      <alignment horizontal="center" vertical="center"/>
    </xf>
    <xf numFmtId="0" fontId="41" fillId="23" borderId="80" xfId="1" applyFont="1" applyFill="1" applyBorder="1" applyAlignment="1">
      <alignment horizontal="center" vertical="center"/>
    </xf>
    <xf numFmtId="0" fontId="41" fillId="23" borderId="81" xfId="1" applyFont="1" applyFill="1" applyBorder="1" applyAlignment="1">
      <alignment horizontal="center" vertical="center"/>
    </xf>
    <xf numFmtId="0" fontId="43" fillId="23" borderId="50" xfId="1" applyFont="1" applyFill="1" applyAlignment="1">
      <alignment horizontal="center" vertical="center"/>
    </xf>
    <xf numFmtId="0" fontId="44" fillId="23" borderId="50" xfId="1" applyFont="1" applyFill="1" applyAlignment="1">
      <alignment horizontal="center" vertical="center"/>
    </xf>
    <xf numFmtId="0" fontId="44" fillId="23" borderId="84" xfId="1" applyFont="1" applyFill="1" applyBorder="1" applyAlignment="1">
      <alignment vertical="center"/>
    </xf>
    <xf numFmtId="0" fontId="44" fillId="23" borderId="80" xfId="1" applyFont="1" applyFill="1" applyBorder="1" applyAlignment="1">
      <alignment horizontal="center" vertical="center"/>
    </xf>
    <xf numFmtId="0" fontId="44" fillId="23" borderId="50" xfId="1" applyFont="1" applyFill="1" applyAlignment="1">
      <alignment vertical="center"/>
    </xf>
    <xf numFmtId="0" fontId="37" fillId="24" borderId="85" xfId="1" applyFont="1" applyFill="1" applyBorder="1" applyAlignment="1">
      <alignment horizontal="center" vertical="center" wrapText="1"/>
    </xf>
    <xf numFmtId="0" fontId="37" fillId="24" borderId="86" xfId="1" applyFont="1" applyFill="1" applyBorder="1" applyAlignment="1">
      <alignment horizontal="center" vertical="center" wrapText="1"/>
    </xf>
    <xf numFmtId="0" fontId="37" fillId="24" borderId="87" xfId="1" applyFont="1" applyFill="1" applyBorder="1" applyAlignment="1">
      <alignment horizontal="center" vertical="center" wrapText="1"/>
    </xf>
    <xf numFmtId="0" fontId="37" fillId="24" borderId="79" xfId="1" applyFont="1" applyFill="1" applyBorder="1" applyAlignment="1">
      <alignment horizontal="center" vertical="center" wrapText="1"/>
    </xf>
    <xf numFmtId="0" fontId="45" fillId="23" borderId="88" xfId="1" applyFont="1" applyFill="1" applyBorder="1" applyAlignment="1">
      <alignment horizontal="center" vertical="center" wrapText="1"/>
    </xf>
    <xf numFmtId="0" fontId="45" fillId="23" borderId="82" xfId="1" applyFont="1" applyFill="1" applyBorder="1" applyAlignment="1">
      <alignment horizontal="center" vertical="center" wrapText="1"/>
    </xf>
    <xf numFmtId="0" fontId="45" fillId="23" borderId="79" xfId="1" applyFont="1" applyFill="1" applyBorder="1" applyAlignment="1">
      <alignment horizontal="center" vertical="center" wrapText="1"/>
    </xf>
    <xf numFmtId="0" fontId="46" fillId="23" borderId="82" xfId="1" applyFont="1" applyFill="1" applyBorder="1" applyAlignment="1">
      <alignment horizontal="center" vertical="center" wrapText="1"/>
    </xf>
    <xf numFmtId="0" fontId="44" fillId="23" borderId="80" xfId="1" applyFont="1" applyFill="1" applyBorder="1" applyAlignment="1">
      <alignment vertical="center"/>
    </xf>
    <xf numFmtId="0" fontId="37" fillId="24" borderId="79" xfId="1" applyFont="1" applyFill="1" applyBorder="1" applyAlignment="1">
      <alignment vertical="center" wrapText="1"/>
    </xf>
    <xf numFmtId="0" fontId="37" fillId="24" borderId="78" xfId="1" applyFont="1" applyFill="1" applyBorder="1" applyAlignment="1">
      <alignment vertical="center" wrapText="1"/>
    </xf>
    <xf numFmtId="0" fontId="37" fillId="24" borderId="80" xfId="1" applyFont="1" applyFill="1" applyBorder="1" applyAlignment="1">
      <alignment vertical="center" wrapText="1"/>
    </xf>
    <xf numFmtId="0" fontId="37" fillId="24" borderId="81" xfId="1" applyFont="1" applyFill="1" applyBorder="1" applyAlignment="1">
      <alignment vertical="center" wrapText="1"/>
    </xf>
    <xf numFmtId="0" fontId="37" fillId="24" borderId="89" xfId="1" applyFont="1" applyFill="1" applyBorder="1" applyAlignment="1">
      <alignment vertical="center" wrapText="1"/>
    </xf>
    <xf numFmtId="0" fontId="37" fillId="24" borderId="80" xfId="1" applyFont="1" applyFill="1" applyBorder="1" applyAlignment="1">
      <alignment horizontal="center" vertical="center" wrapText="1"/>
    </xf>
    <xf numFmtId="0" fontId="47" fillId="23" borderId="79" xfId="1" applyFont="1" applyFill="1" applyBorder="1" applyAlignment="1">
      <alignment vertical="center" wrapText="1"/>
    </xf>
    <xf numFmtId="0" fontId="47" fillId="23" borderId="80" xfId="1" applyFont="1" applyFill="1" applyBorder="1" applyAlignment="1">
      <alignment vertical="center" wrapText="1"/>
    </xf>
    <xf numFmtId="0" fontId="47" fillId="23" borderId="81" xfId="1" applyFont="1" applyFill="1" applyBorder="1" applyAlignment="1">
      <alignment vertical="center" wrapText="1"/>
    </xf>
    <xf numFmtId="0" fontId="44" fillId="23" borderId="90" xfId="1" applyFont="1" applyFill="1" applyBorder="1" applyAlignment="1">
      <alignment vertical="center"/>
    </xf>
    <xf numFmtId="0" fontId="44" fillId="23" borderId="84" xfId="1" applyFont="1" applyFill="1" applyBorder="1" applyAlignment="1">
      <alignment horizontal="center" vertical="center"/>
    </xf>
    <xf numFmtId="0" fontId="50" fillId="0" borderId="50" xfId="1" applyFont="1" applyAlignment="1">
      <alignment vertical="center"/>
    </xf>
    <xf numFmtId="0" fontId="14" fillId="0" borderId="50" xfId="1" applyAlignment="1">
      <alignment horizontal="left" vertical="center" indent="1"/>
    </xf>
    <xf numFmtId="0" fontId="50" fillId="0" borderId="50" xfId="1" applyFont="1" applyAlignment="1">
      <alignment horizontal="left" vertical="center" indent="1"/>
    </xf>
    <xf numFmtId="0" fontId="51" fillId="25" borderId="50" xfId="1" applyFont="1" applyFill="1"/>
    <xf numFmtId="0" fontId="14" fillId="25" borderId="50" xfId="1" applyFill="1"/>
    <xf numFmtId="0" fontId="52" fillId="25" borderId="50" xfId="1" applyFont="1" applyFill="1"/>
    <xf numFmtId="0" fontId="53" fillId="25" borderId="50" xfId="1" applyFont="1" applyFill="1"/>
    <xf numFmtId="0" fontId="41" fillId="26" borderId="91" xfId="1" applyFont="1" applyFill="1" applyBorder="1" applyAlignment="1">
      <alignment horizontal="center"/>
    </xf>
    <xf numFmtId="0" fontId="41" fillId="26" borderId="83" xfId="1" applyFont="1" applyFill="1" applyBorder="1" applyAlignment="1">
      <alignment horizontal="center"/>
    </xf>
    <xf numFmtId="0" fontId="54" fillId="27" borderId="92" xfId="1" applyFont="1" applyFill="1" applyBorder="1" applyAlignment="1">
      <alignment horizontal="center" wrapText="1"/>
    </xf>
    <xf numFmtId="0" fontId="37" fillId="27" borderId="92" xfId="1" applyFont="1" applyFill="1" applyBorder="1"/>
    <xf numFmtId="0" fontId="14" fillId="27" borderId="93" xfId="1" applyFill="1" applyBorder="1"/>
    <xf numFmtId="0" fontId="14" fillId="27" borderId="94" xfId="1" applyFill="1" applyBorder="1"/>
    <xf numFmtId="0" fontId="14" fillId="27" borderId="95" xfId="1" applyFill="1" applyBorder="1"/>
    <xf numFmtId="0" fontId="44" fillId="0" borderId="92" xfId="1" applyFont="1" applyBorder="1"/>
    <xf numFmtId="0" fontId="14" fillId="0" borderId="92" xfId="1" applyBorder="1" applyAlignment="1">
      <alignment horizontal="center" vertical="center"/>
    </xf>
    <xf numFmtId="0" fontId="14" fillId="0" borderId="92" xfId="1" applyBorder="1" applyAlignment="1">
      <alignment horizontal="center"/>
    </xf>
    <xf numFmtId="0" fontId="14" fillId="0" borderId="96" xfId="1" applyBorder="1"/>
    <xf numFmtId="0" fontId="14" fillId="0" borderId="97" xfId="1" applyBorder="1"/>
    <xf numFmtId="0" fontId="14" fillId="0" borderId="92" xfId="1" applyBorder="1"/>
    <xf numFmtId="0" fontId="14" fillId="0" borderId="98" xfId="1" applyBorder="1"/>
    <xf numFmtId="0" fontId="14" fillId="0" borderId="99" xfId="1" applyBorder="1"/>
    <xf numFmtId="0" fontId="44" fillId="0" borderId="99" xfId="1" applyFont="1" applyBorder="1"/>
    <xf numFmtId="0" fontId="44" fillId="0" borderId="98" xfId="1" applyFont="1" applyBorder="1"/>
    <xf numFmtId="0" fontId="14" fillId="0" borderId="99" xfId="1" applyBorder="1" applyAlignment="1">
      <alignment horizontal="right" vertical="top"/>
    </xf>
    <xf numFmtId="0" fontId="14" fillId="0" borderId="100" xfId="1" applyBorder="1"/>
    <xf numFmtId="0" fontId="14" fillId="0" borderId="101" xfId="1" applyBorder="1"/>
    <xf numFmtId="0" fontId="44" fillId="28" borderId="102" xfId="1" applyFont="1" applyFill="1" applyBorder="1"/>
    <xf numFmtId="0" fontId="14" fillId="28" borderId="84" xfId="1" applyFill="1" applyBorder="1"/>
    <xf numFmtId="0" fontId="14" fillId="28" borderId="103" xfId="1" applyFill="1" applyBorder="1"/>
    <xf numFmtId="0" fontId="44" fillId="28" borderId="104" xfId="1" applyFont="1" applyFill="1" applyBorder="1"/>
    <xf numFmtId="0" fontId="14" fillId="28" borderId="50" xfId="1" applyFill="1"/>
    <xf numFmtId="0" fontId="14" fillId="28" borderId="105" xfId="1" applyFill="1" applyBorder="1"/>
    <xf numFmtId="0" fontId="14" fillId="28" borderId="91" xfId="1" applyFill="1" applyBorder="1"/>
    <xf numFmtId="0" fontId="14" fillId="28" borderId="83" xfId="1" applyFill="1" applyBorder="1"/>
    <xf numFmtId="0" fontId="14" fillId="28" borderId="82" xfId="1" applyFill="1" applyBorder="1"/>
    <xf numFmtId="0" fontId="44" fillId="25" borderId="102" xfId="1" applyFont="1" applyFill="1" applyBorder="1"/>
    <xf numFmtId="0" fontId="14" fillId="25" borderId="84" xfId="1" applyFill="1" applyBorder="1"/>
    <xf numFmtId="0" fontId="14" fillId="25" borderId="103" xfId="1" applyFill="1" applyBorder="1"/>
    <xf numFmtId="0" fontId="44" fillId="25" borderId="84" xfId="1" applyFont="1" applyFill="1" applyBorder="1"/>
    <xf numFmtId="0" fontId="44" fillId="25" borderId="104" xfId="1" applyFont="1" applyFill="1" applyBorder="1"/>
    <xf numFmtId="0" fontId="14" fillId="25" borderId="105" xfId="1" applyFill="1" applyBorder="1"/>
    <xf numFmtId="0" fontId="44" fillId="25" borderId="50" xfId="1" applyFont="1" applyFill="1"/>
    <xf numFmtId="0" fontId="44" fillId="0" borderId="106" xfId="1" applyFont="1" applyBorder="1"/>
    <xf numFmtId="0" fontId="44" fillId="0" borderId="50" xfId="1" applyFont="1"/>
    <xf numFmtId="0" fontId="44" fillId="25" borderId="91" xfId="1" applyFont="1" applyFill="1" applyBorder="1"/>
    <xf numFmtId="0" fontId="14" fillId="25" borderId="83" xfId="1" applyFill="1" applyBorder="1"/>
    <xf numFmtId="0" fontId="14" fillId="25" borderId="82" xfId="1" applyFill="1" applyBorder="1"/>
    <xf numFmtId="0" fontId="37" fillId="27" borderId="79" xfId="1" applyFont="1" applyFill="1" applyBorder="1" applyAlignment="1">
      <alignment horizontal="center"/>
    </xf>
    <xf numFmtId="0" fontId="37" fillId="27" borderId="78" xfId="1" applyFont="1" applyFill="1" applyBorder="1" applyAlignment="1">
      <alignment horizontal="center"/>
    </xf>
    <xf numFmtId="0" fontId="44" fillId="28" borderId="107" xfId="1" applyFont="1" applyFill="1" applyBorder="1"/>
    <xf numFmtId="0" fontId="14" fillId="28" borderId="108" xfId="1" applyFill="1" applyBorder="1"/>
    <xf numFmtId="0" fontId="44" fillId="28" borderId="109" xfId="1" applyFont="1" applyFill="1" applyBorder="1"/>
    <xf numFmtId="0" fontId="44" fillId="28" borderId="110" xfId="1" applyFont="1" applyFill="1" applyBorder="1"/>
    <xf numFmtId="0" fontId="37" fillId="0" borderId="93" xfId="1" applyFont="1" applyBorder="1" applyAlignment="1">
      <alignment horizontal="center" vertical="center"/>
    </xf>
    <xf numFmtId="0" fontId="37" fillId="0" borderId="95" xfId="1" applyFont="1" applyBorder="1" applyAlignment="1">
      <alignment horizontal="center" vertical="center"/>
    </xf>
    <xf numFmtId="0" fontId="44" fillId="28" borderId="106" xfId="1" applyFont="1" applyFill="1" applyBorder="1"/>
    <xf numFmtId="0" fontId="44" fillId="28" borderId="111" xfId="1" applyFont="1" applyFill="1" applyBorder="1"/>
    <xf numFmtId="0" fontId="44" fillId="0" borderId="112" xfId="1" applyFont="1" applyBorder="1"/>
    <xf numFmtId="0" fontId="44" fillId="0" borderId="113" xfId="1" applyFont="1" applyBorder="1"/>
    <xf numFmtId="0" fontId="44" fillId="0" borderId="109" xfId="1" applyFont="1" applyBorder="1"/>
    <xf numFmtId="0" fontId="44" fillId="0" borderId="110" xfId="1" applyFont="1" applyBorder="1"/>
    <xf numFmtId="0" fontId="37" fillId="0" borderId="93" xfId="1" applyFont="1" applyBorder="1" applyAlignment="1">
      <alignment horizontal="center"/>
    </xf>
    <xf numFmtId="0" fontId="37" fillId="0" borderId="95" xfId="1" applyFont="1" applyBorder="1" applyAlignment="1">
      <alignment horizontal="center"/>
    </xf>
    <xf numFmtId="0" fontId="56" fillId="29" borderId="50" xfId="2" applyFont="1" applyFill="1" applyAlignment="1">
      <alignment horizontal="center" vertical="center" wrapText="1"/>
    </xf>
    <xf numFmtId="0" fontId="55" fillId="0" borderId="50" xfId="2"/>
    <xf numFmtId="0" fontId="57" fillId="30" borderId="50" xfId="2" applyFont="1" applyFill="1" applyAlignment="1">
      <alignment horizontal="center" vertical="center" wrapText="1"/>
    </xf>
    <xf numFmtId="0" fontId="58" fillId="30" borderId="114" xfId="2" applyFont="1" applyFill="1" applyBorder="1" applyAlignment="1">
      <alignment horizontal="center" vertical="center" wrapText="1"/>
    </xf>
    <xf numFmtId="0" fontId="59" fillId="30" borderId="114" xfId="2" applyFont="1" applyFill="1" applyBorder="1" applyAlignment="1">
      <alignment horizontal="center" vertical="center" wrapText="1"/>
    </xf>
    <xf numFmtId="0" fontId="60" fillId="31" borderId="114" xfId="2" applyFont="1" applyFill="1" applyBorder="1" applyAlignment="1">
      <alignment horizontal="center" vertical="center" wrapText="1"/>
    </xf>
    <xf numFmtId="0" fontId="61" fillId="31" borderId="114" xfId="2" applyFont="1" applyFill="1" applyBorder="1"/>
    <xf numFmtId="3" fontId="60" fillId="31" borderId="114" xfId="2" applyNumberFormat="1" applyFont="1" applyFill="1" applyBorder="1" applyAlignment="1">
      <alignment horizontal="right" vertical="center"/>
    </xf>
    <xf numFmtId="171" fontId="61" fillId="31" borderId="114" xfId="2" applyNumberFormat="1" applyFont="1" applyFill="1" applyBorder="1" applyAlignment="1">
      <alignment horizontal="right" vertical="center"/>
    </xf>
    <xf numFmtId="172" fontId="61" fillId="31" borderId="114" xfId="2" applyNumberFormat="1" applyFont="1" applyFill="1" applyBorder="1" applyAlignment="1">
      <alignment horizontal="right" vertical="center"/>
    </xf>
    <xf numFmtId="0" fontId="60" fillId="32" borderId="114" xfId="2" applyFont="1" applyFill="1" applyBorder="1" applyAlignment="1">
      <alignment horizontal="center" vertical="center" wrapText="1"/>
    </xf>
    <xf numFmtId="0" fontId="61" fillId="32" borderId="114" xfId="2" applyFont="1" applyFill="1" applyBorder="1"/>
    <xf numFmtId="3" fontId="60" fillId="32" borderId="114" xfId="2" applyNumberFormat="1" applyFont="1" applyFill="1" applyBorder="1" applyAlignment="1">
      <alignment horizontal="right" vertical="center"/>
    </xf>
    <xf numFmtId="171" fontId="61" fillId="32" borderId="114" xfId="2" applyNumberFormat="1" applyFont="1" applyFill="1" applyBorder="1" applyAlignment="1">
      <alignment horizontal="right" vertical="center"/>
    </xf>
    <xf numFmtId="172" fontId="61" fillId="32" borderId="114" xfId="2" applyNumberFormat="1" applyFont="1" applyFill="1" applyBorder="1" applyAlignment="1">
      <alignment horizontal="right" vertical="center"/>
    </xf>
    <xf numFmtId="0" fontId="62" fillId="29" borderId="114" xfId="2" applyFont="1" applyFill="1" applyBorder="1" applyAlignment="1">
      <alignment horizontal="center" vertical="center" wrapText="1"/>
    </xf>
    <xf numFmtId="3" fontId="62" fillId="29" borderId="114" xfId="2" applyNumberFormat="1" applyFont="1" applyFill="1" applyBorder="1" applyAlignment="1">
      <alignment horizontal="right" vertical="center"/>
    </xf>
    <xf numFmtId="0" fontId="62" fillId="29" borderId="114" xfId="2" applyFont="1" applyFill="1" applyBorder="1" applyAlignment="1">
      <alignment horizontal="right" vertical="center"/>
    </xf>
    <xf numFmtId="171" fontId="62" fillId="29" borderId="114" xfId="2" applyNumberFormat="1" applyFont="1" applyFill="1" applyBorder="1" applyAlignment="1">
      <alignment horizontal="right" vertical="center"/>
    </xf>
    <xf numFmtId="166" fontId="44" fillId="31" borderId="114" xfId="2" applyNumberFormat="1" applyFont="1" applyFill="1" applyBorder="1" applyAlignment="1">
      <alignment horizontal="right" vertical="center"/>
    </xf>
    <xf numFmtId="0" fontId="61" fillId="31" borderId="114" xfId="2" applyFont="1" applyFill="1" applyBorder="1" applyAlignment="1">
      <alignment horizontal="center" vertical="center" wrapText="1"/>
    </xf>
    <xf numFmtId="8" fontId="55" fillId="0" borderId="50" xfId="2" applyNumberFormat="1" applyAlignment="1">
      <alignment horizontal="right" vertical="center" wrapText="1"/>
    </xf>
    <xf numFmtId="0" fontId="61" fillId="32" borderId="114" xfId="2" applyFont="1" applyFill="1" applyBorder="1" applyAlignment="1">
      <alignment horizontal="center" vertical="center" wrapText="1"/>
    </xf>
    <xf numFmtId="166" fontId="61" fillId="31" borderId="114" xfId="2" applyNumberFormat="1" applyFont="1" applyFill="1" applyBorder="1"/>
    <xf numFmtId="166" fontId="61" fillId="32" borderId="114" xfId="2" applyNumberFormat="1" applyFont="1" applyFill="1" applyBorder="1"/>
    <xf numFmtId="172" fontId="62" fillId="29" borderId="114" xfId="2" applyNumberFormat="1" applyFont="1" applyFill="1" applyBorder="1" applyAlignment="1">
      <alignment horizontal="right" vertical="center"/>
    </xf>
    <xf numFmtId="0" fontId="62" fillId="29" borderId="114" xfId="2" applyFont="1" applyFill="1" applyBorder="1" applyAlignment="1">
      <alignment horizontal="center" vertical="center" wrapText="1"/>
    </xf>
    <xf numFmtId="171" fontId="55" fillId="31" borderId="114" xfId="2" applyNumberFormat="1" applyFill="1" applyBorder="1" applyAlignment="1">
      <alignment horizontal="left" vertical="center"/>
    </xf>
    <xf numFmtId="171" fontId="55" fillId="31" borderId="114" xfId="2" applyNumberFormat="1" applyFill="1" applyBorder="1" applyAlignment="1">
      <alignment horizontal="right" vertical="center"/>
    </xf>
    <xf numFmtId="0" fontId="55" fillId="0" borderId="50" xfId="2" applyAlignment="1">
      <alignment vertical="center" wrapText="1"/>
    </xf>
    <xf numFmtId="0" fontId="58" fillId="29" borderId="50" xfId="2" applyFont="1" applyFill="1" applyAlignment="1">
      <alignment horizontal="center" vertical="center" wrapText="1"/>
    </xf>
    <xf numFmtId="0" fontId="63" fillId="31" borderId="114" xfId="2" applyFont="1" applyFill="1" applyBorder="1"/>
    <xf numFmtId="171" fontId="55" fillId="0" borderId="114" xfId="2" applyNumberFormat="1" applyBorder="1" applyAlignment="1">
      <alignment horizontal="right" vertical="center"/>
    </xf>
    <xf numFmtId="172" fontId="55" fillId="0" borderId="114" xfId="2" applyNumberFormat="1" applyBorder="1" applyAlignment="1">
      <alignment horizontal="right" vertical="center"/>
    </xf>
    <xf numFmtId="3" fontId="55" fillId="0" borderId="114" xfId="2" applyNumberFormat="1" applyBorder="1" applyAlignment="1">
      <alignment horizontal="right" vertical="center"/>
    </xf>
    <xf numFmtId="166" fontId="61" fillId="0" borderId="114" xfId="2" applyNumberFormat="1" applyFont="1" applyFill="1" applyBorder="1"/>
    <xf numFmtId="171" fontId="55" fillId="0" borderId="114" xfId="2" applyNumberFormat="1" applyFill="1" applyBorder="1" applyAlignment="1">
      <alignment horizontal="right" vertical="center"/>
    </xf>
    <xf numFmtId="0" fontId="64" fillId="33" borderId="115" xfId="1" applyFont="1" applyFill="1" applyBorder="1" applyAlignment="1">
      <alignment horizontal="center"/>
    </xf>
    <xf numFmtId="0" fontId="64" fillId="33" borderId="116" xfId="1" applyFont="1" applyFill="1" applyBorder="1" applyAlignment="1">
      <alignment horizontal="center"/>
    </xf>
    <xf numFmtId="0" fontId="64" fillId="33" borderId="117" xfId="1" applyFont="1" applyFill="1" applyBorder="1" applyAlignment="1">
      <alignment horizontal="center"/>
    </xf>
    <xf numFmtId="0" fontId="65" fillId="0" borderId="50" xfId="1" applyFont="1"/>
    <xf numFmtId="0" fontId="66" fillId="34" borderId="118" xfId="1" applyFont="1" applyFill="1" applyBorder="1" applyAlignment="1">
      <alignment horizontal="left" vertical="center"/>
    </xf>
    <xf numFmtId="0" fontId="66" fillId="34" borderId="119" xfId="1" applyFont="1" applyFill="1" applyBorder="1" applyAlignment="1">
      <alignment horizontal="left" vertical="center"/>
    </xf>
    <xf numFmtId="0" fontId="37" fillId="0" borderId="119" xfId="1" applyFont="1" applyBorder="1" applyAlignment="1">
      <alignment horizontal="left" vertical="center"/>
    </xf>
    <xf numFmtId="0" fontId="37" fillId="0" borderId="120" xfId="1" applyFont="1" applyBorder="1" applyAlignment="1">
      <alignment horizontal="left" vertical="center"/>
    </xf>
    <xf numFmtId="0" fontId="66" fillId="34" borderId="121" xfId="1" applyFont="1" applyFill="1" applyBorder="1" applyAlignment="1">
      <alignment horizontal="left" vertical="center"/>
    </xf>
    <xf numFmtId="0" fontId="66" fillId="34" borderId="122" xfId="1" applyFont="1" applyFill="1" applyBorder="1" applyAlignment="1">
      <alignment horizontal="left" vertical="center"/>
    </xf>
    <xf numFmtId="14" fontId="37" fillId="0" borderId="122" xfId="1" applyNumberFormat="1" applyFont="1" applyBorder="1" applyAlignment="1">
      <alignment horizontal="left" vertical="center"/>
    </xf>
    <xf numFmtId="14" fontId="37" fillId="0" borderId="123" xfId="1" applyNumberFormat="1" applyFont="1" applyBorder="1" applyAlignment="1">
      <alignment horizontal="left" vertical="center"/>
    </xf>
    <xf numFmtId="0" fontId="66" fillId="34" borderId="124" xfId="1" applyFont="1" applyFill="1" applyBorder="1" applyAlignment="1">
      <alignment horizontal="center" vertical="center"/>
    </xf>
    <xf numFmtId="0" fontId="66" fillId="34" borderId="125" xfId="1" applyFont="1" applyFill="1" applyBorder="1" applyAlignment="1">
      <alignment horizontal="center" vertical="center"/>
    </xf>
    <xf numFmtId="0" fontId="66" fillId="34" borderId="126" xfId="1" applyFont="1" applyFill="1" applyBorder="1" applyAlignment="1">
      <alignment horizontal="center" vertical="center"/>
    </xf>
    <xf numFmtId="0" fontId="14" fillId="0" borderId="50" xfId="1" applyAlignment="1">
      <alignment vertical="center"/>
    </xf>
    <xf numFmtId="14" fontId="37" fillId="0" borderId="92" xfId="1" applyNumberFormat="1" applyFont="1" applyBorder="1" applyAlignment="1">
      <alignment horizontal="center" vertical="center" wrapText="1"/>
    </xf>
    <xf numFmtId="0" fontId="14" fillId="0" borderId="124" xfId="1" applyBorder="1" applyAlignment="1">
      <alignment horizontal="left" vertical="top"/>
    </xf>
    <xf numFmtId="0" fontId="14" fillId="0" borderId="125" xfId="1" applyBorder="1" applyAlignment="1">
      <alignment horizontal="left" vertical="top"/>
    </xf>
    <xf numFmtId="0" fontId="14" fillId="0" borderId="126" xfId="1" applyBorder="1" applyAlignment="1">
      <alignment horizontal="left" vertical="top"/>
    </xf>
    <xf numFmtId="0" fontId="40" fillId="0" borderId="102" xfId="1" applyFont="1" applyBorder="1" applyAlignment="1">
      <alignment horizontal="center" vertical="center" wrapText="1"/>
    </xf>
    <xf numFmtId="0" fontId="40" fillId="0" borderId="84" xfId="1" applyFont="1" applyBorder="1" applyAlignment="1">
      <alignment horizontal="center" vertical="center" wrapText="1"/>
    </xf>
    <xf numFmtId="49" fontId="54" fillId="0" borderId="84" xfId="1" applyNumberFormat="1" applyFont="1" applyBorder="1" applyAlignment="1">
      <alignment vertical="center" wrapText="1"/>
    </xf>
    <xf numFmtId="0" fontId="67" fillId="0" borderId="84" xfId="1" applyFont="1" applyBorder="1" applyAlignment="1">
      <alignment vertical="center" wrapText="1"/>
    </xf>
    <xf numFmtId="0" fontId="67" fillId="0" borderId="84" xfId="1" applyFont="1" applyBorder="1" applyAlignment="1">
      <alignment horizontal="center" vertical="center" wrapText="1"/>
    </xf>
    <xf numFmtId="0" fontId="67" fillId="0" borderId="103" xfId="1" applyFont="1" applyBorder="1" applyAlignment="1">
      <alignment horizontal="center" vertical="center" wrapText="1"/>
    </xf>
    <xf numFmtId="0" fontId="67" fillId="0" borderId="50" xfId="1" applyFont="1" applyAlignment="1">
      <alignment horizontal="center" vertical="center" wrapText="1"/>
    </xf>
    <xf numFmtId="0" fontId="14" fillId="35" borderId="93" xfId="1" applyFill="1" applyBorder="1" applyAlignment="1">
      <alignment horizontal="center" wrapText="1"/>
    </xf>
    <xf numFmtId="0" fontId="14" fillId="35" borderId="95" xfId="1" applyFill="1" applyBorder="1" applyAlignment="1">
      <alignment horizontal="center" wrapText="1"/>
    </xf>
    <xf numFmtId="0" fontId="14" fillId="0" borderId="50" xfId="1" applyAlignment="1">
      <alignment wrapText="1"/>
    </xf>
    <xf numFmtId="0" fontId="14" fillId="35" borderId="79" xfId="1" applyFill="1" applyBorder="1" applyAlignment="1">
      <alignment horizontal="center" wrapText="1"/>
    </xf>
    <xf numFmtId="0" fontId="14" fillId="35" borderId="78" xfId="1" applyFill="1" applyBorder="1" applyAlignment="1">
      <alignment horizontal="center" wrapText="1"/>
    </xf>
    <xf numFmtId="0" fontId="40" fillId="0" borderId="104" xfId="1" applyFont="1" applyBorder="1" applyAlignment="1">
      <alignment horizontal="center" vertical="center" wrapText="1"/>
    </xf>
    <xf numFmtId="0" fontId="40" fillId="0" borderId="50" xfId="1" applyFont="1" applyAlignment="1">
      <alignment horizontal="center" vertical="center" wrapText="1"/>
    </xf>
    <xf numFmtId="49" fontId="54" fillId="0" borderId="50" xfId="1" applyNumberFormat="1" applyFont="1" applyAlignment="1">
      <alignment vertical="center" wrapText="1"/>
    </xf>
    <xf numFmtId="0" fontId="67" fillId="0" borderId="50" xfId="1" applyFont="1" applyAlignment="1">
      <alignment vertical="center" wrapText="1"/>
    </xf>
    <xf numFmtId="0" fontId="67" fillId="0" borderId="105" xfId="1" applyFont="1" applyBorder="1" applyAlignment="1">
      <alignment horizontal="center" vertical="center" wrapText="1"/>
    </xf>
    <xf numFmtId="0" fontId="14" fillId="35" borderId="98" xfId="1" applyFill="1" applyBorder="1" applyAlignment="1">
      <alignment horizontal="center" wrapText="1"/>
    </xf>
    <xf numFmtId="0" fontId="14" fillId="35" borderId="127" xfId="1" applyFill="1" applyBorder="1" applyAlignment="1">
      <alignment horizontal="center" wrapText="1"/>
    </xf>
    <xf numFmtId="0" fontId="14" fillId="35" borderId="104" xfId="1" applyFill="1" applyBorder="1" applyAlignment="1">
      <alignment horizontal="center" wrapText="1"/>
    </xf>
    <xf numFmtId="0" fontId="14" fillId="35" borderId="105" xfId="1" applyFill="1" applyBorder="1" applyAlignment="1">
      <alignment horizontal="center" wrapText="1"/>
    </xf>
    <xf numFmtId="0" fontId="67" fillId="0" borderId="50" xfId="1" quotePrefix="1" applyFont="1" applyAlignment="1">
      <alignment vertical="center" wrapText="1"/>
    </xf>
    <xf numFmtId="0" fontId="40" fillId="0" borderId="91" xfId="1" applyFont="1" applyBorder="1" applyAlignment="1">
      <alignment horizontal="center" vertical="center" wrapText="1"/>
    </xf>
    <xf numFmtId="0" fontId="40" fillId="0" borderId="83" xfId="1" applyFont="1" applyBorder="1" applyAlignment="1">
      <alignment horizontal="center" vertical="center" wrapText="1"/>
    </xf>
    <xf numFmtId="0" fontId="67" fillId="0" borderId="83" xfId="1" applyFont="1" applyBorder="1" applyAlignment="1">
      <alignment horizontal="center" vertical="center" wrapText="1"/>
    </xf>
    <xf numFmtId="0" fontId="67" fillId="0" borderId="83" xfId="1" applyFont="1" applyBorder="1" applyAlignment="1">
      <alignment vertical="center" wrapText="1"/>
    </xf>
    <xf numFmtId="0" fontId="67" fillId="0" borderId="82" xfId="1" applyFont="1" applyBorder="1" applyAlignment="1">
      <alignment horizontal="center" vertical="center" wrapText="1"/>
    </xf>
    <xf numFmtId="0" fontId="14" fillId="0" borderId="112" xfId="1" applyBorder="1" applyAlignment="1">
      <alignment wrapText="1"/>
    </xf>
    <xf numFmtId="0" fontId="14" fillId="0" borderId="113" xfId="1" applyBorder="1" applyAlignment="1">
      <alignment horizontal="center" wrapText="1"/>
    </xf>
    <xf numFmtId="0" fontId="54" fillId="36" borderId="128" xfId="1" applyFont="1" applyFill="1" applyBorder="1" applyAlignment="1">
      <alignment horizontal="center" vertical="center" wrapText="1"/>
    </xf>
    <xf numFmtId="0" fontId="54" fillId="36" borderId="102" xfId="1" applyFont="1" applyFill="1" applyBorder="1" applyAlignment="1">
      <alignment horizontal="center" vertical="center" wrapText="1"/>
    </xf>
    <xf numFmtId="0" fontId="54" fillId="36" borderId="79" xfId="1" applyFont="1" applyFill="1" applyBorder="1" applyAlignment="1">
      <alignment horizontal="center" vertical="center" wrapText="1"/>
    </xf>
    <xf numFmtId="0" fontId="54" fillId="36" borderId="80" xfId="1" applyFont="1" applyFill="1" applyBorder="1" applyAlignment="1">
      <alignment horizontal="center" vertical="center" wrapText="1"/>
    </xf>
    <xf numFmtId="0" fontId="54" fillId="36" borderId="78" xfId="1" applyFont="1" applyFill="1" applyBorder="1" applyAlignment="1">
      <alignment horizontal="center" vertical="center" wrapText="1"/>
    </xf>
    <xf numFmtId="49" fontId="68" fillId="36" borderId="102" xfId="1" applyNumberFormat="1" applyFont="1" applyFill="1" applyBorder="1" applyAlignment="1" applyProtection="1">
      <alignment horizontal="center" vertical="center" wrapText="1"/>
      <protection locked="0"/>
    </xf>
    <xf numFmtId="0" fontId="54" fillId="36" borderId="128" xfId="1" applyFont="1" applyFill="1" applyBorder="1" applyAlignment="1" applyProtection="1">
      <alignment horizontal="center" vertical="center" wrapText="1"/>
      <protection locked="0"/>
    </xf>
    <xf numFmtId="0" fontId="68" fillId="36" borderId="128" xfId="1" applyFont="1" applyFill="1" applyBorder="1" applyAlignment="1" applyProtection="1">
      <alignment horizontal="center" vertical="center" wrapText="1"/>
      <protection locked="0"/>
    </xf>
    <xf numFmtId="0" fontId="54" fillId="36" borderId="84" xfId="1" applyFont="1" applyFill="1" applyBorder="1" applyAlignment="1">
      <alignment horizontal="center" vertical="center" wrapText="1"/>
    </xf>
    <xf numFmtId="0" fontId="54" fillId="36" borderId="103" xfId="1" applyFont="1" applyFill="1" applyBorder="1" applyAlignment="1" applyProtection="1">
      <alignment horizontal="center" vertical="center" wrapText="1"/>
      <protection locked="0"/>
    </xf>
    <xf numFmtId="0" fontId="14" fillId="0" borderId="109" xfId="1" applyBorder="1" applyAlignment="1">
      <alignment wrapText="1"/>
    </xf>
    <xf numFmtId="0" fontId="14" fillId="0" borderId="110" xfId="1" applyBorder="1" applyAlignment="1">
      <alignment horizontal="center" wrapText="1"/>
    </xf>
    <xf numFmtId="0" fontId="54" fillId="36" borderId="129" xfId="1" applyFont="1" applyFill="1" applyBorder="1" applyAlignment="1">
      <alignment horizontal="center" vertical="center" wrapText="1"/>
    </xf>
    <xf numFmtId="0" fontId="54" fillId="36" borderId="129" xfId="1" applyFont="1" applyFill="1" applyBorder="1" applyAlignment="1">
      <alignment horizontal="center" vertical="center" wrapText="1"/>
    </xf>
    <xf numFmtId="0" fontId="68" fillId="36" borderId="77" xfId="1" applyFont="1" applyFill="1" applyBorder="1" applyAlignment="1" applyProtection="1">
      <alignment horizontal="center" vertical="center" wrapText="1"/>
      <protection locked="0"/>
    </xf>
    <xf numFmtId="0" fontId="54" fillId="36" borderId="77" xfId="1" applyFont="1" applyFill="1" applyBorder="1" applyAlignment="1" applyProtection="1">
      <alignment horizontal="center" vertical="center" wrapText="1"/>
      <protection locked="0"/>
    </xf>
    <xf numFmtId="49" fontId="68" fillId="36" borderId="91" xfId="1" applyNumberFormat="1" applyFont="1" applyFill="1" applyBorder="1" applyAlignment="1" applyProtection="1">
      <alignment horizontal="center" vertical="center" wrapText="1"/>
      <protection locked="0"/>
    </xf>
    <xf numFmtId="0" fontId="54" fillId="36" borderId="129" xfId="1" applyFont="1" applyFill="1" applyBorder="1" applyAlignment="1" applyProtection="1">
      <alignment horizontal="center" vertical="center" wrapText="1"/>
      <protection locked="0"/>
    </xf>
    <xf numFmtId="0" fontId="68" fillId="36" borderId="129" xfId="1" applyFont="1" applyFill="1" applyBorder="1" applyAlignment="1" applyProtection="1">
      <alignment horizontal="center" vertical="center" wrapText="1"/>
      <protection locked="0"/>
    </xf>
    <xf numFmtId="0" fontId="54" fillId="36" borderId="130" xfId="1" applyFont="1" applyFill="1" applyBorder="1" applyAlignment="1" applyProtection="1">
      <alignment horizontal="center" vertical="center" wrapText="1"/>
      <protection locked="0"/>
    </xf>
    <xf numFmtId="0" fontId="54" fillId="36" borderId="82" xfId="1" applyFont="1" applyFill="1" applyBorder="1" applyAlignment="1" applyProtection="1">
      <alignment horizontal="center" vertical="center" wrapText="1"/>
      <protection locked="0"/>
    </xf>
    <xf numFmtId="0" fontId="67" fillId="0" borderId="50" xfId="1" applyFont="1" applyAlignment="1" applyProtection="1">
      <alignment horizontal="center" vertical="center" wrapText="1"/>
      <protection locked="0"/>
    </xf>
    <xf numFmtId="0" fontId="67" fillId="0" borderId="112" xfId="1" applyFont="1" applyBorder="1" applyAlignment="1">
      <alignment horizontal="center" vertical="center" wrapText="1"/>
    </xf>
    <xf numFmtId="0" fontId="67" fillId="0" borderId="131" xfId="1" applyFont="1" applyBorder="1" applyAlignment="1">
      <alignment horizontal="center" vertical="center" wrapText="1"/>
    </xf>
    <xf numFmtId="0" fontId="54" fillId="0" borderId="132" xfId="1" applyFont="1" applyBorder="1" applyAlignment="1">
      <alignment horizontal="center" vertical="center" wrapText="1"/>
    </xf>
    <xf numFmtId="0" fontId="54" fillId="0" borderId="131" xfId="1" applyFont="1" applyBorder="1" applyAlignment="1">
      <alignment horizontal="center" vertical="center" wrapText="1"/>
    </xf>
    <xf numFmtId="49" fontId="54" fillId="0" borderId="133" xfId="1" applyNumberFormat="1" applyFont="1" applyBorder="1" applyAlignment="1">
      <alignment horizontal="center" vertical="center" wrapText="1"/>
    </xf>
    <xf numFmtId="0" fontId="70" fillId="0" borderId="132" xfId="1" applyFont="1" applyBorder="1" applyAlignment="1">
      <alignment horizontal="center" vertical="center" wrapText="1"/>
    </xf>
    <xf numFmtId="0" fontId="67" fillId="0" borderId="132" xfId="1" applyFont="1" applyBorder="1" applyAlignment="1">
      <alignment vertical="center" wrapText="1" shrinkToFit="1"/>
    </xf>
    <xf numFmtId="49" fontId="67" fillId="0" borderId="113" xfId="1" applyNumberFormat="1" applyFont="1" applyBorder="1" applyAlignment="1">
      <alignment vertical="center" wrapText="1" shrinkToFit="1"/>
    </xf>
    <xf numFmtId="0" fontId="67" fillId="0" borderId="132" xfId="1" applyFont="1" applyBorder="1" applyAlignment="1">
      <alignment horizontal="center" vertical="center" wrapText="1"/>
    </xf>
    <xf numFmtId="0" fontId="44" fillId="0" borderId="109" xfId="1" applyFont="1" applyBorder="1" applyAlignment="1">
      <alignment horizontal="center" vertical="center" wrapText="1"/>
    </xf>
    <xf numFmtId="0" fontId="44" fillId="0" borderId="110" xfId="1" applyFont="1" applyBorder="1" applyAlignment="1">
      <alignment horizontal="center" vertical="center" wrapText="1"/>
    </xf>
    <xf numFmtId="0" fontId="44" fillId="0" borderId="50" xfId="1" applyFont="1" applyAlignment="1">
      <alignment horizontal="center" vertical="center" wrapText="1"/>
    </xf>
    <xf numFmtId="0" fontId="44" fillId="0" borderId="106" xfId="1" applyFont="1" applyBorder="1" applyAlignment="1">
      <alignment horizontal="center" vertical="center" wrapText="1"/>
    </xf>
    <xf numFmtId="0" fontId="44" fillId="0" borderId="111" xfId="1" applyFont="1" applyBorder="1" applyAlignment="1">
      <alignment horizontal="center" vertical="center" wrapText="1"/>
    </xf>
    <xf numFmtId="0" fontId="67" fillId="0" borderId="50" xfId="1" applyFont="1" applyAlignment="1">
      <alignment horizontal="left" vertical="center" wrapText="1"/>
    </xf>
    <xf numFmtId="0" fontId="54" fillId="36" borderId="134" xfId="1" applyFont="1" applyFill="1" applyBorder="1" applyAlignment="1" applyProtection="1">
      <alignment horizontal="center" vertical="center" wrapText="1"/>
      <protection locked="0"/>
    </xf>
    <xf numFmtId="0" fontId="54" fillId="36" borderId="135" xfId="1" applyFont="1" applyFill="1" applyBorder="1" applyAlignment="1" applyProtection="1">
      <alignment horizontal="center" vertical="center" wrapText="1"/>
      <protection locked="0"/>
    </xf>
    <xf numFmtId="0" fontId="54" fillId="36" borderId="136" xfId="1" applyFont="1" applyFill="1" applyBorder="1" applyAlignment="1" applyProtection="1">
      <alignment horizontal="center" vertical="center" wrapText="1"/>
      <protection locked="0"/>
    </xf>
    <xf numFmtId="0" fontId="54" fillId="36" borderId="108" xfId="1" applyFont="1" applyFill="1" applyBorder="1" applyAlignment="1" applyProtection="1">
      <alignment horizontal="center" vertical="center" wrapText="1"/>
      <protection locked="0"/>
    </xf>
    <xf numFmtId="0" fontId="54" fillId="36" borderId="137" xfId="1" applyFont="1" applyFill="1" applyBorder="1" applyAlignment="1" applyProtection="1">
      <alignment horizontal="center" vertical="center" wrapText="1"/>
      <protection locked="0"/>
    </xf>
    <xf numFmtId="0" fontId="54" fillId="36" borderId="138" xfId="1" applyFont="1" applyFill="1" applyBorder="1" applyAlignment="1" applyProtection="1">
      <alignment horizontal="center" vertical="center" wrapText="1"/>
      <protection locked="0"/>
    </xf>
    <xf numFmtId="0" fontId="54" fillId="38" borderId="128" xfId="1" applyFont="1" applyFill="1" applyBorder="1" applyAlignment="1" applyProtection="1">
      <alignment horizontal="center" vertical="center" wrapText="1"/>
      <protection locked="0"/>
    </xf>
    <xf numFmtId="49" fontId="68" fillId="38" borderId="102" xfId="1" applyNumberFormat="1" applyFont="1" applyFill="1" applyBorder="1" applyAlignment="1" applyProtection="1">
      <alignment horizontal="center" vertical="center" wrapText="1"/>
      <protection locked="0"/>
    </xf>
    <xf numFmtId="49" fontId="68" fillId="38" borderId="84" xfId="1" applyNumberFormat="1" applyFont="1" applyFill="1" applyBorder="1" applyAlignment="1" applyProtection="1">
      <alignment horizontal="center" vertical="center" wrapText="1"/>
      <protection locked="0"/>
    </xf>
    <xf numFmtId="49" fontId="68" fillId="38" borderId="103" xfId="1" applyNumberFormat="1" applyFont="1" applyFill="1" applyBorder="1" applyAlignment="1" applyProtection="1">
      <alignment horizontal="center" vertical="center" wrapText="1"/>
      <protection locked="0"/>
    </xf>
    <xf numFmtId="0" fontId="54" fillId="38" borderId="129" xfId="1" applyFont="1" applyFill="1" applyBorder="1" applyAlignment="1" applyProtection="1">
      <alignment horizontal="center" vertical="center" wrapText="1"/>
      <protection locked="0"/>
    </xf>
    <xf numFmtId="49" fontId="68" fillId="38" borderId="107" xfId="1" applyNumberFormat="1" applyFont="1" applyFill="1" applyBorder="1" applyAlignment="1" applyProtection="1">
      <alignment horizontal="center" vertical="center" wrapText="1"/>
      <protection locked="0"/>
    </xf>
    <xf numFmtId="49" fontId="68" fillId="38" borderId="139" xfId="1" applyNumberFormat="1" applyFont="1" applyFill="1" applyBorder="1" applyAlignment="1" applyProtection="1">
      <alignment horizontal="center" vertical="center" wrapText="1"/>
      <protection locked="0"/>
    </xf>
    <xf numFmtId="49" fontId="68" fillId="38" borderId="108" xfId="1" applyNumberFormat="1" applyFont="1" applyFill="1" applyBorder="1" applyAlignment="1" applyProtection="1">
      <alignment horizontal="center" vertical="center" wrapText="1"/>
      <protection locked="0"/>
    </xf>
    <xf numFmtId="0" fontId="54" fillId="36" borderId="105" xfId="1" applyFont="1" applyFill="1" applyBorder="1" applyAlignment="1" applyProtection="1">
      <alignment horizontal="center" vertical="center" wrapText="1"/>
      <protection locked="0"/>
    </xf>
    <xf numFmtId="0" fontId="54" fillId="0" borderId="140" xfId="1" applyFont="1" applyBorder="1" applyAlignment="1">
      <alignment horizontal="center" vertical="center" wrapText="1"/>
    </xf>
    <xf numFmtId="49" fontId="54" fillId="0" borderId="109" xfId="1" applyNumberFormat="1" applyFont="1" applyBorder="1" applyAlignment="1">
      <alignment horizontal="center" vertical="center" wrapText="1"/>
    </xf>
    <xf numFmtId="49" fontId="54" fillId="0" borderId="92" xfId="1" applyNumberFormat="1" applyFont="1" applyBorder="1" applyAlignment="1">
      <alignment horizontal="center" vertical="center" wrapText="1"/>
    </xf>
    <xf numFmtId="2" fontId="54" fillId="36" borderId="92" xfId="1" applyNumberFormat="1" applyFont="1" applyFill="1" applyBorder="1" applyAlignment="1">
      <alignment horizontal="center" vertical="center" wrapText="1"/>
    </xf>
    <xf numFmtId="2" fontId="54" fillId="36" borderId="110" xfId="1" applyNumberFormat="1" applyFont="1" applyFill="1" applyBorder="1" applyAlignment="1">
      <alignment horizontal="center" vertical="center" wrapText="1"/>
    </xf>
    <xf numFmtId="0" fontId="67" fillId="0" borderId="141" xfId="1" applyFont="1" applyBorder="1" applyAlignment="1">
      <alignment horizontal="center" vertical="center" wrapText="1"/>
    </xf>
    <xf numFmtId="9" fontId="54" fillId="39" borderId="92" xfId="3" applyFont="1" applyFill="1" applyBorder="1" applyAlignment="1">
      <alignment horizontal="center" vertical="center" wrapText="1"/>
    </xf>
    <xf numFmtId="49" fontId="67" fillId="37" borderId="50" xfId="1" applyNumberFormat="1" applyFont="1" applyFill="1" applyAlignment="1">
      <alignment horizontal="left" vertical="center" wrapText="1"/>
    </xf>
    <xf numFmtId="0" fontId="40" fillId="0" borderId="103" xfId="1" applyFont="1" applyBorder="1" applyAlignment="1">
      <alignment horizontal="center" vertical="center" wrapText="1"/>
    </xf>
    <xf numFmtId="0" fontId="40" fillId="0" borderId="105" xfId="1" applyFont="1" applyBorder="1" applyAlignment="1">
      <alignment horizontal="center" vertical="center" wrapText="1"/>
    </xf>
    <xf numFmtId="0" fontId="40" fillId="0" borderId="82" xfId="1" applyFont="1" applyBorder="1" applyAlignment="1">
      <alignment horizontal="center" vertical="center" wrapText="1"/>
    </xf>
    <xf numFmtId="0" fontId="54" fillId="36" borderId="142" xfId="1" applyFont="1" applyFill="1" applyBorder="1" applyAlignment="1" applyProtection="1">
      <alignment horizontal="center" vertical="center" wrapText="1"/>
      <protection locked="0"/>
    </xf>
    <xf numFmtId="0" fontId="68" fillId="36" borderId="142" xfId="1" applyFont="1" applyFill="1" applyBorder="1" applyAlignment="1" applyProtection="1">
      <alignment horizontal="center" vertical="center" wrapText="1"/>
      <protection locked="0"/>
    </xf>
    <xf numFmtId="173" fontId="71" fillId="0" borderId="132" xfId="1" applyNumberFormat="1" applyFont="1" applyBorder="1" applyAlignment="1">
      <alignment horizontal="center" vertical="center" wrapText="1" shrinkToFit="1"/>
    </xf>
    <xf numFmtId="174" fontId="71" fillId="0" borderId="132" xfId="1" applyNumberFormat="1" applyFont="1" applyBorder="1" applyAlignment="1">
      <alignment horizontal="center" vertical="center" wrapText="1" shrinkToFit="1"/>
    </xf>
    <xf numFmtId="0" fontId="14" fillId="40" borderId="83" xfId="1" applyFill="1" applyBorder="1" applyAlignment="1">
      <alignment horizontal="center" wrapText="1"/>
    </xf>
    <xf numFmtId="0" fontId="68" fillId="41" borderId="128" xfId="1" applyFont="1" applyFill="1" applyBorder="1" applyAlignment="1" applyProtection="1">
      <alignment horizontal="center" vertical="center" wrapText="1"/>
      <protection locked="0"/>
    </xf>
    <xf numFmtId="49" fontId="14" fillId="0" borderId="92" xfId="1" applyNumberFormat="1" applyBorder="1" applyAlignment="1">
      <alignment horizontal="center" wrapText="1"/>
    </xf>
    <xf numFmtId="14" fontId="14" fillId="0" borderId="92" xfId="1" applyNumberFormat="1" applyBorder="1" applyAlignment="1">
      <alignment horizontal="center" wrapText="1"/>
    </xf>
    <xf numFmtId="0" fontId="67" fillId="0" borderId="92" xfId="1" applyFont="1" applyBorder="1" applyAlignment="1">
      <alignment horizontal="center" vertical="center" wrapText="1"/>
    </xf>
    <xf numFmtId="0" fontId="14" fillId="0" borderId="92" xfId="1" applyBorder="1" applyAlignment="1">
      <alignment wrapText="1"/>
    </xf>
    <xf numFmtId="0" fontId="14" fillId="0" borderId="92" xfId="1" applyBorder="1" applyAlignment="1">
      <alignment horizontal="center" wrapText="1"/>
    </xf>
    <xf numFmtId="0" fontId="72" fillId="42" borderId="107" xfId="1" applyFont="1" applyFill="1" applyBorder="1" applyAlignment="1">
      <alignment horizontal="center"/>
    </xf>
    <xf numFmtId="0" fontId="72" fillId="42" borderId="139" xfId="1" applyFont="1" applyFill="1" applyBorder="1" applyAlignment="1">
      <alignment horizontal="center"/>
    </xf>
    <xf numFmtId="2" fontId="72" fillId="42" borderId="139" xfId="1" applyNumberFormat="1" applyFont="1" applyFill="1" applyBorder="1" applyAlignment="1">
      <alignment horizontal="center"/>
    </xf>
    <xf numFmtId="0" fontId="53" fillId="42" borderId="109" xfId="1" applyFont="1" applyFill="1" applyBorder="1"/>
    <xf numFmtId="2" fontId="53" fillId="42" borderId="92" xfId="1" applyNumberFormat="1" applyFont="1" applyFill="1" applyBorder="1" applyAlignment="1">
      <alignment horizontal="center"/>
    </xf>
    <xf numFmtId="0" fontId="53" fillId="42" borderId="92" xfId="1" applyFont="1" applyFill="1" applyBorder="1"/>
    <xf numFmtId="0" fontId="53" fillId="42" borderId="92" xfId="1" applyFont="1" applyFill="1" applyBorder="1" applyAlignment="1">
      <alignment horizontal="center"/>
    </xf>
    <xf numFmtId="2" fontId="53" fillId="42" borderId="92" xfId="1" applyNumberFormat="1" applyFont="1" applyFill="1" applyBorder="1"/>
    <xf numFmtId="0" fontId="53" fillId="42" borderId="106" xfId="1" applyFont="1" applyFill="1" applyBorder="1"/>
    <xf numFmtId="2" fontId="53" fillId="42" borderId="143" xfId="1" applyNumberFormat="1" applyFont="1" applyFill="1" applyBorder="1" applyAlignment="1">
      <alignment horizontal="center"/>
    </xf>
    <xf numFmtId="0" fontId="53" fillId="42" borderId="143" xfId="1" applyFont="1" applyFill="1" applyBorder="1"/>
    <xf numFmtId="0" fontId="53" fillId="42" borderId="143" xfId="1" applyFont="1" applyFill="1" applyBorder="1" applyAlignment="1">
      <alignment horizontal="center"/>
    </xf>
    <xf numFmtId="2" fontId="14" fillId="0" borderId="50" xfId="1" applyNumberFormat="1" applyAlignment="1">
      <alignment horizontal="center"/>
    </xf>
  </cellXfs>
  <cellStyles count="4">
    <cellStyle name="Normal" xfId="0" builtinId="0"/>
    <cellStyle name="Normal 2" xfId="1" xr:uid="{A806B053-D71A-4EFB-8F8F-265A69182CB8}"/>
    <cellStyle name="Normal 3" xfId="2" xr:uid="{B75B7BFC-E6FA-42D7-9327-BBB47F28FCC0}"/>
    <cellStyle name="Porcentagem 2" xfId="3" xr:uid="{CE351EA2-E13A-4A46-BFD2-820A508DE8B2}"/>
  </cellStyles>
  <dxfs count="32">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7"/>
          <bgColor theme="7"/>
        </patternFill>
      </fill>
    </dxf>
    <dxf>
      <fill>
        <patternFill patternType="solid">
          <fgColor rgb="FFA5A5A5"/>
          <bgColor rgb="FFA5A5A5"/>
        </patternFill>
      </fill>
    </dxf>
    <dxf>
      <fill>
        <patternFill patternType="none"/>
      </fill>
      <border>
        <left style="thin">
          <color rgb="FFC00000"/>
        </left>
        <right style="thin">
          <color rgb="FFC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pt-BR" sz="1800" b="1" strike="noStrike" spc="-1">
                <a:solidFill>
                  <a:srgbClr val="000000"/>
                </a:solidFill>
                <a:latin typeface="Calibri"/>
              </a:rPr>
              <a:t>Custo Orçado vs Custo Real por Tarefa</a:t>
            </a:r>
          </a:p>
        </c:rich>
      </c:tx>
      <c:overlay val="0"/>
      <c:spPr>
        <a:noFill/>
        <a:ln w="0">
          <a:noFill/>
        </a:ln>
      </c:spPr>
    </c:title>
    <c:autoTitleDeleted val="0"/>
    <c:plotArea>
      <c:layout/>
      <c:barChart>
        <c:barDir val="col"/>
        <c:grouping val="clustered"/>
        <c:varyColors val="0"/>
        <c:ser>
          <c:idx val="0"/>
          <c:order val="0"/>
          <c:tx>
            <c:strRef>
              <c:f>Graficos!$B$2</c:f>
              <c:strCache>
                <c:ptCount val="1"/>
                <c:pt idx="0">
                  <c:v>Previsto (R$)</c:v>
                </c:pt>
              </c:strCache>
            </c:strRef>
          </c:tx>
          <c:spPr>
            <a:solidFill>
              <a:srgbClr val="2E75B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pt-B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Graficos!$A$3:$A$37</c:f>
              <c:strCache>
                <c:ptCount val="35"/>
                <c:pt idx="0">
                  <c:v>Definir objetivo</c:v>
                </c:pt>
                <c:pt idx="1">
                  <c:v>Alinhar estratégia</c:v>
                </c:pt>
                <c:pt idx="2">
                  <c:v>Formalizar projeto</c:v>
                </c:pt>
                <c:pt idx="3">
                  <c:v>Identificar stakeholders</c:v>
                </c:pt>
                <c:pt idx="4">
                  <c:v>Comunicar patrocinadores</c:v>
                </c:pt>
                <c:pt idx="5">
                  <c:v>Gerir stakeholders</c:v>
                </c:pt>
                <c:pt idx="6">
                  <c:v>Alocar investimento</c:v>
                </c:pt>
                <c:pt idx="7">
                  <c:v>Definir infraestrutura</c:v>
                </c:pt>
                <c:pt idx="8">
                  <c:v>Definir datas</c:v>
                </c:pt>
                <c:pt idx="9">
                  <c:v>Definir planos</c:v>
                </c:pt>
                <c:pt idx="10">
                  <c:v>Mapear fontes</c:v>
                </c:pt>
                <c:pt idx="11">
                  <c:v>Selecionar bases de dados</c:v>
                </c:pt>
                <c:pt idx="12">
                  <c:v>Especificar coleta</c:v>
                </c:pt>
                <c:pt idx="13">
                  <c:v>Limpar dados</c:v>
                </c:pt>
                <c:pt idx="14">
                  <c:v>Padronizar dados</c:v>
                </c:pt>
                <c:pt idx="15">
                  <c:v>Desenhar jornada</c:v>
                </c:pt>
                <c:pt idx="16">
                  <c:v>Criar dashboards</c:v>
                </c:pt>
                <c:pt idx="17">
                  <c:v>Criar mapas interativos</c:v>
                </c:pt>
                <c:pt idx="18">
                  <c:v>Modelar banco de dados</c:v>
                </c:pt>
                <c:pt idx="19">
                  <c:v>Desenvolver aplicação SaaS</c:v>
                </c:pt>
                <c:pt idx="20">
                  <c:v>Criar UrbanScore</c:v>
                </c:pt>
                <c:pt idx="21">
                  <c:v>Criar UrbanRisk</c:v>
                </c:pt>
                <c:pt idx="22">
                  <c:v>Criar UrbanGrowth</c:v>
                </c:pt>
                <c:pt idx="23">
                  <c:v>Exportar dados</c:v>
                </c:pt>
                <c:pt idx="24">
                  <c:v>Visualizar gráficos</c:v>
                </c:pt>
                <c:pt idx="25">
                  <c:v>Implementar segurança</c:v>
                </c:pt>
                <c:pt idx="26">
                  <c:v>Validar funções</c:v>
                </c:pt>
                <c:pt idx="27">
                  <c:v>Corrigir bugs</c:v>
                </c:pt>
                <c:pt idx="28">
                  <c:v>Configurar produção</c:v>
                </c:pt>
                <c:pt idx="29">
                  <c:v>Encerrar MVP</c:v>
                </c:pt>
                <c:pt idx="30">
                  <c:v>Validar algoritmos</c:v>
                </c:pt>
                <c:pt idx="31">
                  <c:v>Melhorar interface</c:v>
                </c:pt>
                <c:pt idx="32">
                  <c:v>Criar documentação</c:v>
                </c:pt>
                <c:pt idx="33">
                  <c:v>Ativar planos</c:v>
                </c:pt>
                <c:pt idx="34">
                  <c:v>Fazer deploy final</c:v>
                </c:pt>
              </c:strCache>
            </c:strRef>
          </c:cat>
          <c:val>
            <c:numRef>
              <c:f>Graficos!$B$3:$B$37</c:f>
              <c:numCache>
                <c:formatCode>"R$ "#,##0.00</c:formatCode>
                <c:ptCount val="35"/>
                <c:pt idx="0">
                  <c:v>8000</c:v>
                </c:pt>
                <c:pt idx="1">
                  <c:v>2000</c:v>
                </c:pt>
                <c:pt idx="2">
                  <c:v>2000</c:v>
                </c:pt>
                <c:pt idx="3">
                  <c:v>13800</c:v>
                </c:pt>
                <c:pt idx="4">
                  <c:v>800</c:v>
                </c:pt>
                <c:pt idx="5">
                  <c:v>2000</c:v>
                </c:pt>
                <c:pt idx="6">
                  <c:v>5700</c:v>
                </c:pt>
                <c:pt idx="7">
                  <c:v>2499.9900000000002</c:v>
                </c:pt>
                <c:pt idx="8">
                  <c:v>2499.9900000000002</c:v>
                </c:pt>
                <c:pt idx="9">
                  <c:v>2500</c:v>
                </c:pt>
                <c:pt idx="10">
                  <c:v>2500</c:v>
                </c:pt>
                <c:pt idx="11">
                  <c:v>1250</c:v>
                </c:pt>
                <c:pt idx="12">
                  <c:v>9500</c:v>
                </c:pt>
                <c:pt idx="13">
                  <c:v>2500</c:v>
                </c:pt>
                <c:pt idx="14">
                  <c:v>3000</c:v>
                </c:pt>
                <c:pt idx="15">
                  <c:v>10000</c:v>
                </c:pt>
                <c:pt idx="16">
                  <c:v>8500</c:v>
                </c:pt>
                <c:pt idx="17">
                  <c:v>2500</c:v>
                </c:pt>
                <c:pt idx="18">
                  <c:v>1500</c:v>
                </c:pt>
                <c:pt idx="19">
                  <c:v>1500</c:v>
                </c:pt>
                <c:pt idx="20">
                  <c:v>10500</c:v>
                </c:pt>
                <c:pt idx="21">
                  <c:v>3500</c:v>
                </c:pt>
                <c:pt idx="22">
                  <c:v>3500</c:v>
                </c:pt>
                <c:pt idx="23">
                  <c:v>1000</c:v>
                </c:pt>
                <c:pt idx="24">
                  <c:v>500</c:v>
                </c:pt>
                <c:pt idx="25">
                  <c:v>500</c:v>
                </c:pt>
                <c:pt idx="26">
                  <c:v>1500</c:v>
                </c:pt>
                <c:pt idx="27">
                  <c:v>1000</c:v>
                </c:pt>
                <c:pt idx="28">
                  <c:v>1500</c:v>
                </c:pt>
                <c:pt idx="29">
                  <c:v>500</c:v>
                </c:pt>
                <c:pt idx="30">
                  <c:v>6900</c:v>
                </c:pt>
                <c:pt idx="31">
                  <c:v>6000</c:v>
                </c:pt>
                <c:pt idx="32">
                  <c:v>5000</c:v>
                </c:pt>
                <c:pt idx="33">
                  <c:v>9500</c:v>
                </c:pt>
                <c:pt idx="34">
                  <c:v>1000</c:v>
                </c:pt>
              </c:numCache>
            </c:numRef>
          </c:val>
          <c:extLst>
            <c:ext xmlns:c16="http://schemas.microsoft.com/office/drawing/2014/chart" uri="{C3380CC4-5D6E-409C-BE32-E72D297353CC}">
              <c16:uniqueId val="{00000000-10DE-459B-B615-3A0CDD99A6CA}"/>
            </c:ext>
          </c:extLst>
        </c:ser>
        <c:ser>
          <c:idx val="1"/>
          <c:order val="1"/>
          <c:tx>
            <c:strRef>
              <c:f>Graficos!$C$2</c:f>
              <c:strCache>
                <c:ptCount val="1"/>
                <c:pt idx="0">
                  <c:v>Real (R$)</c:v>
                </c:pt>
              </c:strCache>
            </c:strRef>
          </c:tx>
          <c:spPr>
            <a:solidFill>
              <a:srgbClr val="FF6B35"/>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pt-B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Graficos!$A$3:$A$37</c:f>
              <c:strCache>
                <c:ptCount val="35"/>
                <c:pt idx="0">
                  <c:v>Definir objetivo</c:v>
                </c:pt>
                <c:pt idx="1">
                  <c:v>Alinhar estratégia</c:v>
                </c:pt>
                <c:pt idx="2">
                  <c:v>Formalizar projeto</c:v>
                </c:pt>
                <c:pt idx="3">
                  <c:v>Identificar stakeholders</c:v>
                </c:pt>
                <c:pt idx="4">
                  <c:v>Comunicar patrocinadores</c:v>
                </c:pt>
                <c:pt idx="5">
                  <c:v>Gerir stakeholders</c:v>
                </c:pt>
                <c:pt idx="6">
                  <c:v>Alocar investimento</c:v>
                </c:pt>
                <c:pt idx="7">
                  <c:v>Definir infraestrutura</c:v>
                </c:pt>
                <c:pt idx="8">
                  <c:v>Definir datas</c:v>
                </c:pt>
                <c:pt idx="9">
                  <c:v>Definir planos</c:v>
                </c:pt>
                <c:pt idx="10">
                  <c:v>Mapear fontes</c:v>
                </c:pt>
                <c:pt idx="11">
                  <c:v>Selecionar bases de dados</c:v>
                </c:pt>
                <c:pt idx="12">
                  <c:v>Especificar coleta</c:v>
                </c:pt>
                <c:pt idx="13">
                  <c:v>Limpar dados</c:v>
                </c:pt>
                <c:pt idx="14">
                  <c:v>Padronizar dados</c:v>
                </c:pt>
                <c:pt idx="15">
                  <c:v>Desenhar jornada</c:v>
                </c:pt>
                <c:pt idx="16">
                  <c:v>Criar dashboards</c:v>
                </c:pt>
                <c:pt idx="17">
                  <c:v>Criar mapas interativos</c:v>
                </c:pt>
                <c:pt idx="18">
                  <c:v>Modelar banco de dados</c:v>
                </c:pt>
                <c:pt idx="19">
                  <c:v>Desenvolver aplicação SaaS</c:v>
                </c:pt>
                <c:pt idx="20">
                  <c:v>Criar UrbanScore</c:v>
                </c:pt>
                <c:pt idx="21">
                  <c:v>Criar UrbanRisk</c:v>
                </c:pt>
                <c:pt idx="22">
                  <c:v>Criar UrbanGrowth</c:v>
                </c:pt>
                <c:pt idx="23">
                  <c:v>Exportar dados</c:v>
                </c:pt>
                <c:pt idx="24">
                  <c:v>Visualizar gráficos</c:v>
                </c:pt>
                <c:pt idx="25">
                  <c:v>Implementar segurança</c:v>
                </c:pt>
                <c:pt idx="26">
                  <c:v>Validar funções</c:v>
                </c:pt>
                <c:pt idx="27">
                  <c:v>Corrigir bugs</c:v>
                </c:pt>
                <c:pt idx="28">
                  <c:v>Configurar produção</c:v>
                </c:pt>
                <c:pt idx="29">
                  <c:v>Encerrar MVP</c:v>
                </c:pt>
                <c:pt idx="30">
                  <c:v>Validar algoritmos</c:v>
                </c:pt>
                <c:pt idx="31">
                  <c:v>Melhorar interface</c:v>
                </c:pt>
                <c:pt idx="32">
                  <c:v>Criar documentação</c:v>
                </c:pt>
                <c:pt idx="33">
                  <c:v>Ativar planos</c:v>
                </c:pt>
                <c:pt idx="34">
                  <c:v>Fazer deploy final</c:v>
                </c:pt>
              </c:strCache>
            </c:strRef>
          </c:cat>
          <c:val>
            <c:numRef>
              <c:f>Graficos!$C$3:$C$37</c:f>
              <c:numCache>
                <c:formatCode>"R$ "#,##0.00</c:formatCode>
                <c:ptCount val="35"/>
                <c:pt idx="0">
                  <c:v>8000</c:v>
                </c:pt>
                <c:pt idx="1">
                  <c:v>2200</c:v>
                </c:pt>
                <c:pt idx="2">
                  <c:v>1900</c:v>
                </c:pt>
                <c:pt idx="3">
                  <c:v>13800</c:v>
                </c:pt>
                <c:pt idx="4">
                  <c:v>1000</c:v>
                </c:pt>
                <c:pt idx="5">
                  <c:v>1800</c:v>
                </c:pt>
                <c:pt idx="6">
                  <c:v>5700</c:v>
                </c:pt>
                <c:pt idx="7">
                  <c:v>2699.99</c:v>
                </c:pt>
                <c:pt idx="8">
                  <c:v>2399.9899999999998</c:v>
                </c:pt>
                <c:pt idx="9">
                  <c:v>2500</c:v>
                </c:pt>
                <c:pt idx="10">
                  <c:v>2300</c:v>
                </c:pt>
                <c:pt idx="11">
                  <c:v>1400</c:v>
                </c:pt>
                <c:pt idx="12">
                  <c:v>9975</c:v>
                </c:pt>
                <c:pt idx="13">
                  <c:v>2250</c:v>
                </c:pt>
                <c:pt idx="14">
                  <c:v>3000</c:v>
                </c:pt>
                <c:pt idx="15">
                  <c:v>10800</c:v>
                </c:pt>
                <c:pt idx="16">
                  <c:v>7990</c:v>
                </c:pt>
                <c:pt idx="17">
                  <c:v>2500</c:v>
                </c:pt>
                <c:pt idx="18">
                  <c:v>1500</c:v>
                </c:pt>
                <c:pt idx="19">
                  <c:v>1725</c:v>
                </c:pt>
                <c:pt idx="20">
                  <c:v>11760</c:v>
                </c:pt>
                <c:pt idx="21">
                  <c:v>3395</c:v>
                </c:pt>
                <c:pt idx="22">
                  <c:v>3500</c:v>
                </c:pt>
                <c:pt idx="23">
                  <c:v>900</c:v>
                </c:pt>
                <c:pt idx="24">
                  <c:v>600</c:v>
                </c:pt>
                <c:pt idx="25">
                  <c:v>500</c:v>
                </c:pt>
                <c:pt idx="26">
                  <c:v>1500</c:v>
                </c:pt>
                <c:pt idx="27">
                  <c:v>1300</c:v>
                </c:pt>
                <c:pt idx="28">
                  <c:v>1395</c:v>
                </c:pt>
                <c:pt idx="29">
                  <c:v>500</c:v>
                </c:pt>
                <c:pt idx="30">
                  <c:v>7452</c:v>
                </c:pt>
                <c:pt idx="31">
                  <c:v>5520</c:v>
                </c:pt>
                <c:pt idx="32">
                  <c:v>5000</c:v>
                </c:pt>
                <c:pt idx="33">
                  <c:v>10070</c:v>
                </c:pt>
                <c:pt idx="34">
                  <c:v>1000</c:v>
                </c:pt>
              </c:numCache>
            </c:numRef>
          </c:val>
          <c:extLst>
            <c:ext xmlns:c16="http://schemas.microsoft.com/office/drawing/2014/chart" uri="{C3380CC4-5D6E-409C-BE32-E72D297353CC}">
              <c16:uniqueId val="{00000001-10DE-459B-B615-3A0CDD99A6CA}"/>
            </c:ext>
          </c:extLst>
        </c:ser>
        <c:dLbls>
          <c:showLegendKey val="0"/>
          <c:showVal val="0"/>
          <c:showCatName val="0"/>
          <c:showSerName val="0"/>
          <c:showPercent val="0"/>
          <c:showBubbleSize val="0"/>
        </c:dLbls>
        <c:gapWidth val="150"/>
        <c:axId val="436421"/>
        <c:axId val="39687659"/>
      </c:barChart>
      <c:catAx>
        <c:axId val="436421"/>
        <c:scaling>
          <c:orientation val="minMax"/>
        </c:scaling>
        <c:delete val="0"/>
        <c:axPos val="b"/>
        <c:title>
          <c:tx>
            <c:rich>
              <a:bodyPr rot="0"/>
              <a:lstStyle/>
              <a:p>
                <a:pPr>
                  <a:defRPr sz="1000" b="1" strike="noStrike" spc="-1">
                    <a:solidFill>
                      <a:srgbClr val="000000"/>
                    </a:solidFill>
                    <a:latin typeface="Calibri"/>
                  </a:defRPr>
                </a:pPr>
                <a:r>
                  <a:rPr lang="pt-BR" sz="1000" b="1" strike="noStrike" spc="-1">
                    <a:solidFill>
                      <a:srgbClr val="000000"/>
                    </a:solidFill>
                    <a:latin typeface="Calibri"/>
                  </a:rPr>
                  <a:t>Tarefas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39687659"/>
        <c:crosses val="autoZero"/>
        <c:auto val="1"/>
        <c:lblAlgn val="ctr"/>
        <c:lblOffset val="100"/>
        <c:noMultiLvlLbl val="0"/>
      </c:catAx>
      <c:valAx>
        <c:axId val="396876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pt-BR" sz="1000" b="1" strike="noStrike" spc="-1">
                    <a:solidFill>
                      <a:srgbClr val="000000"/>
                    </a:solidFill>
                    <a:latin typeface="Calibri"/>
                  </a:rPr>
                  <a:t>Valor (R$)</a:t>
                </a:r>
              </a:p>
            </c:rich>
          </c:tx>
          <c:overlay val="0"/>
          <c:spPr>
            <a:noFill/>
            <a:ln w="0">
              <a:noFill/>
            </a:ln>
          </c:spPr>
        </c:title>
        <c:numFmt formatCode="&quot;R$ &quot;#,##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43642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pt-BR"/>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jpg"/></Relationships>
</file>

<file path=xl/drawings/_rels/drawing4.xml.rels><?xml version="1.0" encoding="UTF-8" standalone="yes"?>
<Relationships xmlns="http://schemas.openxmlformats.org/package/2006/relationships"><Relationship Id="rId1" Type="http://schemas.openxmlformats.org/officeDocument/2006/relationships/image" Target="../media/image10.jp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oneCellAnchor>
    <xdr:from>
      <xdr:col>9</xdr:col>
      <xdr:colOff>0</xdr:colOff>
      <xdr:row>3</xdr:row>
      <xdr:rowOff>0</xdr:rowOff>
    </xdr:from>
    <xdr:ext cx="8343900" cy="100584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65</xdr:row>
      <xdr:rowOff>0</xdr:rowOff>
    </xdr:from>
    <xdr:ext cx="8343900" cy="10058400"/>
    <xdr:pic>
      <xdr:nvPicPr>
        <xdr:cNvPr id="3" name="image2.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0</xdr:colOff>
      <xdr:row>127</xdr:row>
      <xdr:rowOff>0</xdr:rowOff>
    </xdr:from>
    <xdr:ext cx="8343900" cy="10058400"/>
    <xdr:pic>
      <xdr:nvPicPr>
        <xdr:cNvPr id="4" name="image6.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0</xdr:colOff>
      <xdr:row>189</xdr:row>
      <xdr:rowOff>0</xdr:rowOff>
    </xdr:from>
    <xdr:ext cx="8343900" cy="10058400"/>
    <xdr:pic>
      <xdr:nvPicPr>
        <xdr:cNvPr id="5" name="image5.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9</xdr:col>
      <xdr:colOff>0</xdr:colOff>
      <xdr:row>382</xdr:row>
      <xdr:rowOff>0</xdr:rowOff>
    </xdr:from>
    <xdr:ext cx="8382000" cy="10439400"/>
    <xdr:pic>
      <xdr:nvPicPr>
        <xdr:cNvPr id="6" name="image3.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657225</xdr:colOff>
      <xdr:row>253</xdr:row>
      <xdr:rowOff>-200025</xdr:rowOff>
    </xdr:from>
    <xdr:ext cx="8277225" cy="10706100"/>
    <xdr:pic>
      <xdr:nvPicPr>
        <xdr:cNvPr id="7" name="image9.jpg" title="Imagem">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657225</xdr:colOff>
      <xdr:row>318</xdr:row>
      <xdr:rowOff>-171450</xdr:rowOff>
    </xdr:from>
    <xdr:ext cx="7886700" cy="10210800"/>
    <xdr:pic>
      <xdr:nvPicPr>
        <xdr:cNvPr id="8" name="image7.jpg" title="Imagem">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8</xdr:col>
      <xdr:colOff>657225</xdr:colOff>
      <xdr:row>380</xdr:row>
      <xdr:rowOff>-200025</xdr:rowOff>
    </xdr:from>
    <xdr:ext cx="7886700" cy="10210800"/>
    <xdr:pic>
      <xdr:nvPicPr>
        <xdr:cNvPr id="9" name="image8.jpg" title="Imagem">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704850</xdr:colOff>
      <xdr:row>1</xdr:row>
      <xdr:rowOff>85725</xdr:rowOff>
    </xdr:from>
    <xdr:ext cx="13382625" cy="7524750"/>
    <xdr:pic>
      <xdr:nvPicPr>
        <xdr:cNvPr id="2" name="image10.png" title="Imagem">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0</xdr:rowOff>
    </xdr:from>
    <xdr:ext cx="704850" cy="981075"/>
    <xdr:pic>
      <xdr:nvPicPr>
        <xdr:cNvPr id="2" name="image4.jpg" descr="Logotipo De Saúde E Bem Estar Design De Logotipo De Centro ...">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133350</xdr:colOff>
      <xdr:row>0</xdr:row>
      <xdr:rowOff>28575</xdr:rowOff>
    </xdr:from>
    <xdr:ext cx="533400" cy="838200"/>
    <xdr:pic>
      <xdr:nvPicPr>
        <xdr:cNvPr id="2" name="image4.jpg" descr="Logotipo De Saúde E Bem Estar Design De Logotipo De Centro ...">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twoCellAnchor>
    <xdr:from>
      <xdr:col>5</xdr:col>
      <xdr:colOff>54429</xdr:colOff>
      <xdr:row>8</xdr:row>
      <xdr:rowOff>163286</xdr:rowOff>
    </xdr:from>
    <xdr:to>
      <xdr:col>6</xdr:col>
      <xdr:colOff>319768</xdr:colOff>
      <xdr:row>8</xdr:row>
      <xdr:rowOff>170089</xdr:rowOff>
    </xdr:to>
    <xdr:cxnSp macro="">
      <xdr:nvCxnSpPr>
        <xdr:cNvPr id="2" name="Conector de Seta Reta 1">
          <a:extLst>
            <a:ext uri="{FF2B5EF4-FFF2-40B4-BE49-F238E27FC236}">
              <a16:creationId xmlns:a16="http://schemas.microsoft.com/office/drawing/2014/main" id="{9FC4D0E2-3637-4D7A-BA2C-CF5F37AEF6EA}"/>
            </a:ext>
          </a:extLst>
        </xdr:cNvPr>
        <xdr:cNvCxnSpPr/>
      </xdr:nvCxnSpPr>
      <xdr:spPr>
        <a:xfrm flipV="1">
          <a:off x="4550229" y="2287361"/>
          <a:ext cx="589189" cy="68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103187</xdr:colOff>
      <xdr:row>1</xdr:row>
      <xdr:rowOff>71437</xdr:rowOff>
    </xdr:from>
    <xdr:to>
      <xdr:col>9</xdr:col>
      <xdr:colOff>285750</xdr:colOff>
      <xdr:row>1</xdr:row>
      <xdr:rowOff>79370</xdr:rowOff>
    </xdr:to>
    <xdr:cxnSp macro="">
      <xdr:nvCxnSpPr>
        <xdr:cNvPr id="3" name="Conector de Seta Reta 2">
          <a:extLst>
            <a:ext uri="{FF2B5EF4-FFF2-40B4-BE49-F238E27FC236}">
              <a16:creationId xmlns:a16="http://schemas.microsoft.com/office/drawing/2014/main" id="{8EFA0A85-4394-47B4-B3C2-74762EE0D485}"/>
            </a:ext>
          </a:extLst>
        </xdr:cNvPr>
        <xdr:cNvCxnSpPr/>
      </xdr:nvCxnSpPr>
      <xdr:spPr>
        <a:xfrm>
          <a:off x="5570537" y="366712"/>
          <a:ext cx="506413" cy="7933"/>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40822</xdr:colOff>
      <xdr:row>8</xdr:row>
      <xdr:rowOff>158426</xdr:rowOff>
    </xdr:from>
    <xdr:to>
      <xdr:col>8</xdr:col>
      <xdr:colOff>0</xdr:colOff>
      <xdr:row>8</xdr:row>
      <xdr:rowOff>165229</xdr:rowOff>
    </xdr:to>
    <xdr:cxnSp macro="">
      <xdr:nvCxnSpPr>
        <xdr:cNvPr id="4" name="Conector de Seta Reta 3">
          <a:extLst>
            <a:ext uri="{FF2B5EF4-FFF2-40B4-BE49-F238E27FC236}">
              <a16:creationId xmlns:a16="http://schemas.microsoft.com/office/drawing/2014/main" id="{CF6791CF-3126-4D2D-B041-426B82A6F032}"/>
            </a:ext>
          </a:extLst>
        </xdr:cNvPr>
        <xdr:cNvCxnSpPr/>
      </xdr:nvCxnSpPr>
      <xdr:spPr>
        <a:xfrm>
          <a:off x="5184322" y="2282501"/>
          <a:ext cx="283028" cy="68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40822</xdr:colOff>
      <xdr:row>8</xdr:row>
      <xdr:rowOff>151623</xdr:rowOff>
    </xdr:from>
    <xdr:to>
      <xdr:col>9</xdr:col>
      <xdr:colOff>306161</xdr:colOff>
      <xdr:row>8</xdr:row>
      <xdr:rowOff>158426</xdr:rowOff>
    </xdr:to>
    <xdr:cxnSp macro="">
      <xdr:nvCxnSpPr>
        <xdr:cNvPr id="5" name="Conector de Seta Reta 4">
          <a:extLst>
            <a:ext uri="{FF2B5EF4-FFF2-40B4-BE49-F238E27FC236}">
              <a16:creationId xmlns:a16="http://schemas.microsoft.com/office/drawing/2014/main" id="{2F58D24D-BEB2-447E-844B-6FC8F2FBE70E}"/>
            </a:ext>
          </a:extLst>
        </xdr:cNvPr>
        <xdr:cNvCxnSpPr/>
      </xdr:nvCxnSpPr>
      <xdr:spPr>
        <a:xfrm flipV="1">
          <a:off x="5508172" y="2275698"/>
          <a:ext cx="589189" cy="68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37711</xdr:colOff>
      <xdr:row>8</xdr:row>
      <xdr:rowOff>145596</xdr:rowOff>
    </xdr:from>
    <xdr:to>
      <xdr:col>10</xdr:col>
      <xdr:colOff>317629</xdr:colOff>
      <xdr:row>8</xdr:row>
      <xdr:rowOff>152399</xdr:rowOff>
    </xdr:to>
    <xdr:cxnSp macro="">
      <xdr:nvCxnSpPr>
        <xdr:cNvPr id="6" name="Conector de Seta Reta 5">
          <a:extLst>
            <a:ext uri="{FF2B5EF4-FFF2-40B4-BE49-F238E27FC236}">
              <a16:creationId xmlns:a16="http://schemas.microsoft.com/office/drawing/2014/main" id="{E271D897-CB19-4940-A2DC-D738F605311B}"/>
            </a:ext>
          </a:extLst>
        </xdr:cNvPr>
        <xdr:cNvCxnSpPr/>
      </xdr:nvCxnSpPr>
      <xdr:spPr>
        <a:xfrm>
          <a:off x="6152761" y="2269671"/>
          <a:ext cx="279918" cy="68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44320</xdr:colOff>
      <xdr:row>8</xdr:row>
      <xdr:rowOff>142486</xdr:rowOff>
    </xdr:from>
    <xdr:to>
      <xdr:col>12</xdr:col>
      <xdr:colOff>3499</xdr:colOff>
      <xdr:row>8</xdr:row>
      <xdr:rowOff>149289</xdr:rowOff>
    </xdr:to>
    <xdr:cxnSp macro="">
      <xdr:nvCxnSpPr>
        <xdr:cNvPr id="7" name="Conector de Seta Reta 6">
          <a:extLst>
            <a:ext uri="{FF2B5EF4-FFF2-40B4-BE49-F238E27FC236}">
              <a16:creationId xmlns:a16="http://schemas.microsoft.com/office/drawing/2014/main" id="{7F5A435B-8251-41FB-B408-FE7D147F5151}"/>
            </a:ext>
          </a:extLst>
        </xdr:cNvPr>
        <xdr:cNvCxnSpPr/>
      </xdr:nvCxnSpPr>
      <xdr:spPr>
        <a:xfrm>
          <a:off x="6483220" y="2266561"/>
          <a:ext cx="283029" cy="68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38877</xdr:colOff>
      <xdr:row>9</xdr:row>
      <xdr:rowOff>9719</xdr:rowOff>
    </xdr:from>
    <xdr:to>
      <xdr:col>11</xdr:col>
      <xdr:colOff>301301</xdr:colOff>
      <xdr:row>9</xdr:row>
      <xdr:rowOff>145791</xdr:rowOff>
    </xdr:to>
    <xdr:cxnSp macro="">
      <xdr:nvCxnSpPr>
        <xdr:cNvPr id="8" name="Conector de Seta Reta 7">
          <a:extLst>
            <a:ext uri="{FF2B5EF4-FFF2-40B4-BE49-F238E27FC236}">
              <a16:creationId xmlns:a16="http://schemas.microsoft.com/office/drawing/2014/main" id="{5FA59E03-DFD8-4547-8E71-6CED6A168D37}"/>
            </a:ext>
          </a:extLst>
        </xdr:cNvPr>
        <xdr:cNvCxnSpPr/>
      </xdr:nvCxnSpPr>
      <xdr:spPr>
        <a:xfrm>
          <a:off x="6153927" y="2448119"/>
          <a:ext cx="586274" cy="136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35768</xdr:colOff>
      <xdr:row>8</xdr:row>
      <xdr:rowOff>223545</xdr:rowOff>
    </xdr:from>
    <xdr:to>
      <xdr:col>14</xdr:col>
      <xdr:colOff>301301</xdr:colOff>
      <xdr:row>9</xdr:row>
      <xdr:rowOff>152400</xdr:rowOff>
    </xdr:to>
    <xdr:cxnSp macro="">
      <xdr:nvCxnSpPr>
        <xdr:cNvPr id="9" name="Conector de Seta Reta 8">
          <a:extLst>
            <a:ext uri="{FF2B5EF4-FFF2-40B4-BE49-F238E27FC236}">
              <a16:creationId xmlns:a16="http://schemas.microsoft.com/office/drawing/2014/main" id="{B528C26A-EB0C-40B6-A6D3-5D03AB3ACCF1}"/>
            </a:ext>
          </a:extLst>
        </xdr:cNvPr>
        <xdr:cNvCxnSpPr/>
      </xdr:nvCxnSpPr>
      <xdr:spPr>
        <a:xfrm flipV="1">
          <a:off x="6798518" y="2347620"/>
          <a:ext cx="913233" cy="2431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29158</xdr:colOff>
      <xdr:row>8</xdr:row>
      <xdr:rowOff>155510</xdr:rowOff>
    </xdr:from>
    <xdr:to>
      <xdr:col>18</xdr:col>
      <xdr:colOff>311020</xdr:colOff>
      <xdr:row>8</xdr:row>
      <xdr:rowOff>174949</xdr:rowOff>
    </xdr:to>
    <xdr:cxnSp macro="">
      <xdr:nvCxnSpPr>
        <xdr:cNvPr id="10" name="Conector de Seta Reta 9">
          <a:extLst>
            <a:ext uri="{FF2B5EF4-FFF2-40B4-BE49-F238E27FC236}">
              <a16:creationId xmlns:a16="http://schemas.microsoft.com/office/drawing/2014/main" id="{710AC436-7A67-4BA3-B83E-A79AA79F51AB}"/>
            </a:ext>
          </a:extLst>
        </xdr:cNvPr>
        <xdr:cNvCxnSpPr/>
      </xdr:nvCxnSpPr>
      <xdr:spPr>
        <a:xfrm flipV="1">
          <a:off x="7763458" y="2279585"/>
          <a:ext cx="1253412" cy="194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46977</xdr:colOff>
      <xdr:row>8</xdr:row>
      <xdr:rowOff>151298</xdr:rowOff>
    </xdr:from>
    <xdr:to>
      <xdr:col>14</xdr:col>
      <xdr:colOff>291582</xdr:colOff>
      <xdr:row>8</xdr:row>
      <xdr:rowOff>155510</xdr:rowOff>
    </xdr:to>
    <xdr:cxnSp macro="">
      <xdr:nvCxnSpPr>
        <xdr:cNvPr id="11" name="Conector de Seta Reta 10">
          <a:extLst>
            <a:ext uri="{FF2B5EF4-FFF2-40B4-BE49-F238E27FC236}">
              <a16:creationId xmlns:a16="http://schemas.microsoft.com/office/drawing/2014/main" id="{E861FA18-BECB-4186-AE64-258EF78D2697}"/>
            </a:ext>
          </a:extLst>
        </xdr:cNvPr>
        <xdr:cNvCxnSpPr/>
      </xdr:nvCxnSpPr>
      <xdr:spPr>
        <a:xfrm>
          <a:off x="6809727" y="2275373"/>
          <a:ext cx="892305" cy="4212"/>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58316</xdr:colOff>
      <xdr:row>8</xdr:row>
      <xdr:rowOff>155510</xdr:rowOff>
    </xdr:from>
    <xdr:to>
      <xdr:col>22</xdr:col>
      <xdr:colOff>9718</xdr:colOff>
      <xdr:row>8</xdr:row>
      <xdr:rowOff>165229</xdr:rowOff>
    </xdr:to>
    <xdr:cxnSp macro="">
      <xdr:nvCxnSpPr>
        <xdr:cNvPr id="12" name="Conector de Seta Reta 11">
          <a:extLst>
            <a:ext uri="{FF2B5EF4-FFF2-40B4-BE49-F238E27FC236}">
              <a16:creationId xmlns:a16="http://schemas.microsoft.com/office/drawing/2014/main" id="{5A0A75DF-0D8B-4E50-B8BF-220FC6C703FF}"/>
            </a:ext>
          </a:extLst>
        </xdr:cNvPr>
        <xdr:cNvCxnSpPr/>
      </xdr:nvCxnSpPr>
      <xdr:spPr>
        <a:xfrm>
          <a:off x="9088016" y="2279585"/>
          <a:ext cx="922952" cy="97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19439</xdr:colOff>
      <xdr:row>8</xdr:row>
      <xdr:rowOff>155510</xdr:rowOff>
    </xdr:from>
    <xdr:to>
      <xdr:col>29</xdr:col>
      <xdr:colOff>301301</xdr:colOff>
      <xdr:row>8</xdr:row>
      <xdr:rowOff>165229</xdr:rowOff>
    </xdr:to>
    <xdr:cxnSp macro="">
      <xdr:nvCxnSpPr>
        <xdr:cNvPr id="13" name="Conector de Seta Reta 12">
          <a:extLst>
            <a:ext uri="{FF2B5EF4-FFF2-40B4-BE49-F238E27FC236}">
              <a16:creationId xmlns:a16="http://schemas.microsoft.com/office/drawing/2014/main" id="{9A790F75-4225-4113-8462-0D5A449D2CEA}"/>
            </a:ext>
          </a:extLst>
        </xdr:cNvPr>
        <xdr:cNvCxnSpPr/>
      </xdr:nvCxnSpPr>
      <xdr:spPr>
        <a:xfrm flipV="1">
          <a:off x="10020689" y="2279585"/>
          <a:ext cx="2548812" cy="97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35767</xdr:colOff>
      <xdr:row>6</xdr:row>
      <xdr:rowOff>136071</xdr:rowOff>
    </xdr:from>
    <xdr:to>
      <xdr:col>28</xdr:col>
      <xdr:colOff>301301</xdr:colOff>
      <xdr:row>6</xdr:row>
      <xdr:rowOff>142680</xdr:rowOff>
    </xdr:to>
    <xdr:cxnSp macro="">
      <xdr:nvCxnSpPr>
        <xdr:cNvPr id="14" name="Conector de Seta Reta 13">
          <a:extLst>
            <a:ext uri="{FF2B5EF4-FFF2-40B4-BE49-F238E27FC236}">
              <a16:creationId xmlns:a16="http://schemas.microsoft.com/office/drawing/2014/main" id="{3BB8F6A6-2DCB-48A3-8608-4DA51EB1B3C3}"/>
            </a:ext>
          </a:extLst>
        </xdr:cNvPr>
        <xdr:cNvCxnSpPr/>
      </xdr:nvCxnSpPr>
      <xdr:spPr>
        <a:xfrm flipV="1">
          <a:off x="9065467" y="1631496"/>
          <a:ext cx="3180184" cy="66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43866</xdr:colOff>
      <xdr:row>6</xdr:row>
      <xdr:rowOff>165229</xdr:rowOff>
    </xdr:from>
    <xdr:to>
      <xdr:col>18</xdr:col>
      <xdr:colOff>291582</xdr:colOff>
      <xdr:row>8</xdr:row>
      <xdr:rowOff>128749</xdr:rowOff>
    </xdr:to>
    <xdr:cxnSp macro="">
      <xdr:nvCxnSpPr>
        <xdr:cNvPr id="15" name="Conector de Seta Reta 14">
          <a:extLst>
            <a:ext uri="{FF2B5EF4-FFF2-40B4-BE49-F238E27FC236}">
              <a16:creationId xmlns:a16="http://schemas.microsoft.com/office/drawing/2014/main" id="{77041D50-4031-4922-9553-12190350A2CC}"/>
            </a:ext>
          </a:extLst>
        </xdr:cNvPr>
        <xdr:cNvCxnSpPr/>
      </xdr:nvCxnSpPr>
      <xdr:spPr>
        <a:xfrm flipV="1">
          <a:off x="7778166" y="1660654"/>
          <a:ext cx="1219266" cy="592170"/>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74644</xdr:colOff>
      <xdr:row>8</xdr:row>
      <xdr:rowOff>152400</xdr:rowOff>
    </xdr:from>
    <xdr:to>
      <xdr:col>34</xdr:col>
      <xdr:colOff>301301</xdr:colOff>
      <xdr:row>8</xdr:row>
      <xdr:rowOff>155510</xdr:rowOff>
    </xdr:to>
    <xdr:cxnSp macro="">
      <xdr:nvCxnSpPr>
        <xdr:cNvPr id="16" name="Conector de Seta Reta 15">
          <a:extLst>
            <a:ext uri="{FF2B5EF4-FFF2-40B4-BE49-F238E27FC236}">
              <a16:creationId xmlns:a16="http://schemas.microsoft.com/office/drawing/2014/main" id="{F8972BE5-938C-4549-8664-F3F2B1E59417}"/>
            </a:ext>
          </a:extLst>
        </xdr:cNvPr>
        <xdr:cNvCxnSpPr/>
      </xdr:nvCxnSpPr>
      <xdr:spPr>
        <a:xfrm>
          <a:off x="12666694" y="2276475"/>
          <a:ext cx="1522057" cy="31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32656</xdr:colOff>
      <xdr:row>8</xdr:row>
      <xdr:rowOff>159009</xdr:rowOff>
    </xdr:from>
    <xdr:to>
      <xdr:col>43</xdr:col>
      <xdr:colOff>291582</xdr:colOff>
      <xdr:row>8</xdr:row>
      <xdr:rowOff>165229</xdr:rowOff>
    </xdr:to>
    <xdr:cxnSp macro="">
      <xdr:nvCxnSpPr>
        <xdr:cNvPr id="17" name="Conector de Seta Reta 16">
          <a:extLst>
            <a:ext uri="{FF2B5EF4-FFF2-40B4-BE49-F238E27FC236}">
              <a16:creationId xmlns:a16="http://schemas.microsoft.com/office/drawing/2014/main" id="{9AC66616-A159-4066-A9F2-368D917FFD7B}"/>
            </a:ext>
          </a:extLst>
        </xdr:cNvPr>
        <xdr:cNvCxnSpPr/>
      </xdr:nvCxnSpPr>
      <xdr:spPr>
        <a:xfrm>
          <a:off x="14243956" y="2283084"/>
          <a:ext cx="2849726" cy="62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40756</xdr:colOff>
      <xdr:row>6</xdr:row>
      <xdr:rowOff>145078</xdr:rowOff>
    </xdr:from>
    <xdr:to>
      <xdr:col>34</xdr:col>
      <xdr:colOff>301301</xdr:colOff>
      <xdr:row>8</xdr:row>
      <xdr:rowOff>87474</xdr:rowOff>
    </xdr:to>
    <xdr:cxnSp macro="">
      <xdr:nvCxnSpPr>
        <xdr:cNvPr id="18" name="Conector de Seta Reta 17">
          <a:extLst>
            <a:ext uri="{FF2B5EF4-FFF2-40B4-BE49-F238E27FC236}">
              <a16:creationId xmlns:a16="http://schemas.microsoft.com/office/drawing/2014/main" id="{EE71618D-7930-40E7-ACD9-8D871B9E329C}"/>
            </a:ext>
          </a:extLst>
        </xdr:cNvPr>
        <xdr:cNvCxnSpPr/>
      </xdr:nvCxnSpPr>
      <xdr:spPr>
        <a:xfrm>
          <a:off x="12308956" y="1640503"/>
          <a:ext cx="1879795" cy="571046"/>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29546</xdr:colOff>
      <xdr:row>10</xdr:row>
      <xdr:rowOff>175338</xdr:rowOff>
    </xdr:from>
    <xdr:to>
      <xdr:col>45</xdr:col>
      <xdr:colOff>0</xdr:colOff>
      <xdr:row>10</xdr:row>
      <xdr:rowOff>184669</xdr:rowOff>
    </xdr:to>
    <xdr:cxnSp macro="">
      <xdr:nvCxnSpPr>
        <xdr:cNvPr id="19" name="Conector de Seta Reta 18">
          <a:extLst>
            <a:ext uri="{FF2B5EF4-FFF2-40B4-BE49-F238E27FC236}">
              <a16:creationId xmlns:a16="http://schemas.microsoft.com/office/drawing/2014/main" id="{87CF41AA-A0BF-4D61-807A-FC60FE7E5BBF}"/>
            </a:ext>
          </a:extLst>
        </xdr:cNvPr>
        <xdr:cNvCxnSpPr/>
      </xdr:nvCxnSpPr>
      <xdr:spPr>
        <a:xfrm>
          <a:off x="14240846" y="2928063"/>
          <a:ext cx="3208954" cy="933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8488</xdr:colOff>
      <xdr:row>8</xdr:row>
      <xdr:rowOff>219723</xdr:rowOff>
    </xdr:from>
    <xdr:to>
      <xdr:col>34</xdr:col>
      <xdr:colOff>281862</xdr:colOff>
      <xdr:row>10</xdr:row>
      <xdr:rowOff>165230</xdr:rowOff>
    </xdr:to>
    <xdr:cxnSp macro="">
      <xdr:nvCxnSpPr>
        <xdr:cNvPr id="20" name="Conector de Seta Reta 19">
          <a:extLst>
            <a:ext uri="{FF2B5EF4-FFF2-40B4-BE49-F238E27FC236}">
              <a16:creationId xmlns:a16="http://schemas.microsoft.com/office/drawing/2014/main" id="{0FB66FBB-C81D-4855-8D4B-3CD6D93B9BA8}"/>
            </a:ext>
          </a:extLst>
        </xdr:cNvPr>
        <xdr:cNvCxnSpPr/>
      </xdr:nvCxnSpPr>
      <xdr:spPr>
        <a:xfrm>
          <a:off x="12600538" y="2343798"/>
          <a:ext cx="1568774" cy="574157"/>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45874</xdr:colOff>
      <xdr:row>10</xdr:row>
      <xdr:rowOff>181948</xdr:rowOff>
    </xdr:from>
    <xdr:to>
      <xdr:col>55</xdr:col>
      <xdr:colOff>16328</xdr:colOff>
      <xdr:row>10</xdr:row>
      <xdr:rowOff>191279</xdr:rowOff>
    </xdr:to>
    <xdr:cxnSp macro="">
      <xdr:nvCxnSpPr>
        <xdr:cNvPr id="21" name="Conector de Seta Reta 20">
          <a:extLst>
            <a:ext uri="{FF2B5EF4-FFF2-40B4-BE49-F238E27FC236}">
              <a16:creationId xmlns:a16="http://schemas.microsoft.com/office/drawing/2014/main" id="{06FF9BEA-9B4F-47C7-89C3-9AC48BD2F9C7}"/>
            </a:ext>
          </a:extLst>
        </xdr:cNvPr>
        <xdr:cNvCxnSpPr/>
      </xdr:nvCxnSpPr>
      <xdr:spPr>
        <a:xfrm>
          <a:off x="17495674" y="2934673"/>
          <a:ext cx="3208954" cy="933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34536</xdr:colOff>
      <xdr:row>8</xdr:row>
      <xdr:rowOff>168016</xdr:rowOff>
    </xdr:from>
    <xdr:to>
      <xdr:col>44</xdr:col>
      <xdr:colOff>291581</xdr:colOff>
      <xdr:row>10</xdr:row>
      <xdr:rowOff>106914</xdr:rowOff>
    </xdr:to>
    <xdr:cxnSp macro="">
      <xdr:nvCxnSpPr>
        <xdr:cNvPr id="22" name="Conector de Seta Reta 21">
          <a:extLst>
            <a:ext uri="{FF2B5EF4-FFF2-40B4-BE49-F238E27FC236}">
              <a16:creationId xmlns:a16="http://schemas.microsoft.com/office/drawing/2014/main" id="{5E9651B5-2952-482B-A0E3-3749DC64B334}"/>
            </a:ext>
          </a:extLst>
        </xdr:cNvPr>
        <xdr:cNvCxnSpPr/>
      </xdr:nvCxnSpPr>
      <xdr:spPr>
        <a:xfrm>
          <a:off x="17160486" y="2292091"/>
          <a:ext cx="257045" cy="567548"/>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52483</xdr:colOff>
      <xdr:row>10</xdr:row>
      <xdr:rowOff>198276</xdr:rowOff>
    </xdr:from>
    <xdr:to>
      <xdr:col>59</xdr:col>
      <xdr:colOff>311020</xdr:colOff>
      <xdr:row>10</xdr:row>
      <xdr:rowOff>204107</xdr:rowOff>
    </xdr:to>
    <xdr:cxnSp macro="">
      <xdr:nvCxnSpPr>
        <xdr:cNvPr id="23" name="Conector de Seta Reta 22">
          <a:extLst>
            <a:ext uri="{FF2B5EF4-FFF2-40B4-BE49-F238E27FC236}">
              <a16:creationId xmlns:a16="http://schemas.microsoft.com/office/drawing/2014/main" id="{D23C0912-3437-4FE0-9765-BAD499D0216A}"/>
            </a:ext>
          </a:extLst>
        </xdr:cNvPr>
        <xdr:cNvCxnSpPr/>
      </xdr:nvCxnSpPr>
      <xdr:spPr>
        <a:xfrm>
          <a:off x="20740783" y="2951001"/>
          <a:ext cx="1553937" cy="583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22412</xdr:colOff>
      <xdr:row>14</xdr:row>
      <xdr:rowOff>56030</xdr:rowOff>
    </xdr:from>
    <xdr:to>
      <xdr:col>8</xdr:col>
      <xdr:colOff>0</xdr:colOff>
      <xdr:row>14</xdr:row>
      <xdr:rowOff>67236</xdr:rowOff>
    </xdr:to>
    <xdr:cxnSp macro="">
      <xdr:nvCxnSpPr>
        <xdr:cNvPr id="2" name="Conector de Seta Reta 1">
          <a:extLst>
            <a:ext uri="{FF2B5EF4-FFF2-40B4-BE49-F238E27FC236}">
              <a16:creationId xmlns:a16="http://schemas.microsoft.com/office/drawing/2014/main" id="{01D17297-A28F-4F76-9306-C163E625E4B7}"/>
            </a:ext>
          </a:extLst>
        </xdr:cNvPr>
        <xdr:cNvCxnSpPr/>
      </xdr:nvCxnSpPr>
      <xdr:spPr>
        <a:xfrm flipV="1">
          <a:off x="6394637" y="2761130"/>
          <a:ext cx="587188" cy="112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589428</xdr:colOff>
      <xdr:row>13</xdr:row>
      <xdr:rowOff>179294</xdr:rowOff>
    </xdr:from>
    <xdr:to>
      <xdr:col>11</xdr:col>
      <xdr:colOff>22412</xdr:colOff>
      <xdr:row>13</xdr:row>
      <xdr:rowOff>186018</xdr:rowOff>
    </xdr:to>
    <xdr:cxnSp macro="">
      <xdr:nvCxnSpPr>
        <xdr:cNvPr id="3" name="Conector de Seta Reta 2">
          <a:extLst>
            <a:ext uri="{FF2B5EF4-FFF2-40B4-BE49-F238E27FC236}">
              <a16:creationId xmlns:a16="http://schemas.microsoft.com/office/drawing/2014/main" id="{94283D94-497B-4E18-9C89-D1DD749C982C}"/>
            </a:ext>
          </a:extLst>
        </xdr:cNvPr>
        <xdr:cNvCxnSpPr/>
      </xdr:nvCxnSpPr>
      <xdr:spPr>
        <a:xfrm flipV="1">
          <a:off x="8180853" y="2693894"/>
          <a:ext cx="652184" cy="67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2241</xdr:colOff>
      <xdr:row>13</xdr:row>
      <xdr:rowOff>186018</xdr:rowOff>
    </xdr:from>
    <xdr:to>
      <xdr:col>14</xdr:col>
      <xdr:colOff>40342</xdr:colOff>
      <xdr:row>14</xdr:row>
      <xdr:rowOff>2242</xdr:rowOff>
    </xdr:to>
    <xdr:cxnSp macro="">
      <xdr:nvCxnSpPr>
        <xdr:cNvPr id="4" name="Conector de Seta Reta 3">
          <a:extLst>
            <a:ext uri="{FF2B5EF4-FFF2-40B4-BE49-F238E27FC236}">
              <a16:creationId xmlns:a16="http://schemas.microsoft.com/office/drawing/2014/main" id="{ABFE8724-90B3-4302-86DA-84BA80C3F69F}"/>
            </a:ext>
          </a:extLst>
        </xdr:cNvPr>
        <xdr:cNvCxnSpPr/>
      </xdr:nvCxnSpPr>
      <xdr:spPr>
        <a:xfrm flipV="1">
          <a:off x="10032066" y="2700618"/>
          <a:ext cx="647701" cy="67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591670</xdr:colOff>
      <xdr:row>14</xdr:row>
      <xdr:rowOff>2242</xdr:rowOff>
    </xdr:from>
    <xdr:to>
      <xdr:col>17</xdr:col>
      <xdr:colOff>24654</xdr:colOff>
      <xdr:row>14</xdr:row>
      <xdr:rowOff>8966</xdr:rowOff>
    </xdr:to>
    <xdr:cxnSp macro="">
      <xdr:nvCxnSpPr>
        <xdr:cNvPr id="5" name="Conector de Seta Reta 4">
          <a:extLst>
            <a:ext uri="{FF2B5EF4-FFF2-40B4-BE49-F238E27FC236}">
              <a16:creationId xmlns:a16="http://schemas.microsoft.com/office/drawing/2014/main" id="{F9093897-1957-4992-8239-B1C1BA9845D4}"/>
            </a:ext>
          </a:extLst>
        </xdr:cNvPr>
        <xdr:cNvCxnSpPr/>
      </xdr:nvCxnSpPr>
      <xdr:spPr>
        <a:xfrm flipV="1">
          <a:off x="11840695" y="2707342"/>
          <a:ext cx="652184" cy="67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584947</xdr:colOff>
      <xdr:row>14</xdr:row>
      <xdr:rowOff>13448</xdr:rowOff>
    </xdr:from>
    <xdr:to>
      <xdr:col>13</xdr:col>
      <xdr:colOff>571500</xdr:colOff>
      <xdr:row>19</xdr:row>
      <xdr:rowOff>134471</xdr:rowOff>
    </xdr:to>
    <xdr:cxnSp macro="">
      <xdr:nvCxnSpPr>
        <xdr:cNvPr id="6" name="Conector de Seta Reta 5">
          <a:extLst>
            <a:ext uri="{FF2B5EF4-FFF2-40B4-BE49-F238E27FC236}">
              <a16:creationId xmlns:a16="http://schemas.microsoft.com/office/drawing/2014/main" id="{16499CE4-F520-454D-8EA0-1181A9ABFF44}"/>
            </a:ext>
          </a:extLst>
        </xdr:cNvPr>
        <xdr:cNvCxnSpPr/>
      </xdr:nvCxnSpPr>
      <xdr:spPr>
        <a:xfrm>
          <a:off x="10005172" y="2718548"/>
          <a:ext cx="596153" cy="9687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2241</xdr:colOff>
      <xdr:row>19</xdr:row>
      <xdr:rowOff>152400</xdr:rowOff>
    </xdr:from>
    <xdr:to>
      <xdr:col>17</xdr:col>
      <xdr:colOff>40342</xdr:colOff>
      <xdr:row>19</xdr:row>
      <xdr:rowOff>159124</xdr:rowOff>
    </xdr:to>
    <xdr:cxnSp macro="">
      <xdr:nvCxnSpPr>
        <xdr:cNvPr id="7" name="Conector de Seta Reta 6">
          <a:extLst>
            <a:ext uri="{FF2B5EF4-FFF2-40B4-BE49-F238E27FC236}">
              <a16:creationId xmlns:a16="http://schemas.microsoft.com/office/drawing/2014/main" id="{99926E0B-6463-4B9A-9FAF-3E33FFA199A9}"/>
            </a:ext>
          </a:extLst>
        </xdr:cNvPr>
        <xdr:cNvCxnSpPr/>
      </xdr:nvCxnSpPr>
      <xdr:spPr>
        <a:xfrm flipV="1">
          <a:off x="11860866" y="3705225"/>
          <a:ext cx="647701" cy="67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602876</xdr:colOff>
      <xdr:row>13</xdr:row>
      <xdr:rowOff>177053</xdr:rowOff>
    </xdr:from>
    <xdr:to>
      <xdr:col>19</xdr:col>
      <xdr:colOff>593912</xdr:colOff>
      <xdr:row>16</xdr:row>
      <xdr:rowOff>0</xdr:rowOff>
    </xdr:to>
    <xdr:cxnSp macro="">
      <xdr:nvCxnSpPr>
        <xdr:cNvPr id="8" name="Conector de Seta Reta 7">
          <a:extLst>
            <a:ext uri="{FF2B5EF4-FFF2-40B4-BE49-F238E27FC236}">
              <a16:creationId xmlns:a16="http://schemas.microsoft.com/office/drawing/2014/main" id="{B869A4C3-DB62-4C23-BE34-F825EA007A90}"/>
            </a:ext>
          </a:extLst>
        </xdr:cNvPr>
        <xdr:cNvCxnSpPr/>
      </xdr:nvCxnSpPr>
      <xdr:spPr>
        <a:xfrm>
          <a:off x="13680701" y="2691653"/>
          <a:ext cx="600636" cy="35634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4482</xdr:colOff>
      <xdr:row>16</xdr:row>
      <xdr:rowOff>33618</xdr:rowOff>
    </xdr:from>
    <xdr:to>
      <xdr:col>19</xdr:col>
      <xdr:colOff>571500</xdr:colOff>
      <xdr:row>19</xdr:row>
      <xdr:rowOff>161365</xdr:rowOff>
    </xdr:to>
    <xdr:cxnSp macro="">
      <xdr:nvCxnSpPr>
        <xdr:cNvPr id="9" name="Conector de Seta Reta 8">
          <a:extLst>
            <a:ext uri="{FF2B5EF4-FFF2-40B4-BE49-F238E27FC236}">
              <a16:creationId xmlns:a16="http://schemas.microsoft.com/office/drawing/2014/main" id="{D6C4749D-4A8A-4A5C-BE12-30F797DA9A55}"/>
            </a:ext>
          </a:extLst>
        </xdr:cNvPr>
        <xdr:cNvCxnSpPr/>
      </xdr:nvCxnSpPr>
      <xdr:spPr>
        <a:xfrm flipV="1">
          <a:off x="13691907" y="3081618"/>
          <a:ext cx="567018" cy="6325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8964</xdr:colOff>
      <xdr:row>15</xdr:row>
      <xdr:rowOff>154642</xdr:rowOff>
    </xdr:from>
    <xdr:to>
      <xdr:col>23</xdr:col>
      <xdr:colOff>0</xdr:colOff>
      <xdr:row>15</xdr:row>
      <xdr:rowOff>156882</xdr:rowOff>
    </xdr:to>
    <xdr:cxnSp macro="">
      <xdr:nvCxnSpPr>
        <xdr:cNvPr id="10" name="Conector de Seta Reta 9">
          <a:extLst>
            <a:ext uri="{FF2B5EF4-FFF2-40B4-BE49-F238E27FC236}">
              <a16:creationId xmlns:a16="http://schemas.microsoft.com/office/drawing/2014/main" id="{FAF3BC98-7480-40F8-9365-09CD388B3EDF}"/>
            </a:ext>
          </a:extLst>
        </xdr:cNvPr>
        <xdr:cNvCxnSpPr/>
      </xdr:nvCxnSpPr>
      <xdr:spPr>
        <a:xfrm>
          <a:off x="15525189" y="3031192"/>
          <a:ext cx="600636" cy="2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20170</xdr:colOff>
      <xdr:row>15</xdr:row>
      <xdr:rowOff>154642</xdr:rowOff>
    </xdr:from>
    <xdr:to>
      <xdr:col>26</xdr:col>
      <xdr:colOff>11206</xdr:colOff>
      <xdr:row>15</xdr:row>
      <xdr:rowOff>156882</xdr:rowOff>
    </xdr:to>
    <xdr:cxnSp macro="">
      <xdr:nvCxnSpPr>
        <xdr:cNvPr id="11" name="Conector de Seta Reta 10">
          <a:extLst>
            <a:ext uri="{FF2B5EF4-FFF2-40B4-BE49-F238E27FC236}">
              <a16:creationId xmlns:a16="http://schemas.microsoft.com/office/drawing/2014/main" id="{DE63EB41-4E3D-460C-8986-B421EA7ED3E6}"/>
            </a:ext>
          </a:extLst>
        </xdr:cNvPr>
        <xdr:cNvCxnSpPr/>
      </xdr:nvCxnSpPr>
      <xdr:spPr>
        <a:xfrm>
          <a:off x="17365195" y="3031192"/>
          <a:ext cx="600636" cy="2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11206</xdr:colOff>
      <xdr:row>16</xdr:row>
      <xdr:rowOff>22412</xdr:rowOff>
    </xdr:from>
    <xdr:to>
      <xdr:col>23</xdr:col>
      <xdr:colOff>11206</xdr:colOff>
      <xdr:row>22</xdr:row>
      <xdr:rowOff>156882</xdr:rowOff>
    </xdr:to>
    <xdr:cxnSp macro="">
      <xdr:nvCxnSpPr>
        <xdr:cNvPr id="12" name="Conector de Seta Reta 11">
          <a:extLst>
            <a:ext uri="{FF2B5EF4-FFF2-40B4-BE49-F238E27FC236}">
              <a16:creationId xmlns:a16="http://schemas.microsoft.com/office/drawing/2014/main" id="{C975EBDC-7047-47D0-8DA4-556E824DC4A7}"/>
            </a:ext>
          </a:extLst>
        </xdr:cNvPr>
        <xdr:cNvCxnSpPr/>
      </xdr:nvCxnSpPr>
      <xdr:spPr>
        <a:xfrm>
          <a:off x="15527431" y="3070412"/>
          <a:ext cx="609600" cy="11441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582706</xdr:colOff>
      <xdr:row>16</xdr:row>
      <xdr:rowOff>0</xdr:rowOff>
    </xdr:from>
    <xdr:to>
      <xdr:col>29</xdr:col>
      <xdr:colOff>567018</xdr:colOff>
      <xdr:row>16</xdr:row>
      <xdr:rowOff>29135</xdr:rowOff>
    </xdr:to>
    <xdr:cxnSp macro="">
      <xdr:nvCxnSpPr>
        <xdr:cNvPr id="13" name="Conector de Seta Reta 12">
          <a:extLst>
            <a:ext uri="{FF2B5EF4-FFF2-40B4-BE49-F238E27FC236}">
              <a16:creationId xmlns:a16="http://schemas.microsoft.com/office/drawing/2014/main" id="{340CED9C-BE6F-42A5-8EA4-50EA06CED394}"/>
            </a:ext>
          </a:extLst>
        </xdr:cNvPr>
        <xdr:cNvCxnSpPr/>
      </xdr:nvCxnSpPr>
      <xdr:spPr>
        <a:xfrm>
          <a:off x="19146931" y="3048000"/>
          <a:ext cx="1203512" cy="291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600636</xdr:colOff>
      <xdr:row>22</xdr:row>
      <xdr:rowOff>141194</xdr:rowOff>
    </xdr:from>
    <xdr:to>
      <xdr:col>33</xdr:col>
      <xdr:colOff>0</xdr:colOff>
      <xdr:row>23</xdr:row>
      <xdr:rowOff>11206</xdr:rowOff>
    </xdr:to>
    <xdr:cxnSp macro="">
      <xdr:nvCxnSpPr>
        <xdr:cNvPr id="14" name="Conector de Seta Reta 13">
          <a:extLst>
            <a:ext uri="{FF2B5EF4-FFF2-40B4-BE49-F238E27FC236}">
              <a16:creationId xmlns:a16="http://schemas.microsoft.com/office/drawing/2014/main" id="{F199C5D1-DCEE-486B-975B-01A0D6E5FE0D}"/>
            </a:ext>
          </a:extLst>
        </xdr:cNvPr>
        <xdr:cNvCxnSpPr/>
      </xdr:nvCxnSpPr>
      <xdr:spPr>
        <a:xfrm>
          <a:off x="17336061" y="4198844"/>
          <a:ext cx="4885764" cy="319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589429</xdr:colOff>
      <xdr:row>16</xdr:row>
      <xdr:rowOff>6724</xdr:rowOff>
    </xdr:from>
    <xdr:to>
      <xdr:col>32</xdr:col>
      <xdr:colOff>571501</xdr:colOff>
      <xdr:row>23</xdr:row>
      <xdr:rowOff>44823</xdr:rowOff>
    </xdr:to>
    <xdr:cxnSp macro="">
      <xdr:nvCxnSpPr>
        <xdr:cNvPr id="15" name="Conector de Seta Reta 14">
          <a:extLst>
            <a:ext uri="{FF2B5EF4-FFF2-40B4-BE49-F238E27FC236}">
              <a16:creationId xmlns:a16="http://schemas.microsoft.com/office/drawing/2014/main" id="{74AC7E06-D8C5-4996-9471-A9EBE930E005}"/>
            </a:ext>
          </a:extLst>
        </xdr:cNvPr>
        <xdr:cNvCxnSpPr/>
      </xdr:nvCxnSpPr>
      <xdr:spPr>
        <a:xfrm>
          <a:off x="21592054" y="3054724"/>
          <a:ext cx="591672" cy="12096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602876</xdr:colOff>
      <xdr:row>9</xdr:row>
      <xdr:rowOff>179294</xdr:rowOff>
    </xdr:from>
    <xdr:to>
      <xdr:col>32</xdr:col>
      <xdr:colOff>571500</xdr:colOff>
      <xdr:row>15</xdr:row>
      <xdr:rowOff>154642</xdr:rowOff>
    </xdr:to>
    <xdr:cxnSp macro="">
      <xdr:nvCxnSpPr>
        <xdr:cNvPr id="16" name="Conector de Seta Reta 15">
          <a:extLst>
            <a:ext uri="{FF2B5EF4-FFF2-40B4-BE49-F238E27FC236}">
              <a16:creationId xmlns:a16="http://schemas.microsoft.com/office/drawing/2014/main" id="{807BFA04-F0A9-4EED-93B0-8D1141142AA8}"/>
            </a:ext>
          </a:extLst>
        </xdr:cNvPr>
        <xdr:cNvCxnSpPr/>
      </xdr:nvCxnSpPr>
      <xdr:spPr>
        <a:xfrm flipV="1">
          <a:off x="19167101" y="1931894"/>
          <a:ext cx="3016624" cy="10992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587185</xdr:colOff>
      <xdr:row>10</xdr:row>
      <xdr:rowOff>0</xdr:rowOff>
    </xdr:from>
    <xdr:to>
      <xdr:col>32</xdr:col>
      <xdr:colOff>593911</xdr:colOff>
      <xdr:row>16</xdr:row>
      <xdr:rowOff>26895</xdr:rowOff>
    </xdr:to>
    <xdr:cxnSp macro="">
      <xdr:nvCxnSpPr>
        <xdr:cNvPr id="17" name="Conector de Seta Reta 16">
          <a:extLst>
            <a:ext uri="{FF2B5EF4-FFF2-40B4-BE49-F238E27FC236}">
              <a16:creationId xmlns:a16="http://schemas.microsoft.com/office/drawing/2014/main" id="{4ECC8FA1-B481-4CA0-A9B9-C9E6C2DF5B44}"/>
            </a:ext>
          </a:extLst>
        </xdr:cNvPr>
        <xdr:cNvCxnSpPr/>
      </xdr:nvCxnSpPr>
      <xdr:spPr>
        <a:xfrm flipV="1">
          <a:off x="21589810" y="1943100"/>
          <a:ext cx="616326" cy="11317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605115</xdr:colOff>
      <xdr:row>16</xdr:row>
      <xdr:rowOff>22412</xdr:rowOff>
    </xdr:from>
    <xdr:to>
      <xdr:col>35</xdr:col>
      <xdr:colOff>571500</xdr:colOff>
      <xdr:row>22</xdr:row>
      <xdr:rowOff>134471</xdr:rowOff>
    </xdr:to>
    <xdr:cxnSp macro="">
      <xdr:nvCxnSpPr>
        <xdr:cNvPr id="18" name="Conector de Seta Reta 17">
          <a:extLst>
            <a:ext uri="{FF2B5EF4-FFF2-40B4-BE49-F238E27FC236}">
              <a16:creationId xmlns:a16="http://schemas.microsoft.com/office/drawing/2014/main" id="{02D2F1B0-89D9-4C0E-8929-669D98B41FF9}"/>
            </a:ext>
          </a:extLst>
        </xdr:cNvPr>
        <xdr:cNvCxnSpPr/>
      </xdr:nvCxnSpPr>
      <xdr:spPr>
        <a:xfrm flipV="1">
          <a:off x="23436540" y="3070412"/>
          <a:ext cx="575985" cy="11217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13448</xdr:colOff>
      <xdr:row>9</xdr:row>
      <xdr:rowOff>181536</xdr:rowOff>
    </xdr:from>
    <xdr:to>
      <xdr:col>35</xdr:col>
      <xdr:colOff>600637</xdr:colOff>
      <xdr:row>16</xdr:row>
      <xdr:rowOff>73959</xdr:rowOff>
    </xdr:to>
    <xdr:cxnSp macro="">
      <xdr:nvCxnSpPr>
        <xdr:cNvPr id="19" name="Conector de Seta Reta 18">
          <a:extLst>
            <a:ext uri="{FF2B5EF4-FFF2-40B4-BE49-F238E27FC236}">
              <a16:creationId xmlns:a16="http://schemas.microsoft.com/office/drawing/2014/main" id="{C44D3B18-3DFC-4C27-8486-7EE9AB5C0136}"/>
            </a:ext>
          </a:extLst>
        </xdr:cNvPr>
        <xdr:cNvCxnSpPr/>
      </xdr:nvCxnSpPr>
      <xdr:spPr>
        <a:xfrm>
          <a:off x="23454473" y="1934136"/>
          <a:ext cx="587189" cy="11878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17929</xdr:colOff>
      <xdr:row>16</xdr:row>
      <xdr:rowOff>17929</xdr:rowOff>
    </xdr:from>
    <xdr:to>
      <xdr:col>39</xdr:col>
      <xdr:colOff>302558</xdr:colOff>
      <xdr:row>16</xdr:row>
      <xdr:rowOff>33618</xdr:rowOff>
    </xdr:to>
    <xdr:cxnSp macro="">
      <xdr:nvCxnSpPr>
        <xdr:cNvPr id="20" name="Conector de Seta Reta 19">
          <a:extLst>
            <a:ext uri="{FF2B5EF4-FFF2-40B4-BE49-F238E27FC236}">
              <a16:creationId xmlns:a16="http://schemas.microsoft.com/office/drawing/2014/main" id="{3E5189AC-AD1A-4CB6-8B7F-BDB9BCAB42ED}"/>
            </a:ext>
          </a:extLst>
        </xdr:cNvPr>
        <xdr:cNvCxnSpPr/>
      </xdr:nvCxnSpPr>
      <xdr:spPr>
        <a:xfrm>
          <a:off x="25287754" y="3065929"/>
          <a:ext cx="608479" cy="156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21</xdr:col>
      <xdr:colOff>404280</xdr:colOff>
      <xdr:row>35</xdr:row>
      <xdr:rowOff>2520</xdr:rowOff>
    </xdr:to>
    <xdr:graphicFrame macro="">
      <xdr:nvGraphicFramePr>
        <xdr:cNvPr id="2" name="Chart 1">
          <a:extLst>
            <a:ext uri="{FF2B5EF4-FFF2-40B4-BE49-F238E27FC236}">
              <a16:creationId xmlns:a16="http://schemas.microsoft.com/office/drawing/2014/main" id="{E32C0807-207D-4AA6-AEC6-FCB081CFD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3</xdr:col>
      <xdr:colOff>257175</xdr:colOff>
      <xdr:row>0</xdr:row>
      <xdr:rowOff>95250</xdr:rowOff>
    </xdr:from>
    <xdr:ext cx="971550" cy="828675"/>
    <xdr:pic>
      <xdr:nvPicPr>
        <xdr:cNvPr id="2" name="image4.jpg" descr="Logotipo De Saúde E Bem Estar Design De Logotipo De Centro ...">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Eduardo/Google%20Drive/Escritorio%20de%20Projetos/Modelos/02-Planejamento/Estimativas%20de%20Custos.xlsx" TargetMode="External"/><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arya/Downloads/241023-WBS-PROJETO-NI(Recuperado%20Automaticamente).xlsx" TargetMode="External"/><Relationship Id="rId1" Type="http://schemas.openxmlformats.org/officeDocument/2006/relationships/externalLinkPath" Target="/Users/marya/Downloads/241023-WBS-PROJETO-NI(Recuperado%20Automaticament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Eduardo/Dropbox/BDS%20-%20Projeto%20B3/Portfolio%20de%20Projetos.xlsm" TargetMode="External"/><Relationship Id="rId1" Type="http://schemas.openxmlformats.org/officeDocument/2006/relationships/externalLinkPath" Target="/Users/Eduardo/Dropbox/BDS%20-%20Projeto%20B3/Portfolio%20de%20Projetos.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AppData/Local/Packages/5319275A.WhatsAppDesktop_cv1g1gvanyjgm/LocalState/sessions/9C28DE2E94999613064BA0145682B3E9B0C7C8FD/transfers/2026-19/planilha_gestao_custos_ATUAL.xlsx" TargetMode="External"/><Relationship Id="rId2" Type="http://schemas.openxmlformats.org/officeDocument/2006/relationships/externalLinkPath" Target="file:///C:\Users\pedro\AppData\Local\Packages\5319275A.WhatsAppDesktop_cv1g1gvanyjgm\LocalState\sessions\9C28DE2E94999613064BA0145682B3E9B0C7C8FD\transfers\2026-19\planilha_gestao_custos_ATUAL.xlsx" TargetMode="External"/><Relationship Id="rId1" Type="http://schemas.openxmlformats.org/officeDocument/2006/relationships/externalLinkPath" Target="/Users/pedro/AppData/Local/Packages/5319275A.WhatsAppDesktop_cv1g1gvanyjgm/LocalState/sessions/9C28DE2E94999613064BA0145682B3E9B0C7C8FD/transfers/2026-19/planilha_gestao_custos_ATUAL.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AppData/Local/Packages/5319275A.WhatsAppDesktop_cv1g1gvanyjgm/LocalState/sessions/9C28DE2E94999613064BA0145682B3E9B0C7C8FD/transfers/2026-19/Se&#231;&#227;o%2005-1%20Planilha%20de%20gest&#227;o%20de%20risco.xls" TargetMode="External"/><Relationship Id="rId2" Type="http://schemas.openxmlformats.org/officeDocument/2006/relationships/externalLinkPath" Target="file:///C:\Users\pedro\AppData\Local\Packages\5319275A.WhatsAppDesktop_cv1g1gvanyjgm\LocalState\sessions\9C28DE2E94999613064BA0145682B3E9B0C7C8FD\transfers\2026-19\Se&#231;&#227;o%2005-1%20Planilha%20de%20gest&#227;o%20de%20risco.xls" TargetMode="External"/><Relationship Id="rId1" Type="http://schemas.openxmlformats.org/officeDocument/2006/relationships/externalLinkPath" Target="/Users/pedro/AppData/Local/Packages/5319275A.WhatsAppDesktop_cv1g1gvanyjgm/LocalState/sessions/9C28DE2E94999613064BA0145682B3E9B0C7C8FD/transfers/2026-19/Se&#231;&#227;o%2005-1%20Planilha%20de%20gest&#227;o%20de%20ris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ect Charter"/>
      <sheetName val="WBS-MACRO-ATIVIDADE"/>
      <sheetName val="WBS_Detalhado (ordem etapas)"/>
      <sheetName val="WBS_Detalhado (ordem depend)"/>
      <sheetName val="Gráfico de Gantt"/>
      <sheetName val="SAM SRM"/>
      <sheetName val="Comunicação"/>
      <sheetName val="PV_dependência"/>
      <sheetName val="Cronograma_de_Custos (2)"/>
    </sheetNames>
    <sheetDataSet>
      <sheetData sheetId="0" refreshError="1"/>
      <sheetData sheetId="1" refreshError="1"/>
      <sheetData sheetId="2" refreshError="1"/>
      <sheetData sheetId="3" refreshError="1"/>
      <sheetData sheetId="4">
        <row r="5">
          <cell r="G5">
            <v>45160</v>
          </cell>
        </row>
        <row r="6">
          <cell r="G6">
            <v>1</v>
          </cell>
        </row>
      </sheetData>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rcamento_Previsto"/>
      <sheetName val="Custos_Reais"/>
      <sheetName val="Analise_Custos"/>
      <sheetName val="Graficos"/>
    </sheetNames>
    <sheetDataSet>
      <sheetData sheetId="0">
        <row r="4">
          <cell r="F4">
            <v>8000</v>
          </cell>
        </row>
        <row r="5">
          <cell r="F5">
            <v>2000</v>
          </cell>
        </row>
        <row r="6">
          <cell r="F6">
            <v>2000</v>
          </cell>
        </row>
        <row r="7">
          <cell r="F7">
            <v>13800</v>
          </cell>
        </row>
        <row r="8">
          <cell r="F8">
            <v>800</v>
          </cell>
        </row>
        <row r="9">
          <cell r="F9">
            <v>2000</v>
          </cell>
        </row>
        <row r="10">
          <cell r="F10">
            <v>5700</v>
          </cell>
        </row>
        <row r="11">
          <cell r="F11">
            <v>2499.9900000000002</v>
          </cell>
        </row>
        <row r="12">
          <cell r="F12">
            <v>2499.9900000000002</v>
          </cell>
        </row>
        <row r="13">
          <cell r="F13">
            <v>2500</v>
          </cell>
        </row>
        <row r="14">
          <cell r="F14">
            <v>2500</v>
          </cell>
        </row>
        <row r="15">
          <cell r="F15">
            <v>1250</v>
          </cell>
        </row>
        <row r="16">
          <cell r="F16">
            <v>9500</v>
          </cell>
        </row>
        <row r="17">
          <cell r="F17">
            <v>2500</v>
          </cell>
        </row>
        <row r="18">
          <cell r="F18">
            <v>3000</v>
          </cell>
        </row>
        <row r="19">
          <cell r="F19">
            <v>10000</v>
          </cell>
        </row>
        <row r="20">
          <cell r="F20">
            <v>8500</v>
          </cell>
        </row>
        <row r="21">
          <cell r="F21">
            <v>2500</v>
          </cell>
        </row>
        <row r="22">
          <cell r="F22">
            <v>1500</v>
          </cell>
        </row>
        <row r="23">
          <cell r="F23">
            <v>1500</v>
          </cell>
        </row>
        <row r="24">
          <cell r="F24">
            <v>10500</v>
          </cell>
        </row>
        <row r="25">
          <cell r="F25">
            <v>3500</v>
          </cell>
        </row>
        <row r="26">
          <cell r="F26">
            <v>3500</v>
          </cell>
        </row>
        <row r="27">
          <cell r="F27">
            <v>1000</v>
          </cell>
        </row>
        <row r="28">
          <cell r="F28">
            <v>500</v>
          </cell>
        </row>
        <row r="29">
          <cell r="F29">
            <v>500</v>
          </cell>
        </row>
        <row r="30">
          <cell r="F30">
            <v>1500</v>
          </cell>
        </row>
        <row r="31">
          <cell r="F31">
            <v>1000</v>
          </cell>
        </row>
        <row r="32">
          <cell r="F32">
            <v>1500</v>
          </cell>
        </row>
        <row r="33">
          <cell r="F33">
            <v>500</v>
          </cell>
        </row>
        <row r="34">
          <cell r="F34">
            <v>6900</v>
          </cell>
        </row>
        <row r="35">
          <cell r="F35">
            <v>6000</v>
          </cell>
        </row>
        <row r="36">
          <cell r="F36">
            <v>5000</v>
          </cell>
        </row>
        <row r="37">
          <cell r="F37">
            <v>9500</v>
          </cell>
        </row>
        <row r="38">
          <cell r="F38">
            <v>1000</v>
          </cell>
        </row>
      </sheetData>
      <sheetData sheetId="1">
        <row r="4">
          <cell r="F4">
            <v>8000</v>
          </cell>
        </row>
      </sheetData>
      <sheetData sheetId="2">
        <row r="4">
          <cell r="D4">
            <v>8000</v>
          </cell>
        </row>
      </sheetData>
      <sheetData sheetId="3">
        <row r="2">
          <cell r="B2" t="str">
            <v>Previsto (R$)</v>
          </cell>
          <cell r="C2" t="str">
            <v>Real (R$)</v>
          </cell>
        </row>
        <row r="3">
          <cell r="A3" t="str">
            <v>Definir objetivo</v>
          </cell>
          <cell r="B3">
            <v>8000</v>
          </cell>
          <cell r="C3">
            <v>8000</v>
          </cell>
        </row>
        <row r="4">
          <cell r="A4" t="str">
            <v>Alinhar estratégia</v>
          </cell>
          <cell r="B4">
            <v>2000</v>
          </cell>
          <cell r="C4">
            <v>2200</v>
          </cell>
        </row>
        <row r="5">
          <cell r="A5" t="str">
            <v>Formalizar projeto</v>
          </cell>
          <cell r="B5">
            <v>2000</v>
          </cell>
          <cell r="C5">
            <v>1900</v>
          </cell>
        </row>
        <row r="6">
          <cell r="A6" t="str">
            <v>Identificar stakeholders</v>
          </cell>
          <cell r="B6">
            <v>13800</v>
          </cell>
          <cell r="C6">
            <v>13800</v>
          </cell>
        </row>
        <row r="7">
          <cell r="A7" t="str">
            <v>Comunicar patrocinadores</v>
          </cell>
          <cell r="B7">
            <v>800</v>
          </cell>
          <cell r="C7">
            <v>1000</v>
          </cell>
        </row>
        <row r="8">
          <cell r="A8" t="str">
            <v>Gerir stakeholders</v>
          </cell>
          <cell r="B8">
            <v>2000</v>
          </cell>
          <cell r="C8">
            <v>1800</v>
          </cell>
        </row>
        <row r="9">
          <cell r="A9" t="str">
            <v>Alocar investimento</v>
          </cell>
          <cell r="B9">
            <v>5700</v>
          </cell>
          <cell r="C9">
            <v>5700</v>
          </cell>
        </row>
        <row r="10">
          <cell r="A10" t="str">
            <v>Definir infraestrutura</v>
          </cell>
          <cell r="B10">
            <v>2499.9900000000002</v>
          </cell>
          <cell r="C10">
            <v>2699.99</v>
          </cell>
        </row>
        <row r="11">
          <cell r="A11" t="str">
            <v>Definir datas</v>
          </cell>
          <cell r="B11">
            <v>2499.9900000000002</v>
          </cell>
          <cell r="C11">
            <v>2399.9899999999998</v>
          </cell>
        </row>
        <row r="12">
          <cell r="A12" t="str">
            <v>Definir planos</v>
          </cell>
          <cell r="B12">
            <v>2500</v>
          </cell>
          <cell r="C12">
            <v>2500</v>
          </cell>
        </row>
        <row r="13">
          <cell r="A13" t="str">
            <v>Mapear fontes</v>
          </cell>
          <cell r="B13">
            <v>2500</v>
          </cell>
          <cell r="C13">
            <v>2300</v>
          </cell>
        </row>
        <row r="14">
          <cell r="A14" t="str">
            <v>Selecionar bases de dados</v>
          </cell>
          <cell r="B14">
            <v>1250</v>
          </cell>
          <cell r="C14">
            <v>1400</v>
          </cell>
        </row>
        <row r="15">
          <cell r="A15" t="str">
            <v>Especificar coleta</v>
          </cell>
          <cell r="B15">
            <v>9500</v>
          </cell>
          <cell r="C15">
            <v>9975</v>
          </cell>
        </row>
        <row r="16">
          <cell r="A16" t="str">
            <v>Limpar dados</v>
          </cell>
          <cell r="B16">
            <v>2500</v>
          </cell>
          <cell r="C16">
            <v>2250</v>
          </cell>
        </row>
        <row r="17">
          <cell r="A17" t="str">
            <v>Padronizar dados</v>
          </cell>
          <cell r="B17">
            <v>3000</v>
          </cell>
          <cell r="C17">
            <v>3000</v>
          </cell>
        </row>
        <row r="18">
          <cell r="A18" t="str">
            <v>Desenhar jornada</v>
          </cell>
          <cell r="B18">
            <v>10000</v>
          </cell>
          <cell r="C18">
            <v>10800</v>
          </cell>
        </row>
        <row r="19">
          <cell r="A19" t="str">
            <v>Criar dashboards</v>
          </cell>
          <cell r="B19">
            <v>8500</v>
          </cell>
          <cell r="C19">
            <v>7990</v>
          </cell>
        </row>
        <row r="20">
          <cell r="A20" t="str">
            <v>Criar mapas interativos</v>
          </cell>
          <cell r="B20">
            <v>2500</v>
          </cell>
          <cell r="C20">
            <v>2500</v>
          </cell>
        </row>
        <row r="21">
          <cell r="A21" t="str">
            <v>Modelar banco de dados</v>
          </cell>
          <cell r="B21">
            <v>1500</v>
          </cell>
          <cell r="C21">
            <v>1500</v>
          </cell>
        </row>
        <row r="22">
          <cell r="A22" t="str">
            <v>Desenvolver aplicação SaaS</v>
          </cell>
          <cell r="B22">
            <v>1500</v>
          </cell>
          <cell r="C22">
            <v>1725</v>
          </cell>
        </row>
        <row r="23">
          <cell r="A23" t="str">
            <v>Criar UrbanScore</v>
          </cell>
          <cell r="B23">
            <v>10500</v>
          </cell>
          <cell r="C23">
            <v>11760</v>
          </cell>
        </row>
        <row r="24">
          <cell r="A24" t="str">
            <v>Criar UrbanRisk</v>
          </cell>
          <cell r="B24">
            <v>3500</v>
          </cell>
          <cell r="C24">
            <v>3395</v>
          </cell>
        </row>
        <row r="25">
          <cell r="A25" t="str">
            <v>Criar UrbanGrowth</v>
          </cell>
          <cell r="B25">
            <v>3500</v>
          </cell>
          <cell r="C25">
            <v>3500</v>
          </cell>
        </row>
        <row r="26">
          <cell r="A26" t="str">
            <v>Exportar dados</v>
          </cell>
          <cell r="B26">
            <v>1000</v>
          </cell>
          <cell r="C26">
            <v>900</v>
          </cell>
        </row>
        <row r="27">
          <cell r="A27" t="str">
            <v>Visualizar gráficos</v>
          </cell>
          <cell r="B27">
            <v>500</v>
          </cell>
          <cell r="C27">
            <v>600</v>
          </cell>
        </row>
        <row r="28">
          <cell r="A28" t="str">
            <v>Implementar segurança</v>
          </cell>
          <cell r="B28">
            <v>500</v>
          </cell>
          <cell r="C28">
            <v>500</v>
          </cell>
        </row>
        <row r="29">
          <cell r="A29" t="str">
            <v>Validar funções</v>
          </cell>
          <cell r="B29">
            <v>1500</v>
          </cell>
          <cell r="C29">
            <v>1500</v>
          </cell>
        </row>
        <row r="30">
          <cell r="A30" t="str">
            <v>Corrigir bugs</v>
          </cell>
          <cell r="B30">
            <v>1000</v>
          </cell>
          <cell r="C30">
            <v>1300</v>
          </cell>
        </row>
        <row r="31">
          <cell r="A31" t="str">
            <v>Configurar produção</v>
          </cell>
          <cell r="B31">
            <v>1500</v>
          </cell>
          <cell r="C31">
            <v>1395</v>
          </cell>
        </row>
        <row r="32">
          <cell r="A32" t="str">
            <v>Encerrar MVP</v>
          </cell>
          <cell r="B32">
            <v>500</v>
          </cell>
          <cell r="C32">
            <v>500</v>
          </cell>
        </row>
        <row r="33">
          <cell r="A33" t="str">
            <v>Validar algoritmos</v>
          </cell>
          <cell r="B33">
            <v>6900</v>
          </cell>
          <cell r="C33">
            <v>7452</v>
          </cell>
        </row>
        <row r="34">
          <cell r="A34" t="str">
            <v>Melhorar interface</v>
          </cell>
          <cell r="B34">
            <v>6000</v>
          </cell>
          <cell r="C34">
            <v>5520</v>
          </cell>
        </row>
        <row r="35">
          <cell r="A35" t="str">
            <v>Criar documentação</v>
          </cell>
          <cell r="B35">
            <v>5000</v>
          </cell>
          <cell r="C35">
            <v>5000</v>
          </cell>
        </row>
        <row r="36">
          <cell r="A36" t="str">
            <v>Ativar planos</v>
          </cell>
          <cell r="B36">
            <v>9500</v>
          </cell>
          <cell r="C36">
            <v>10070</v>
          </cell>
        </row>
        <row r="37">
          <cell r="A37" t="str">
            <v>Fazer deploy final</v>
          </cell>
          <cell r="B37">
            <v>1000</v>
          </cell>
          <cell r="C37">
            <v>1000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pa"/>
      <sheetName val="Identificar"/>
      <sheetName val="Qualificar"/>
      <sheetName val="Quantificar"/>
      <sheetName val="Histórico de evolução(não)"/>
      <sheetName val="Sensibilidade ao Risco"/>
    </sheetNames>
    <sheetDataSet>
      <sheetData sheetId="0"/>
      <sheetData sheetId="1">
        <row r="4">
          <cell r="A4" t="str">
            <v>UrbanScore</v>
          </cell>
        </row>
        <row r="9">
          <cell r="D9" t="str">
            <v>Como resultado de queda no servidor</v>
          </cell>
          <cell r="E9" t="str">
            <v>Pode ocorrer sistema fora do ar</v>
          </cell>
          <cell r="F9" t="str">
            <v>Usuários não conseguirão acessar a plataforma</v>
          </cell>
          <cell r="G9" t="str">
            <v>DevOps / Infraestrutura</v>
          </cell>
        </row>
        <row r="10">
          <cell r="D10" t="str">
            <v>Como resultado de erro no desenvolvimento</v>
          </cell>
          <cell r="E10" t="str">
            <v>Pode ocorrer falha nas funcionalidades</v>
          </cell>
          <cell r="F10" t="str">
            <v>Usuário pode ter dificuldade para usar o sistema</v>
          </cell>
          <cell r="G10" t="str">
            <v>Desenvolvedor Web</v>
          </cell>
        </row>
        <row r="11">
          <cell r="D11" t="str">
            <v>Como resultado de backup não realizado corretamente</v>
          </cell>
          <cell r="E11" t="str">
            <v>Pode ocorrer perda de dados importantes</v>
          </cell>
          <cell r="F11" t="str">
            <v>O projeto pode precisar refazer informações</v>
          </cell>
          <cell r="G11" t="str">
            <v>DevOps / Infraestrutura</v>
          </cell>
        </row>
        <row r="12">
          <cell r="D12" t="str">
            <v>Como resultado de exclusão ou corrupção de arquivos</v>
          </cell>
          <cell r="E12" t="str">
            <v>Pode ocorrer perda de documentos do projeto</v>
          </cell>
          <cell r="F12" t="str">
            <v>A equipe pode ter retrabalho</v>
          </cell>
          <cell r="G12" t="str">
            <v>Gerente do Projeto</v>
          </cell>
        </row>
        <row r="13">
          <cell r="D13" t="str">
            <v>Como resultado de falha na conexão com o banco</v>
          </cell>
          <cell r="E13" t="str">
            <v>Pode ocorrer lentidão ou erro nas consultas</v>
          </cell>
          <cell r="F13" t="str">
            <v>Os dashboards podem não carregar corretamente</v>
          </cell>
          <cell r="G13" t="str">
            <v>DBA / Banco de Dados</v>
          </cell>
        </row>
        <row r="14">
          <cell r="D14" t="str">
            <v>Como resultado do uso de hospedagem de baixo custo</v>
          </cell>
          <cell r="E14" t="str">
            <v>Pode ocorrer falta de recursos no servidor</v>
          </cell>
          <cell r="F14" t="str">
            <v>O sistema pode ficar lento</v>
          </cell>
          <cell r="G14" t="str">
            <v>DevOps / Infraestrutura</v>
          </cell>
        </row>
        <row r="15">
          <cell r="D15" t="str">
            <v>Como resultado de senha fraca ou falha de autenticação</v>
          </cell>
          <cell r="E15" t="str">
            <v>Pode ocorrer acesso não autorizado</v>
          </cell>
          <cell r="F15" t="str">
            <v>Informações podem ser expostas</v>
          </cell>
          <cell r="G15" t="str">
            <v>Analista de Segurança</v>
          </cell>
        </row>
        <row r="16">
          <cell r="D16" t="str">
            <v>Como resultado de bases desatualizadas ou incompletas</v>
          </cell>
          <cell r="E16" t="str">
            <v>Pode ocorrer análise errada dos bairros e cidades</v>
          </cell>
          <cell r="F16" t="str">
            <v>Os resultados podem perder confiança</v>
          </cell>
          <cell r="G16" t="str">
            <v>Analista de Dados</v>
          </cell>
        </row>
        <row r="17">
          <cell r="D17" t="str">
            <v>Como resultado de erro na integração com fontes externas</v>
          </cell>
          <cell r="E17" t="str">
            <v>Pode ocorrer falha na coleta automática</v>
          </cell>
          <cell r="F17" t="str">
            <v>O sistema pode ficar sem dados atualizados</v>
          </cell>
          <cell r="G17" t="str">
            <v>Desenvolvedor Backend</v>
          </cell>
        </row>
        <row r="18">
          <cell r="D18" t="str">
            <v>Como resultado de telas mal ajustadas</v>
          </cell>
          <cell r="E18" t="str">
            <v>Pode ocorrer dificuldade de navegação</v>
          </cell>
          <cell r="F18" t="str">
            <v>O usuário pode abandonar a plataforma</v>
          </cell>
          <cell r="G18" t="str">
            <v>Designer UX/UI</v>
          </cell>
        </row>
        <row r="19">
          <cell r="D19" t="str">
            <v>Como resultado de erro na função de exportar dados</v>
          </cell>
          <cell r="E19" t="str">
            <v>Pode ocorrer falha ao gerar relatórios</v>
          </cell>
          <cell r="F19" t="str">
            <v>O usuário não conseguirá salvar as análises</v>
          </cell>
          <cell r="G19" t="str">
            <v>Desenvolvedor Web</v>
          </cell>
        </row>
        <row r="20">
          <cell r="D20" t="str">
            <v>Como resultado de bug nas bibliotecas de gráficos</v>
          </cell>
          <cell r="E20" t="str">
            <v>Pode ocorrer gráfico incorreto ou não carregado</v>
          </cell>
          <cell r="F20" t="str">
            <v>A análise visual pode ficar prejudicada</v>
          </cell>
          <cell r="G20" t="str">
            <v>Desenvolvedor Frontend</v>
          </cell>
        </row>
        <row r="21">
          <cell r="D21" t="str">
            <v>Como resultado de erro nos modelos UrbanScore, UrbanRisk e UrbanGrowth</v>
          </cell>
          <cell r="E21" t="str">
            <v>Pode ocorrer resultado errado nas previsões</v>
          </cell>
          <cell r="F21" t="str">
            <v>A decisão do usuário pode ser prejudicada</v>
          </cell>
          <cell r="G21" t="str">
            <v>Cientista de Dados</v>
          </cell>
        </row>
        <row r="22">
          <cell r="D22" t="str">
            <v>Como resultado de falha no deploy final</v>
          </cell>
          <cell r="E22" t="str">
            <v>Pode ocorrer problema ao colocar o sistema no ar</v>
          </cell>
          <cell r="F22" t="str">
            <v>O lançamento do MVP pode atrasar</v>
          </cell>
          <cell r="G22" t="str">
            <v>DevOps / Infraestrutura</v>
          </cell>
        </row>
        <row r="23">
          <cell r="D23" t="str">
            <v>Como resultado de documentação incompleta</v>
          </cell>
          <cell r="E23" t="str">
            <v>Pode ocorrer dificuldade para corrigir problemas futuros</v>
          </cell>
          <cell r="F23" t="str">
            <v>A manutenção do sistema ficará mais difícil</v>
          </cell>
          <cell r="G23" t="str">
            <v>Analista de Documentação</v>
          </cell>
        </row>
      </sheetData>
      <sheetData sheetId="2"/>
      <sheetData sheetId="3">
        <row r="8">
          <cell r="H8" t="str">
            <v>5 dias</v>
          </cell>
        </row>
        <row r="9">
          <cell r="G9">
            <v>12000</v>
          </cell>
          <cell r="H9" t="str">
            <v>7 dias</v>
          </cell>
        </row>
        <row r="10">
          <cell r="G10">
            <v>8000</v>
          </cell>
          <cell r="H10" t="str">
            <v>4 dias</v>
          </cell>
        </row>
        <row r="11">
          <cell r="G11">
            <v>15000</v>
          </cell>
          <cell r="H11" t="str">
            <v>10 dias</v>
          </cell>
        </row>
        <row r="12">
          <cell r="G12">
            <v>10000</v>
          </cell>
          <cell r="H12" t="str">
            <v>5 dias</v>
          </cell>
        </row>
        <row r="13">
          <cell r="G13">
            <v>20000</v>
          </cell>
          <cell r="H13" t="str">
            <v>12 dias</v>
          </cell>
        </row>
        <row r="14">
          <cell r="G14">
            <v>5000</v>
          </cell>
          <cell r="H14" t="str">
            <v>3 dias</v>
          </cell>
        </row>
        <row r="15">
          <cell r="G15">
            <v>25000</v>
          </cell>
          <cell r="H15" t="str">
            <v>15 dias</v>
          </cell>
        </row>
        <row r="16">
          <cell r="G16">
            <v>18000</v>
          </cell>
          <cell r="H16" t="str">
            <v>10 dias</v>
          </cell>
        </row>
        <row r="17">
          <cell r="G17">
            <v>12000</v>
          </cell>
          <cell r="H17" t="str">
            <v>6 dias</v>
          </cell>
        </row>
        <row r="18">
          <cell r="G18">
            <v>4000</v>
          </cell>
          <cell r="H18" t="str">
            <v>2 dias</v>
          </cell>
        </row>
        <row r="19">
          <cell r="G19">
            <v>6000</v>
          </cell>
          <cell r="H19" t="str">
            <v>3 dias</v>
          </cell>
        </row>
        <row r="20">
          <cell r="G20">
            <v>7000</v>
          </cell>
          <cell r="H20" t="str">
            <v>4 dias</v>
          </cell>
        </row>
        <row r="21">
          <cell r="G21">
            <v>30000</v>
          </cell>
          <cell r="H21" t="str">
            <v>20 dias</v>
          </cell>
        </row>
        <row r="22">
          <cell r="G22">
            <v>10000</v>
          </cell>
          <cell r="H22" t="str">
            <v>5 dias</v>
          </cell>
        </row>
        <row r="23">
          <cell r="G23">
            <v>2000</v>
          </cell>
          <cell r="H23" t="str">
            <v>1 dia</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edro Augusto" refreshedDate="46150.027176851851" refreshedVersion="8" recordCount="65" xr:uid="{00000000-000A-0000-FFFF-FFFF00000000}">
  <cacheSource type="worksheet">
    <worksheetSource ref="B9:J74" sheet="WBS_Detalhado (ordem etapas)"/>
  </cacheSource>
  <cacheFields count="9">
    <cacheField name="Ref" numFmtId="49">
      <sharedItems count="65">
        <s v="1"/>
        <s v="1.1"/>
        <s v="1.1.1"/>
        <s v="1.1.2"/>
        <s v="1.1.3"/>
        <s v="1.2"/>
        <s v="1.2.1"/>
        <s v="1.2.2"/>
        <s v="1.2.3"/>
        <s v="1.3"/>
        <s v="1.3.1"/>
        <s v="1.3.2"/>
        <s v="1.4"/>
        <s v="1.4.1"/>
        <s v="2"/>
        <s v="2.1"/>
        <s v="2.1.1"/>
        <s v="2.2"/>
        <s v="2.2.1"/>
        <s v="2.2.2"/>
        <s v="2.3"/>
        <s v="2.3.1"/>
        <s v="2.3.2"/>
        <s v="2.3.3"/>
        <s v="3"/>
        <s v="3.1"/>
        <s v="3.1.1"/>
        <s v="3.2"/>
        <s v="3.2.1"/>
        <s v="3.2.2"/>
        <s v="4"/>
        <s v="4.1"/>
        <s v="4.1.1"/>
        <s v="4.2"/>
        <s v="4.2.1"/>
        <s v="4.3"/>
        <s v="4.3.1"/>
        <s v="4.3.2"/>
        <s v="4.3.3"/>
        <s v="4.4"/>
        <s v="4.4.1"/>
        <s v="4.4.2"/>
        <s v="5"/>
        <s v="5.1"/>
        <s v="5.1.1"/>
        <s v="5.2"/>
        <s v="5.2.1"/>
        <s v="5.2.2"/>
        <s v="5.3"/>
        <s v="5.3.1"/>
        <s v="5.4"/>
        <s v="5.4.1"/>
        <s v="6"/>
        <s v="6.1"/>
        <s v="6.1.1"/>
        <s v="6.2"/>
        <s v="6.2.1"/>
        <s v="6.3"/>
        <s v="6.3.1"/>
        <s v="6.4"/>
        <s v="6.4.1"/>
        <s v="6.5"/>
        <s v="6.5.1"/>
        <s v="6.6"/>
        <s v="6.6.1"/>
      </sharedItems>
    </cacheField>
    <cacheField name="Etapas – Atividades - " numFmtId="0">
      <sharedItems count="65">
        <s v="Iniciação e planejamento"/>
        <s v="Iniciação"/>
        <s v="Definição do objetivo"/>
        <s v="Alinhamento Estratégico"/>
        <s v="Formalização do project charter"/>
        <s v="Stakeholders"/>
        <s v="Identificação de stakeholders"/>
        <s v="Plano de comunicação com patrocinadores"/>
        <s v="Gestão de stakeholders"/>
        <s v="Orçamento e Recursos"/>
        <s v="Alocação do investimento"/>
        <s v="Infraestrutura tecnológica"/>
        <s v="Cronograma Detalhado"/>
        <s v="Definição das datas"/>
        <s v="Levantamento de Requisitos e Dados"/>
        <s v="Requisito de Negócios"/>
        <s v="Definição das regras dos planos (Básico, Pro e Premium)"/>
        <s v="Definição de requisitos detalhado"/>
        <s v="Mapeamento de fontes"/>
        <s v="Seleção de bases do IBGE, INMET, Segurança pública e receita federal (CNPJ)"/>
        <s v="Pipeline de dados"/>
        <s v="Especificação dos processos de coleta"/>
        <s v="Limpeza"/>
        <s v="Padronização periódica"/>
        <s v="Design e experiência do usuário (UX/UI)"/>
        <s v="Fluxos de navegação"/>
        <s v="Desenho da jornada para análise de bairros e cidades"/>
        <s v="Protótipos interativos"/>
        <s v="Criação de telas para dashboards"/>
        <s v="Mapas interativos no figma"/>
        <s v="Arquitetura e desenvolvimento técnico"/>
        <s v="Estruturação do backend"/>
        <s v="Modelagem do banco de dados territorial centralizado"/>
        <s v="Desenvolvimento frontend"/>
        <s v="Implementação da aplicação Web SaaS respensiva"/>
        <s v="Módulos Analíticos"/>
        <s v="UrbanScore: Algoritmo de potencial econônomico (0-100)"/>
        <s v="UrbanRisk: Modelo de avaliação de risco territoriais"/>
        <s v="UrbanGrowth: Modelagem estatística de séries temporais para previsões"/>
        <s v="Relatórios"/>
        <s v="Sistema de exportação de dados"/>
        <s v="Visualização de graficos"/>
        <s v="Qualidade, segurança e lançamento"/>
        <s v="Segurança e conformidade"/>
        <s v="Implementação de autenticação, logs e proteção"/>
        <s v="Testes de MVP"/>
        <s v="Validação das funções essenciais"/>
        <s v="Correção de bugs"/>
        <s v="Implantação (Go-Live)"/>
        <s v="Configuração do ambiente de produção em nuvem de baixo custo"/>
        <s v="Entrega Final"/>
        <s v="Encerramento da fase de desenvolvimento do MVP"/>
        <s v="Finalização e Entrega do MVP"/>
        <s v="Homologação dos Módulos analíticos"/>
        <s v="Validação final dos algoritmos UrbanScore, UrbanRisk e UrbanGrowth com dados reais."/>
        <s v="Ajustes de UX Baseados em Feedback"/>
        <s v="Implementação de melhorias rápidas na interface após rodada de testes de usabilidade."/>
        <s v="Treinamento e Documentação Técnica"/>
        <s v="Elaboração de guias de uso da plataforma e documentação da arquitetura do banco de dados."/>
        <s v="Configuração de Assinaturas e Acessos"/>
        <s v="Ativação das regras de negócio e controle de uso para os planos Básico, Pro e Premium"/>
        <s v="Publicação em Ambiente de Produção"/>
        <s v="Deploy final da aplicação web em infraestrutura de nuvem de baixo custo"/>
        <s v="Encerramento do Ciclo de Desenvolvimento"/>
        <s v="Formalização da entrega da versão funcional (MVP) dentro do prazo estabelecido (27/05/2026)"/>
      </sharedItems>
    </cacheField>
    <cacheField name="Dependência" numFmtId="0">
      <sharedItems containsBlank="1" count="33">
        <m/>
        <s v="-"/>
        <s v="1.1"/>
        <s v="1.1.1, 1.1.2"/>
        <s v="1.1.1"/>
        <s v="1.1.2"/>
        <s v="1.3"/>
        <s v="1.1.3"/>
        <s v="1.3.1"/>
        <s v="1.3.2"/>
        <s v="2.1"/>
        <s v="2.2"/>
        <s v="2.2.1"/>
        <s v="2.3"/>
        <s v="2.3.1"/>
        <s v="2.3.2"/>
        <s v="3.1"/>
        <s v="3.2"/>
        <s v="3.2.1"/>
        <s v="4.1"/>
        <s v="4.2"/>
        <s v="4.3"/>
        <s v="4.4"/>
        <s v="5.1"/>
        <s v="5.2"/>
        <s v="5.2.1"/>
        <s v="5.3"/>
        <s v="5.4"/>
        <s v="6.1"/>
        <s v="6.2"/>
        <s v="6.3"/>
        <s v="6.4"/>
        <s v="6.5.1"/>
      </sharedItems>
    </cacheField>
    <cacheField name="Data de inicio" numFmtId="0">
      <sharedItems containsNonDate="0" containsDate="1" containsString="0" containsBlank="1" minDate="2026-02-16T00:00:00" maxDate="2026-06-19T00:00:00"/>
    </cacheField>
    <cacheField name="Data final" numFmtId="0">
      <sharedItems containsNonDate="0" containsDate="1" containsString="0" containsBlank="1" minDate="2026-02-18T00:00:00" maxDate="2026-06-20T00:00:00"/>
    </cacheField>
    <cacheField name="Duração em dias" numFmtId="0">
      <sharedItems containsString="0" containsBlank="1" containsNumber="1" containsInteger="1" minValue="0" maxValue="11"/>
    </cacheField>
    <cacheField name="Responsável" numFmtId="0">
      <sharedItems containsBlank="1" count="9">
        <m/>
        <s v="-"/>
        <s v="Henrique Jorge Martins Figueiredo"/>
        <s v="Pedro Augusto da Silva Macedo"/>
        <s v="Luiz Eduardo Souza Rocha"/>
        <s v="Cássio Gonçalves Gama"/>
        <s v="Time Técnico"/>
        <s v="Renan Damprelli Cardoso da Silva"/>
        <s v="Henrique Figueiredo"/>
      </sharedItems>
    </cacheField>
    <cacheField name="Recursos                                    " numFmtId="0">
      <sharedItems containsBlank="1"/>
    </cacheField>
    <cacheField name="Custos" numFmtId="0">
      <sharedItems containsBlank="1" containsMixedTypes="1" containsNumber="1" containsInteger="1" minValue="5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x v="0"/>
    <x v="0"/>
    <m/>
    <m/>
    <m/>
    <x v="0"/>
    <m/>
    <m/>
  </r>
  <r>
    <x v="1"/>
    <x v="1"/>
    <x v="1"/>
    <d v="2026-02-16T00:00:00"/>
    <d v="2026-02-23T00:00:00"/>
    <n v="7"/>
    <x v="1"/>
    <s v="-"/>
    <n v="8000"/>
  </r>
  <r>
    <x v="2"/>
    <x v="2"/>
    <x v="2"/>
    <d v="2026-02-16T00:00:00"/>
    <d v="2026-02-18T00:00:00"/>
    <n v="2"/>
    <x v="2"/>
    <s v="Pessoas"/>
    <n v="2000"/>
  </r>
  <r>
    <x v="3"/>
    <x v="3"/>
    <x v="2"/>
    <d v="2026-02-19T00:00:00"/>
    <d v="2026-02-20T00:00:00"/>
    <n v="1"/>
    <x v="2"/>
    <s v="Pessoas"/>
    <n v="2000"/>
  </r>
  <r>
    <x v="4"/>
    <x v="4"/>
    <x v="3"/>
    <d v="2026-02-21T00:00:00"/>
    <d v="2026-02-23T00:00:00"/>
    <n v="2"/>
    <x v="3"/>
    <s v="Pessoas"/>
    <n v="4000"/>
  </r>
  <r>
    <x v="5"/>
    <x v="5"/>
    <x v="1"/>
    <d v="2026-02-24T00:00:00"/>
    <d v="2026-03-02T00:00:00"/>
    <n v="6"/>
    <x v="1"/>
    <s v="-"/>
    <n v="13800"/>
  </r>
  <r>
    <x v="6"/>
    <x v="6"/>
    <x v="4"/>
    <d v="2026-02-24T00:00:00"/>
    <d v="2026-02-25T00:00:00"/>
    <n v="1"/>
    <x v="4"/>
    <s v="Pessoas"/>
    <n v="800"/>
  </r>
  <r>
    <x v="7"/>
    <x v="7"/>
    <x v="5"/>
    <d v="2026-02-26T00:00:00"/>
    <d v="2026-02-27T00:00:00"/>
    <n v="1"/>
    <x v="4"/>
    <s v="Pessoas"/>
    <n v="2000"/>
  </r>
  <r>
    <x v="8"/>
    <x v="8"/>
    <x v="6"/>
    <d v="2026-03-02T00:00:00"/>
    <d v="2026-03-02T00:00:00"/>
    <n v="0"/>
    <x v="4"/>
    <s v="Pessoas"/>
    <n v="11000"/>
  </r>
  <r>
    <x v="9"/>
    <x v="9"/>
    <x v="1"/>
    <d v="2026-03-03T00:00:00"/>
    <d v="2026-03-09T00:00:00"/>
    <n v="6"/>
    <x v="1"/>
    <s v="-"/>
    <n v="5700"/>
  </r>
  <r>
    <x v="10"/>
    <x v="10"/>
    <x v="7"/>
    <d v="2026-03-03T00:00:00"/>
    <d v="2026-03-05T00:00:00"/>
    <n v="2"/>
    <x v="3"/>
    <s v="Recursos Próprios"/>
    <n v="2500"/>
  </r>
  <r>
    <x v="11"/>
    <x v="11"/>
    <x v="8"/>
    <d v="2026-03-06T00:00:00"/>
    <d v="2026-03-09T00:00:00"/>
    <n v="3"/>
    <x v="2"/>
    <s v="Serviços de Nuvem"/>
    <n v="3200"/>
  </r>
  <r>
    <x v="12"/>
    <x v="12"/>
    <x v="1"/>
    <d v="2026-03-10T00:00:00"/>
    <d v="2026-03-13T00:00:00"/>
    <n v="3"/>
    <x v="1"/>
    <s v="-"/>
    <n v="2500"/>
  </r>
  <r>
    <x v="13"/>
    <x v="13"/>
    <x v="9"/>
    <d v="2026-03-10T00:00:00"/>
    <d v="2026-03-13T00:00:00"/>
    <n v="3"/>
    <x v="2"/>
    <s v="Ferramenta de Gestão"/>
    <n v="2500"/>
  </r>
  <r>
    <x v="14"/>
    <x v="14"/>
    <x v="0"/>
    <m/>
    <m/>
    <m/>
    <x v="0"/>
    <m/>
    <n v="30000"/>
  </r>
  <r>
    <x v="15"/>
    <x v="15"/>
    <x v="1"/>
    <d v="2026-03-16T00:00:00"/>
    <d v="2026-03-20T00:00:00"/>
    <n v="4"/>
    <x v="1"/>
    <s v="-"/>
    <n v="2500"/>
  </r>
  <r>
    <x v="16"/>
    <x v="16"/>
    <x v="10"/>
    <d v="2026-03-16T00:00:00"/>
    <d v="2026-03-20T00:00:00"/>
    <n v="4"/>
    <x v="5"/>
    <s v="Pessoas"/>
    <n v="2500"/>
  </r>
  <r>
    <x v="17"/>
    <x v="17"/>
    <x v="1"/>
    <d v="2026-03-23T00:00:00"/>
    <d v="2026-04-03T00:00:00"/>
    <n v="11"/>
    <x v="1"/>
    <s v="-"/>
    <n v="2500"/>
  </r>
  <r>
    <x v="18"/>
    <x v="18"/>
    <x v="11"/>
    <d v="2026-03-23T00:00:00"/>
    <d v="2026-03-27T00:00:00"/>
    <n v="4"/>
    <x v="5"/>
    <s v="Pessoas"/>
    <n v="1250"/>
  </r>
  <r>
    <x v="19"/>
    <x v="19"/>
    <x v="12"/>
    <d v="2026-03-30T00:00:00"/>
    <d v="2026-04-03T00:00:00"/>
    <n v="4"/>
    <x v="5"/>
    <s v="Pessoas"/>
    <n v="1250"/>
  </r>
  <r>
    <x v="20"/>
    <x v="20"/>
    <x v="1"/>
    <d v="2026-04-06T00:00:00"/>
    <d v="2026-04-17T00:00:00"/>
    <n v="11"/>
    <x v="1"/>
    <s v="-"/>
    <n v="9500"/>
  </r>
  <r>
    <x v="21"/>
    <x v="21"/>
    <x v="13"/>
    <d v="2026-04-06T00:00:00"/>
    <d v="2026-04-10T00:00:00"/>
    <n v="4"/>
    <x v="6"/>
    <s v="Pessoas"/>
    <n v="2500"/>
  </r>
  <r>
    <x v="22"/>
    <x v="22"/>
    <x v="14"/>
    <d v="2026-04-13T00:00:00"/>
    <d v="2026-04-15T00:00:00"/>
    <n v="2"/>
    <x v="6"/>
    <s v="Pessoas"/>
    <n v="3000"/>
  </r>
  <r>
    <x v="23"/>
    <x v="23"/>
    <x v="15"/>
    <d v="2026-04-16T00:00:00"/>
    <d v="2026-04-17T00:00:00"/>
    <n v="1"/>
    <x v="6"/>
    <s v="Pessoas"/>
    <n v="4000"/>
  </r>
  <r>
    <x v="24"/>
    <x v="24"/>
    <x v="0"/>
    <m/>
    <m/>
    <m/>
    <x v="0"/>
    <m/>
    <n v="14500"/>
  </r>
  <r>
    <x v="25"/>
    <x v="25"/>
    <x v="1"/>
    <d v="2026-04-20T00:00:00"/>
    <d v="2026-04-24T00:00:00"/>
    <n v="5"/>
    <x v="1"/>
    <s v="-"/>
    <n v="10000"/>
  </r>
  <r>
    <x v="26"/>
    <x v="26"/>
    <x v="16"/>
    <d v="2026-04-20T00:00:00"/>
    <d v="2026-04-24T00:00:00"/>
    <n v="5"/>
    <x v="7"/>
    <s v="Pessoas"/>
    <n v="10000"/>
  </r>
  <r>
    <x v="27"/>
    <x v="27"/>
    <x v="1"/>
    <d v="2026-04-27T00:00:00"/>
    <d v="2026-05-08T00:00:00"/>
    <n v="10"/>
    <x v="1"/>
    <s v="-"/>
    <n v="8500"/>
  </r>
  <r>
    <x v="28"/>
    <x v="28"/>
    <x v="17"/>
    <d v="2026-04-27T00:00:00"/>
    <d v="2026-05-01T00:00:00"/>
    <n v="5"/>
    <x v="7"/>
    <s v="Pessoas"/>
    <n v="2500"/>
  </r>
  <r>
    <x v="29"/>
    <x v="29"/>
    <x v="18"/>
    <d v="2026-05-04T00:00:00"/>
    <d v="2026-05-08T00:00:00"/>
    <n v="5"/>
    <x v="7"/>
    <s v="Figma"/>
    <n v="6000"/>
  </r>
  <r>
    <x v="30"/>
    <x v="30"/>
    <x v="0"/>
    <m/>
    <m/>
    <m/>
    <x v="0"/>
    <m/>
    <n v="18500"/>
  </r>
  <r>
    <x v="31"/>
    <x v="31"/>
    <x v="1"/>
    <d v="2026-05-11T00:00:00"/>
    <d v="2026-05-15T00:00:00"/>
    <n v="5"/>
    <x v="1"/>
    <s v="-"/>
    <n v="1500"/>
  </r>
  <r>
    <x v="32"/>
    <x v="32"/>
    <x v="19"/>
    <d v="2026-05-11T00:00:00"/>
    <d v="2026-05-15T00:00:00"/>
    <n v="5"/>
    <x v="6"/>
    <s v="DB Territorial"/>
    <n v="1500"/>
  </r>
  <r>
    <x v="33"/>
    <x v="33"/>
    <x v="1"/>
    <d v="2026-05-11T00:00:00"/>
    <d v="2026-05-15T00:00:00"/>
    <n v="5"/>
    <x v="1"/>
    <s v="-"/>
    <n v="1500"/>
  </r>
  <r>
    <x v="34"/>
    <x v="34"/>
    <x v="20"/>
    <d v="2026-05-11T00:00:00"/>
    <d v="2026-05-15T00:00:00"/>
    <n v="5"/>
    <x v="6"/>
    <s v="Nuvem/Hospedagem"/>
    <n v="1500"/>
  </r>
  <r>
    <x v="35"/>
    <x v="35"/>
    <x v="1"/>
    <d v="2026-05-18T00:00:00"/>
    <d v="2026-05-22T00:00:00"/>
    <n v="5"/>
    <x v="1"/>
    <s v="-"/>
    <n v="10500"/>
  </r>
  <r>
    <x v="36"/>
    <x v="36"/>
    <x v="21"/>
    <d v="2026-05-18T00:00:00"/>
    <d v="2026-05-19T00:00:00"/>
    <n v="2"/>
    <x v="6"/>
    <s v="Modelos Estatísticos"/>
    <n v="3500"/>
  </r>
  <r>
    <x v="37"/>
    <x v="37"/>
    <x v="21"/>
    <d v="2026-05-20T00:00:00"/>
    <d v="2026-05-21T00:00:00"/>
    <n v="2"/>
    <x v="6"/>
    <s v="Modelos Estatísticos"/>
    <n v="3500"/>
  </r>
  <r>
    <x v="38"/>
    <x v="38"/>
    <x v="21"/>
    <d v="2026-05-22T00:00:00"/>
    <d v="2026-05-22T00:00:00"/>
    <n v="1"/>
    <x v="6"/>
    <s v="Modelos Estatísticos"/>
    <n v="3500"/>
  </r>
  <r>
    <x v="39"/>
    <x v="39"/>
    <x v="1"/>
    <d v="2026-05-25T00:00:00"/>
    <d v="2026-05-27T00:00:00"/>
    <n v="3"/>
    <x v="1"/>
    <s v="-"/>
    <n v="1000"/>
  </r>
  <r>
    <x v="40"/>
    <x v="40"/>
    <x v="22"/>
    <d v="2026-05-25T00:00:00"/>
    <d v="2026-05-26T00:00:00"/>
    <n v="2"/>
    <x v="6"/>
    <s v="Bibliotecas de Exportação"/>
    <n v="500"/>
  </r>
  <r>
    <x v="41"/>
    <x v="41"/>
    <x v="22"/>
    <d v="2026-05-27T00:00:00"/>
    <d v="2026-05-27T00:00:00"/>
    <n v="1"/>
    <x v="6"/>
    <s v="Bibliotecas de Gráficos"/>
    <n v="500"/>
  </r>
  <r>
    <x v="42"/>
    <x v="42"/>
    <x v="0"/>
    <m/>
    <m/>
    <m/>
    <x v="0"/>
    <m/>
    <n v="15000"/>
  </r>
  <r>
    <x v="43"/>
    <x v="43"/>
    <x v="1"/>
    <d v="2026-05-28T00:00:00"/>
    <d v="2026-06-03T00:00:00"/>
    <n v="5"/>
    <x v="1"/>
    <s v="-"/>
    <n v="500"/>
  </r>
  <r>
    <x v="44"/>
    <x v="44"/>
    <x v="23"/>
    <d v="2026-05-28T00:00:00"/>
    <d v="2026-06-03T00:00:00"/>
    <n v="5"/>
    <x v="6"/>
    <s v="Protocolos SSL/Logs"/>
    <n v="500"/>
  </r>
  <r>
    <x v="45"/>
    <x v="45"/>
    <x v="1"/>
    <d v="2026-06-04T00:00:00"/>
    <d v="2026-06-10T00:00:00"/>
    <n v="5"/>
    <x v="1"/>
    <s v="-"/>
    <n v="1500"/>
  </r>
  <r>
    <x v="46"/>
    <x v="46"/>
    <x v="24"/>
    <d v="2026-06-04T00:00:00"/>
    <d v="2026-06-08T00:00:00"/>
    <n v="3"/>
    <x v="6"/>
    <s v="Ambiente de Homologação"/>
    <n v="1000"/>
  </r>
  <r>
    <x v="47"/>
    <x v="47"/>
    <x v="25"/>
    <d v="2026-06-09T00:00:00"/>
    <d v="2026-06-10T00:00:00"/>
    <n v="2"/>
    <x v="6"/>
    <s v="Pessoas"/>
    <n v="500"/>
  </r>
  <r>
    <x v="48"/>
    <x v="48"/>
    <x v="1"/>
    <d v="2026-06-11T00:00:00"/>
    <d v="2026-06-17T00:00:00"/>
    <n v="5"/>
    <x v="1"/>
    <s v="-"/>
    <n v="1500"/>
  </r>
  <r>
    <x v="49"/>
    <x v="49"/>
    <x v="26"/>
    <d v="2026-06-11T00:00:00"/>
    <d v="2026-06-17T00:00:00"/>
    <n v="5"/>
    <x v="6"/>
    <s v="Infraestrutura Cloud"/>
    <n v="1500"/>
  </r>
  <r>
    <x v="50"/>
    <x v="50"/>
    <x v="1"/>
    <d v="2026-06-18T00:00:00"/>
    <d v="2026-06-19T00:00:00"/>
    <n v="2"/>
    <x v="1"/>
    <s v="-"/>
    <n v="500"/>
  </r>
  <r>
    <x v="51"/>
    <x v="51"/>
    <x v="27"/>
    <d v="2026-06-18T00:00:00"/>
    <d v="2026-06-19T00:00:00"/>
    <n v="2"/>
    <x v="8"/>
    <s v="Documentação"/>
    <n v="500"/>
  </r>
  <r>
    <x v="52"/>
    <x v="52"/>
    <x v="0"/>
    <m/>
    <m/>
    <m/>
    <x v="0"/>
    <m/>
    <n v="4000"/>
  </r>
  <r>
    <x v="53"/>
    <x v="53"/>
    <x v="1"/>
    <d v="2026-05-18T00:00:00"/>
    <d v="2026-05-19T00:00:00"/>
    <n v="2"/>
    <x v="1"/>
    <s v="Dados Reais"/>
    <n v="6900"/>
  </r>
  <r>
    <x v="54"/>
    <x v="54"/>
    <x v="28"/>
    <d v="2026-05-18T00:00:00"/>
    <d v="2026-05-19T00:00:00"/>
    <n v="2"/>
    <x v="5"/>
    <s v="Pessoas"/>
    <n v="6900"/>
  </r>
  <r>
    <x v="55"/>
    <x v="55"/>
    <x v="1"/>
    <d v="2026-05-20T00:00:00"/>
    <d v="2026-05-21T00:00:00"/>
    <n v="2"/>
    <x v="1"/>
    <s v="Pessoas"/>
    <n v="6000"/>
  </r>
  <r>
    <x v="56"/>
    <x v="56"/>
    <x v="29"/>
    <d v="2026-05-20T00:00:00"/>
    <d v="2026-05-21T00:00:00"/>
    <n v="2"/>
    <x v="7"/>
    <s v="Ferramentas Design"/>
    <n v="6000"/>
  </r>
  <r>
    <x v="57"/>
    <x v="57"/>
    <x v="1"/>
    <d v="2026-05-22T00:00:00"/>
    <d v="2026-05-22T00:00:00"/>
    <n v="1"/>
    <x v="1"/>
    <s v="Pessoas"/>
    <n v="5000"/>
  </r>
  <r>
    <x v="58"/>
    <x v="58"/>
    <x v="30"/>
    <d v="2026-05-22T00:00:00"/>
    <d v="2026-05-22T00:00:00"/>
    <n v="1"/>
    <x v="2"/>
    <s v="Documentação"/>
    <n v="5000"/>
  </r>
  <r>
    <x v="59"/>
    <x v="59"/>
    <x v="1"/>
    <d v="2026-05-25T00:00:00"/>
    <d v="2026-05-26T00:00:00"/>
    <n v="2"/>
    <x v="1"/>
    <s v="Pessoas"/>
    <n v="9500"/>
  </r>
  <r>
    <x v="60"/>
    <x v="60"/>
    <x v="31"/>
    <d v="2026-05-25T00:00:00"/>
    <d v="2026-05-26T00:00:00"/>
    <n v="2"/>
    <x v="3"/>
    <s v="Regras de Assinatura"/>
    <n v="9500"/>
  </r>
  <r>
    <x v="61"/>
    <x v="61"/>
    <x v="1"/>
    <d v="2026-05-27T00:00:00"/>
    <d v="2026-05-27T00:00:00"/>
    <n v="1"/>
    <x v="1"/>
    <s v="Cloud de Baixo Custo"/>
    <n v="1000"/>
  </r>
  <r>
    <x v="62"/>
    <x v="62"/>
    <x v="30"/>
    <d v="2026-05-27T00:00:00"/>
    <d v="2026-05-27T00:00:00"/>
    <n v="1"/>
    <x v="2"/>
    <s v="Termo de Encerramento"/>
    <n v="500"/>
  </r>
  <r>
    <x v="63"/>
    <x v="63"/>
    <x v="1"/>
    <d v="2026-05-27T00:00:00"/>
    <d v="2026-05-27T00:00:00"/>
    <n v="0"/>
    <x v="1"/>
    <s v="-"/>
    <s v="-"/>
  </r>
  <r>
    <x v="64"/>
    <x v="64"/>
    <x v="32"/>
    <d v="2026-05-27T00:00:00"/>
    <d v="2026-05-27T00:00:00"/>
    <n v="0"/>
    <x v="1"/>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V_dependência" cacheId="8" applyNumberFormats="0" applyBorderFormats="0" applyFontFormats="0" applyPatternFormats="0" applyAlignmentFormats="0" applyWidthHeightFormats="0" dataCaption="" updatedVersion="8" compact="0" compactData="0">
  <location ref="A3:E69" firstHeaderRow="1" firstDataRow="1" firstDataCol="4"/>
  <pivotFields count="9">
    <pivotField name="Ref" axis="axisRow" compact="0" numFmtId="49" outline="0" multipleItemSelectionAllowed="1" showAll="0" sortType="ascending">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Etapas – Atividades - " axis="axisRow" compact="0" outline="0" multipleItemSelectionAllowed="1" showAll="0" sortType="ascending" defaultSubtotal="0">
      <items count="65">
        <item x="55"/>
        <item x="3"/>
        <item x="10"/>
        <item x="30"/>
        <item x="60"/>
        <item x="59"/>
        <item x="49"/>
        <item x="47"/>
        <item x="28"/>
        <item x="12"/>
        <item x="13"/>
        <item x="16"/>
        <item x="17"/>
        <item x="2"/>
        <item x="62"/>
        <item x="26"/>
        <item x="33"/>
        <item x="24"/>
        <item x="58"/>
        <item x="51"/>
        <item x="63"/>
        <item x="50"/>
        <item x="21"/>
        <item x="31"/>
        <item x="52"/>
        <item x="25"/>
        <item x="64"/>
        <item x="4"/>
        <item x="8"/>
        <item x="53"/>
        <item x="6"/>
        <item x="48"/>
        <item x="34"/>
        <item x="44"/>
        <item x="56"/>
        <item x="11"/>
        <item x="1"/>
        <item x="0"/>
        <item x="14"/>
        <item x="22"/>
        <item x="29"/>
        <item x="18"/>
        <item x="32"/>
        <item x="35"/>
        <item x="9"/>
        <item x="23"/>
        <item x="20"/>
        <item x="7"/>
        <item x="27"/>
        <item x="61"/>
        <item x="42"/>
        <item x="39"/>
        <item x="15"/>
        <item x="43"/>
        <item x="19"/>
        <item x="40"/>
        <item x="5"/>
        <item x="45"/>
        <item x="57"/>
        <item x="38"/>
        <item x="37"/>
        <item x="36"/>
        <item x="46"/>
        <item x="54"/>
        <item x="41"/>
      </items>
    </pivotField>
    <pivotField name="Dependência" axis="axisRow" compact="0" outline="0" multipleItemSelectionAllowed="1" showAll="0" sortType="ascending" defaultSubtotal="0">
      <items count="33">
        <item x="1"/>
        <item x="2"/>
        <item x="4"/>
        <item x="3"/>
        <item x="5"/>
        <item x="7"/>
        <item x="6"/>
        <item x="8"/>
        <item x="9"/>
        <item x="10"/>
        <item x="11"/>
        <item x="12"/>
        <item x="13"/>
        <item x="14"/>
        <item x="15"/>
        <item x="16"/>
        <item x="17"/>
        <item x="18"/>
        <item x="19"/>
        <item x="20"/>
        <item x="21"/>
        <item x="22"/>
        <item x="23"/>
        <item x="24"/>
        <item x="25"/>
        <item x="26"/>
        <item x="27"/>
        <item x="28"/>
        <item x="29"/>
        <item x="30"/>
        <item x="31"/>
        <item x="32"/>
        <item x="0"/>
      </items>
    </pivotField>
    <pivotField name="Data de inicio" compact="0" outline="0" multipleItemSelectionAllowed="1" showAll="0"/>
    <pivotField name="Data final" compact="0" outline="0" multipleItemSelectionAllowed="1" showAll="0"/>
    <pivotField name="Duração em dias" compact="0" outline="0" multipleItemSelectionAllowed="1" showAll="0"/>
    <pivotField name="Responsável" axis="axisRow" compact="0" outline="0" multipleItemSelectionAllowed="1" showAll="0" sortType="ascending" defaultSubtotal="0">
      <items count="9">
        <item x="1"/>
        <item x="5"/>
        <item x="8"/>
        <item x="2"/>
        <item x="4"/>
        <item x="3"/>
        <item x="7"/>
        <item x="6"/>
        <item x="0"/>
      </items>
    </pivotField>
    <pivotField name="Recursos                                    " compact="0" outline="0" multipleItemSelectionAllowed="1" showAll="0"/>
    <pivotField name="Custos" dataField="1" compact="0" outline="0" multipleItemSelectionAllowed="1" showAll="0"/>
  </pivotFields>
  <rowFields count="4">
    <field x="2"/>
    <field x="6"/>
    <field x="1"/>
    <field x="0"/>
  </rowFields>
  <rowItems count="66">
    <i>
      <x/>
      <x/>
      <x/>
      <x v="55"/>
    </i>
    <i r="2">
      <x v="5"/>
      <x v="59"/>
    </i>
    <i r="2">
      <x v="9"/>
      <x v="12"/>
    </i>
    <i r="2">
      <x v="12"/>
      <x v="17"/>
    </i>
    <i r="2">
      <x v="16"/>
      <x v="33"/>
    </i>
    <i r="2">
      <x v="20"/>
      <x v="63"/>
    </i>
    <i r="2">
      <x v="21"/>
      <x v="50"/>
    </i>
    <i r="2">
      <x v="23"/>
      <x v="31"/>
    </i>
    <i r="2">
      <x v="25"/>
      <x v="25"/>
    </i>
    <i r="2">
      <x v="29"/>
      <x v="53"/>
    </i>
    <i r="2">
      <x v="31"/>
      <x v="48"/>
    </i>
    <i r="2">
      <x v="36"/>
      <x v="1"/>
    </i>
    <i r="2">
      <x v="43"/>
      <x v="35"/>
    </i>
    <i r="2">
      <x v="44"/>
      <x v="9"/>
    </i>
    <i r="2">
      <x v="46"/>
      <x v="20"/>
    </i>
    <i r="2">
      <x v="48"/>
      <x v="27"/>
    </i>
    <i r="2">
      <x v="49"/>
      <x v="61"/>
    </i>
    <i r="2">
      <x v="51"/>
      <x v="39"/>
    </i>
    <i r="2">
      <x v="52"/>
      <x v="15"/>
    </i>
    <i r="2">
      <x v="53"/>
      <x v="43"/>
    </i>
    <i r="2">
      <x v="56"/>
      <x v="5"/>
    </i>
    <i r="2">
      <x v="57"/>
      <x v="45"/>
    </i>
    <i r="2">
      <x v="58"/>
      <x v="57"/>
    </i>
    <i>
      <x v="1"/>
      <x v="3"/>
      <x v="1"/>
      <x v="3"/>
    </i>
    <i r="2">
      <x v="13"/>
      <x v="2"/>
    </i>
    <i>
      <x v="2"/>
      <x v="4"/>
      <x v="30"/>
      <x v="6"/>
    </i>
    <i>
      <x v="3"/>
      <x v="5"/>
      <x v="27"/>
      <x v="4"/>
    </i>
    <i>
      <x v="4"/>
      <x v="4"/>
      <x v="47"/>
      <x v="7"/>
    </i>
    <i>
      <x v="5"/>
      <x v="5"/>
      <x v="2"/>
      <x v="10"/>
    </i>
    <i>
      <x v="6"/>
      <x v="4"/>
      <x v="28"/>
      <x v="8"/>
    </i>
    <i>
      <x v="7"/>
      <x v="3"/>
      <x v="35"/>
      <x v="11"/>
    </i>
    <i>
      <x v="8"/>
      <x v="3"/>
      <x v="10"/>
      <x v="13"/>
    </i>
    <i>
      <x v="9"/>
      <x v="1"/>
      <x v="11"/>
      <x v="16"/>
    </i>
    <i>
      <x v="10"/>
      <x v="1"/>
      <x v="41"/>
      <x v="18"/>
    </i>
    <i>
      <x v="11"/>
      <x v="1"/>
      <x v="54"/>
      <x v="19"/>
    </i>
    <i>
      <x v="12"/>
      <x v="7"/>
      <x v="22"/>
      <x v="21"/>
    </i>
    <i>
      <x v="13"/>
      <x v="7"/>
      <x v="39"/>
      <x v="22"/>
    </i>
    <i>
      <x v="14"/>
      <x v="7"/>
      <x v="45"/>
      <x v="23"/>
    </i>
    <i>
      <x v="15"/>
      <x v="6"/>
      <x v="15"/>
      <x v="26"/>
    </i>
    <i>
      <x v="16"/>
      <x v="6"/>
      <x v="8"/>
      <x v="28"/>
    </i>
    <i>
      <x v="17"/>
      <x v="6"/>
      <x v="40"/>
      <x v="29"/>
    </i>
    <i>
      <x v="18"/>
      <x v="7"/>
      <x v="42"/>
      <x v="32"/>
    </i>
    <i>
      <x v="19"/>
      <x v="7"/>
      <x v="32"/>
      <x v="34"/>
    </i>
    <i>
      <x v="20"/>
      <x v="7"/>
      <x v="59"/>
      <x v="38"/>
    </i>
    <i r="2">
      <x v="60"/>
      <x v="37"/>
    </i>
    <i r="2">
      <x v="61"/>
      <x v="36"/>
    </i>
    <i>
      <x v="21"/>
      <x v="7"/>
      <x v="55"/>
      <x v="40"/>
    </i>
    <i r="2">
      <x v="64"/>
      <x v="41"/>
    </i>
    <i>
      <x v="22"/>
      <x v="7"/>
      <x v="33"/>
      <x v="44"/>
    </i>
    <i>
      <x v="23"/>
      <x v="7"/>
      <x v="62"/>
      <x v="46"/>
    </i>
    <i>
      <x v="24"/>
      <x v="7"/>
      <x v="7"/>
      <x v="47"/>
    </i>
    <i>
      <x v="25"/>
      <x v="7"/>
      <x v="6"/>
      <x v="49"/>
    </i>
    <i>
      <x v="26"/>
      <x v="2"/>
      <x v="19"/>
      <x v="51"/>
    </i>
    <i>
      <x v="27"/>
      <x v="1"/>
      <x v="63"/>
      <x v="54"/>
    </i>
    <i>
      <x v="28"/>
      <x v="6"/>
      <x v="34"/>
      <x v="56"/>
    </i>
    <i>
      <x v="29"/>
      <x v="3"/>
      <x v="14"/>
      <x v="62"/>
    </i>
    <i r="2">
      <x v="18"/>
      <x v="58"/>
    </i>
    <i>
      <x v="30"/>
      <x v="5"/>
      <x v="4"/>
      <x v="60"/>
    </i>
    <i>
      <x v="31"/>
      <x/>
      <x v="26"/>
      <x v="64"/>
    </i>
    <i>
      <x v="32"/>
      <x v="8"/>
      <x v="3"/>
      <x v="30"/>
    </i>
    <i r="2">
      <x v="17"/>
      <x v="24"/>
    </i>
    <i r="2">
      <x v="24"/>
      <x v="52"/>
    </i>
    <i r="2">
      <x v="37"/>
      <x/>
    </i>
    <i r="2">
      <x v="38"/>
      <x v="14"/>
    </i>
    <i r="2">
      <x v="50"/>
      <x v="42"/>
    </i>
    <i t="grand">
      <x/>
    </i>
  </rowItems>
  <colItems count="1">
    <i/>
  </colItems>
  <dataFields count="1">
    <dataField name="Soma de Custos"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F497A"/>
  </sheetPr>
  <dimension ref="I1:I1000"/>
  <sheetViews>
    <sheetView showGridLines="0" workbookViewId="0"/>
  </sheetViews>
  <sheetFormatPr defaultColWidth="12.5703125" defaultRowHeight="15" customHeight="1" x14ac:dyDescent="0.2"/>
  <cols>
    <col min="1" max="26" width="8.5703125" customWidth="1"/>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spans="9:9" ht="12.75" customHeight="1" x14ac:dyDescent="0.2"/>
    <row r="242" spans="9:9" ht="12.75" customHeight="1" x14ac:dyDescent="0.2"/>
    <row r="243" spans="9:9" ht="12.75" customHeight="1" x14ac:dyDescent="0.2"/>
    <row r="244" spans="9:9" ht="12.75" customHeight="1" x14ac:dyDescent="0.2"/>
    <row r="245" spans="9:9" ht="12.75" customHeight="1" x14ac:dyDescent="0.2"/>
    <row r="246" spans="9:9" ht="12.75" customHeight="1" x14ac:dyDescent="0.2"/>
    <row r="247" spans="9:9" ht="12.75" customHeight="1" x14ac:dyDescent="0.2"/>
    <row r="248" spans="9:9" ht="12.75" customHeight="1" x14ac:dyDescent="0.2"/>
    <row r="249" spans="9:9" ht="12.75" customHeight="1" x14ac:dyDescent="0.2"/>
    <row r="250" spans="9:9" ht="12.75" customHeight="1" x14ac:dyDescent="0.2"/>
    <row r="251" spans="9:9" ht="12.75" customHeight="1" x14ac:dyDescent="0.2"/>
    <row r="252" spans="9:9" ht="12.75" customHeight="1" x14ac:dyDescent="0.2"/>
    <row r="253" spans="9:9" ht="12.75" customHeight="1" x14ac:dyDescent="0.2">
      <c r="I253" s="1"/>
    </row>
    <row r="254" spans="9:9" ht="12.75" customHeight="1" x14ac:dyDescent="0.2"/>
    <row r="255" spans="9:9" ht="12.75" customHeight="1" x14ac:dyDescent="0.2"/>
    <row r="256" spans="9:9"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1000"/>
  <sheetViews>
    <sheetView showGridLines="0" workbookViewId="0"/>
  </sheetViews>
  <sheetFormatPr defaultColWidth="12.5703125" defaultRowHeight="15" customHeight="1" x14ac:dyDescent="0.2"/>
  <cols>
    <col min="1" max="1" width="3" customWidth="1"/>
    <col min="2" max="2" width="14.7109375" customWidth="1"/>
    <col min="3" max="26" width="8.5703125" customWidth="1"/>
  </cols>
  <sheetData>
    <row r="1" spans="1:24" ht="12.75" customHeight="1" x14ac:dyDescent="0.25">
      <c r="B1" s="2"/>
      <c r="Q1" s="3"/>
    </row>
    <row r="2" spans="1:24" ht="12.75" customHeight="1" x14ac:dyDescent="0.25">
      <c r="B2" s="2"/>
      <c r="Q2" s="3"/>
    </row>
    <row r="3" spans="1:24" ht="26.25" customHeight="1" x14ac:dyDescent="0.4">
      <c r="A3" s="184"/>
      <c r="B3" s="185"/>
      <c r="C3" s="5"/>
      <c r="D3" s="5"/>
      <c r="E3" s="5"/>
      <c r="F3" s="5"/>
      <c r="G3" s="5"/>
      <c r="H3" s="5"/>
      <c r="I3" s="5"/>
      <c r="J3" s="5"/>
      <c r="K3" s="5"/>
      <c r="L3" s="5"/>
      <c r="M3" s="5"/>
      <c r="N3" s="5"/>
      <c r="O3" s="5"/>
      <c r="P3" s="5"/>
      <c r="Q3" s="5"/>
      <c r="R3" s="5"/>
      <c r="S3" s="5"/>
      <c r="T3" s="5"/>
      <c r="U3" s="5"/>
    </row>
    <row r="4" spans="1:24" ht="26.25" customHeight="1" x14ac:dyDescent="0.4">
      <c r="A4" s="4"/>
      <c r="B4" s="4"/>
      <c r="C4" s="6"/>
      <c r="D4" s="6"/>
      <c r="E4" s="6"/>
      <c r="F4" s="6"/>
      <c r="G4" s="6"/>
      <c r="H4" s="6"/>
      <c r="I4" s="6"/>
      <c r="J4" s="6"/>
      <c r="K4" s="6"/>
      <c r="L4" s="6"/>
      <c r="M4" s="6"/>
      <c r="N4" s="6"/>
      <c r="O4" s="6"/>
      <c r="P4" s="6"/>
      <c r="Q4" s="6"/>
      <c r="R4" s="6"/>
      <c r="S4" s="6"/>
      <c r="T4" s="6"/>
      <c r="U4" s="6"/>
    </row>
    <row r="5" spans="1:24" ht="12.75" customHeight="1" x14ac:dyDescent="0.2"/>
    <row r="6" spans="1:24" ht="12.75" customHeight="1" x14ac:dyDescent="0.2"/>
    <row r="7" spans="1:24" ht="12.75" customHeight="1" x14ac:dyDescent="0.2"/>
    <row r="8" spans="1:24" ht="12.75" customHeight="1" x14ac:dyDescent="0.2"/>
    <row r="9" spans="1:24" ht="12.75" customHeight="1" x14ac:dyDescent="0.2"/>
    <row r="10" spans="1:24" ht="12.75" customHeight="1" x14ac:dyDescent="0.2"/>
    <row r="11" spans="1:24" ht="12.75" customHeight="1" x14ac:dyDescent="0.2"/>
    <row r="12" spans="1:24" ht="12.75" customHeight="1" x14ac:dyDescent="0.2"/>
    <row r="13" spans="1:24" ht="12.75" customHeight="1" x14ac:dyDescent="0.2"/>
    <row r="14" spans="1:24" ht="12.75" customHeight="1" x14ac:dyDescent="0.2"/>
    <row r="15" spans="1:24" ht="12.75" customHeight="1" x14ac:dyDescent="0.2"/>
    <row r="16" spans="1:24" ht="12.75" customHeight="1" x14ac:dyDescent="0.2">
      <c r="B16" s="3"/>
      <c r="C16" s="3"/>
      <c r="D16" s="3"/>
      <c r="E16" s="3"/>
      <c r="F16" s="3"/>
      <c r="G16" s="3"/>
      <c r="H16" s="3"/>
      <c r="I16" s="3"/>
      <c r="J16" s="3"/>
      <c r="K16" s="3"/>
      <c r="L16" s="3"/>
      <c r="M16" s="3"/>
      <c r="N16" s="3"/>
      <c r="O16" s="3"/>
      <c r="P16" s="3"/>
      <c r="Q16" s="3"/>
      <c r="R16" s="3"/>
      <c r="S16" s="3"/>
      <c r="T16" s="3"/>
      <c r="U16" s="3"/>
      <c r="V16" s="3"/>
      <c r="W16" s="3"/>
      <c r="X16" s="3"/>
    </row>
    <row r="17" spans="2:25" ht="12.75" customHeight="1" x14ac:dyDescent="0.2">
      <c r="B17" s="3"/>
      <c r="C17" s="3"/>
      <c r="D17" s="3"/>
      <c r="E17" s="3"/>
      <c r="F17" s="3"/>
      <c r="G17" s="3"/>
      <c r="H17" s="3"/>
      <c r="I17" s="3"/>
      <c r="J17" s="3"/>
      <c r="K17" s="3"/>
      <c r="L17" s="3"/>
      <c r="M17" s="3"/>
      <c r="N17" s="3"/>
      <c r="O17" s="3"/>
      <c r="P17" s="3"/>
      <c r="Q17" s="3"/>
      <c r="R17" s="3"/>
      <c r="S17" s="3"/>
      <c r="T17" s="3"/>
      <c r="U17" s="3"/>
      <c r="V17" s="3"/>
      <c r="W17" s="3"/>
      <c r="X17" s="3"/>
      <c r="Y17" s="7"/>
    </row>
    <row r="18" spans="2:25" ht="12.75" customHeight="1" x14ac:dyDescent="0.2">
      <c r="B18" s="3"/>
      <c r="C18" s="3"/>
      <c r="D18" s="3"/>
      <c r="E18" s="3"/>
      <c r="F18" s="3"/>
      <c r="G18" s="3"/>
      <c r="H18" s="3"/>
      <c r="I18" s="3"/>
      <c r="J18" s="3"/>
      <c r="K18" s="3"/>
      <c r="L18" s="3"/>
      <c r="M18" s="3"/>
      <c r="N18" s="3"/>
      <c r="O18" s="3"/>
      <c r="P18" s="3"/>
      <c r="Q18" s="3"/>
      <c r="R18" s="3"/>
      <c r="S18" s="3"/>
      <c r="T18" s="3"/>
      <c r="U18" s="3"/>
      <c r="V18" s="3"/>
      <c r="W18" s="3"/>
      <c r="X18" s="3"/>
      <c r="Y18" s="7"/>
    </row>
    <row r="19" spans="2:25" ht="12.75" customHeight="1" x14ac:dyDescent="0.2">
      <c r="B19" s="3"/>
      <c r="C19" s="3"/>
      <c r="D19" s="3"/>
      <c r="E19" s="3"/>
      <c r="F19" s="3"/>
      <c r="G19" s="3"/>
      <c r="H19" s="3"/>
      <c r="I19" s="3"/>
      <c r="J19" s="3"/>
      <c r="K19" s="3"/>
      <c r="L19" s="3"/>
      <c r="M19" s="3"/>
      <c r="N19" s="3"/>
      <c r="O19" s="3"/>
      <c r="P19" s="3"/>
      <c r="Q19" s="3"/>
      <c r="R19" s="3"/>
      <c r="S19" s="3"/>
      <c r="T19" s="3"/>
      <c r="U19" s="3"/>
      <c r="V19" s="3"/>
      <c r="W19" s="3"/>
      <c r="X19" s="3"/>
      <c r="Y19" s="7"/>
    </row>
    <row r="20" spans="2:25" ht="12.75" customHeight="1" x14ac:dyDescent="0.2">
      <c r="B20" s="3"/>
      <c r="C20" s="3"/>
      <c r="D20" s="3"/>
      <c r="E20" s="3"/>
      <c r="F20" s="3"/>
      <c r="G20" s="3"/>
      <c r="H20" s="3"/>
      <c r="I20" s="3"/>
      <c r="J20" s="3"/>
      <c r="K20" s="3"/>
      <c r="L20" s="3"/>
      <c r="M20" s="3"/>
      <c r="N20" s="3"/>
      <c r="O20" s="3"/>
      <c r="P20" s="3"/>
      <c r="Q20" s="3"/>
      <c r="R20" s="3"/>
      <c r="S20" s="3"/>
      <c r="T20" s="3"/>
      <c r="U20" s="3"/>
      <c r="V20" s="3"/>
      <c r="W20" s="3"/>
      <c r="X20" s="3"/>
      <c r="Y20" s="7"/>
    </row>
    <row r="21" spans="2:25" ht="12.75" customHeight="1" x14ac:dyDescent="0.2">
      <c r="B21" s="3"/>
      <c r="C21" s="3"/>
      <c r="D21" s="3"/>
      <c r="E21" s="3"/>
      <c r="F21" s="3"/>
      <c r="G21" s="3"/>
      <c r="H21" s="3"/>
      <c r="I21" s="3"/>
      <c r="J21" s="3"/>
      <c r="K21" s="3"/>
      <c r="L21" s="3"/>
      <c r="M21" s="3"/>
      <c r="N21" s="3"/>
      <c r="O21" s="3"/>
      <c r="P21" s="3"/>
      <c r="Q21" s="3"/>
      <c r="R21" s="3"/>
      <c r="S21" s="3"/>
      <c r="T21" s="3"/>
      <c r="U21" s="3"/>
      <c r="V21" s="3"/>
      <c r="W21" s="3"/>
      <c r="X21" s="3"/>
      <c r="Y21" s="7"/>
    </row>
    <row r="22" spans="2:25" ht="12.75" customHeight="1" x14ac:dyDescent="0.2">
      <c r="B22" s="3"/>
      <c r="C22" s="3"/>
      <c r="D22" s="3"/>
      <c r="E22" s="3"/>
      <c r="F22" s="3"/>
      <c r="G22" s="3"/>
      <c r="H22" s="3"/>
      <c r="I22" s="3"/>
      <c r="J22" s="3"/>
      <c r="K22" s="3"/>
      <c r="L22" s="3"/>
      <c r="M22" s="3"/>
      <c r="N22" s="3"/>
      <c r="O22" s="3"/>
      <c r="P22" s="3"/>
      <c r="Q22" s="3"/>
      <c r="R22" s="3"/>
      <c r="S22" s="3"/>
      <c r="T22" s="3"/>
      <c r="U22" s="3"/>
      <c r="V22" s="3"/>
      <c r="W22" s="3"/>
      <c r="X22" s="3"/>
      <c r="Y22" s="7"/>
    </row>
    <row r="23" spans="2:25" ht="12.75" customHeight="1" x14ac:dyDescent="0.2">
      <c r="B23" s="3"/>
      <c r="C23" s="3"/>
      <c r="D23" s="3"/>
      <c r="E23" s="3"/>
      <c r="F23" s="3"/>
      <c r="G23" s="3"/>
      <c r="H23" s="3"/>
      <c r="I23" s="3"/>
      <c r="J23" s="3"/>
      <c r="K23" s="3"/>
      <c r="L23" s="3"/>
      <c r="M23" s="3"/>
      <c r="N23" s="3"/>
      <c r="O23" s="3"/>
      <c r="P23" s="3"/>
      <c r="Q23" s="3"/>
      <c r="R23" s="3"/>
      <c r="S23" s="3"/>
      <c r="T23" s="3"/>
      <c r="U23" s="3"/>
      <c r="V23" s="3"/>
      <c r="W23" s="3"/>
      <c r="X23" s="3"/>
      <c r="Y23" s="7"/>
    </row>
    <row r="24" spans="2:25" ht="12.75" customHeight="1" x14ac:dyDescent="0.2">
      <c r="B24" s="3"/>
      <c r="C24" s="3"/>
      <c r="D24" s="3"/>
      <c r="E24" s="3"/>
      <c r="F24" s="3"/>
      <c r="G24" s="3"/>
      <c r="H24" s="3"/>
      <c r="I24" s="3"/>
      <c r="J24" s="3"/>
      <c r="K24" s="3"/>
      <c r="L24" s="3"/>
      <c r="M24" s="3"/>
      <c r="N24" s="3"/>
      <c r="O24" s="3"/>
      <c r="P24" s="3"/>
      <c r="Q24" s="3"/>
      <c r="R24" s="3"/>
      <c r="S24" s="3"/>
      <c r="T24" s="3"/>
      <c r="U24" s="3"/>
      <c r="V24" s="3"/>
      <c r="W24" s="3"/>
      <c r="X24" s="3"/>
      <c r="Y24" s="7"/>
    </row>
    <row r="25" spans="2:25" ht="12.75" customHeight="1" x14ac:dyDescent="0.2">
      <c r="B25" s="3"/>
      <c r="C25" s="3"/>
      <c r="D25" s="3"/>
      <c r="E25" s="3"/>
      <c r="F25" s="3"/>
      <c r="G25" s="3"/>
      <c r="H25" s="3"/>
      <c r="I25" s="3"/>
      <c r="J25" s="3"/>
      <c r="K25" s="3"/>
      <c r="L25" s="3"/>
      <c r="M25" s="3"/>
      <c r="N25" s="3"/>
      <c r="O25" s="3"/>
      <c r="P25" s="3"/>
      <c r="Q25" s="3"/>
      <c r="R25" s="3"/>
      <c r="S25" s="3"/>
      <c r="T25" s="3"/>
      <c r="U25" s="3"/>
      <c r="V25" s="3"/>
      <c r="W25" s="3"/>
      <c r="X25" s="3"/>
      <c r="Y25" s="7"/>
    </row>
    <row r="26" spans="2:25" ht="12.75" customHeight="1" x14ac:dyDescent="0.2">
      <c r="B26" s="3"/>
      <c r="C26" s="3"/>
      <c r="D26" s="3"/>
      <c r="E26" s="3"/>
      <c r="F26" s="3"/>
      <c r="G26" s="3"/>
      <c r="H26" s="3"/>
      <c r="I26" s="3"/>
      <c r="J26" s="3"/>
      <c r="K26" s="3"/>
      <c r="L26" s="3"/>
      <c r="M26" s="3"/>
      <c r="N26" s="3"/>
      <c r="O26" s="3"/>
      <c r="P26" s="3"/>
      <c r="Q26" s="3"/>
      <c r="R26" s="3"/>
      <c r="S26" s="3"/>
      <c r="T26" s="3"/>
      <c r="U26" s="3"/>
      <c r="V26" s="3"/>
      <c r="W26" s="3"/>
      <c r="X26" s="3"/>
      <c r="Y26" s="7"/>
    </row>
    <row r="27" spans="2:25" ht="12.75" customHeight="1" x14ac:dyDescent="0.2">
      <c r="B27" s="3"/>
      <c r="C27" s="3"/>
      <c r="D27" s="3"/>
      <c r="E27" s="3"/>
      <c r="F27" s="3"/>
      <c r="G27" s="3"/>
      <c r="H27" s="3"/>
      <c r="I27" s="3"/>
      <c r="J27" s="3"/>
      <c r="K27" s="3"/>
      <c r="L27" s="3"/>
      <c r="M27" s="3"/>
      <c r="N27" s="3"/>
      <c r="O27" s="3"/>
      <c r="P27" s="3"/>
      <c r="Q27" s="3"/>
      <c r="R27" s="3"/>
      <c r="S27" s="3"/>
      <c r="T27" s="3"/>
      <c r="U27" s="3"/>
      <c r="V27" s="3"/>
      <c r="W27" s="3"/>
      <c r="X27" s="3"/>
      <c r="Y27" s="7"/>
    </row>
    <row r="28" spans="2:25" ht="12.75" customHeight="1" x14ac:dyDescent="0.2">
      <c r="B28" s="3"/>
      <c r="C28" s="3"/>
      <c r="D28" s="3"/>
      <c r="E28" s="3"/>
      <c r="F28" s="3"/>
      <c r="G28" s="3"/>
      <c r="H28" s="3"/>
      <c r="I28" s="3"/>
      <c r="J28" s="3"/>
      <c r="K28" s="3"/>
      <c r="L28" s="3"/>
      <c r="M28" s="3"/>
      <c r="N28" s="3"/>
      <c r="O28" s="3"/>
      <c r="P28" s="3"/>
      <c r="Q28" s="3"/>
      <c r="R28" s="3"/>
      <c r="S28" s="3"/>
      <c r="T28" s="3"/>
      <c r="U28" s="3"/>
      <c r="V28" s="3"/>
      <c r="W28" s="3"/>
      <c r="X28" s="3"/>
      <c r="Y28" s="7"/>
    </row>
    <row r="29" spans="2:25" ht="12.75" customHeight="1" x14ac:dyDescent="0.2">
      <c r="B29" s="3"/>
      <c r="C29" s="3"/>
      <c r="D29" s="3"/>
      <c r="E29" s="3"/>
      <c r="F29" s="3"/>
      <c r="G29" s="3"/>
      <c r="H29" s="3"/>
      <c r="I29" s="3"/>
      <c r="J29" s="3"/>
      <c r="K29" s="3"/>
      <c r="L29" s="3"/>
      <c r="M29" s="3"/>
      <c r="N29" s="3"/>
      <c r="O29" s="3"/>
      <c r="P29" s="3"/>
      <c r="Q29" s="3"/>
      <c r="R29" s="3"/>
      <c r="S29" s="3"/>
      <c r="T29" s="3"/>
      <c r="U29" s="3"/>
      <c r="V29" s="3"/>
      <c r="W29" s="3"/>
      <c r="X29" s="3"/>
      <c r="Y29" s="7"/>
    </row>
    <row r="30" spans="2:25" ht="12.75" customHeight="1" x14ac:dyDescent="0.2"/>
    <row r="31" spans="2:25" ht="12.75" customHeight="1" x14ac:dyDescent="0.2"/>
    <row r="32" spans="2:25"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spans="2:4" ht="12.75" customHeight="1" x14ac:dyDescent="0.2"/>
    <row r="66" spans="2:4" ht="12.75" customHeight="1" x14ac:dyDescent="0.2"/>
    <row r="67" spans="2:4" ht="12.75" customHeight="1" x14ac:dyDescent="0.2"/>
    <row r="68" spans="2:4" ht="12.75" customHeight="1" x14ac:dyDescent="0.2"/>
    <row r="69" spans="2:4" ht="12.75" customHeight="1" x14ac:dyDescent="0.2"/>
    <row r="70" spans="2:4" ht="12.75" customHeight="1" x14ac:dyDescent="0.2"/>
    <row r="71" spans="2:4" ht="12.75" customHeight="1" x14ac:dyDescent="0.2"/>
    <row r="72" spans="2:4" ht="12.75" customHeight="1" x14ac:dyDescent="0.2"/>
    <row r="73" spans="2:4" ht="12.75" customHeight="1" x14ac:dyDescent="0.2"/>
    <row r="74" spans="2:4" ht="12.75" customHeight="1" x14ac:dyDescent="0.2">
      <c r="B74" s="8"/>
      <c r="C74" s="8"/>
      <c r="D74" s="8"/>
    </row>
    <row r="75" spans="2:4" ht="12.75" customHeight="1" x14ac:dyDescent="0.2">
      <c r="B75" s="8"/>
      <c r="C75" s="8"/>
      <c r="D75" s="8"/>
    </row>
    <row r="76" spans="2:4" ht="12.75" customHeight="1" x14ac:dyDescent="0.2">
      <c r="B76" s="9"/>
    </row>
    <row r="77" spans="2:4" ht="12.75" customHeight="1" x14ac:dyDescent="0.2">
      <c r="B77" s="9"/>
    </row>
    <row r="78" spans="2:4" ht="12.75" customHeight="1" x14ac:dyDescent="0.2">
      <c r="B78" s="9"/>
    </row>
    <row r="79" spans="2:4" ht="12.75" customHeight="1" x14ac:dyDescent="0.2"/>
    <row r="80" spans="2:4"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3:B3"/>
  </mergeCells>
  <printOptions horizontalCentered="1"/>
  <pageMargins left="3.937007874015748E-2" right="3.937007874015748E-2" top="0.74803149606299213" bottom="0.74803149606299213" header="0" footer="0"/>
  <pageSetup paperSize="9" orientation="landscape"/>
  <headerFooter>
    <oddFooter>&amp;R13</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1:W1010"/>
  <sheetViews>
    <sheetView showGridLines="0" workbookViewId="0">
      <pane ySplit="9" topLeftCell="A10" activePane="bottomLeft" state="frozen"/>
      <selection pane="bottomLeft" activeCell="B11" sqref="B11"/>
    </sheetView>
  </sheetViews>
  <sheetFormatPr defaultColWidth="12.5703125" defaultRowHeight="15" customHeight="1" x14ac:dyDescent="0.2"/>
  <cols>
    <col min="1" max="1" width="3.42578125" customWidth="1"/>
    <col min="2" max="2" width="8.7109375" customWidth="1"/>
    <col min="3" max="3" width="94.7109375" customWidth="1"/>
    <col min="4" max="4" width="17" customWidth="1"/>
    <col min="5" max="7" width="15.42578125" customWidth="1"/>
    <col min="8" max="8" width="25" customWidth="1"/>
    <col min="9" max="9" width="17.7109375" customWidth="1"/>
    <col min="10" max="10" width="22.7109375" customWidth="1"/>
    <col min="11" max="11" width="12.5703125" customWidth="1"/>
    <col min="12" max="12" width="8.5703125" customWidth="1"/>
    <col min="13" max="13" width="12.5703125" customWidth="1"/>
    <col min="14" max="23" width="8.5703125" customWidth="1"/>
  </cols>
  <sheetData>
    <row r="1" spans="1:23" ht="12.75" customHeight="1" x14ac:dyDescent="0.2">
      <c r="B1" s="10"/>
      <c r="C1" s="11"/>
      <c r="D1" s="10"/>
      <c r="E1" s="12"/>
      <c r="F1" s="12"/>
      <c r="G1" s="13"/>
      <c r="H1" s="13"/>
      <c r="I1" s="13"/>
      <c r="J1" s="13"/>
    </row>
    <row r="2" spans="1:23" ht="12.75" customHeight="1" x14ac:dyDescent="0.2">
      <c r="B2" s="10"/>
      <c r="C2" s="14"/>
      <c r="D2" s="10"/>
      <c r="E2" s="12"/>
      <c r="F2" s="12"/>
      <c r="G2" s="13"/>
      <c r="H2" s="13"/>
      <c r="I2" s="13"/>
      <c r="J2" s="13"/>
    </row>
    <row r="3" spans="1:23" ht="12.75" customHeight="1" x14ac:dyDescent="0.2">
      <c r="B3" s="10"/>
      <c r="C3" s="15"/>
      <c r="D3" s="10"/>
      <c r="E3" s="12"/>
      <c r="F3" s="12"/>
      <c r="G3" s="13"/>
      <c r="H3" s="13"/>
      <c r="I3" s="13"/>
      <c r="J3" s="13"/>
    </row>
    <row r="4" spans="1:23" ht="12.75" customHeight="1" x14ac:dyDescent="0.2">
      <c r="B4" s="10"/>
      <c r="C4" s="11"/>
      <c r="D4" s="10"/>
      <c r="E4" s="12"/>
      <c r="F4" s="12"/>
      <c r="G4" s="13"/>
      <c r="H4" s="13"/>
      <c r="I4" s="13"/>
      <c r="J4" s="13"/>
    </row>
    <row r="5" spans="1:23" ht="12.75" customHeight="1" x14ac:dyDescent="0.2">
      <c r="B5" s="10"/>
      <c r="C5" s="11"/>
      <c r="D5" s="10"/>
      <c r="E5" s="12"/>
      <c r="F5" s="12"/>
      <c r="G5" s="13"/>
      <c r="H5" s="13"/>
      <c r="I5" s="13"/>
      <c r="J5" s="13"/>
    </row>
    <row r="6" spans="1:23" ht="12.75" customHeight="1" x14ac:dyDescent="0.2">
      <c r="B6" s="10"/>
      <c r="C6" s="11"/>
      <c r="D6" s="10"/>
      <c r="E6" s="12"/>
      <c r="F6" s="12"/>
      <c r="G6" s="13"/>
      <c r="H6" s="13"/>
      <c r="I6" s="13"/>
      <c r="J6" s="13"/>
    </row>
    <row r="7" spans="1:23" ht="12.75" customHeight="1" x14ac:dyDescent="0.2">
      <c r="B7" s="16" t="s">
        <v>0</v>
      </c>
      <c r="C7" s="11"/>
      <c r="D7" s="10"/>
      <c r="E7" s="12"/>
      <c r="F7" s="12"/>
      <c r="G7" s="13"/>
      <c r="H7" s="13"/>
      <c r="I7" s="13"/>
      <c r="J7" s="13"/>
    </row>
    <row r="8" spans="1:23" ht="12.75" customHeight="1" x14ac:dyDescent="0.2">
      <c r="B8" s="10"/>
      <c r="C8" s="11"/>
      <c r="D8" s="10"/>
      <c r="E8" s="12"/>
      <c r="F8" s="12"/>
      <c r="G8" s="13"/>
      <c r="H8" s="13"/>
      <c r="I8" s="13"/>
      <c r="J8" s="13"/>
    </row>
    <row r="9" spans="1:23" ht="12.75" customHeight="1" x14ac:dyDescent="0.2">
      <c r="A9" s="17"/>
      <c r="B9" s="18" t="s">
        <v>1</v>
      </c>
      <c r="C9" s="19" t="s">
        <v>2</v>
      </c>
      <c r="D9" s="20" t="s">
        <v>3</v>
      </c>
      <c r="E9" s="21" t="s">
        <v>4</v>
      </c>
      <c r="F9" s="21" t="s">
        <v>5</v>
      </c>
      <c r="G9" s="22" t="s">
        <v>6</v>
      </c>
      <c r="H9" s="23" t="s">
        <v>7</v>
      </c>
      <c r="I9" s="23" t="s">
        <v>8</v>
      </c>
      <c r="J9" s="23" t="s">
        <v>9</v>
      </c>
      <c r="K9" s="24" t="s">
        <v>10</v>
      </c>
      <c r="L9" s="17"/>
      <c r="M9" s="17"/>
      <c r="N9" s="17"/>
      <c r="O9" s="17"/>
      <c r="P9" s="17"/>
      <c r="Q9" s="17"/>
      <c r="R9" s="17"/>
      <c r="S9" s="17"/>
      <c r="T9" s="17"/>
      <c r="U9" s="17"/>
      <c r="V9" s="17"/>
      <c r="W9" s="17"/>
    </row>
    <row r="10" spans="1:23" ht="31.5" customHeight="1" x14ac:dyDescent="0.2">
      <c r="A10" s="25"/>
      <c r="B10" s="20" t="s">
        <v>11</v>
      </c>
      <c r="C10" s="26" t="s">
        <v>12</v>
      </c>
      <c r="D10" s="20"/>
      <c r="E10" s="21"/>
      <c r="F10" s="21"/>
      <c r="G10" s="27"/>
      <c r="H10" s="27"/>
      <c r="I10" s="27"/>
      <c r="J10" s="27"/>
      <c r="K10" s="26"/>
      <c r="L10" s="25"/>
      <c r="M10" s="25"/>
      <c r="N10" s="25"/>
      <c r="O10" s="25"/>
      <c r="P10" s="25"/>
      <c r="Q10" s="25"/>
      <c r="R10" s="25"/>
      <c r="S10" s="25"/>
      <c r="T10" s="25"/>
      <c r="U10" s="25"/>
      <c r="V10" s="25"/>
      <c r="W10" s="25"/>
    </row>
    <row r="11" spans="1:23" ht="29.25" customHeight="1" x14ac:dyDescent="0.2">
      <c r="A11" s="25"/>
      <c r="B11" s="28" t="s">
        <v>13</v>
      </c>
      <c r="C11" s="29" t="s">
        <v>14</v>
      </c>
      <c r="D11" s="30" t="s">
        <v>15</v>
      </c>
      <c r="E11" s="31">
        <v>46069</v>
      </c>
      <c r="F11" s="31">
        <v>46076</v>
      </c>
      <c r="G11" s="32">
        <f t="shared" ref="G11:G23" si="0">F11-E11</f>
        <v>7</v>
      </c>
      <c r="H11" s="32" t="s">
        <v>15</v>
      </c>
      <c r="I11" s="32" t="s">
        <v>15</v>
      </c>
      <c r="J11" s="33">
        <f>SUM(J12:J14)</f>
        <v>8000</v>
      </c>
      <c r="K11" s="34"/>
      <c r="L11" s="25"/>
      <c r="M11" s="25"/>
      <c r="N11" s="25"/>
      <c r="O11" s="25"/>
      <c r="P11" s="25"/>
      <c r="Q11" s="25"/>
      <c r="R11" s="25"/>
      <c r="S11" s="25"/>
      <c r="T11" s="25"/>
      <c r="U11" s="25"/>
      <c r="V11" s="25"/>
      <c r="W11" s="25"/>
    </row>
    <row r="12" spans="1:23" ht="30" x14ac:dyDescent="0.2">
      <c r="A12" s="25"/>
      <c r="B12" s="35" t="s">
        <v>16</v>
      </c>
      <c r="C12" s="36" t="s">
        <v>17</v>
      </c>
      <c r="D12" s="37" t="s">
        <v>13</v>
      </c>
      <c r="E12" s="38">
        <v>46069</v>
      </c>
      <c r="F12" s="38">
        <v>46071</v>
      </c>
      <c r="G12" s="39">
        <f t="shared" si="0"/>
        <v>2</v>
      </c>
      <c r="H12" s="39" t="s">
        <v>18</v>
      </c>
      <c r="I12" s="39" t="s">
        <v>19</v>
      </c>
      <c r="J12" s="40">
        <v>2000</v>
      </c>
      <c r="K12" s="41"/>
      <c r="L12" s="25"/>
      <c r="M12" s="25"/>
      <c r="N12" s="25"/>
      <c r="O12" s="25"/>
      <c r="P12" s="25"/>
      <c r="Q12" s="25"/>
      <c r="R12" s="25"/>
      <c r="S12" s="25"/>
      <c r="T12" s="25"/>
      <c r="U12" s="25"/>
      <c r="V12" s="25"/>
      <c r="W12" s="25"/>
    </row>
    <row r="13" spans="1:23" ht="30" x14ac:dyDescent="0.2">
      <c r="A13" s="25"/>
      <c r="B13" s="42" t="s">
        <v>20</v>
      </c>
      <c r="C13" s="43" t="s">
        <v>21</v>
      </c>
      <c r="D13" s="37" t="s">
        <v>13</v>
      </c>
      <c r="E13" s="38">
        <v>46072</v>
      </c>
      <c r="F13" s="38">
        <v>46073</v>
      </c>
      <c r="G13" s="39">
        <f t="shared" si="0"/>
        <v>1</v>
      </c>
      <c r="H13" s="39" t="s">
        <v>18</v>
      </c>
      <c r="I13" s="39" t="s">
        <v>19</v>
      </c>
      <c r="J13" s="40">
        <v>2000</v>
      </c>
      <c r="K13" s="44"/>
      <c r="L13" s="25"/>
      <c r="M13" s="25"/>
      <c r="N13" s="25"/>
      <c r="O13" s="25"/>
      <c r="P13" s="25"/>
      <c r="Q13" s="25"/>
      <c r="R13" s="25"/>
      <c r="S13" s="25"/>
      <c r="T13" s="25"/>
      <c r="U13" s="25"/>
      <c r="V13" s="25"/>
      <c r="W13" s="25"/>
    </row>
    <row r="14" spans="1:23" ht="38.25" customHeight="1" x14ac:dyDescent="0.2">
      <c r="A14" s="25"/>
      <c r="B14" s="45" t="s">
        <v>22</v>
      </c>
      <c r="C14" s="46" t="s">
        <v>23</v>
      </c>
      <c r="D14" s="37" t="s">
        <v>24</v>
      </c>
      <c r="E14" s="38">
        <v>46074</v>
      </c>
      <c r="F14" s="38">
        <v>46076</v>
      </c>
      <c r="G14" s="39">
        <f t="shared" si="0"/>
        <v>2</v>
      </c>
      <c r="H14" s="39" t="s">
        <v>25</v>
      </c>
      <c r="I14" s="39" t="s">
        <v>19</v>
      </c>
      <c r="J14" s="40">
        <v>4000</v>
      </c>
      <c r="K14" s="47"/>
      <c r="L14" s="25"/>
      <c r="M14" s="25"/>
      <c r="N14" s="25"/>
      <c r="O14" s="25"/>
      <c r="P14" s="25"/>
      <c r="Q14" s="25"/>
      <c r="R14" s="25"/>
      <c r="S14" s="25"/>
      <c r="T14" s="25"/>
      <c r="U14" s="25"/>
      <c r="V14" s="25"/>
      <c r="W14" s="25"/>
    </row>
    <row r="15" spans="1:23" ht="33.75" customHeight="1" x14ac:dyDescent="0.2">
      <c r="A15" s="25"/>
      <c r="B15" s="48" t="s">
        <v>26</v>
      </c>
      <c r="C15" s="29" t="s">
        <v>27</v>
      </c>
      <c r="D15" s="30" t="s">
        <v>15</v>
      </c>
      <c r="E15" s="31">
        <v>46077</v>
      </c>
      <c r="F15" s="31">
        <v>46083</v>
      </c>
      <c r="G15" s="32">
        <f t="shared" si="0"/>
        <v>6</v>
      </c>
      <c r="H15" s="32" t="s">
        <v>15</v>
      </c>
      <c r="I15" s="32" t="s">
        <v>15</v>
      </c>
      <c r="J15" s="33">
        <v>13800</v>
      </c>
      <c r="K15" s="34"/>
      <c r="L15" s="25"/>
      <c r="M15" s="25"/>
      <c r="N15" s="25"/>
      <c r="O15" s="25"/>
      <c r="P15" s="25"/>
      <c r="Q15" s="25"/>
      <c r="R15" s="25"/>
      <c r="S15" s="25"/>
      <c r="T15" s="25"/>
      <c r="U15" s="25"/>
      <c r="V15" s="25"/>
      <c r="W15" s="25"/>
    </row>
    <row r="16" spans="1:23" ht="30" x14ac:dyDescent="0.2">
      <c r="A16" s="25"/>
      <c r="B16" s="37" t="s">
        <v>28</v>
      </c>
      <c r="C16" s="46" t="s">
        <v>29</v>
      </c>
      <c r="D16" s="37" t="s">
        <v>16</v>
      </c>
      <c r="E16" s="38">
        <v>46077</v>
      </c>
      <c r="F16" s="38">
        <v>46078</v>
      </c>
      <c r="G16" s="39">
        <f t="shared" si="0"/>
        <v>1</v>
      </c>
      <c r="H16" s="39" t="s">
        <v>30</v>
      </c>
      <c r="I16" s="39" t="s">
        <v>19</v>
      </c>
      <c r="J16" s="40">
        <v>800</v>
      </c>
      <c r="K16" s="47"/>
      <c r="L16" s="25"/>
      <c r="M16" s="25"/>
      <c r="N16" s="25"/>
      <c r="O16" s="25"/>
      <c r="P16" s="25"/>
      <c r="Q16" s="25"/>
      <c r="R16" s="25"/>
      <c r="S16" s="25"/>
      <c r="T16" s="25"/>
      <c r="U16" s="25"/>
      <c r="V16" s="25"/>
      <c r="W16" s="25"/>
    </row>
    <row r="17" spans="1:23" ht="30" x14ac:dyDescent="0.2">
      <c r="A17" s="25"/>
      <c r="B17" s="37" t="s">
        <v>31</v>
      </c>
      <c r="C17" s="46" t="s">
        <v>32</v>
      </c>
      <c r="D17" s="37" t="s">
        <v>20</v>
      </c>
      <c r="E17" s="38">
        <v>46079</v>
      </c>
      <c r="F17" s="38">
        <v>46080</v>
      </c>
      <c r="G17" s="39">
        <f t="shared" si="0"/>
        <v>1</v>
      </c>
      <c r="H17" s="39" t="s">
        <v>30</v>
      </c>
      <c r="I17" s="39" t="s">
        <v>19</v>
      </c>
      <c r="J17" s="40">
        <v>2000</v>
      </c>
      <c r="K17" s="47"/>
      <c r="L17" s="25"/>
      <c r="M17" s="25"/>
      <c r="N17" s="25"/>
      <c r="O17" s="25"/>
      <c r="P17" s="25"/>
      <c r="Q17" s="25"/>
      <c r="R17" s="25"/>
      <c r="S17" s="25"/>
      <c r="T17" s="25"/>
      <c r="U17" s="25"/>
      <c r="V17" s="25"/>
      <c r="W17" s="25"/>
    </row>
    <row r="18" spans="1:23" ht="30" x14ac:dyDescent="0.2">
      <c r="A18" s="25"/>
      <c r="B18" s="37" t="s">
        <v>33</v>
      </c>
      <c r="C18" s="46" t="s">
        <v>34</v>
      </c>
      <c r="D18" s="37" t="s">
        <v>35</v>
      </c>
      <c r="E18" s="38">
        <v>46083</v>
      </c>
      <c r="F18" s="38">
        <v>46083</v>
      </c>
      <c r="G18" s="39">
        <f t="shared" si="0"/>
        <v>0</v>
      </c>
      <c r="H18" s="39" t="s">
        <v>30</v>
      </c>
      <c r="I18" s="39" t="s">
        <v>19</v>
      </c>
      <c r="J18" s="40">
        <v>11000</v>
      </c>
      <c r="K18" s="47"/>
      <c r="L18" s="25"/>
      <c r="M18" s="25"/>
      <c r="N18" s="25"/>
      <c r="O18" s="25"/>
      <c r="P18" s="25"/>
      <c r="Q18" s="25"/>
      <c r="R18" s="25"/>
      <c r="S18" s="25"/>
      <c r="T18" s="25"/>
      <c r="U18" s="25"/>
      <c r="V18" s="25"/>
      <c r="W18" s="25"/>
    </row>
    <row r="19" spans="1:23" ht="30" customHeight="1" x14ac:dyDescent="0.2">
      <c r="A19" s="25"/>
      <c r="B19" s="48" t="s">
        <v>35</v>
      </c>
      <c r="C19" s="29" t="s">
        <v>36</v>
      </c>
      <c r="D19" s="30" t="s">
        <v>15</v>
      </c>
      <c r="E19" s="31">
        <v>46084</v>
      </c>
      <c r="F19" s="31">
        <v>46090</v>
      </c>
      <c r="G19" s="32">
        <f t="shared" si="0"/>
        <v>6</v>
      </c>
      <c r="H19" s="32" t="s">
        <v>15</v>
      </c>
      <c r="I19" s="32" t="s">
        <v>15</v>
      </c>
      <c r="J19" s="33">
        <v>5700</v>
      </c>
      <c r="K19" s="34"/>
      <c r="L19" s="25"/>
      <c r="M19" s="25"/>
      <c r="N19" s="25"/>
      <c r="O19" s="25"/>
      <c r="P19" s="25"/>
      <c r="Q19" s="25"/>
      <c r="R19" s="25"/>
      <c r="S19" s="25"/>
      <c r="T19" s="25"/>
      <c r="U19" s="25"/>
      <c r="V19" s="25"/>
      <c r="W19" s="25"/>
    </row>
    <row r="20" spans="1:23" ht="31.5" customHeight="1" x14ac:dyDescent="0.2">
      <c r="A20" s="25"/>
      <c r="B20" s="37" t="s">
        <v>37</v>
      </c>
      <c r="C20" s="46" t="s">
        <v>38</v>
      </c>
      <c r="D20" s="37" t="s">
        <v>22</v>
      </c>
      <c r="E20" s="38">
        <v>46084</v>
      </c>
      <c r="F20" s="38">
        <v>46086</v>
      </c>
      <c r="G20" s="39">
        <f t="shared" si="0"/>
        <v>2</v>
      </c>
      <c r="H20" s="39" t="s">
        <v>25</v>
      </c>
      <c r="I20" s="39" t="s">
        <v>39</v>
      </c>
      <c r="J20" s="40">
        <v>2500</v>
      </c>
      <c r="K20" s="47"/>
      <c r="L20" s="25"/>
      <c r="M20" s="25"/>
      <c r="N20" s="25"/>
      <c r="O20" s="25"/>
      <c r="P20" s="25"/>
      <c r="Q20" s="25"/>
      <c r="R20" s="25"/>
      <c r="S20" s="25"/>
      <c r="T20" s="25"/>
      <c r="U20" s="25"/>
      <c r="V20" s="25"/>
      <c r="W20" s="25"/>
    </row>
    <row r="21" spans="1:23" ht="31.5" customHeight="1" x14ac:dyDescent="0.2">
      <c r="A21" s="25"/>
      <c r="B21" s="37" t="s">
        <v>40</v>
      </c>
      <c r="C21" s="46" t="s">
        <v>41</v>
      </c>
      <c r="D21" s="37" t="s">
        <v>37</v>
      </c>
      <c r="E21" s="38">
        <v>46087</v>
      </c>
      <c r="F21" s="38">
        <v>46090</v>
      </c>
      <c r="G21" s="39">
        <f t="shared" si="0"/>
        <v>3</v>
      </c>
      <c r="H21" s="39" t="s">
        <v>18</v>
      </c>
      <c r="I21" s="39" t="s">
        <v>42</v>
      </c>
      <c r="J21" s="40">
        <v>3200</v>
      </c>
      <c r="K21" s="47"/>
      <c r="L21" s="25"/>
      <c r="M21" s="25"/>
      <c r="N21" s="25"/>
      <c r="O21" s="25"/>
      <c r="P21" s="25"/>
      <c r="Q21" s="25"/>
      <c r="R21" s="25"/>
      <c r="S21" s="25"/>
      <c r="T21" s="25"/>
      <c r="U21" s="25"/>
      <c r="V21" s="25"/>
      <c r="W21" s="25"/>
    </row>
    <row r="22" spans="1:23" ht="31.5" customHeight="1" x14ac:dyDescent="0.2">
      <c r="A22" s="25"/>
      <c r="B22" s="48" t="s">
        <v>43</v>
      </c>
      <c r="C22" s="29" t="s">
        <v>44</v>
      </c>
      <c r="D22" s="30" t="s">
        <v>15</v>
      </c>
      <c r="E22" s="31">
        <v>46091</v>
      </c>
      <c r="F22" s="31">
        <v>46094</v>
      </c>
      <c r="G22" s="32">
        <f t="shared" si="0"/>
        <v>3</v>
      </c>
      <c r="H22" s="32" t="s">
        <v>15</v>
      </c>
      <c r="I22" s="32" t="s">
        <v>15</v>
      </c>
      <c r="J22" s="33">
        <v>2500</v>
      </c>
      <c r="K22" s="34"/>
      <c r="L22" s="25"/>
      <c r="M22" s="25"/>
      <c r="N22" s="25"/>
      <c r="O22" s="25"/>
      <c r="P22" s="25"/>
      <c r="Q22" s="25"/>
      <c r="R22" s="25"/>
      <c r="S22" s="25"/>
      <c r="T22" s="25"/>
      <c r="U22" s="25"/>
      <c r="V22" s="25"/>
      <c r="W22" s="25"/>
    </row>
    <row r="23" spans="1:23" ht="31.5" customHeight="1" x14ac:dyDescent="0.2">
      <c r="A23" s="25"/>
      <c r="B23" s="37" t="s">
        <v>45</v>
      </c>
      <c r="C23" s="46" t="s">
        <v>46</v>
      </c>
      <c r="D23" s="37" t="s">
        <v>40</v>
      </c>
      <c r="E23" s="38">
        <v>46091</v>
      </c>
      <c r="F23" s="38">
        <v>46094</v>
      </c>
      <c r="G23" s="39">
        <f t="shared" si="0"/>
        <v>3</v>
      </c>
      <c r="H23" s="39" t="s">
        <v>18</v>
      </c>
      <c r="I23" s="39" t="s">
        <v>47</v>
      </c>
      <c r="J23" s="40">
        <v>2500</v>
      </c>
      <c r="K23" s="47"/>
      <c r="L23" s="25"/>
      <c r="M23" s="25"/>
      <c r="N23" s="25"/>
      <c r="O23" s="25"/>
      <c r="P23" s="25"/>
      <c r="Q23" s="25"/>
      <c r="R23" s="25"/>
      <c r="S23" s="25"/>
      <c r="T23" s="25"/>
      <c r="U23" s="25"/>
      <c r="V23" s="25"/>
      <c r="W23" s="25"/>
    </row>
    <row r="24" spans="1:23" ht="34.5" customHeight="1" x14ac:dyDescent="0.2">
      <c r="A24" s="25"/>
      <c r="B24" s="20" t="s">
        <v>48</v>
      </c>
      <c r="C24" s="26" t="s">
        <v>49</v>
      </c>
      <c r="D24" s="26"/>
      <c r="E24" s="26"/>
      <c r="F24" s="26"/>
      <c r="G24" s="26"/>
      <c r="H24" s="49"/>
      <c r="I24" s="49"/>
      <c r="J24" s="50">
        <f>J11+J15+J19+J22</f>
        <v>30000</v>
      </c>
      <c r="K24" s="26"/>
      <c r="L24" s="25"/>
      <c r="M24" s="25"/>
      <c r="N24" s="25"/>
      <c r="O24" s="25"/>
      <c r="P24" s="25"/>
      <c r="Q24" s="25"/>
      <c r="R24" s="25"/>
      <c r="S24" s="25"/>
      <c r="T24" s="25"/>
      <c r="U24" s="25"/>
      <c r="V24" s="25"/>
      <c r="W24" s="25"/>
    </row>
    <row r="25" spans="1:23" ht="31.5" customHeight="1" x14ac:dyDescent="0.2">
      <c r="A25" s="25"/>
      <c r="B25" s="48" t="s">
        <v>50</v>
      </c>
      <c r="C25" s="29" t="s">
        <v>51</v>
      </c>
      <c r="D25" s="30" t="s">
        <v>15</v>
      </c>
      <c r="E25" s="31">
        <v>46097</v>
      </c>
      <c r="F25" s="31">
        <v>46101</v>
      </c>
      <c r="G25" s="32">
        <f t="shared" ref="G25:G33" si="1">F25-E25</f>
        <v>4</v>
      </c>
      <c r="H25" s="32" t="s">
        <v>15</v>
      </c>
      <c r="I25" s="32" t="s">
        <v>15</v>
      </c>
      <c r="J25" s="33">
        <v>2500</v>
      </c>
      <c r="K25" s="34"/>
      <c r="L25" s="25"/>
      <c r="M25" s="25"/>
      <c r="N25" s="25"/>
      <c r="O25" s="25"/>
      <c r="P25" s="25"/>
      <c r="Q25" s="25"/>
      <c r="R25" s="25"/>
      <c r="S25" s="25"/>
      <c r="T25" s="25"/>
      <c r="U25" s="25"/>
      <c r="V25" s="25"/>
      <c r="W25" s="25"/>
    </row>
    <row r="26" spans="1:23" ht="33" customHeight="1" x14ac:dyDescent="0.2">
      <c r="A26" s="9"/>
      <c r="B26" s="37" t="s">
        <v>52</v>
      </c>
      <c r="C26" s="51" t="s">
        <v>53</v>
      </c>
      <c r="D26" s="37" t="s">
        <v>50</v>
      </c>
      <c r="E26" s="38">
        <v>46097</v>
      </c>
      <c r="F26" s="38">
        <v>46101</v>
      </c>
      <c r="G26" s="39">
        <f t="shared" si="1"/>
        <v>4</v>
      </c>
      <c r="H26" s="39" t="s">
        <v>54</v>
      </c>
      <c r="I26" s="39" t="s">
        <v>19</v>
      </c>
      <c r="J26" s="40">
        <v>2500</v>
      </c>
      <c r="K26" s="52"/>
      <c r="L26" s="9"/>
      <c r="M26" s="9"/>
      <c r="N26" s="9"/>
      <c r="O26" s="9"/>
      <c r="P26" s="9"/>
      <c r="Q26" s="9"/>
      <c r="R26" s="9"/>
      <c r="S26" s="9"/>
      <c r="T26" s="9"/>
      <c r="U26" s="9"/>
      <c r="V26" s="9"/>
      <c r="W26" s="9"/>
    </row>
    <row r="27" spans="1:23" ht="28.5" customHeight="1" x14ac:dyDescent="0.2">
      <c r="A27" s="25"/>
      <c r="B27" s="48" t="s">
        <v>55</v>
      </c>
      <c r="C27" s="29" t="s">
        <v>56</v>
      </c>
      <c r="D27" s="30" t="s">
        <v>15</v>
      </c>
      <c r="E27" s="31">
        <v>46104</v>
      </c>
      <c r="F27" s="31">
        <v>46115</v>
      </c>
      <c r="G27" s="32">
        <f t="shared" si="1"/>
        <v>11</v>
      </c>
      <c r="H27" s="32" t="s">
        <v>15</v>
      </c>
      <c r="I27" s="32" t="s">
        <v>15</v>
      </c>
      <c r="J27" s="33">
        <v>2500</v>
      </c>
      <c r="K27" s="34"/>
      <c r="L27" s="25"/>
      <c r="M27" s="25"/>
      <c r="N27" s="25"/>
      <c r="O27" s="25"/>
      <c r="P27" s="25"/>
      <c r="Q27" s="25"/>
      <c r="R27" s="25"/>
      <c r="S27" s="25"/>
      <c r="T27" s="25"/>
      <c r="U27" s="25"/>
      <c r="V27" s="25"/>
      <c r="W27" s="25"/>
    </row>
    <row r="28" spans="1:23" ht="39" customHeight="1" x14ac:dyDescent="0.2">
      <c r="A28" s="9"/>
      <c r="B28" s="37" t="s">
        <v>57</v>
      </c>
      <c r="C28" s="51" t="s">
        <v>58</v>
      </c>
      <c r="D28" s="37" t="s">
        <v>55</v>
      </c>
      <c r="E28" s="38">
        <v>46104</v>
      </c>
      <c r="F28" s="38">
        <v>46108</v>
      </c>
      <c r="G28" s="39">
        <f t="shared" si="1"/>
        <v>4</v>
      </c>
      <c r="H28" s="39" t="s">
        <v>54</v>
      </c>
      <c r="I28" s="39" t="s">
        <v>19</v>
      </c>
      <c r="J28" s="40">
        <v>1250</v>
      </c>
      <c r="K28" s="52"/>
      <c r="L28" s="9"/>
      <c r="M28" s="9"/>
      <c r="N28" s="9"/>
      <c r="O28" s="9"/>
      <c r="P28" s="9"/>
      <c r="Q28" s="9"/>
      <c r="R28" s="9"/>
      <c r="S28" s="9"/>
      <c r="T28" s="9"/>
      <c r="U28" s="9"/>
      <c r="V28" s="9"/>
      <c r="W28" s="9"/>
    </row>
    <row r="29" spans="1:23" ht="34.5" customHeight="1" x14ac:dyDescent="0.2">
      <c r="A29" s="9"/>
      <c r="B29" s="37" t="s">
        <v>59</v>
      </c>
      <c r="C29" s="51" t="s">
        <v>60</v>
      </c>
      <c r="D29" s="37" t="s">
        <v>57</v>
      </c>
      <c r="E29" s="38">
        <v>46111</v>
      </c>
      <c r="F29" s="38">
        <v>46115</v>
      </c>
      <c r="G29" s="39">
        <f t="shared" si="1"/>
        <v>4</v>
      </c>
      <c r="H29" s="39" t="s">
        <v>54</v>
      </c>
      <c r="I29" s="39" t="s">
        <v>19</v>
      </c>
      <c r="J29" s="40">
        <v>1250</v>
      </c>
      <c r="K29" s="52"/>
      <c r="L29" s="9"/>
      <c r="M29" s="9"/>
      <c r="N29" s="9"/>
      <c r="O29" s="9"/>
      <c r="P29" s="9"/>
      <c r="Q29" s="9"/>
      <c r="R29" s="9"/>
      <c r="S29" s="9"/>
      <c r="T29" s="9"/>
      <c r="U29" s="9"/>
      <c r="V29" s="9"/>
      <c r="W29" s="9"/>
    </row>
    <row r="30" spans="1:23" ht="28.5" customHeight="1" x14ac:dyDescent="0.2">
      <c r="A30" s="25"/>
      <c r="B30" s="48" t="s">
        <v>61</v>
      </c>
      <c r="C30" s="29" t="s">
        <v>62</v>
      </c>
      <c r="D30" s="30" t="s">
        <v>15</v>
      </c>
      <c r="E30" s="31">
        <v>46118</v>
      </c>
      <c r="F30" s="31">
        <v>46129</v>
      </c>
      <c r="G30" s="32">
        <f t="shared" si="1"/>
        <v>11</v>
      </c>
      <c r="H30" s="32" t="s">
        <v>15</v>
      </c>
      <c r="I30" s="32" t="s">
        <v>15</v>
      </c>
      <c r="J30" s="33">
        <f>J31+J32+J33</f>
        <v>9500</v>
      </c>
      <c r="K30" s="34"/>
      <c r="L30" s="25"/>
      <c r="M30" s="25"/>
      <c r="N30" s="25"/>
      <c r="O30" s="25"/>
      <c r="P30" s="25"/>
      <c r="Q30" s="25"/>
      <c r="R30" s="25"/>
      <c r="S30" s="25"/>
      <c r="T30" s="25"/>
      <c r="U30" s="25"/>
      <c r="V30" s="25"/>
      <c r="W30" s="25"/>
    </row>
    <row r="31" spans="1:23" ht="28.5" customHeight="1" x14ac:dyDescent="0.2">
      <c r="A31" s="9"/>
      <c r="B31" s="37" t="s">
        <v>63</v>
      </c>
      <c r="C31" s="51" t="s">
        <v>64</v>
      </c>
      <c r="D31" s="37" t="s">
        <v>61</v>
      </c>
      <c r="E31" s="38">
        <v>46118</v>
      </c>
      <c r="F31" s="38">
        <v>46122</v>
      </c>
      <c r="G31" s="39">
        <f t="shared" si="1"/>
        <v>4</v>
      </c>
      <c r="H31" s="39" t="s">
        <v>65</v>
      </c>
      <c r="I31" s="39" t="s">
        <v>19</v>
      </c>
      <c r="J31" s="40">
        <v>2500</v>
      </c>
      <c r="K31" s="52"/>
      <c r="L31" s="9"/>
      <c r="M31" s="9"/>
      <c r="N31" s="9"/>
      <c r="O31" s="9"/>
      <c r="P31" s="9"/>
      <c r="Q31" s="9"/>
      <c r="R31" s="9"/>
      <c r="S31" s="9"/>
      <c r="T31" s="9"/>
      <c r="U31" s="9"/>
      <c r="V31" s="9"/>
      <c r="W31" s="9"/>
    </row>
    <row r="32" spans="1:23" ht="28.5" customHeight="1" x14ac:dyDescent="0.2">
      <c r="A32" s="9"/>
      <c r="B32" s="37" t="s">
        <v>66</v>
      </c>
      <c r="C32" s="51" t="s">
        <v>67</v>
      </c>
      <c r="D32" s="37" t="s">
        <v>63</v>
      </c>
      <c r="E32" s="38">
        <v>46125</v>
      </c>
      <c r="F32" s="38">
        <v>46127</v>
      </c>
      <c r="G32" s="39">
        <f t="shared" si="1"/>
        <v>2</v>
      </c>
      <c r="H32" s="39" t="s">
        <v>65</v>
      </c>
      <c r="I32" s="39" t="s">
        <v>19</v>
      </c>
      <c r="J32" s="40">
        <v>3000</v>
      </c>
      <c r="K32" s="52"/>
      <c r="L32" s="9"/>
      <c r="M32" s="9"/>
      <c r="N32" s="9"/>
      <c r="O32" s="9"/>
      <c r="P32" s="9"/>
      <c r="Q32" s="9"/>
      <c r="R32" s="9"/>
      <c r="S32" s="9"/>
      <c r="T32" s="9"/>
      <c r="U32" s="9"/>
      <c r="V32" s="9"/>
      <c r="W32" s="9"/>
    </row>
    <row r="33" spans="1:23" ht="28.5" customHeight="1" x14ac:dyDescent="0.2">
      <c r="A33" s="9"/>
      <c r="B33" s="37" t="s">
        <v>68</v>
      </c>
      <c r="C33" s="51" t="s">
        <v>69</v>
      </c>
      <c r="D33" s="37" t="s">
        <v>66</v>
      </c>
      <c r="E33" s="38">
        <v>46128</v>
      </c>
      <c r="F33" s="38">
        <v>46129</v>
      </c>
      <c r="G33" s="39">
        <f t="shared" si="1"/>
        <v>1</v>
      </c>
      <c r="H33" s="39" t="s">
        <v>65</v>
      </c>
      <c r="I33" s="39" t="s">
        <v>19</v>
      </c>
      <c r="J33" s="40">
        <v>4000</v>
      </c>
      <c r="K33" s="52"/>
      <c r="L33" s="9"/>
      <c r="M33" s="9"/>
      <c r="N33" s="9"/>
      <c r="O33" s="9"/>
      <c r="P33" s="9"/>
      <c r="Q33" s="9"/>
      <c r="R33" s="9"/>
      <c r="S33" s="9"/>
      <c r="T33" s="9"/>
      <c r="U33" s="9"/>
      <c r="V33" s="9"/>
      <c r="W33" s="9"/>
    </row>
    <row r="34" spans="1:23" ht="24" customHeight="1" x14ac:dyDescent="0.2">
      <c r="A34" s="25"/>
      <c r="B34" s="53" t="s">
        <v>70</v>
      </c>
      <c r="C34" s="54" t="s">
        <v>71</v>
      </c>
      <c r="D34" s="54"/>
      <c r="E34" s="54"/>
      <c r="F34" s="54"/>
      <c r="G34" s="54"/>
      <c r="H34" s="54"/>
      <c r="I34" s="54"/>
      <c r="J34" s="55">
        <f>J25+J27+J30</f>
        <v>14500</v>
      </c>
      <c r="K34" s="56"/>
      <c r="L34" s="25"/>
      <c r="M34" s="25"/>
      <c r="N34" s="25"/>
      <c r="O34" s="25"/>
      <c r="P34" s="25"/>
      <c r="Q34" s="25"/>
      <c r="R34" s="25"/>
      <c r="S34" s="25"/>
      <c r="T34" s="25"/>
      <c r="U34" s="25"/>
      <c r="V34" s="25"/>
      <c r="W34" s="25"/>
    </row>
    <row r="35" spans="1:23" ht="28.5" customHeight="1" x14ac:dyDescent="0.2">
      <c r="A35" s="25" t="s">
        <v>72</v>
      </c>
      <c r="B35" s="48" t="s">
        <v>73</v>
      </c>
      <c r="C35" s="29" t="s">
        <v>74</v>
      </c>
      <c r="D35" s="30" t="s">
        <v>15</v>
      </c>
      <c r="E35" s="31">
        <v>46132</v>
      </c>
      <c r="F35" s="31">
        <v>46136</v>
      </c>
      <c r="G35" s="32">
        <v>5</v>
      </c>
      <c r="H35" s="32" t="s">
        <v>15</v>
      </c>
      <c r="I35" s="32" t="s">
        <v>15</v>
      </c>
      <c r="J35" s="33">
        <v>10000</v>
      </c>
      <c r="K35" s="34"/>
      <c r="L35" s="25"/>
      <c r="M35" s="25"/>
      <c r="N35" s="25"/>
      <c r="O35" s="25"/>
      <c r="P35" s="25"/>
      <c r="Q35" s="25"/>
      <c r="R35" s="25"/>
      <c r="S35" s="25"/>
      <c r="T35" s="25"/>
      <c r="U35" s="25"/>
      <c r="V35" s="25"/>
      <c r="W35" s="25"/>
    </row>
    <row r="36" spans="1:23" ht="28.5" customHeight="1" x14ac:dyDescent="0.2">
      <c r="A36" s="9"/>
      <c r="B36" s="35" t="s">
        <v>75</v>
      </c>
      <c r="C36" s="57" t="s">
        <v>76</v>
      </c>
      <c r="D36" s="37" t="s">
        <v>73</v>
      </c>
      <c r="E36" s="38">
        <v>46132</v>
      </c>
      <c r="F36" s="38">
        <v>46136</v>
      </c>
      <c r="G36" s="39">
        <v>5</v>
      </c>
      <c r="H36" s="39" t="s">
        <v>77</v>
      </c>
      <c r="I36" s="39" t="s">
        <v>19</v>
      </c>
      <c r="J36" s="40">
        <v>10000</v>
      </c>
      <c r="K36" s="58"/>
      <c r="L36" s="9"/>
      <c r="M36" s="9"/>
      <c r="N36" s="9"/>
      <c r="O36" s="9"/>
      <c r="P36" s="9"/>
      <c r="Q36" s="9"/>
      <c r="R36" s="9"/>
      <c r="S36" s="9"/>
      <c r="T36" s="9"/>
      <c r="U36" s="9"/>
      <c r="V36" s="9"/>
      <c r="W36" s="9"/>
    </row>
    <row r="37" spans="1:23" ht="28.5" customHeight="1" x14ac:dyDescent="0.2">
      <c r="A37" s="25"/>
      <c r="B37" s="48" t="s">
        <v>78</v>
      </c>
      <c r="C37" s="29" t="s">
        <v>79</v>
      </c>
      <c r="D37" s="30" t="s">
        <v>15</v>
      </c>
      <c r="E37" s="31">
        <v>46139</v>
      </c>
      <c r="F37" s="31">
        <v>46150</v>
      </c>
      <c r="G37" s="32">
        <v>10</v>
      </c>
      <c r="H37" s="32" t="s">
        <v>15</v>
      </c>
      <c r="I37" s="32" t="s">
        <v>15</v>
      </c>
      <c r="J37" s="33">
        <f>J38+J39</f>
        <v>8500</v>
      </c>
      <c r="K37" s="34"/>
      <c r="L37" s="25"/>
      <c r="M37" s="25"/>
      <c r="N37" s="25"/>
      <c r="O37" s="25"/>
      <c r="P37" s="25"/>
      <c r="Q37" s="25"/>
      <c r="R37" s="25"/>
      <c r="S37" s="25"/>
      <c r="T37" s="25"/>
      <c r="U37" s="25"/>
      <c r="V37" s="25"/>
      <c r="W37" s="25"/>
    </row>
    <row r="38" spans="1:23" ht="28.5" customHeight="1" x14ac:dyDescent="0.2">
      <c r="A38" s="9" t="s">
        <v>72</v>
      </c>
      <c r="B38" s="35" t="s">
        <v>80</v>
      </c>
      <c r="C38" s="57" t="s">
        <v>81</v>
      </c>
      <c r="D38" s="37" t="s">
        <v>78</v>
      </c>
      <c r="E38" s="38">
        <v>46139</v>
      </c>
      <c r="F38" s="38">
        <v>46143</v>
      </c>
      <c r="G38" s="39">
        <v>5</v>
      </c>
      <c r="H38" s="39" t="s">
        <v>77</v>
      </c>
      <c r="I38" s="39" t="s">
        <v>19</v>
      </c>
      <c r="J38" s="40">
        <v>2500</v>
      </c>
      <c r="K38" s="58"/>
      <c r="L38" s="9"/>
      <c r="M38" s="9"/>
      <c r="N38" s="9"/>
      <c r="O38" s="9"/>
      <c r="P38" s="9"/>
      <c r="Q38" s="9"/>
      <c r="R38" s="9"/>
      <c r="S38" s="9"/>
      <c r="T38" s="9"/>
      <c r="U38" s="9"/>
      <c r="V38" s="9"/>
      <c r="W38" s="9"/>
    </row>
    <row r="39" spans="1:23" ht="28.5" customHeight="1" x14ac:dyDescent="0.2">
      <c r="A39" s="9"/>
      <c r="B39" s="35" t="s">
        <v>82</v>
      </c>
      <c r="C39" s="57" t="s">
        <v>83</v>
      </c>
      <c r="D39" s="37" t="s">
        <v>80</v>
      </c>
      <c r="E39" s="38">
        <v>46146</v>
      </c>
      <c r="F39" s="38">
        <v>46150</v>
      </c>
      <c r="G39" s="39">
        <v>5</v>
      </c>
      <c r="H39" s="39" t="s">
        <v>77</v>
      </c>
      <c r="I39" s="39" t="s">
        <v>84</v>
      </c>
      <c r="J39" s="40">
        <v>6000</v>
      </c>
      <c r="K39" s="58"/>
      <c r="L39" s="9"/>
      <c r="M39" s="9"/>
      <c r="N39" s="9"/>
      <c r="O39" s="9"/>
      <c r="P39" s="9"/>
      <c r="Q39" s="9"/>
      <c r="R39" s="9"/>
      <c r="S39" s="9"/>
      <c r="T39" s="9"/>
      <c r="U39" s="9"/>
      <c r="V39" s="9"/>
      <c r="W39" s="9"/>
    </row>
    <row r="40" spans="1:23" ht="27.75" customHeight="1" x14ac:dyDescent="0.2">
      <c r="A40" s="25"/>
      <c r="B40" s="59" t="s">
        <v>85</v>
      </c>
      <c r="C40" s="60" t="s">
        <v>86</v>
      </c>
      <c r="D40" s="54"/>
      <c r="E40" s="54"/>
      <c r="F40" s="54"/>
      <c r="G40" s="54"/>
      <c r="H40" s="54"/>
      <c r="I40" s="54"/>
      <c r="J40" s="55">
        <f>J35+J37</f>
        <v>18500</v>
      </c>
      <c r="K40" s="61"/>
      <c r="L40" s="25"/>
      <c r="M40" s="25"/>
      <c r="N40" s="25"/>
      <c r="O40" s="25"/>
      <c r="P40" s="25"/>
      <c r="Q40" s="25"/>
      <c r="R40" s="25"/>
      <c r="S40" s="25"/>
      <c r="T40" s="25"/>
      <c r="U40" s="25"/>
      <c r="V40" s="25"/>
      <c r="W40" s="25"/>
    </row>
    <row r="41" spans="1:23" ht="30" customHeight="1" x14ac:dyDescent="0.2">
      <c r="A41" s="25"/>
      <c r="B41" s="48" t="s">
        <v>87</v>
      </c>
      <c r="C41" s="29" t="s">
        <v>88</v>
      </c>
      <c r="D41" s="30" t="s">
        <v>15</v>
      </c>
      <c r="E41" s="31">
        <v>46153</v>
      </c>
      <c r="F41" s="31">
        <v>46157</v>
      </c>
      <c r="G41" s="32">
        <v>5</v>
      </c>
      <c r="H41" s="32" t="s">
        <v>15</v>
      </c>
      <c r="I41" s="32" t="s">
        <v>15</v>
      </c>
      <c r="J41" s="33">
        <v>1500</v>
      </c>
      <c r="K41" s="34"/>
      <c r="L41" s="25"/>
      <c r="M41" s="25"/>
      <c r="N41" s="25"/>
      <c r="O41" s="25"/>
      <c r="P41" s="25"/>
      <c r="Q41" s="25"/>
      <c r="R41" s="25"/>
      <c r="S41" s="25"/>
      <c r="T41" s="25"/>
      <c r="U41" s="25"/>
      <c r="V41" s="25"/>
      <c r="W41" s="25"/>
    </row>
    <row r="42" spans="1:23" ht="30" customHeight="1" x14ac:dyDescent="0.2">
      <c r="A42" s="9"/>
      <c r="B42" s="35" t="s">
        <v>89</v>
      </c>
      <c r="C42" s="57" t="s">
        <v>90</v>
      </c>
      <c r="D42" s="37" t="s">
        <v>87</v>
      </c>
      <c r="E42" s="38">
        <v>46153</v>
      </c>
      <c r="F42" s="38">
        <v>46157</v>
      </c>
      <c r="G42" s="39">
        <v>5</v>
      </c>
      <c r="H42" s="39" t="s">
        <v>65</v>
      </c>
      <c r="I42" s="39" t="s">
        <v>91</v>
      </c>
      <c r="J42" s="40">
        <v>1500</v>
      </c>
      <c r="K42" s="58"/>
      <c r="L42" s="9"/>
      <c r="M42" s="9"/>
      <c r="N42" s="9"/>
      <c r="O42" s="9"/>
      <c r="P42" s="9"/>
      <c r="Q42" s="9"/>
      <c r="R42" s="9"/>
      <c r="S42" s="9"/>
      <c r="T42" s="9"/>
      <c r="U42" s="9"/>
      <c r="V42" s="9"/>
      <c r="W42" s="9"/>
    </row>
    <row r="43" spans="1:23" ht="30" customHeight="1" x14ac:dyDescent="0.2">
      <c r="A43" s="25"/>
      <c r="B43" s="48" t="s">
        <v>92</v>
      </c>
      <c r="C43" s="29" t="s">
        <v>93</v>
      </c>
      <c r="D43" s="30" t="s">
        <v>15</v>
      </c>
      <c r="E43" s="31">
        <v>46153</v>
      </c>
      <c r="F43" s="31">
        <v>46157</v>
      </c>
      <c r="G43" s="32">
        <v>5</v>
      </c>
      <c r="H43" s="32" t="s">
        <v>15</v>
      </c>
      <c r="I43" s="32" t="s">
        <v>15</v>
      </c>
      <c r="J43" s="33">
        <v>1500</v>
      </c>
      <c r="K43" s="34"/>
      <c r="L43" s="25"/>
      <c r="M43" s="25"/>
      <c r="N43" s="25"/>
      <c r="O43" s="25"/>
      <c r="P43" s="25"/>
      <c r="Q43" s="25"/>
      <c r="R43" s="25"/>
      <c r="S43" s="25"/>
      <c r="T43" s="25"/>
      <c r="U43" s="25"/>
      <c r="V43" s="25"/>
      <c r="W43" s="25"/>
    </row>
    <row r="44" spans="1:23" ht="28.5" customHeight="1" x14ac:dyDescent="0.2">
      <c r="A44" s="9"/>
      <c r="B44" s="35" t="s">
        <v>94</v>
      </c>
      <c r="C44" s="57" t="s">
        <v>95</v>
      </c>
      <c r="D44" s="37" t="s">
        <v>92</v>
      </c>
      <c r="E44" s="38">
        <v>46153</v>
      </c>
      <c r="F44" s="38">
        <v>46157</v>
      </c>
      <c r="G44" s="39">
        <v>5</v>
      </c>
      <c r="H44" s="39" t="s">
        <v>65</v>
      </c>
      <c r="I44" s="39" t="s">
        <v>96</v>
      </c>
      <c r="J44" s="40">
        <v>1500</v>
      </c>
      <c r="K44" s="58"/>
      <c r="L44" s="9"/>
      <c r="M44" s="9"/>
      <c r="N44" s="9"/>
      <c r="O44" s="9"/>
      <c r="P44" s="9"/>
      <c r="Q44" s="9"/>
      <c r="R44" s="9"/>
      <c r="S44" s="9"/>
      <c r="T44" s="9"/>
      <c r="U44" s="9"/>
      <c r="V44" s="9"/>
      <c r="W44" s="9"/>
    </row>
    <row r="45" spans="1:23" ht="30" customHeight="1" x14ac:dyDescent="0.2">
      <c r="A45" s="25"/>
      <c r="B45" s="48" t="s">
        <v>97</v>
      </c>
      <c r="C45" s="29" t="s">
        <v>98</v>
      </c>
      <c r="D45" s="30" t="s">
        <v>15</v>
      </c>
      <c r="E45" s="31">
        <v>46160</v>
      </c>
      <c r="F45" s="31">
        <v>46164</v>
      </c>
      <c r="G45" s="32">
        <v>5</v>
      </c>
      <c r="H45" s="32" t="s">
        <v>15</v>
      </c>
      <c r="I45" s="32" t="s">
        <v>15</v>
      </c>
      <c r="J45" s="33">
        <f>SUM(J46:J48)</f>
        <v>10500</v>
      </c>
      <c r="K45" s="34"/>
      <c r="L45" s="25"/>
      <c r="M45" s="25"/>
      <c r="N45" s="25"/>
      <c r="O45" s="25"/>
      <c r="P45" s="25"/>
      <c r="Q45" s="25"/>
      <c r="R45" s="25"/>
      <c r="S45" s="25"/>
      <c r="T45" s="25"/>
      <c r="U45" s="25"/>
      <c r="V45" s="25"/>
      <c r="W45" s="25"/>
    </row>
    <row r="46" spans="1:23" ht="28.5" customHeight="1" x14ac:dyDescent="0.2">
      <c r="A46" s="9"/>
      <c r="B46" s="35" t="s">
        <v>99</v>
      </c>
      <c r="C46" s="57" t="s">
        <v>100</v>
      </c>
      <c r="D46" s="37" t="s">
        <v>97</v>
      </c>
      <c r="E46" s="38">
        <v>46160</v>
      </c>
      <c r="F46" s="38">
        <v>46161</v>
      </c>
      <c r="G46" s="39">
        <v>2</v>
      </c>
      <c r="H46" s="39" t="s">
        <v>65</v>
      </c>
      <c r="I46" s="39" t="s">
        <v>101</v>
      </c>
      <c r="J46" s="40">
        <v>3500</v>
      </c>
      <c r="K46" s="58"/>
      <c r="L46" s="9"/>
      <c r="M46" s="9"/>
      <c r="N46" s="9"/>
      <c r="O46" s="9"/>
      <c r="P46" s="9"/>
      <c r="Q46" s="9"/>
      <c r="R46" s="9"/>
      <c r="S46" s="9"/>
      <c r="T46" s="9"/>
      <c r="U46" s="9"/>
      <c r="V46" s="9"/>
      <c r="W46" s="9"/>
    </row>
    <row r="47" spans="1:23" ht="28.5" customHeight="1" x14ac:dyDescent="0.2">
      <c r="A47" s="9"/>
      <c r="B47" s="35" t="s">
        <v>102</v>
      </c>
      <c r="C47" s="57" t="s">
        <v>103</v>
      </c>
      <c r="D47" s="37" t="s">
        <v>97</v>
      </c>
      <c r="E47" s="38">
        <v>46162</v>
      </c>
      <c r="F47" s="38">
        <v>46163</v>
      </c>
      <c r="G47" s="39">
        <v>2</v>
      </c>
      <c r="H47" s="39" t="s">
        <v>65</v>
      </c>
      <c r="I47" s="39" t="s">
        <v>101</v>
      </c>
      <c r="J47" s="40">
        <v>3500</v>
      </c>
      <c r="K47" s="58"/>
      <c r="L47" s="9"/>
      <c r="M47" s="9"/>
      <c r="N47" s="9"/>
      <c r="O47" s="9"/>
      <c r="P47" s="9"/>
      <c r="Q47" s="9"/>
      <c r="R47" s="9"/>
      <c r="S47" s="9"/>
      <c r="T47" s="9"/>
      <c r="U47" s="9"/>
      <c r="V47" s="9"/>
      <c r="W47" s="9"/>
    </row>
    <row r="48" spans="1:23" ht="28.5" customHeight="1" x14ac:dyDescent="0.2">
      <c r="A48" s="9"/>
      <c r="B48" s="35" t="s">
        <v>104</v>
      </c>
      <c r="C48" s="57" t="s">
        <v>105</v>
      </c>
      <c r="D48" s="37" t="s">
        <v>97</v>
      </c>
      <c r="E48" s="38">
        <v>46164</v>
      </c>
      <c r="F48" s="38">
        <v>46164</v>
      </c>
      <c r="G48" s="39">
        <v>1</v>
      </c>
      <c r="H48" s="39" t="s">
        <v>65</v>
      </c>
      <c r="I48" s="39" t="s">
        <v>101</v>
      </c>
      <c r="J48" s="40">
        <v>3500</v>
      </c>
      <c r="K48" s="58"/>
      <c r="L48" s="9"/>
      <c r="M48" s="9"/>
      <c r="N48" s="9"/>
      <c r="O48" s="9"/>
      <c r="P48" s="9"/>
      <c r="Q48" s="9"/>
      <c r="R48" s="9"/>
      <c r="S48" s="9"/>
      <c r="T48" s="9"/>
      <c r="U48" s="9"/>
      <c r="V48" s="9"/>
      <c r="W48" s="9"/>
    </row>
    <row r="49" spans="1:23" ht="30" customHeight="1" x14ac:dyDescent="0.2">
      <c r="A49" s="25"/>
      <c r="B49" s="48" t="s">
        <v>106</v>
      </c>
      <c r="C49" s="29" t="s">
        <v>107</v>
      </c>
      <c r="D49" s="30" t="s">
        <v>15</v>
      </c>
      <c r="E49" s="31">
        <v>46167</v>
      </c>
      <c r="F49" s="31">
        <v>46169</v>
      </c>
      <c r="G49" s="32">
        <v>3</v>
      </c>
      <c r="H49" s="32" t="s">
        <v>15</v>
      </c>
      <c r="I49" s="32" t="s">
        <v>15</v>
      </c>
      <c r="J49" s="33">
        <v>1000</v>
      </c>
      <c r="K49" s="34"/>
      <c r="L49" s="25"/>
      <c r="M49" s="25"/>
      <c r="N49" s="25"/>
      <c r="O49" s="25"/>
      <c r="P49" s="25"/>
      <c r="Q49" s="25"/>
      <c r="R49" s="25"/>
      <c r="S49" s="25"/>
      <c r="T49" s="25"/>
      <c r="U49" s="25"/>
      <c r="V49" s="25"/>
      <c r="W49" s="25"/>
    </row>
    <row r="50" spans="1:23" ht="28.5" customHeight="1" x14ac:dyDescent="0.2">
      <c r="A50" s="9"/>
      <c r="B50" s="37" t="s">
        <v>108</v>
      </c>
      <c r="C50" s="51" t="s">
        <v>109</v>
      </c>
      <c r="D50" s="37" t="s">
        <v>106</v>
      </c>
      <c r="E50" s="38">
        <v>46167</v>
      </c>
      <c r="F50" s="38">
        <v>46168</v>
      </c>
      <c r="G50" s="39">
        <v>2</v>
      </c>
      <c r="H50" s="39" t="s">
        <v>65</v>
      </c>
      <c r="I50" s="39" t="s">
        <v>110</v>
      </c>
      <c r="J50" s="40">
        <v>500</v>
      </c>
      <c r="K50" s="52"/>
      <c r="L50" s="9"/>
      <c r="M50" s="9"/>
      <c r="N50" s="9"/>
      <c r="O50" s="9"/>
      <c r="P50" s="9"/>
      <c r="Q50" s="9"/>
      <c r="R50" s="9"/>
      <c r="S50" s="9"/>
      <c r="T50" s="9"/>
      <c r="U50" s="9"/>
      <c r="V50" s="9"/>
      <c r="W50" s="9"/>
    </row>
    <row r="51" spans="1:23" ht="28.5" customHeight="1" x14ac:dyDescent="0.2">
      <c r="A51" s="9"/>
      <c r="B51" s="37" t="s">
        <v>111</v>
      </c>
      <c r="C51" s="51" t="s">
        <v>112</v>
      </c>
      <c r="D51" s="37" t="s">
        <v>106</v>
      </c>
      <c r="E51" s="38">
        <v>46169</v>
      </c>
      <c r="F51" s="38">
        <v>46169</v>
      </c>
      <c r="G51" s="39">
        <v>1</v>
      </c>
      <c r="H51" s="39" t="s">
        <v>65</v>
      </c>
      <c r="I51" s="39" t="s">
        <v>113</v>
      </c>
      <c r="J51" s="40">
        <v>500</v>
      </c>
      <c r="K51" s="52"/>
      <c r="L51" s="9"/>
      <c r="M51" s="9"/>
      <c r="N51" s="9"/>
      <c r="O51" s="9"/>
      <c r="P51" s="9"/>
      <c r="Q51" s="9"/>
      <c r="R51" s="9"/>
      <c r="S51" s="9"/>
      <c r="T51" s="9"/>
      <c r="U51" s="9"/>
      <c r="V51" s="9"/>
      <c r="W51" s="9"/>
    </row>
    <row r="52" spans="1:23" ht="28.5" customHeight="1" x14ac:dyDescent="0.2">
      <c r="A52" s="25"/>
      <c r="B52" s="18" t="s">
        <v>114</v>
      </c>
      <c r="C52" s="60" t="s">
        <v>115</v>
      </c>
      <c r="D52" s="54"/>
      <c r="E52" s="54"/>
      <c r="F52" s="54"/>
      <c r="G52" s="54"/>
      <c r="H52" s="54"/>
      <c r="I52" s="54"/>
      <c r="J52" s="55">
        <f>J41+J43+J45+J49+J53</f>
        <v>15000</v>
      </c>
      <c r="K52" s="61"/>
      <c r="L52" s="25"/>
      <c r="M52" s="25"/>
      <c r="N52" s="25"/>
      <c r="O52" s="25"/>
      <c r="P52" s="25"/>
      <c r="Q52" s="25"/>
      <c r="R52" s="25"/>
      <c r="S52" s="25"/>
      <c r="T52" s="25"/>
      <c r="U52" s="25"/>
      <c r="V52" s="25"/>
      <c r="W52" s="25"/>
    </row>
    <row r="53" spans="1:23" ht="30" customHeight="1" x14ac:dyDescent="0.2">
      <c r="A53" s="25"/>
      <c r="B53" s="48" t="s">
        <v>116</v>
      </c>
      <c r="C53" s="29" t="s">
        <v>117</v>
      </c>
      <c r="D53" s="30" t="s">
        <v>15</v>
      </c>
      <c r="E53" s="31">
        <v>46170</v>
      </c>
      <c r="F53" s="31">
        <v>46176</v>
      </c>
      <c r="G53" s="32">
        <v>5</v>
      </c>
      <c r="H53" s="32" t="s">
        <v>15</v>
      </c>
      <c r="I53" s="32" t="s">
        <v>15</v>
      </c>
      <c r="J53" s="33">
        <v>500</v>
      </c>
      <c r="K53" s="34"/>
      <c r="L53" s="25"/>
      <c r="M53" s="25"/>
      <c r="N53" s="25"/>
      <c r="O53" s="25"/>
      <c r="P53" s="25"/>
      <c r="Q53" s="25"/>
      <c r="R53" s="25"/>
      <c r="S53" s="25"/>
      <c r="T53" s="25"/>
      <c r="U53" s="25"/>
      <c r="V53" s="25"/>
      <c r="W53" s="25"/>
    </row>
    <row r="54" spans="1:23" ht="39" customHeight="1" x14ac:dyDescent="0.2">
      <c r="A54" s="9"/>
      <c r="B54" s="62" t="s">
        <v>118</v>
      </c>
      <c r="C54" s="57" t="s">
        <v>119</v>
      </c>
      <c r="D54" s="37" t="s">
        <v>116</v>
      </c>
      <c r="E54" s="38">
        <v>46170</v>
      </c>
      <c r="F54" s="38">
        <v>46176</v>
      </c>
      <c r="G54" s="39">
        <v>5</v>
      </c>
      <c r="H54" s="39" t="s">
        <v>65</v>
      </c>
      <c r="I54" s="39" t="s">
        <v>120</v>
      </c>
      <c r="J54" s="40">
        <v>500</v>
      </c>
      <c r="K54" s="58"/>
      <c r="L54" s="9"/>
      <c r="M54" s="9"/>
      <c r="N54" s="9"/>
      <c r="O54" s="9"/>
      <c r="P54" s="9"/>
      <c r="Q54" s="9"/>
      <c r="R54" s="9"/>
      <c r="S54" s="9"/>
      <c r="T54" s="9"/>
      <c r="U54" s="9"/>
      <c r="V54" s="9"/>
      <c r="W54" s="9"/>
    </row>
    <row r="55" spans="1:23" ht="36" customHeight="1" x14ac:dyDescent="0.2">
      <c r="A55" s="25"/>
      <c r="B55" s="48" t="s">
        <v>121</v>
      </c>
      <c r="C55" s="29" t="s">
        <v>122</v>
      </c>
      <c r="D55" s="30" t="s">
        <v>15</v>
      </c>
      <c r="E55" s="31">
        <v>46177</v>
      </c>
      <c r="F55" s="31">
        <v>46183</v>
      </c>
      <c r="G55" s="32">
        <v>5</v>
      </c>
      <c r="H55" s="32" t="s">
        <v>15</v>
      </c>
      <c r="I55" s="32" t="s">
        <v>15</v>
      </c>
      <c r="J55" s="33">
        <v>1500</v>
      </c>
      <c r="K55" s="34"/>
      <c r="L55" s="25"/>
      <c r="M55" s="25"/>
      <c r="N55" s="25"/>
      <c r="O55" s="25"/>
      <c r="P55" s="25"/>
      <c r="Q55" s="25"/>
      <c r="R55" s="25"/>
      <c r="S55" s="25"/>
      <c r="T55" s="25"/>
      <c r="U55" s="25"/>
      <c r="V55" s="25"/>
      <c r="W55" s="25"/>
    </row>
    <row r="56" spans="1:23" ht="35.25" customHeight="1" x14ac:dyDescent="0.2">
      <c r="A56" s="9"/>
      <c r="B56" s="37" t="s">
        <v>123</v>
      </c>
      <c r="C56" s="51" t="s">
        <v>124</v>
      </c>
      <c r="D56" s="37" t="s">
        <v>121</v>
      </c>
      <c r="E56" s="38">
        <v>46177</v>
      </c>
      <c r="F56" s="38">
        <v>46181</v>
      </c>
      <c r="G56" s="39">
        <v>3</v>
      </c>
      <c r="H56" s="39" t="s">
        <v>65</v>
      </c>
      <c r="I56" s="39" t="s">
        <v>125</v>
      </c>
      <c r="J56" s="40">
        <v>1000</v>
      </c>
      <c r="K56" s="52"/>
      <c r="L56" s="9"/>
      <c r="M56" s="9"/>
      <c r="N56" s="9"/>
      <c r="O56" s="9"/>
      <c r="P56" s="9"/>
      <c r="Q56" s="9"/>
      <c r="R56" s="9"/>
      <c r="S56" s="9"/>
      <c r="T56" s="9"/>
      <c r="U56" s="9"/>
      <c r="V56" s="9"/>
      <c r="W56" s="9"/>
    </row>
    <row r="57" spans="1:23" ht="28.5" customHeight="1" x14ac:dyDescent="0.2">
      <c r="A57" s="9"/>
      <c r="B57" s="37" t="s">
        <v>126</v>
      </c>
      <c r="C57" s="51" t="s">
        <v>127</v>
      </c>
      <c r="D57" s="37" t="s">
        <v>123</v>
      </c>
      <c r="E57" s="38">
        <v>46182</v>
      </c>
      <c r="F57" s="38">
        <v>46183</v>
      </c>
      <c r="G57" s="39">
        <v>2</v>
      </c>
      <c r="H57" s="39" t="s">
        <v>65</v>
      </c>
      <c r="I57" s="39" t="s">
        <v>19</v>
      </c>
      <c r="J57" s="40">
        <v>500</v>
      </c>
      <c r="K57" s="52"/>
      <c r="L57" s="9"/>
      <c r="M57" s="9"/>
      <c r="N57" s="9"/>
      <c r="O57" s="9"/>
      <c r="P57" s="9"/>
      <c r="Q57" s="9"/>
      <c r="R57" s="9"/>
      <c r="S57" s="9"/>
      <c r="T57" s="9"/>
      <c r="U57" s="9"/>
      <c r="V57" s="9"/>
      <c r="W57" s="9"/>
    </row>
    <row r="58" spans="1:23" ht="28.5" customHeight="1" x14ac:dyDescent="0.2">
      <c r="A58" s="25"/>
      <c r="B58" s="48" t="s">
        <v>128</v>
      </c>
      <c r="C58" s="29" t="s">
        <v>129</v>
      </c>
      <c r="D58" s="30" t="s">
        <v>15</v>
      </c>
      <c r="E58" s="31">
        <v>46184</v>
      </c>
      <c r="F58" s="31">
        <v>46190</v>
      </c>
      <c r="G58" s="32">
        <v>5</v>
      </c>
      <c r="H58" s="32" t="s">
        <v>15</v>
      </c>
      <c r="I58" s="32" t="s">
        <v>15</v>
      </c>
      <c r="J58" s="33">
        <v>1500</v>
      </c>
      <c r="K58" s="34"/>
      <c r="L58" s="25"/>
      <c r="M58" s="25"/>
      <c r="N58" s="25"/>
      <c r="O58" s="25"/>
      <c r="P58" s="25"/>
      <c r="Q58" s="25"/>
      <c r="R58" s="25"/>
      <c r="S58" s="25"/>
      <c r="T58" s="25"/>
      <c r="U58" s="25"/>
      <c r="V58" s="25"/>
      <c r="W58" s="25"/>
    </row>
    <row r="59" spans="1:23" ht="28.5" customHeight="1" x14ac:dyDescent="0.2">
      <c r="A59" s="9"/>
      <c r="B59" s="37" t="s">
        <v>130</v>
      </c>
      <c r="C59" s="51" t="s">
        <v>131</v>
      </c>
      <c r="D59" s="37" t="s">
        <v>128</v>
      </c>
      <c r="E59" s="38">
        <v>46184</v>
      </c>
      <c r="F59" s="38">
        <v>46190</v>
      </c>
      <c r="G59" s="39">
        <v>5</v>
      </c>
      <c r="H59" s="39" t="s">
        <v>65</v>
      </c>
      <c r="I59" s="39" t="s">
        <v>132</v>
      </c>
      <c r="J59" s="40">
        <v>1500</v>
      </c>
      <c r="K59" s="52"/>
      <c r="L59" s="9"/>
      <c r="M59" s="9"/>
      <c r="N59" s="9"/>
      <c r="O59" s="9"/>
      <c r="P59" s="9"/>
      <c r="Q59" s="9"/>
      <c r="R59" s="9"/>
      <c r="S59" s="9"/>
      <c r="T59" s="9"/>
      <c r="U59" s="9"/>
      <c r="V59" s="9"/>
      <c r="W59" s="9"/>
    </row>
    <row r="60" spans="1:23" ht="28.5" customHeight="1" x14ac:dyDescent="0.2">
      <c r="A60" s="25"/>
      <c r="B60" s="48" t="s">
        <v>133</v>
      </c>
      <c r="C60" s="29" t="s">
        <v>134</v>
      </c>
      <c r="D60" s="30" t="s">
        <v>15</v>
      </c>
      <c r="E60" s="31">
        <v>46191</v>
      </c>
      <c r="F60" s="31">
        <v>46192</v>
      </c>
      <c r="G60" s="32">
        <v>2</v>
      </c>
      <c r="H60" s="32" t="s">
        <v>15</v>
      </c>
      <c r="I60" s="32" t="s">
        <v>15</v>
      </c>
      <c r="J60" s="33">
        <v>500</v>
      </c>
      <c r="K60" s="34"/>
      <c r="L60" s="25"/>
      <c r="M60" s="25"/>
      <c r="N60" s="25"/>
      <c r="O60" s="25"/>
      <c r="P60" s="25"/>
      <c r="Q60" s="25"/>
      <c r="R60" s="25"/>
      <c r="S60" s="25"/>
      <c r="T60" s="25"/>
      <c r="U60" s="25"/>
      <c r="V60" s="25"/>
      <c r="W60" s="25"/>
    </row>
    <row r="61" spans="1:23" ht="28.5" customHeight="1" x14ac:dyDescent="0.2">
      <c r="A61" s="9"/>
      <c r="B61" s="37" t="s">
        <v>135</v>
      </c>
      <c r="C61" s="51" t="s">
        <v>136</v>
      </c>
      <c r="D61" s="37" t="s">
        <v>133</v>
      </c>
      <c r="E61" s="38">
        <v>46191</v>
      </c>
      <c r="F61" s="38">
        <v>46192</v>
      </c>
      <c r="G61" s="39">
        <v>2</v>
      </c>
      <c r="H61" s="39" t="s">
        <v>137</v>
      </c>
      <c r="I61" s="39" t="s">
        <v>138</v>
      </c>
      <c r="J61" s="40">
        <v>500</v>
      </c>
      <c r="K61" s="52"/>
      <c r="L61" s="9"/>
      <c r="M61" s="9"/>
      <c r="N61" s="9"/>
      <c r="O61" s="9"/>
      <c r="P61" s="9"/>
      <c r="Q61" s="9"/>
      <c r="R61" s="9"/>
      <c r="S61" s="9"/>
      <c r="T61" s="9"/>
      <c r="U61" s="9"/>
      <c r="V61" s="9"/>
      <c r="W61" s="9"/>
    </row>
    <row r="62" spans="1:23" ht="28.5" customHeight="1" x14ac:dyDescent="0.2">
      <c r="A62" s="25"/>
      <c r="B62" s="18" t="s">
        <v>139</v>
      </c>
      <c r="C62" s="60" t="s">
        <v>140</v>
      </c>
      <c r="D62" s="54"/>
      <c r="E62" s="54"/>
      <c r="F62" s="54"/>
      <c r="G62" s="54"/>
      <c r="H62" s="54"/>
      <c r="I62" s="54"/>
      <c r="J62" s="55">
        <f>J53+J55+J58+J60</f>
        <v>4000</v>
      </c>
      <c r="K62" s="61"/>
      <c r="L62" s="25"/>
      <c r="M62" s="25"/>
      <c r="N62" s="25"/>
      <c r="O62" s="25"/>
      <c r="P62" s="25"/>
      <c r="Q62" s="25"/>
      <c r="R62" s="25"/>
      <c r="S62" s="25"/>
      <c r="T62" s="25"/>
      <c r="U62" s="25"/>
      <c r="V62" s="25"/>
      <c r="W62" s="25"/>
    </row>
    <row r="63" spans="1:23" ht="30" customHeight="1" x14ac:dyDescent="0.2">
      <c r="A63" s="25"/>
      <c r="B63" s="48" t="s">
        <v>141</v>
      </c>
      <c r="C63" s="29" t="s">
        <v>142</v>
      </c>
      <c r="D63" s="30" t="s">
        <v>15</v>
      </c>
      <c r="E63" s="31">
        <v>46160</v>
      </c>
      <c r="F63" s="31">
        <v>46161</v>
      </c>
      <c r="G63" s="32">
        <v>2</v>
      </c>
      <c r="H63" s="32" t="s">
        <v>15</v>
      </c>
      <c r="I63" s="32" t="s">
        <v>143</v>
      </c>
      <c r="J63" s="33">
        <f>J64</f>
        <v>6900</v>
      </c>
      <c r="K63" s="34"/>
      <c r="L63" s="25"/>
      <c r="M63" s="25"/>
      <c r="N63" s="25"/>
      <c r="O63" s="25"/>
      <c r="P63" s="25"/>
      <c r="Q63" s="25"/>
      <c r="R63" s="25"/>
      <c r="S63" s="25"/>
      <c r="T63" s="25"/>
      <c r="U63" s="25"/>
      <c r="V63" s="25"/>
      <c r="W63" s="25"/>
    </row>
    <row r="64" spans="1:23" ht="39" customHeight="1" x14ac:dyDescent="0.2">
      <c r="A64" s="9"/>
      <c r="B64" s="62" t="s">
        <v>144</v>
      </c>
      <c r="C64" s="57" t="s">
        <v>145</v>
      </c>
      <c r="D64" s="37" t="s">
        <v>141</v>
      </c>
      <c r="E64" s="38">
        <v>46160</v>
      </c>
      <c r="F64" s="38">
        <v>46161</v>
      </c>
      <c r="G64" s="39">
        <v>2</v>
      </c>
      <c r="H64" s="39" t="s">
        <v>54</v>
      </c>
      <c r="I64" s="39" t="s">
        <v>19</v>
      </c>
      <c r="J64" s="40">
        <v>6900</v>
      </c>
      <c r="K64" s="58"/>
      <c r="L64" s="9"/>
      <c r="M64" s="9"/>
      <c r="N64" s="9"/>
      <c r="O64" s="9"/>
      <c r="P64" s="9"/>
      <c r="Q64" s="9"/>
      <c r="R64" s="9"/>
      <c r="S64" s="9"/>
      <c r="T64" s="9"/>
      <c r="U64" s="9"/>
      <c r="V64" s="9"/>
      <c r="W64" s="9"/>
    </row>
    <row r="65" spans="1:23" ht="30" customHeight="1" x14ac:dyDescent="0.2">
      <c r="A65" s="25"/>
      <c r="B65" s="48" t="s">
        <v>146</v>
      </c>
      <c r="C65" s="29" t="s">
        <v>147</v>
      </c>
      <c r="D65" s="30" t="s">
        <v>15</v>
      </c>
      <c r="E65" s="31">
        <v>46162</v>
      </c>
      <c r="F65" s="31">
        <v>46163</v>
      </c>
      <c r="G65" s="32">
        <v>2</v>
      </c>
      <c r="H65" s="32" t="s">
        <v>15</v>
      </c>
      <c r="I65" s="32" t="s">
        <v>19</v>
      </c>
      <c r="J65" s="33">
        <f>J66</f>
        <v>6000</v>
      </c>
      <c r="K65" s="34"/>
      <c r="L65" s="25"/>
      <c r="M65" s="25"/>
      <c r="N65" s="25"/>
      <c r="O65" s="25"/>
      <c r="P65" s="25"/>
      <c r="Q65" s="25"/>
      <c r="R65" s="25"/>
      <c r="S65" s="25"/>
      <c r="T65" s="25"/>
      <c r="U65" s="25"/>
      <c r="V65" s="25"/>
      <c r="W65" s="25"/>
    </row>
    <row r="66" spans="1:23" ht="39" customHeight="1" x14ac:dyDescent="0.2">
      <c r="A66" s="9"/>
      <c r="B66" s="62" t="s">
        <v>148</v>
      </c>
      <c r="C66" s="57" t="s">
        <v>149</v>
      </c>
      <c r="D66" s="37" t="s">
        <v>146</v>
      </c>
      <c r="E66" s="38">
        <v>46162</v>
      </c>
      <c r="F66" s="38">
        <v>46163</v>
      </c>
      <c r="G66" s="39">
        <v>2</v>
      </c>
      <c r="H66" s="39" t="s">
        <v>77</v>
      </c>
      <c r="I66" s="39" t="s">
        <v>150</v>
      </c>
      <c r="J66" s="40">
        <v>6000</v>
      </c>
      <c r="K66" s="58"/>
      <c r="L66" s="9"/>
      <c r="M66" s="9"/>
      <c r="N66" s="9"/>
      <c r="O66" s="9"/>
      <c r="P66" s="9"/>
      <c r="Q66" s="9"/>
      <c r="R66" s="9"/>
      <c r="S66" s="9"/>
      <c r="T66" s="9"/>
      <c r="U66" s="9"/>
      <c r="V66" s="9"/>
      <c r="W66" s="9"/>
    </row>
    <row r="67" spans="1:23" ht="30" customHeight="1" x14ac:dyDescent="0.2">
      <c r="A67" s="25"/>
      <c r="B67" s="48" t="s">
        <v>151</v>
      </c>
      <c r="C67" s="29" t="s">
        <v>152</v>
      </c>
      <c r="D67" s="30" t="s">
        <v>15</v>
      </c>
      <c r="E67" s="31">
        <v>46164</v>
      </c>
      <c r="F67" s="31">
        <v>46164</v>
      </c>
      <c r="G67" s="32">
        <v>1</v>
      </c>
      <c r="H67" s="32" t="s">
        <v>15</v>
      </c>
      <c r="I67" s="32" t="s">
        <v>19</v>
      </c>
      <c r="J67" s="33">
        <f>J68</f>
        <v>5000</v>
      </c>
      <c r="K67" s="34"/>
      <c r="L67" s="25"/>
      <c r="M67" s="25"/>
      <c r="N67" s="25"/>
      <c r="O67" s="25"/>
      <c r="P67" s="25"/>
      <c r="Q67" s="25"/>
      <c r="R67" s="25"/>
      <c r="S67" s="25"/>
      <c r="T67" s="25"/>
      <c r="U67" s="25"/>
      <c r="V67" s="25"/>
      <c r="W67" s="25"/>
    </row>
    <row r="68" spans="1:23" ht="39" customHeight="1" x14ac:dyDescent="0.2">
      <c r="A68" s="9"/>
      <c r="B68" s="62" t="s">
        <v>153</v>
      </c>
      <c r="C68" s="57" t="s">
        <v>154</v>
      </c>
      <c r="D68" s="37" t="s">
        <v>151</v>
      </c>
      <c r="E68" s="38">
        <v>46164</v>
      </c>
      <c r="F68" s="38">
        <v>46164</v>
      </c>
      <c r="G68" s="39">
        <v>1</v>
      </c>
      <c r="H68" s="39" t="s">
        <v>18</v>
      </c>
      <c r="I68" s="39" t="s">
        <v>138</v>
      </c>
      <c r="J68" s="40">
        <v>5000</v>
      </c>
      <c r="K68" s="58"/>
      <c r="L68" s="9"/>
      <c r="M68" s="9"/>
      <c r="N68" s="9"/>
      <c r="O68" s="9"/>
      <c r="P68" s="9"/>
      <c r="Q68" s="9"/>
      <c r="R68" s="9"/>
      <c r="S68" s="9"/>
      <c r="T68" s="9"/>
      <c r="U68" s="9"/>
      <c r="V68" s="9"/>
      <c r="W68" s="9"/>
    </row>
    <row r="69" spans="1:23" ht="30" customHeight="1" x14ac:dyDescent="0.2">
      <c r="A69" s="25"/>
      <c r="B69" s="48" t="s">
        <v>155</v>
      </c>
      <c r="C69" s="29" t="s">
        <v>156</v>
      </c>
      <c r="D69" s="30" t="s">
        <v>15</v>
      </c>
      <c r="E69" s="31">
        <v>46167</v>
      </c>
      <c r="F69" s="31">
        <v>46168</v>
      </c>
      <c r="G69" s="32">
        <v>2</v>
      </c>
      <c r="H69" s="32" t="s">
        <v>15</v>
      </c>
      <c r="I69" s="32" t="s">
        <v>19</v>
      </c>
      <c r="J69" s="33">
        <f>J70</f>
        <v>9500</v>
      </c>
      <c r="K69" s="34"/>
      <c r="L69" s="25"/>
      <c r="M69" s="25"/>
      <c r="N69" s="25"/>
      <c r="O69" s="25"/>
      <c r="P69" s="25"/>
      <c r="Q69" s="25"/>
      <c r="R69" s="25"/>
      <c r="S69" s="25"/>
      <c r="T69" s="25"/>
      <c r="U69" s="25"/>
      <c r="V69" s="25"/>
      <c r="W69" s="25"/>
    </row>
    <row r="70" spans="1:23" ht="39" customHeight="1" x14ac:dyDescent="0.2">
      <c r="A70" s="9"/>
      <c r="B70" s="62" t="s">
        <v>157</v>
      </c>
      <c r="C70" s="57" t="s">
        <v>158</v>
      </c>
      <c r="D70" s="37" t="s">
        <v>155</v>
      </c>
      <c r="E70" s="38">
        <v>46167</v>
      </c>
      <c r="F70" s="38">
        <v>46168</v>
      </c>
      <c r="G70" s="39">
        <v>2</v>
      </c>
      <c r="H70" s="39" t="s">
        <v>25</v>
      </c>
      <c r="I70" s="39" t="s">
        <v>159</v>
      </c>
      <c r="J70" s="40">
        <v>9500</v>
      </c>
      <c r="K70" s="58"/>
      <c r="L70" s="9"/>
      <c r="M70" s="9"/>
      <c r="N70" s="9"/>
      <c r="O70" s="9"/>
      <c r="P70" s="9"/>
      <c r="Q70" s="9"/>
      <c r="R70" s="9"/>
      <c r="S70" s="9"/>
      <c r="T70" s="9"/>
      <c r="U70" s="9"/>
      <c r="V70" s="9"/>
      <c r="W70" s="9"/>
    </row>
    <row r="71" spans="1:23" ht="30" customHeight="1" x14ac:dyDescent="0.2">
      <c r="A71" s="25"/>
      <c r="B71" s="48" t="s">
        <v>160</v>
      </c>
      <c r="C71" s="29" t="s">
        <v>161</v>
      </c>
      <c r="D71" s="30" t="s">
        <v>15</v>
      </c>
      <c r="E71" s="31">
        <v>46169</v>
      </c>
      <c r="F71" s="31">
        <v>46169</v>
      </c>
      <c r="G71" s="32">
        <v>1</v>
      </c>
      <c r="H71" s="32" t="s">
        <v>15</v>
      </c>
      <c r="I71" s="32" t="s">
        <v>162</v>
      </c>
      <c r="J71" s="33">
        <v>1000</v>
      </c>
      <c r="K71" s="34"/>
      <c r="L71" s="25"/>
      <c r="M71" s="25"/>
      <c r="N71" s="25"/>
      <c r="O71" s="25"/>
      <c r="P71" s="25"/>
      <c r="Q71" s="25"/>
      <c r="R71" s="25"/>
      <c r="S71" s="25"/>
      <c r="T71" s="25"/>
      <c r="U71" s="25"/>
      <c r="V71" s="25"/>
      <c r="W71" s="25"/>
    </row>
    <row r="72" spans="1:23" ht="39" customHeight="1" x14ac:dyDescent="0.2">
      <c r="A72" s="9"/>
      <c r="B72" s="62" t="s">
        <v>163</v>
      </c>
      <c r="C72" s="57" t="s">
        <v>164</v>
      </c>
      <c r="D72" s="37" t="s">
        <v>151</v>
      </c>
      <c r="E72" s="38">
        <v>46169</v>
      </c>
      <c r="F72" s="38">
        <v>46169</v>
      </c>
      <c r="G72" s="39">
        <v>1</v>
      </c>
      <c r="H72" s="39" t="s">
        <v>18</v>
      </c>
      <c r="I72" s="39" t="s">
        <v>165</v>
      </c>
      <c r="J72" s="40">
        <v>500</v>
      </c>
      <c r="K72" s="58"/>
      <c r="L72" s="9"/>
      <c r="M72" s="9"/>
      <c r="N72" s="9"/>
      <c r="O72" s="9"/>
      <c r="P72" s="9"/>
      <c r="Q72" s="9"/>
      <c r="R72" s="9"/>
      <c r="S72" s="9"/>
      <c r="T72" s="9"/>
      <c r="U72" s="9"/>
      <c r="V72" s="9"/>
      <c r="W72" s="9"/>
    </row>
    <row r="73" spans="1:23" ht="30" customHeight="1" x14ac:dyDescent="0.2">
      <c r="A73" s="25"/>
      <c r="B73" s="48" t="s">
        <v>166</v>
      </c>
      <c r="C73" s="29" t="s">
        <v>167</v>
      </c>
      <c r="D73" s="30" t="s">
        <v>15</v>
      </c>
      <c r="E73" s="31">
        <v>46169</v>
      </c>
      <c r="F73" s="31">
        <v>46169</v>
      </c>
      <c r="G73" s="32">
        <f t="shared" ref="G73:G74" si="2">F73-E73</f>
        <v>0</v>
      </c>
      <c r="H73" s="32" t="s">
        <v>15</v>
      </c>
      <c r="I73" s="32" t="s">
        <v>15</v>
      </c>
      <c r="J73" s="33" t="s">
        <v>15</v>
      </c>
      <c r="K73" s="34"/>
      <c r="L73" s="25"/>
      <c r="M73" s="25"/>
      <c r="N73" s="25"/>
      <c r="O73" s="25"/>
      <c r="P73" s="25"/>
      <c r="Q73" s="25"/>
      <c r="R73" s="25"/>
      <c r="S73" s="25"/>
      <c r="T73" s="25"/>
      <c r="U73" s="25"/>
      <c r="V73" s="25"/>
      <c r="W73" s="25"/>
    </row>
    <row r="74" spans="1:23" ht="39" customHeight="1" x14ac:dyDescent="0.2">
      <c r="A74" s="9"/>
      <c r="B74" s="62" t="s">
        <v>168</v>
      </c>
      <c r="C74" s="57" t="s">
        <v>169</v>
      </c>
      <c r="D74" s="37" t="s">
        <v>163</v>
      </c>
      <c r="E74" s="38">
        <v>46169</v>
      </c>
      <c r="F74" s="38">
        <v>46169</v>
      </c>
      <c r="G74" s="39">
        <f t="shared" si="2"/>
        <v>0</v>
      </c>
      <c r="H74" s="39" t="s">
        <v>15</v>
      </c>
      <c r="I74" s="39" t="s">
        <v>15</v>
      </c>
      <c r="J74" s="40" t="s">
        <v>15</v>
      </c>
      <c r="K74" s="58"/>
      <c r="L74" s="9"/>
      <c r="M74" s="9"/>
      <c r="N74" s="9"/>
      <c r="O74" s="9"/>
      <c r="P74" s="9"/>
      <c r="Q74" s="9"/>
      <c r="R74" s="9"/>
      <c r="S74" s="9"/>
      <c r="T74" s="9"/>
      <c r="U74" s="9"/>
      <c r="V74" s="9"/>
      <c r="W74" s="9"/>
    </row>
    <row r="75" spans="1:23" ht="24" customHeight="1" x14ac:dyDescent="0.2">
      <c r="B75" s="186"/>
      <c r="C75" s="187"/>
      <c r="D75" s="187"/>
      <c r="E75" s="187"/>
      <c r="F75" s="187"/>
      <c r="G75" s="187"/>
      <c r="H75" s="63"/>
      <c r="I75" s="63"/>
      <c r="J75" s="64">
        <f>SUM(J63+J65+J67+J69+J71)</f>
        <v>28400</v>
      </c>
      <c r="K75" s="65"/>
    </row>
    <row r="76" spans="1:23" ht="12.75" customHeight="1" x14ac:dyDescent="0.2">
      <c r="A76" s="25"/>
      <c r="B76" s="66"/>
      <c r="C76" s="188" t="s">
        <v>170</v>
      </c>
      <c r="D76" s="189"/>
      <c r="E76" s="189"/>
      <c r="F76" s="189"/>
      <c r="G76" s="189"/>
      <c r="H76" s="189"/>
      <c r="I76" s="190"/>
      <c r="J76" s="67">
        <f>SUM(J24+J34+J40+J52+J62+J75)</f>
        <v>110400</v>
      </c>
      <c r="K76" s="68"/>
      <c r="L76" s="25"/>
      <c r="M76" s="25"/>
      <c r="N76" s="25"/>
      <c r="O76" s="25"/>
      <c r="P76" s="25"/>
      <c r="Q76" s="25"/>
      <c r="R76" s="25"/>
      <c r="S76" s="25"/>
      <c r="T76" s="25"/>
      <c r="U76" s="25"/>
      <c r="V76" s="25"/>
      <c r="W76" s="25"/>
    </row>
    <row r="77" spans="1:23" ht="12.75" customHeight="1" x14ac:dyDescent="0.2">
      <c r="B77" s="10"/>
      <c r="C77" s="11"/>
      <c r="D77" s="10"/>
      <c r="E77" s="12"/>
      <c r="F77" s="12"/>
      <c r="G77" s="13"/>
      <c r="H77" s="13"/>
      <c r="I77" s="13"/>
      <c r="J77" s="13"/>
    </row>
    <row r="78" spans="1:23" ht="12.75" customHeight="1" x14ac:dyDescent="0.2">
      <c r="B78" s="10"/>
      <c r="C78" s="11"/>
      <c r="D78" s="10"/>
      <c r="E78" s="12"/>
      <c r="F78" s="12"/>
      <c r="G78" s="13"/>
      <c r="H78" s="13"/>
      <c r="I78" s="13"/>
      <c r="J78" s="13"/>
    </row>
    <row r="79" spans="1:23" ht="12.75" customHeight="1" x14ac:dyDescent="0.2">
      <c r="B79" s="10"/>
      <c r="C79" s="11"/>
      <c r="D79" s="10"/>
      <c r="E79" s="12"/>
      <c r="F79" s="12"/>
      <c r="G79" s="13"/>
      <c r="H79" s="13"/>
      <c r="I79" s="13"/>
      <c r="J79" s="13"/>
    </row>
    <row r="80" spans="1:23" ht="12.75" customHeight="1" x14ac:dyDescent="0.2">
      <c r="B80" s="10"/>
      <c r="C80" s="11"/>
      <c r="D80" s="10"/>
      <c r="E80" s="12"/>
      <c r="F80" s="12"/>
      <c r="G80" s="13"/>
      <c r="H80" s="13"/>
      <c r="I80" s="13"/>
      <c r="J80" s="13"/>
    </row>
    <row r="81" spans="2:10" ht="12.75" customHeight="1" x14ac:dyDescent="0.2">
      <c r="B81" s="10"/>
      <c r="C81" s="11"/>
      <c r="D81" s="10"/>
      <c r="E81" s="12"/>
      <c r="F81" s="12"/>
      <c r="G81" s="13"/>
      <c r="H81" s="13"/>
      <c r="I81" s="13"/>
      <c r="J81" s="13"/>
    </row>
    <row r="82" spans="2:10" ht="12.75" customHeight="1" x14ac:dyDescent="0.2">
      <c r="B82" s="10"/>
      <c r="C82" s="11"/>
      <c r="D82" s="10"/>
      <c r="E82" s="12"/>
      <c r="F82" s="12"/>
      <c r="G82" s="13"/>
      <c r="H82" s="13"/>
      <c r="I82" s="13"/>
      <c r="J82" s="13"/>
    </row>
    <row r="83" spans="2:10" ht="12.75" customHeight="1" x14ac:dyDescent="0.2">
      <c r="B83" s="10"/>
      <c r="C83" s="11"/>
      <c r="D83" s="10"/>
      <c r="E83" s="12"/>
      <c r="F83" s="12"/>
      <c r="G83" s="13"/>
      <c r="H83" s="13"/>
      <c r="I83" s="13"/>
      <c r="J83" s="13"/>
    </row>
    <row r="84" spans="2:10" ht="12.75" customHeight="1" x14ac:dyDescent="0.2">
      <c r="B84" s="10"/>
      <c r="C84" s="11"/>
      <c r="D84" s="10"/>
      <c r="E84" s="12"/>
      <c r="F84" s="12"/>
      <c r="G84" s="13"/>
      <c r="H84" s="13"/>
      <c r="I84" s="13"/>
      <c r="J84" s="13"/>
    </row>
    <row r="85" spans="2:10" ht="12.75" customHeight="1" x14ac:dyDescent="0.2">
      <c r="B85" s="10"/>
      <c r="C85" s="11"/>
      <c r="D85" s="10"/>
      <c r="E85" s="12"/>
      <c r="F85" s="12"/>
      <c r="G85" s="13"/>
      <c r="H85" s="13"/>
      <c r="I85" s="13"/>
      <c r="J85" s="13"/>
    </row>
    <row r="86" spans="2:10" ht="12.75" customHeight="1" x14ac:dyDescent="0.2">
      <c r="B86" s="10"/>
      <c r="C86" s="11"/>
      <c r="D86" s="10"/>
      <c r="E86" s="12"/>
      <c r="F86" s="12"/>
      <c r="G86" s="13"/>
      <c r="H86" s="13"/>
      <c r="I86" s="13"/>
      <c r="J86" s="13"/>
    </row>
    <row r="87" spans="2:10" ht="12.75" customHeight="1" x14ac:dyDescent="0.2">
      <c r="B87" s="10"/>
      <c r="C87" s="11"/>
      <c r="D87" s="10"/>
      <c r="E87" s="12"/>
      <c r="F87" s="12"/>
      <c r="G87" s="13"/>
      <c r="H87" s="13"/>
      <c r="I87" s="13"/>
      <c r="J87" s="13"/>
    </row>
    <row r="88" spans="2:10" ht="15" customHeight="1" x14ac:dyDescent="0.2">
      <c r="B88" s="10"/>
      <c r="C88" s="11"/>
      <c r="D88" s="10"/>
      <c r="E88" s="12"/>
      <c r="F88" s="12"/>
      <c r="G88" s="13"/>
      <c r="H88" s="13"/>
      <c r="I88" s="13"/>
      <c r="J88" s="13"/>
    </row>
    <row r="89" spans="2:10" ht="15" customHeight="1" x14ac:dyDescent="0.2">
      <c r="B89" s="10"/>
      <c r="C89" s="11"/>
      <c r="D89" s="10"/>
      <c r="E89" s="12"/>
      <c r="F89" s="12"/>
      <c r="G89" s="13"/>
      <c r="H89" s="13"/>
      <c r="I89" s="13"/>
      <c r="J89" s="13"/>
    </row>
    <row r="90" spans="2:10" ht="15" customHeight="1" x14ac:dyDescent="0.2">
      <c r="B90" s="10"/>
      <c r="C90" s="11"/>
      <c r="D90" s="10"/>
      <c r="E90" s="12"/>
      <c r="F90" s="12"/>
      <c r="G90" s="13"/>
      <c r="H90" s="13"/>
      <c r="I90" s="13"/>
      <c r="J90" s="13"/>
    </row>
    <row r="91" spans="2:10" ht="12.75" customHeight="1" x14ac:dyDescent="0.2">
      <c r="B91" s="10"/>
      <c r="C91" s="11"/>
      <c r="D91" s="10"/>
      <c r="E91" s="12"/>
      <c r="F91" s="12"/>
      <c r="G91" s="13"/>
      <c r="H91" s="13"/>
      <c r="I91" s="13"/>
      <c r="J91" s="13"/>
    </row>
    <row r="92" spans="2:10" ht="12.75" customHeight="1" x14ac:dyDescent="0.2">
      <c r="B92" s="10"/>
      <c r="C92" s="11"/>
      <c r="D92" s="10"/>
      <c r="E92" s="12"/>
      <c r="F92" s="12"/>
      <c r="G92" s="13"/>
      <c r="H92" s="13"/>
      <c r="I92" s="13"/>
      <c r="J92" s="13"/>
    </row>
    <row r="93" spans="2:10" ht="12.75" customHeight="1" x14ac:dyDescent="0.2">
      <c r="B93" s="10"/>
      <c r="C93" s="11"/>
      <c r="D93" s="10"/>
      <c r="E93" s="12"/>
      <c r="F93" s="12"/>
      <c r="G93" s="13"/>
      <c r="H93" s="13"/>
      <c r="I93" s="13"/>
      <c r="J93" s="13"/>
    </row>
    <row r="94" spans="2:10" ht="19.5" customHeight="1" x14ac:dyDescent="0.2">
      <c r="B94" s="10"/>
      <c r="C94" s="11"/>
      <c r="D94" s="10"/>
      <c r="E94" s="12"/>
      <c r="F94" s="12"/>
      <c r="G94" s="13"/>
      <c r="H94" s="13"/>
      <c r="I94" s="13"/>
      <c r="J94" s="13"/>
    </row>
    <row r="95" spans="2:10" ht="34.5" customHeight="1" x14ac:dyDescent="0.2">
      <c r="B95" s="10"/>
      <c r="C95" s="11"/>
      <c r="D95" s="10"/>
      <c r="E95" s="12"/>
      <c r="F95" s="12"/>
      <c r="G95" s="13"/>
      <c r="H95" s="13"/>
      <c r="I95" s="13"/>
      <c r="J95" s="13"/>
    </row>
    <row r="96" spans="2:10" ht="18.75" customHeight="1" x14ac:dyDescent="0.2">
      <c r="B96" s="10"/>
      <c r="C96" s="11"/>
      <c r="D96" s="10"/>
      <c r="E96" s="12"/>
      <c r="F96" s="12"/>
      <c r="G96" s="13"/>
      <c r="H96" s="13"/>
      <c r="I96" s="13"/>
      <c r="J96" s="13"/>
    </row>
    <row r="97" spans="2:10" ht="12.75" customHeight="1" x14ac:dyDescent="0.2">
      <c r="B97" s="10"/>
      <c r="C97" s="11"/>
      <c r="D97" s="10"/>
      <c r="E97" s="12"/>
      <c r="F97" s="12"/>
      <c r="G97" s="13"/>
      <c r="H97" s="13"/>
      <c r="I97" s="13"/>
      <c r="J97" s="13"/>
    </row>
    <row r="98" spans="2:10" ht="12.75" customHeight="1" x14ac:dyDescent="0.2">
      <c r="B98" s="10"/>
      <c r="C98" s="11"/>
      <c r="D98" s="10"/>
      <c r="E98" s="12"/>
      <c r="F98" s="12"/>
      <c r="G98" s="13"/>
      <c r="H98" s="13"/>
      <c r="I98" s="13"/>
      <c r="J98" s="13"/>
    </row>
    <row r="99" spans="2:10" ht="12.75" customHeight="1" x14ac:dyDescent="0.2">
      <c r="B99" s="10"/>
      <c r="C99" s="11"/>
      <c r="D99" s="10"/>
      <c r="E99" s="12"/>
      <c r="F99" s="12"/>
      <c r="G99" s="13"/>
      <c r="H99" s="13"/>
      <c r="I99" s="13"/>
      <c r="J99" s="13"/>
    </row>
    <row r="100" spans="2:10" ht="12.75" customHeight="1" x14ac:dyDescent="0.2">
      <c r="B100" s="10"/>
      <c r="C100" s="11"/>
      <c r="D100" s="10"/>
      <c r="E100" s="12"/>
      <c r="F100" s="12"/>
      <c r="G100" s="13"/>
      <c r="H100" s="13"/>
      <c r="I100" s="13"/>
      <c r="J100" s="13"/>
    </row>
    <row r="101" spans="2:10" ht="12.75" customHeight="1" x14ac:dyDescent="0.2">
      <c r="B101" s="10"/>
      <c r="C101" s="11"/>
      <c r="D101" s="10"/>
      <c r="E101" s="12"/>
      <c r="F101" s="12"/>
      <c r="G101" s="13"/>
      <c r="H101" s="13"/>
      <c r="I101" s="13"/>
      <c r="J101" s="13"/>
    </row>
    <row r="102" spans="2:10" ht="12.75" customHeight="1" x14ac:dyDescent="0.2">
      <c r="B102" s="10"/>
      <c r="C102" s="11"/>
      <c r="D102" s="10"/>
      <c r="E102" s="12"/>
      <c r="F102" s="12"/>
      <c r="G102" s="13"/>
      <c r="H102" s="13"/>
      <c r="I102" s="13"/>
      <c r="J102" s="13"/>
    </row>
    <row r="103" spans="2:10" ht="12.75" customHeight="1" x14ac:dyDescent="0.2">
      <c r="B103" s="10"/>
      <c r="C103" s="11"/>
      <c r="D103" s="10"/>
      <c r="E103" s="12"/>
      <c r="F103" s="12"/>
      <c r="G103" s="13"/>
      <c r="H103" s="13"/>
      <c r="I103" s="13"/>
      <c r="J103" s="13"/>
    </row>
    <row r="104" spans="2:10" ht="12.75" customHeight="1" x14ac:dyDescent="0.2">
      <c r="B104" s="10"/>
      <c r="C104" s="11"/>
      <c r="D104" s="10"/>
      <c r="E104" s="12"/>
      <c r="F104" s="12"/>
      <c r="G104" s="13"/>
      <c r="H104" s="13"/>
      <c r="I104" s="13"/>
      <c r="J104" s="13"/>
    </row>
    <row r="105" spans="2:10" ht="12.75" customHeight="1" x14ac:dyDescent="0.2">
      <c r="B105" s="10"/>
      <c r="C105" s="11"/>
      <c r="D105" s="10"/>
      <c r="E105" s="12"/>
      <c r="F105" s="12"/>
      <c r="G105" s="13"/>
      <c r="H105" s="13"/>
      <c r="I105" s="13"/>
      <c r="J105" s="13"/>
    </row>
    <row r="106" spans="2:10" ht="12.75" customHeight="1" x14ac:dyDescent="0.2">
      <c r="B106" s="10"/>
      <c r="C106" s="11"/>
      <c r="D106" s="10"/>
      <c r="E106" s="12"/>
      <c r="F106" s="12"/>
      <c r="G106" s="13"/>
      <c r="H106" s="13"/>
      <c r="I106" s="13"/>
      <c r="J106" s="13"/>
    </row>
    <row r="107" spans="2:10" ht="12.75" customHeight="1" x14ac:dyDescent="0.2">
      <c r="B107" s="10"/>
      <c r="C107" s="11"/>
      <c r="D107" s="10"/>
      <c r="E107" s="12"/>
      <c r="F107" s="12"/>
      <c r="G107" s="13"/>
      <c r="H107" s="13"/>
      <c r="I107" s="13"/>
      <c r="J107" s="13"/>
    </row>
    <row r="108" spans="2:10" ht="12.75" customHeight="1" x14ac:dyDescent="0.2">
      <c r="B108" s="10"/>
      <c r="C108" s="11"/>
      <c r="D108" s="10"/>
      <c r="E108" s="12"/>
      <c r="F108" s="12"/>
      <c r="G108" s="13"/>
      <c r="H108" s="13"/>
      <c r="I108" s="13"/>
      <c r="J108" s="13"/>
    </row>
    <row r="109" spans="2:10" ht="12.75" customHeight="1" x14ac:dyDescent="0.2">
      <c r="B109" s="10"/>
      <c r="C109" s="11"/>
      <c r="D109" s="10"/>
      <c r="E109" s="12"/>
      <c r="F109" s="12"/>
      <c r="G109" s="13"/>
      <c r="H109" s="13"/>
      <c r="I109" s="13"/>
      <c r="J109" s="13"/>
    </row>
    <row r="110" spans="2:10" ht="12.75" customHeight="1" x14ac:dyDescent="0.2">
      <c r="B110" s="10"/>
      <c r="C110" s="11"/>
      <c r="D110" s="10"/>
      <c r="E110" s="12"/>
      <c r="F110" s="12"/>
      <c r="G110" s="13"/>
      <c r="H110" s="13"/>
      <c r="I110" s="13"/>
      <c r="J110" s="13"/>
    </row>
    <row r="111" spans="2:10" ht="12.75" customHeight="1" x14ac:dyDescent="0.2">
      <c r="B111" s="10"/>
      <c r="C111" s="11"/>
      <c r="D111" s="10"/>
      <c r="E111" s="12"/>
      <c r="F111" s="12"/>
      <c r="G111" s="13"/>
      <c r="H111" s="13"/>
      <c r="I111" s="13"/>
      <c r="J111" s="13"/>
    </row>
    <row r="112" spans="2:10" ht="12.75" customHeight="1" x14ac:dyDescent="0.2">
      <c r="B112" s="10"/>
      <c r="C112" s="11"/>
      <c r="D112" s="10"/>
      <c r="E112" s="12"/>
      <c r="F112" s="12"/>
      <c r="G112" s="13"/>
      <c r="H112" s="13"/>
      <c r="I112" s="13"/>
      <c r="J112" s="13"/>
    </row>
    <row r="113" spans="2:10" ht="12.75" customHeight="1" x14ac:dyDescent="0.2">
      <c r="B113" s="10"/>
      <c r="C113" s="11"/>
      <c r="D113" s="10"/>
      <c r="E113" s="12"/>
      <c r="F113" s="12"/>
      <c r="G113" s="13"/>
      <c r="H113" s="13"/>
      <c r="I113" s="13"/>
      <c r="J113" s="13"/>
    </row>
    <row r="114" spans="2:10" ht="12.75" customHeight="1" x14ac:dyDescent="0.2">
      <c r="B114" s="10"/>
      <c r="C114" s="11"/>
      <c r="D114" s="10"/>
      <c r="E114" s="12"/>
      <c r="F114" s="12"/>
      <c r="G114" s="13"/>
      <c r="H114" s="13"/>
      <c r="I114" s="13"/>
      <c r="J114" s="13"/>
    </row>
    <row r="115" spans="2:10" ht="12.75" customHeight="1" x14ac:dyDescent="0.2">
      <c r="B115" s="10"/>
      <c r="C115" s="11"/>
      <c r="D115" s="10"/>
      <c r="E115" s="12"/>
      <c r="F115" s="12"/>
      <c r="G115" s="13"/>
      <c r="H115" s="13"/>
      <c r="I115" s="13"/>
      <c r="J115" s="13"/>
    </row>
    <row r="116" spans="2:10" ht="12.75" customHeight="1" x14ac:dyDescent="0.2">
      <c r="B116" s="10"/>
      <c r="C116" s="11"/>
      <c r="D116" s="10"/>
      <c r="E116" s="12"/>
      <c r="F116" s="12"/>
      <c r="G116" s="13"/>
      <c r="H116" s="13"/>
      <c r="I116" s="13"/>
      <c r="J116" s="13"/>
    </row>
    <row r="117" spans="2:10" ht="12.75" customHeight="1" x14ac:dyDescent="0.2">
      <c r="B117" s="10"/>
      <c r="C117" s="11"/>
      <c r="D117" s="10"/>
      <c r="E117" s="12"/>
      <c r="F117" s="12"/>
      <c r="G117" s="13"/>
      <c r="H117" s="13"/>
      <c r="I117" s="13"/>
      <c r="J117" s="13"/>
    </row>
    <row r="118" spans="2:10" ht="12.75" customHeight="1" x14ac:dyDescent="0.2">
      <c r="B118" s="10"/>
      <c r="C118" s="11"/>
      <c r="D118" s="10"/>
      <c r="E118" s="12"/>
      <c r="F118" s="12"/>
      <c r="G118" s="13"/>
      <c r="H118" s="13"/>
      <c r="I118" s="13"/>
      <c r="J118" s="13"/>
    </row>
    <row r="119" spans="2:10" ht="12.75" customHeight="1" x14ac:dyDescent="0.2">
      <c r="B119" s="10"/>
      <c r="C119" s="11"/>
      <c r="D119" s="10"/>
      <c r="E119" s="12"/>
      <c r="F119" s="12"/>
      <c r="G119" s="13"/>
      <c r="H119" s="13"/>
      <c r="I119" s="13"/>
      <c r="J119" s="13"/>
    </row>
    <row r="120" spans="2:10" ht="12.75" customHeight="1" x14ac:dyDescent="0.2">
      <c r="B120" s="10"/>
      <c r="C120" s="11"/>
      <c r="D120" s="10"/>
      <c r="E120" s="12"/>
      <c r="F120" s="12"/>
      <c r="G120" s="13"/>
      <c r="H120" s="13"/>
      <c r="I120" s="13"/>
      <c r="J120" s="13"/>
    </row>
    <row r="121" spans="2:10" ht="12.75" customHeight="1" x14ac:dyDescent="0.2">
      <c r="B121" s="10"/>
      <c r="C121" s="11"/>
      <c r="D121" s="10"/>
      <c r="E121" s="12"/>
      <c r="F121" s="12"/>
      <c r="G121" s="13"/>
      <c r="H121" s="13"/>
      <c r="I121" s="13"/>
      <c r="J121" s="13"/>
    </row>
    <row r="122" spans="2:10" ht="12.75" customHeight="1" x14ac:dyDescent="0.2">
      <c r="B122" s="10"/>
      <c r="C122" s="11"/>
      <c r="D122" s="10"/>
      <c r="E122" s="12"/>
      <c r="F122" s="12"/>
      <c r="G122" s="13"/>
      <c r="H122" s="13"/>
      <c r="I122" s="13"/>
      <c r="J122" s="13"/>
    </row>
    <row r="123" spans="2:10" ht="12.75" customHeight="1" x14ac:dyDescent="0.2">
      <c r="B123" s="10"/>
      <c r="C123" s="11"/>
      <c r="D123" s="10"/>
      <c r="E123" s="12"/>
      <c r="F123" s="12"/>
      <c r="G123" s="13"/>
      <c r="H123" s="13"/>
      <c r="I123" s="13"/>
      <c r="J123" s="13"/>
    </row>
    <row r="124" spans="2:10" ht="12.75" customHeight="1" x14ac:dyDescent="0.2">
      <c r="B124" s="10"/>
      <c r="C124" s="11"/>
      <c r="D124" s="10"/>
      <c r="E124" s="12"/>
      <c r="F124" s="12"/>
      <c r="G124" s="13"/>
      <c r="H124" s="13"/>
      <c r="I124" s="13"/>
      <c r="J124" s="13"/>
    </row>
    <row r="125" spans="2:10" ht="12.75" customHeight="1" x14ac:dyDescent="0.2">
      <c r="B125" s="10"/>
      <c r="C125" s="11"/>
      <c r="D125" s="10"/>
      <c r="E125" s="12"/>
      <c r="F125" s="12"/>
      <c r="G125" s="13"/>
      <c r="H125" s="13"/>
      <c r="I125" s="13"/>
      <c r="J125" s="13"/>
    </row>
    <row r="126" spans="2:10" ht="12.75" customHeight="1" x14ac:dyDescent="0.2">
      <c r="B126" s="10"/>
      <c r="C126" s="11"/>
      <c r="D126" s="10"/>
      <c r="E126" s="12"/>
      <c r="F126" s="12"/>
      <c r="G126" s="13"/>
      <c r="H126" s="13"/>
      <c r="I126" s="13"/>
      <c r="J126" s="13"/>
    </row>
    <row r="127" spans="2:10" ht="12.75" customHeight="1" x14ac:dyDescent="0.2">
      <c r="B127" s="10"/>
      <c r="C127" s="11"/>
      <c r="D127" s="10"/>
      <c r="E127" s="12"/>
      <c r="F127" s="12"/>
      <c r="G127" s="13"/>
      <c r="H127" s="13"/>
      <c r="I127" s="13"/>
      <c r="J127" s="13"/>
    </row>
    <row r="128" spans="2:10" ht="12.75" customHeight="1" x14ac:dyDescent="0.2">
      <c r="B128" s="10"/>
      <c r="C128" s="11"/>
      <c r="D128" s="10"/>
      <c r="E128" s="12"/>
      <c r="F128" s="12"/>
      <c r="G128" s="13"/>
      <c r="H128" s="13"/>
      <c r="I128" s="13"/>
      <c r="J128" s="13"/>
    </row>
    <row r="129" spans="2:10" ht="12.75" customHeight="1" x14ac:dyDescent="0.2">
      <c r="B129" s="10"/>
      <c r="C129" s="11"/>
      <c r="D129" s="10"/>
      <c r="E129" s="12"/>
      <c r="F129" s="12"/>
      <c r="G129" s="13"/>
      <c r="H129" s="13"/>
      <c r="I129" s="13"/>
      <c r="J129" s="13"/>
    </row>
    <row r="130" spans="2:10" ht="12.75" customHeight="1" x14ac:dyDescent="0.2">
      <c r="B130" s="10"/>
      <c r="C130" s="11"/>
      <c r="D130" s="10"/>
      <c r="E130" s="12"/>
      <c r="F130" s="12"/>
      <c r="G130" s="13"/>
      <c r="H130" s="13"/>
      <c r="I130" s="13"/>
      <c r="J130" s="13"/>
    </row>
    <row r="131" spans="2:10" ht="12.75" customHeight="1" x14ac:dyDescent="0.2">
      <c r="B131" s="10"/>
      <c r="C131" s="11"/>
      <c r="D131" s="10"/>
      <c r="E131" s="12"/>
      <c r="F131" s="12"/>
      <c r="G131" s="13"/>
      <c r="H131" s="13"/>
      <c r="I131" s="13"/>
      <c r="J131" s="13"/>
    </row>
    <row r="132" spans="2:10" ht="12.75" customHeight="1" x14ac:dyDescent="0.2">
      <c r="B132" s="10"/>
      <c r="C132" s="11"/>
      <c r="D132" s="10"/>
      <c r="E132" s="12"/>
      <c r="F132" s="12"/>
      <c r="G132" s="13"/>
      <c r="H132" s="13"/>
      <c r="I132" s="13"/>
      <c r="J132" s="13"/>
    </row>
    <row r="133" spans="2:10" ht="12.75" customHeight="1" x14ac:dyDescent="0.2">
      <c r="B133" s="10"/>
      <c r="C133" s="11"/>
      <c r="D133" s="10"/>
      <c r="E133" s="12"/>
      <c r="F133" s="12"/>
      <c r="G133" s="13"/>
      <c r="H133" s="13"/>
      <c r="I133" s="13"/>
      <c r="J133" s="13"/>
    </row>
    <row r="134" spans="2:10" ht="12.75" customHeight="1" x14ac:dyDescent="0.2">
      <c r="B134" s="10"/>
      <c r="C134" s="11"/>
      <c r="D134" s="10"/>
      <c r="E134" s="12"/>
      <c r="F134" s="12"/>
      <c r="G134" s="13"/>
      <c r="H134" s="13"/>
      <c r="I134" s="13"/>
      <c r="J134" s="13"/>
    </row>
    <row r="135" spans="2:10" ht="12.75" customHeight="1" x14ac:dyDescent="0.2">
      <c r="B135" s="10"/>
      <c r="C135" s="11"/>
      <c r="D135" s="10"/>
      <c r="E135" s="12"/>
      <c r="F135" s="12"/>
      <c r="G135" s="13"/>
      <c r="H135" s="13"/>
      <c r="I135" s="13"/>
      <c r="J135" s="13"/>
    </row>
    <row r="136" spans="2:10" ht="12.75" customHeight="1" x14ac:dyDescent="0.2">
      <c r="B136" s="10"/>
      <c r="C136" s="11"/>
      <c r="D136" s="10"/>
      <c r="E136" s="12"/>
      <c r="F136" s="12"/>
      <c r="G136" s="13"/>
      <c r="H136" s="13"/>
      <c r="I136" s="13"/>
      <c r="J136" s="13"/>
    </row>
    <row r="137" spans="2:10" ht="12.75" customHeight="1" x14ac:dyDescent="0.2">
      <c r="B137" s="10"/>
      <c r="C137" s="11"/>
      <c r="D137" s="10"/>
      <c r="E137" s="12"/>
      <c r="F137" s="12"/>
      <c r="G137" s="13"/>
      <c r="H137" s="13"/>
      <c r="I137" s="13"/>
      <c r="J137" s="13"/>
    </row>
    <row r="138" spans="2:10" ht="12.75" customHeight="1" x14ac:dyDescent="0.2">
      <c r="B138" s="10"/>
      <c r="C138" s="11"/>
      <c r="D138" s="10"/>
      <c r="E138" s="12"/>
      <c r="F138" s="12"/>
      <c r="G138" s="13"/>
      <c r="H138" s="13"/>
      <c r="I138" s="13"/>
      <c r="J138" s="13"/>
    </row>
    <row r="139" spans="2:10" ht="12.75" customHeight="1" x14ac:dyDescent="0.2">
      <c r="B139" s="10"/>
      <c r="C139" s="11"/>
      <c r="D139" s="10"/>
      <c r="E139" s="12"/>
      <c r="F139" s="12"/>
      <c r="G139" s="13"/>
      <c r="H139" s="13"/>
      <c r="I139" s="13"/>
      <c r="J139" s="13"/>
    </row>
    <row r="140" spans="2:10" ht="12.75" customHeight="1" x14ac:dyDescent="0.2">
      <c r="B140" s="10"/>
      <c r="C140" s="11"/>
      <c r="D140" s="10"/>
      <c r="E140" s="12"/>
      <c r="F140" s="12"/>
      <c r="G140" s="13"/>
      <c r="H140" s="13"/>
      <c r="I140" s="13"/>
      <c r="J140" s="13"/>
    </row>
    <row r="141" spans="2:10" ht="12.75" customHeight="1" x14ac:dyDescent="0.2">
      <c r="B141" s="10"/>
      <c r="C141" s="11"/>
      <c r="D141" s="10"/>
      <c r="E141" s="12"/>
      <c r="F141" s="12"/>
      <c r="G141" s="13"/>
      <c r="H141" s="13"/>
      <c r="I141" s="13"/>
      <c r="J141" s="13"/>
    </row>
    <row r="142" spans="2:10" ht="12.75" customHeight="1" x14ac:dyDescent="0.2">
      <c r="B142" s="10"/>
      <c r="C142" s="11"/>
      <c r="D142" s="10"/>
      <c r="E142" s="12"/>
      <c r="F142" s="12"/>
      <c r="G142" s="13"/>
      <c r="H142" s="13"/>
      <c r="I142" s="13"/>
      <c r="J142" s="13"/>
    </row>
    <row r="143" spans="2:10" ht="12.75" customHeight="1" x14ac:dyDescent="0.2">
      <c r="B143" s="10"/>
      <c r="C143" s="11"/>
      <c r="D143" s="10"/>
      <c r="E143" s="12"/>
      <c r="F143" s="12"/>
      <c r="G143" s="13"/>
      <c r="H143" s="13"/>
      <c r="I143" s="13"/>
      <c r="J143" s="13"/>
    </row>
    <row r="144" spans="2:10" ht="12.75" customHeight="1" x14ac:dyDescent="0.2">
      <c r="B144" s="10"/>
      <c r="C144" s="11"/>
      <c r="D144" s="10"/>
      <c r="E144" s="12"/>
      <c r="F144" s="12"/>
      <c r="G144" s="13"/>
      <c r="H144" s="13"/>
      <c r="I144" s="13"/>
      <c r="J144" s="13"/>
    </row>
    <row r="145" spans="2:10" ht="12.75" customHeight="1" x14ac:dyDescent="0.2">
      <c r="B145" s="10"/>
      <c r="C145" s="11"/>
      <c r="D145" s="10"/>
      <c r="E145" s="12"/>
      <c r="F145" s="12"/>
      <c r="G145" s="13"/>
      <c r="H145" s="13"/>
      <c r="I145" s="13"/>
      <c r="J145" s="13"/>
    </row>
    <row r="146" spans="2:10" ht="12.75" customHeight="1" x14ac:dyDescent="0.2">
      <c r="B146" s="10"/>
      <c r="C146" s="11"/>
      <c r="D146" s="10"/>
      <c r="E146" s="12"/>
      <c r="F146" s="12"/>
      <c r="G146" s="13"/>
      <c r="H146" s="13"/>
      <c r="I146" s="13"/>
      <c r="J146" s="13"/>
    </row>
    <row r="147" spans="2:10" ht="12.75" customHeight="1" x14ac:dyDescent="0.2">
      <c r="B147" s="10"/>
      <c r="C147" s="11"/>
      <c r="D147" s="10"/>
      <c r="E147" s="12"/>
      <c r="F147" s="12"/>
      <c r="G147" s="13"/>
      <c r="H147" s="13"/>
      <c r="I147" s="13"/>
      <c r="J147" s="13"/>
    </row>
    <row r="148" spans="2:10" ht="12.75" customHeight="1" x14ac:dyDescent="0.2">
      <c r="B148" s="10"/>
      <c r="C148" s="11"/>
      <c r="D148" s="10"/>
      <c r="E148" s="12"/>
      <c r="F148" s="12"/>
      <c r="G148" s="13"/>
      <c r="H148" s="13"/>
      <c r="I148" s="13"/>
      <c r="J148" s="13"/>
    </row>
    <row r="149" spans="2:10" ht="12.75" customHeight="1" x14ac:dyDescent="0.2">
      <c r="B149" s="10"/>
      <c r="C149" s="11"/>
      <c r="D149" s="10"/>
      <c r="E149" s="12"/>
      <c r="F149" s="12"/>
      <c r="G149" s="13"/>
      <c r="H149" s="13"/>
      <c r="I149" s="13"/>
      <c r="J149" s="13"/>
    </row>
    <row r="150" spans="2:10" ht="12.75" customHeight="1" x14ac:dyDescent="0.2">
      <c r="B150" s="10"/>
      <c r="C150" s="11"/>
      <c r="D150" s="10"/>
      <c r="E150" s="12"/>
      <c r="F150" s="12"/>
      <c r="G150" s="13"/>
      <c r="H150" s="13"/>
      <c r="I150" s="13"/>
      <c r="J150" s="13"/>
    </row>
    <row r="151" spans="2:10" ht="12.75" customHeight="1" x14ac:dyDescent="0.2">
      <c r="B151" s="10"/>
      <c r="C151" s="11"/>
      <c r="D151" s="10"/>
      <c r="E151" s="12"/>
      <c r="F151" s="12"/>
      <c r="G151" s="13"/>
      <c r="H151" s="13"/>
      <c r="I151" s="13"/>
      <c r="J151" s="13"/>
    </row>
    <row r="152" spans="2:10" ht="12.75" customHeight="1" x14ac:dyDescent="0.2">
      <c r="B152" s="10"/>
      <c r="C152" s="11"/>
      <c r="D152" s="10"/>
      <c r="E152" s="12"/>
      <c r="F152" s="12"/>
      <c r="G152" s="13"/>
      <c r="H152" s="13"/>
      <c r="I152" s="13"/>
      <c r="J152" s="13"/>
    </row>
    <row r="153" spans="2:10" ht="12.75" customHeight="1" x14ac:dyDescent="0.2">
      <c r="B153" s="10"/>
      <c r="C153" s="11"/>
      <c r="D153" s="10"/>
      <c r="E153" s="12"/>
      <c r="F153" s="12"/>
      <c r="G153" s="13"/>
      <c r="H153" s="13"/>
      <c r="I153" s="13"/>
      <c r="J153" s="13"/>
    </row>
    <row r="154" spans="2:10" ht="12.75" customHeight="1" x14ac:dyDescent="0.2">
      <c r="B154" s="10"/>
      <c r="C154" s="11"/>
      <c r="D154" s="10"/>
      <c r="E154" s="12"/>
      <c r="F154" s="12"/>
      <c r="G154" s="13"/>
      <c r="H154" s="13"/>
      <c r="I154" s="13"/>
      <c r="J154" s="13"/>
    </row>
    <row r="155" spans="2:10" ht="12.75" customHeight="1" x14ac:dyDescent="0.2">
      <c r="B155" s="10"/>
      <c r="C155" s="11"/>
      <c r="D155" s="10"/>
      <c r="E155" s="12"/>
      <c r="F155" s="12"/>
      <c r="G155" s="13"/>
      <c r="H155" s="13"/>
      <c r="I155" s="13"/>
      <c r="J155" s="13"/>
    </row>
    <row r="156" spans="2:10" ht="12.75" customHeight="1" x14ac:dyDescent="0.2">
      <c r="B156" s="10"/>
      <c r="C156" s="11"/>
      <c r="D156" s="10"/>
      <c r="E156" s="12"/>
      <c r="F156" s="12"/>
      <c r="G156" s="13"/>
      <c r="H156" s="13"/>
      <c r="I156" s="13"/>
      <c r="J156" s="13"/>
    </row>
    <row r="157" spans="2:10" ht="12.75" customHeight="1" x14ac:dyDescent="0.2">
      <c r="B157" s="10"/>
      <c r="C157" s="11"/>
      <c r="D157" s="10"/>
      <c r="E157" s="12"/>
      <c r="F157" s="12"/>
      <c r="G157" s="13"/>
      <c r="H157" s="13"/>
      <c r="I157" s="13"/>
      <c r="J157" s="13"/>
    </row>
    <row r="158" spans="2:10" ht="12.75" customHeight="1" x14ac:dyDescent="0.2">
      <c r="B158" s="10"/>
      <c r="C158" s="11"/>
      <c r="D158" s="10"/>
      <c r="E158" s="12"/>
      <c r="F158" s="12"/>
      <c r="G158" s="13"/>
      <c r="H158" s="13"/>
      <c r="I158" s="13"/>
      <c r="J158" s="13"/>
    </row>
    <row r="159" spans="2:10" ht="12.75" customHeight="1" x14ac:dyDescent="0.2">
      <c r="B159" s="10"/>
      <c r="C159" s="11"/>
      <c r="D159" s="10"/>
      <c r="E159" s="12"/>
      <c r="F159" s="12"/>
      <c r="G159" s="13"/>
      <c r="H159" s="13"/>
      <c r="I159" s="13"/>
      <c r="J159" s="13"/>
    </row>
    <row r="160" spans="2:10" ht="12.75" customHeight="1" x14ac:dyDescent="0.2">
      <c r="B160" s="10"/>
      <c r="C160" s="11"/>
      <c r="D160" s="10"/>
      <c r="E160" s="12"/>
      <c r="F160" s="12"/>
      <c r="G160" s="13"/>
      <c r="H160" s="13"/>
      <c r="I160" s="13"/>
      <c r="J160" s="13"/>
    </row>
    <row r="161" spans="2:10" ht="12.75" customHeight="1" x14ac:dyDescent="0.2">
      <c r="B161" s="10"/>
      <c r="C161" s="11"/>
      <c r="D161" s="10"/>
      <c r="E161" s="12"/>
      <c r="F161" s="12"/>
      <c r="G161" s="13"/>
      <c r="H161" s="13"/>
      <c r="I161" s="13"/>
      <c r="J161" s="13"/>
    </row>
    <row r="162" spans="2:10" ht="12.75" customHeight="1" x14ac:dyDescent="0.2">
      <c r="B162" s="10"/>
      <c r="C162" s="11"/>
      <c r="D162" s="10"/>
      <c r="E162" s="12"/>
      <c r="F162" s="12"/>
      <c r="G162" s="13"/>
      <c r="H162" s="13"/>
      <c r="I162" s="13"/>
      <c r="J162" s="13"/>
    </row>
    <row r="163" spans="2:10" ht="12.75" customHeight="1" x14ac:dyDescent="0.2">
      <c r="B163" s="10"/>
      <c r="C163" s="11"/>
      <c r="D163" s="10"/>
      <c r="E163" s="12"/>
      <c r="F163" s="12"/>
      <c r="G163" s="13"/>
      <c r="H163" s="13"/>
      <c r="I163" s="13"/>
      <c r="J163" s="13"/>
    </row>
    <row r="164" spans="2:10" ht="12.75" customHeight="1" x14ac:dyDescent="0.2">
      <c r="B164" s="10"/>
      <c r="C164" s="11"/>
      <c r="D164" s="10"/>
      <c r="E164" s="12"/>
      <c r="F164" s="12"/>
      <c r="G164" s="13"/>
      <c r="H164" s="13"/>
      <c r="I164" s="13"/>
      <c r="J164" s="13"/>
    </row>
    <row r="165" spans="2:10" ht="12.75" customHeight="1" x14ac:dyDescent="0.2">
      <c r="B165" s="10"/>
      <c r="C165" s="11"/>
      <c r="D165" s="10"/>
      <c r="E165" s="12"/>
      <c r="F165" s="12"/>
      <c r="G165" s="13"/>
      <c r="H165" s="13"/>
      <c r="I165" s="13"/>
      <c r="J165" s="13"/>
    </row>
    <row r="166" spans="2:10" ht="12.75" customHeight="1" x14ac:dyDescent="0.2">
      <c r="B166" s="10"/>
      <c r="C166" s="11"/>
      <c r="D166" s="10"/>
      <c r="E166" s="12"/>
      <c r="F166" s="12"/>
      <c r="G166" s="13"/>
      <c r="H166" s="13"/>
      <c r="I166" s="13"/>
      <c r="J166" s="13"/>
    </row>
    <row r="167" spans="2:10" ht="12.75" customHeight="1" x14ac:dyDescent="0.2">
      <c r="B167" s="10"/>
      <c r="C167" s="11"/>
      <c r="D167" s="10"/>
      <c r="E167" s="12"/>
      <c r="F167" s="12"/>
      <c r="G167" s="13"/>
      <c r="H167" s="13"/>
      <c r="I167" s="13"/>
      <c r="J167" s="13"/>
    </row>
    <row r="168" spans="2:10" ht="12.75" customHeight="1" x14ac:dyDescent="0.2">
      <c r="B168" s="10"/>
      <c r="C168" s="11"/>
      <c r="D168" s="10"/>
      <c r="E168" s="12"/>
      <c r="F168" s="12"/>
      <c r="G168" s="13"/>
      <c r="H168" s="13"/>
      <c r="I168" s="13"/>
      <c r="J168" s="13"/>
    </row>
    <row r="169" spans="2:10" ht="12.75" customHeight="1" x14ac:dyDescent="0.2">
      <c r="B169" s="10"/>
      <c r="C169" s="11"/>
      <c r="D169" s="10"/>
      <c r="E169" s="12"/>
      <c r="F169" s="12"/>
      <c r="G169" s="13"/>
      <c r="H169" s="13"/>
      <c r="I169" s="13"/>
      <c r="J169" s="13"/>
    </row>
    <row r="170" spans="2:10" ht="12.75" customHeight="1" x14ac:dyDescent="0.2">
      <c r="B170" s="10"/>
      <c r="C170" s="11"/>
      <c r="D170" s="10"/>
      <c r="E170" s="12"/>
      <c r="F170" s="12"/>
      <c r="G170" s="13"/>
      <c r="H170" s="13"/>
      <c r="I170" s="13"/>
      <c r="J170" s="13"/>
    </row>
    <row r="171" spans="2:10" ht="12.75" customHeight="1" x14ac:dyDescent="0.2">
      <c r="B171" s="10"/>
      <c r="C171" s="11"/>
      <c r="D171" s="10"/>
      <c r="E171" s="12"/>
      <c r="F171" s="12"/>
      <c r="G171" s="13"/>
      <c r="H171" s="13"/>
      <c r="I171" s="13"/>
      <c r="J171" s="13"/>
    </row>
    <row r="172" spans="2:10" ht="12.75" customHeight="1" x14ac:dyDescent="0.2">
      <c r="B172" s="10"/>
      <c r="C172" s="11"/>
      <c r="D172" s="10"/>
      <c r="E172" s="12"/>
      <c r="F172" s="12"/>
      <c r="G172" s="13"/>
      <c r="H172" s="13"/>
      <c r="I172" s="13"/>
      <c r="J172" s="13"/>
    </row>
    <row r="173" spans="2:10" ht="12.75" customHeight="1" x14ac:dyDescent="0.2">
      <c r="B173" s="10"/>
      <c r="C173" s="11"/>
      <c r="D173" s="10"/>
      <c r="E173" s="12"/>
      <c r="F173" s="12"/>
      <c r="G173" s="13"/>
      <c r="H173" s="13"/>
      <c r="I173" s="13"/>
      <c r="J173" s="13"/>
    </row>
    <row r="174" spans="2:10" ht="12.75" customHeight="1" x14ac:dyDescent="0.2">
      <c r="B174" s="10"/>
      <c r="C174" s="11"/>
      <c r="D174" s="10"/>
      <c r="E174" s="12"/>
      <c r="F174" s="12"/>
      <c r="G174" s="13"/>
      <c r="H174" s="13"/>
      <c r="I174" s="13"/>
      <c r="J174" s="13"/>
    </row>
    <row r="175" spans="2:10" ht="12.75" customHeight="1" x14ac:dyDescent="0.2">
      <c r="B175" s="10"/>
      <c r="C175" s="11"/>
      <c r="D175" s="10"/>
      <c r="E175" s="12"/>
      <c r="F175" s="12"/>
      <c r="G175" s="13"/>
      <c r="H175" s="13"/>
      <c r="I175" s="13"/>
      <c r="J175" s="13"/>
    </row>
    <row r="176" spans="2:10" ht="12.75" customHeight="1" x14ac:dyDescent="0.2">
      <c r="B176" s="10"/>
      <c r="C176" s="11"/>
      <c r="D176" s="10"/>
      <c r="E176" s="12"/>
      <c r="F176" s="12"/>
      <c r="G176" s="13"/>
      <c r="H176" s="13"/>
      <c r="I176" s="13"/>
      <c r="J176" s="13"/>
    </row>
    <row r="177" spans="2:10" ht="12.75" customHeight="1" x14ac:dyDescent="0.2">
      <c r="B177" s="10"/>
      <c r="C177" s="11"/>
      <c r="D177" s="10"/>
      <c r="E177" s="12"/>
      <c r="F177" s="12"/>
      <c r="G177" s="13"/>
      <c r="H177" s="13"/>
      <c r="I177" s="13"/>
      <c r="J177" s="13"/>
    </row>
    <row r="178" spans="2:10" ht="12.75" customHeight="1" x14ac:dyDescent="0.2">
      <c r="B178" s="10"/>
      <c r="C178" s="11"/>
      <c r="D178" s="10"/>
      <c r="E178" s="12"/>
      <c r="F178" s="12"/>
      <c r="G178" s="13"/>
      <c r="H178" s="13"/>
      <c r="I178" s="13"/>
      <c r="J178" s="13"/>
    </row>
    <row r="179" spans="2:10" ht="12.75" customHeight="1" x14ac:dyDescent="0.2">
      <c r="B179" s="10"/>
      <c r="C179" s="11"/>
      <c r="D179" s="10"/>
      <c r="E179" s="12"/>
      <c r="F179" s="12"/>
      <c r="G179" s="13"/>
      <c r="H179" s="13"/>
      <c r="I179" s="13"/>
      <c r="J179" s="13"/>
    </row>
    <row r="180" spans="2:10" ht="12.75" customHeight="1" x14ac:dyDescent="0.2">
      <c r="B180" s="10"/>
      <c r="C180" s="11"/>
      <c r="D180" s="10"/>
      <c r="E180" s="12"/>
      <c r="F180" s="12"/>
      <c r="G180" s="13"/>
      <c r="H180" s="13"/>
      <c r="I180" s="13"/>
      <c r="J180" s="13"/>
    </row>
    <row r="181" spans="2:10" ht="12.75" customHeight="1" x14ac:dyDescent="0.2">
      <c r="B181" s="10"/>
      <c r="C181" s="11"/>
      <c r="D181" s="10"/>
      <c r="E181" s="12"/>
      <c r="F181" s="12"/>
      <c r="G181" s="13"/>
      <c r="H181" s="13"/>
      <c r="I181" s="13"/>
      <c r="J181" s="13"/>
    </row>
    <row r="182" spans="2:10" ht="12.75" customHeight="1" x14ac:dyDescent="0.2">
      <c r="B182" s="10"/>
      <c r="C182" s="11"/>
      <c r="D182" s="10"/>
      <c r="E182" s="12"/>
      <c r="F182" s="12"/>
      <c r="G182" s="13"/>
      <c r="H182" s="13"/>
      <c r="I182" s="13"/>
      <c r="J182" s="13"/>
    </row>
    <row r="183" spans="2:10" ht="12.75" customHeight="1" x14ac:dyDescent="0.2">
      <c r="B183" s="10"/>
      <c r="C183" s="11"/>
      <c r="D183" s="10"/>
      <c r="E183" s="12"/>
      <c r="F183" s="12"/>
      <c r="G183" s="13"/>
      <c r="H183" s="13"/>
      <c r="I183" s="13"/>
      <c r="J183" s="13"/>
    </row>
    <row r="184" spans="2:10" ht="12.75" customHeight="1" x14ac:dyDescent="0.2">
      <c r="B184" s="10"/>
      <c r="C184" s="11"/>
      <c r="D184" s="10"/>
      <c r="E184" s="12"/>
      <c r="F184" s="12"/>
      <c r="G184" s="13"/>
      <c r="H184" s="13"/>
      <c r="I184" s="13"/>
      <c r="J184" s="13"/>
    </row>
    <row r="185" spans="2:10" ht="12.75" customHeight="1" x14ac:dyDescent="0.2">
      <c r="B185" s="10"/>
      <c r="C185" s="11"/>
      <c r="D185" s="10"/>
      <c r="E185" s="12"/>
      <c r="F185" s="12"/>
      <c r="G185" s="13"/>
      <c r="H185" s="13"/>
      <c r="I185" s="13"/>
      <c r="J185" s="13"/>
    </row>
    <row r="186" spans="2:10" ht="12.75" customHeight="1" x14ac:dyDescent="0.2">
      <c r="B186" s="10"/>
      <c r="C186" s="11"/>
      <c r="D186" s="10"/>
      <c r="E186" s="12"/>
      <c r="F186" s="12"/>
      <c r="G186" s="13"/>
      <c r="H186" s="13"/>
      <c r="I186" s="13"/>
      <c r="J186" s="13"/>
    </row>
    <row r="187" spans="2:10" ht="12.75" customHeight="1" x14ac:dyDescent="0.2">
      <c r="B187" s="10"/>
      <c r="C187" s="11"/>
      <c r="D187" s="10"/>
      <c r="E187" s="12"/>
      <c r="F187" s="12"/>
      <c r="G187" s="13"/>
      <c r="H187" s="13"/>
      <c r="I187" s="13"/>
      <c r="J187" s="13"/>
    </row>
    <row r="188" spans="2:10" ht="12.75" customHeight="1" x14ac:dyDescent="0.2">
      <c r="B188" s="10"/>
      <c r="C188" s="11"/>
      <c r="D188" s="10"/>
      <c r="E188" s="12"/>
      <c r="F188" s="12"/>
      <c r="G188" s="13"/>
      <c r="H188" s="13"/>
      <c r="I188" s="13"/>
      <c r="J188" s="13"/>
    </row>
    <row r="189" spans="2:10" ht="12.75" customHeight="1" x14ac:dyDescent="0.2">
      <c r="B189" s="10"/>
      <c r="C189" s="11"/>
      <c r="D189" s="10"/>
      <c r="E189" s="12"/>
      <c r="F189" s="12"/>
      <c r="G189" s="13"/>
      <c r="H189" s="13"/>
      <c r="I189" s="13"/>
      <c r="J189" s="13"/>
    </row>
    <row r="190" spans="2:10" ht="12.75" customHeight="1" x14ac:dyDescent="0.2">
      <c r="B190" s="10"/>
      <c r="C190" s="11"/>
      <c r="D190" s="10"/>
      <c r="E190" s="12"/>
      <c r="F190" s="12"/>
      <c r="G190" s="13"/>
      <c r="H190" s="13"/>
      <c r="I190" s="13"/>
      <c r="J190" s="13"/>
    </row>
    <row r="191" spans="2:10" ht="12.75" customHeight="1" x14ac:dyDescent="0.2">
      <c r="B191" s="10"/>
      <c r="C191" s="11"/>
      <c r="D191" s="10"/>
      <c r="E191" s="12"/>
      <c r="F191" s="12"/>
      <c r="G191" s="13"/>
      <c r="H191" s="13"/>
      <c r="I191" s="13"/>
      <c r="J191" s="13"/>
    </row>
    <row r="192" spans="2:10" ht="12.75" customHeight="1" x14ac:dyDescent="0.2">
      <c r="B192" s="10"/>
      <c r="C192" s="11"/>
      <c r="D192" s="10"/>
      <c r="E192" s="12"/>
      <c r="F192" s="12"/>
      <c r="G192" s="13"/>
      <c r="H192" s="13"/>
      <c r="I192" s="13"/>
      <c r="J192" s="13"/>
    </row>
    <row r="193" spans="2:10" ht="12.75" customHeight="1" x14ac:dyDescent="0.2">
      <c r="B193" s="10"/>
      <c r="C193" s="11"/>
      <c r="D193" s="10"/>
      <c r="E193" s="12"/>
      <c r="F193" s="12"/>
      <c r="G193" s="13"/>
      <c r="H193" s="13"/>
      <c r="I193" s="13"/>
      <c r="J193" s="13"/>
    </row>
    <row r="194" spans="2:10" ht="12.75" customHeight="1" x14ac:dyDescent="0.2">
      <c r="B194" s="10"/>
      <c r="C194" s="11"/>
      <c r="D194" s="10"/>
      <c r="E194" s="12"/>
      <c r="F194" s="12"/>
      <c r="G194" s="13"/>
      <c r="H194" s="13"/>
      <c r="I194" s="13"/>
      <c r="J194" s="13"/>
    </row>
    <row r="195" spans="2:10" ht="12.75" customHeight="1" x14ac:dyDescent="0.2">
      <c r="B195" s="10"/>
      <c r="C195" s="11"/>
      <c r="D195" s="10"/>
      <c r="E195" s="12"/>
      <c r="F195" s="12"/>
      <c r="G195" s="13"/>
      <c r="H195" s="13"/>
      <c r="I195" s="13"/>
      <c r="J195" s="13"/>
    </row>
    <row r="196" spans="2:10" ht="12.75" customHeight="1" x14ac:dyDescent="0.2">
      <c r="B196" s="10"/>
      <c r="C196" s="11"/>
      <c r="D196" s="10"/>
      <c r="E196" s="12"/>
      <c r="F196" s="12"/>
      <c r="G196" s="13"/>
      <c r="H196" s="13"/>
      <c r="I196" s="13"/>
      <c r="J196" s="13"/>
    </row>
    <row r="197" spans="2:10" ht="12.75" customHeight="1" x14ac:dyDescent="0.2">
      <c r="B197" s="10"/>
      <c r="C197" s="11"/>
      <c r="D197" s="10"/>
      <c r="E197" s="12"/>
      <c r="F197" s="12"/>
      <c r="G197" s="13"/>
      <c r="H197" s="13"/>
      <c r="I197" s="13"/>
      <c r="J197" s="13"/>
    </row>
    <row r="198" spans="2:10" ht="12.75" customHeight="1" x14ac:dyDescent="0.2">
      <c r="B198" s="10"/>
      <c r="C198" s="11"/>
      <c r="D198" s="10"/>
      <c r="E198" s="12"/>
      <c r="F198" s="12"/>
      <c r="G198" s="13"/>
      <c r="H198" s="13"/>
      <c r="I198" s="13"/>
      <c r="J198" s="13"/>
    </row>
    <row r="199" spans="2:10" ht="12.75" customHeight="1" x14ac:dyDescent="0.2">
      <c r="B199" s="10"/>
      <c r="C199" s="11"/>
      <c r="D199" s="10"/>
      <c r="E199" s="12"/>
      <c r="F199" s="12"/>
      <c r="G199" s="13"/>
      <c r="H199" s="13"/>
      <c r="I199" s="13"/>
      <c r="J199" s="13"/>
    </row>
    <row r="200" spans="2:10" ht="12.75" customHeight="1" x14ac:dyDescent="0.2">
      <c r="B200" s="10"/>
      <c r="C200" s="11"/>
      <c r="D200" s="10"/>
      <c r="E200" s="12"/>
      <c r="F200" s="12"/>
      <c r="G200" s="13"/>
      <c r="H200" s="13"/>
      <c r="I200" s="13"/>
      <c r="J200" s="13"/>
    </row>
    <row r="201" spans="2:10" ht="12.75" customHeight="1" x14ac:dyDescent="0.2">
      <c r="B201" s="10"/>
      <c r="C201" s="11"/>
      <c r="D201" s="10"/>
      <c r="E201" s="12"/>
      <c r="F201" s="12"/>
      <c r="G201" s="13"/>
      <c r="H201" s="13"/>
      <c r="I201" s="13"/>
      <c r="J201" s="13"/>
    </row>
    <row r="202" spans="2:10" ht="12.75" customHeight="1" x14ac:dyDescent="0.2">
      <c r="B202" s="10"/>
      <c r="C202" s="11"/>
      <c r="D202" s="10"/>
      <c r="E202" s="12"/>
      <c r="F202" s="12"/>
      <c r="G202" s="13"/>
      <c r="H202" s="13"/>
      <c r="I202" s="13"/>
      <c r="J202" s="13"/>
    </row>
    <row r="203" spans="2:10" ht="12.75" customHeight="1" x14ac:dyDescent="0.2">
      <c r="B203" s="10"/>
      <c r="C203" s="11"/>
      <c r="D203" s="10"/>
      <c r="E203" s="12"/>
      <c r="F203" s="12"/>
      <c r="G203" s="13"/>
      <c r="H203" s="13"/>
      <c r="I203" s="13"/>
      <c r="J203" s="13"/>
    </row>
    <row r="204" spans="2:10" ht="12.75" customHeight="1" x14ac:dyDescent="0.2">
      <c r="B204" s="10"/>
      <c r="C204" s="11"/>
      <c r="D204" s="10"/>
      <c r="E204" s="12"/>
      <c r="F204" s="12"/>
      <c r="G204" s="13"/>
      <c r="H204" s="13"/>
      <c r="I204" s="13"/>
      <c r="J204" s="13"/>
    </row>
    <row r="205" spans="2:10" ht="12.75" customHeight="1" x14ac:dyDescent="0.2">
      <c r="B205" s="10"/>
      <c r="C205" s="11"/>
      <c r="D205" s="10"/>
      <c r="E205" s="12"/>
      <c r="F205" s="12"/>
      <c r="G205" s="13"/>
      <c r="H205" s="13"/>
      <c r="I205" s="13"/>
      <c r="J205" s="13"/>
    </row>
    <row r="206" spans="2:10" ht="12.75" customHeight="1" x14ac:dyDescent="0.2">
      <c r="B206" s="10"/>
      <c r="C206" s="11"/>
      <c r="D206" s="10"/>
      <c r="E206" s="12"/>
      <c r="F206" s="12"/>
      <c r="G206" s="13"/>
      <c r="H206" s="13"/>
      <c r="I206" s="13"/>
      <c r="J206" s="13"/>
    </row>
    <row r="207" spans="2:10" ht="12.75" customHeight="1" x14ac:dyDescent="0.2">
      <c r="B207" s="10"/>
      <c r="C207" s="11"/>
      <c r="D207" s="10"/>
      <c r="E207" s="12"/>
      <c r="F207" s="12"/>
      <c r="G207" s="13"/>
      <c r="H207" s="13"/>
      <c r="I207" s="13"/>
      <c r="J207" s="13"/>
    </row>
    <row r="208" spans="2:10" ht="12.75" customHeight="1" x14ac:dyDescent="0.2">
      <c r="B208" s="10"/>
      <c r="C208" s="11"/>
      <c r="D208" s="10"/>
      <c r="E208" s="12"/>
      <c r="F208" s="12"/>
      <c r="G208" s="13"/>
      <c r="H208" s="13"/>
      <c r="I208" s="13"/>
      <c r="J208" s="13"/>
    </row>
    <row r="209" spans="2:10" ht="12.75" customHeight="1" x14ac:dyDescent="0.2">
      <c r="B209" s="10"/>
      <c r="C209" s="11"/>
      <c r="D209" s="10"/>
      <c r="E209" s="12"/>
      <c r="F209" s="12"/>
      <c r="G209" s="13"/>
      <c r="H209" s="13"/>
      <c r="I209" s="13"/>
      <c r="J209" s="13"/>
    </row>
    <row r="210" spans="2:10" ht="12.75" customHeight="1" x14ac:dyDescent="0.2">
      <c r="B210" s="10"/>
      <c r="C210" s="11"/>
      <c r="D210" s="10"/>
      <c r="E210" s="12"/>
      <c r="F210" s="12"/>
      <c r="G210" s="13"/>
      <c r="H210" s="13"/>
      <c r="I210" s="13"/>
      <c r="J210" s="13"/>
    </row>
    <row r="211" spans="2:10" ht="12.75" customHeight="1" x14ac:dyDescent="0.2">
      <c r="B211" s="10"/>
      <c r="C211" s="11"/>
      <c r="D211" s="10"/>
      <c r="E211" s="12"/>
      <c r="F211" s="12"/>
      <c r="G211" s="13"/>
      <c r="H211" s="13"/>
      <c r="I211" s="13"/>
      <c r="J211" s="13"/>
    </row>
    <row r="212" spans="2:10" ht="12.75" customHeight="1" x14ac:dyDescent="0.2">
      <c r="B212" s="10"/>
      <c r="C212" s="11"/>
      <c r="D212" s="10"/>
      <c r="E212" s="12"/>
      <c r="F212" s="12"/>
      <c r="G212" s="13"/>
      <c r="H212" s="13"/>
      <c r="I212" s="13"/>
      <c r="J212" s="13"/>
    </row>
    <row r="213" spans="2:10" ht="12.75" customHeight="1" x14ac:dyDescent="0.2">
      <c r="B213" s="10"/>
      <c r="C213" s="11"/>
      <c r="D213" s="10"/>
      <c r="E213" s="12"/>
      <c r="F213" s="12"/>
      <c r="G213" s="13"/>
      <c r="H213" s="13"/>
      <c r="I213" s="13"/>
      <c r="J213" s="13"/>
    </row>
    <row r="214" spans="2:10" ht="12.75" customHeight="1" x14ac:dyDescent="0.2">
      <c r="B214" s="10"/>
      <c r="C214" s="11"/>
      <c r="D214" s="10"/>
      <c r="E214" s="12"/>
      <c r="F214" s="12"/>
      <c r="G214" s="13"/>
      <c r="H214" s="13"/>
      <c r="I214" s="13"/>
      <c r="J214" s="13"/>
    </row>
    <row r="215" spans="2:10" ht="12.75" customHeight="1" x14ac:dyDescent="0.2">
      <c r="B215" s="10"/>
      <c r="C215" s="11"/>
      <c r="D215" s="10"/>
      <c r="E215" s="12"/>
      <c r="F215" s="12"/>
      <c r="G215" s="13"/>
      <c r="H215" s="13"/>
      <c r="I215" s="13"/>
      <c r="J215" s="13"/>
    </row>
    <row r="216" spans="2:10" ht="12.75" customHeight="1" x14ac:dyDescent="0.2">
      <c r="B216" s="10"/>
      <c r="C216" s="11"/>
      <c r="D216" s="10"/>
      <c r="E216" s="12"/>
      <c r="F216" s="12"/>
      <c r="G216" s="13"/>
      <c r="H216" s="13"/>
      <c r="I216" s="13"/>
      <c r="J216" s="13"/>
    </row>
    <row r="217" spans="2:10" ht="12.75" customHeight="1" x14ac:dyDescent="0.2">
      <c r="B217" s="10"/>
      <c r="C217" s="11"/>
      <c r="D217" s="10"/>
      <c r="E217" s="12"/>
      <c r="F217" s="12"/>
      <c r="G217" s="13"/>
      <c r="H217" s="13"/>
      <c r="I217" s="13"/>
      <c r="J217" s="13"/>
    </row>
    <row r="218" spans="2:10" ht="12.75" customHeight="1" x14ac:dyDescent="0.2">
      <c r="B218" s="10"/>
      <c r="C218" s="11"/>
      <c r="D218" s="10"/>
      <c r="E218" s="12"/>
      <c r="F218" s="12"/>
      <c r="G218" s="13"/>
      <c r="H218" s="13"/>
      <c r="I218" s="13"/>
      <c r="J218" s="13"/>
    </row>
    <row r="219" spans="2:10" ht="12.75" customHeight="1" x14ac:dyDescent="0.2">
      <c r="B219" s="10"/>
      <c r="C219" s="11"/>
      <c r="D219" s="10"/>
      <c r="E219" s="12"/>
      <c r="F219" s="12"/>
      <c r="G219" s="13"/>
      <c r="H219" s="13"/>
      <c r="I219" s="13"/>
      <c r="J219" s="13"/>
    </row>
    <row r="220" spans="2:10" ht="12.75" customHeight="1" x14ac:dyDescent="0.2">
      <c r="B220" s="10"/>
      <c r="C220" s="11"/>
      <c r="D220" s="10"/>
      <c r="E220" s="12"/>
      <c r="F220" s="12"/>
      <c r="G220" s="13"/>
      <c r="H220" s="13"/>
      <c r="I220" s="13"/>
      <c r="J220" s="13"/>
    </row>
    <row r="221" spans="2:10" ht="12.75" customHeight="1" x14ac:dyDescent="0.2">
      <c r="B221" s="10"/>
      <c r="C221" s="11"/>
      <c r="D221" s="10"/>
      <c r="E221" s="12"/>
      <c r="F221" s="12"/>
      <c r="G221" s="13"/>
      <c r="H221" s="13"/>
      <c r="I221" s="13"/>
      <c r="J221" s="13"/>
    </row>
    <row r="222" spans="2:10" ht="12.75" customHeight="1" x14ac:dyDescent="0.2">
      <c r="B222" s="10"/>
      <c r="C222" s="11"/>
      <c r="D222" s="10"/>
      <c r="E222" s="12"/>
      <c r="F222" s="12"/>
      <c r="G222" s="13"/>
      <c r="H222" s="13"/>
      <c r="I222" s="13"/>
      <c r="J222" s="13"/>
    </row>
    <row r="223" spans="2:10" ht="12.75" customHeight="1" x14ac:dyDescent="0.2">
      <c r="B223" s="10"/>
      <c r="C223" s="11"/>
      <c r="D223" s="10"/>
      <c r="E223" s="12"/>
      <c r="F223" s="12"/>
      <c r="G223" s="13"/>
      <c r="H223" s="13"/>
      <c r="I223" s="13"/>
      <c r="J223" s="13"/>
    </row>
    <row r="224" spans="2:10" ht="12.75" customHeight="1" x14ac:dyDescent="0.2">
      <c r="B224" s="10"/>
      <c r="C224" s="11"/>
      <c r="D224" s="10"/>
      <c r="E224" s="12"/>
      <c r="F224" s="12"/>
      <c r="G224" s="13"/>
      <c r="H224" s="13"/>
      <c r="I224" s="13"/>
      <c r="J224" s="13"/>
    </row>
    <row r="225" spans="2:10" ht="12.75" customHeight="1" x14ac:dyDescent="0.2">
      <c r="B225" s="10"/>
      <c r="C225" s="11"/>
      <c r="D225" s="10"/>
      <c r="E225" s="12"/>
      <c r="F225" s="12"/>
      <c r="G225" s="13"/>
      <c r="H225" s="13"/>
      <c r="I225" s="13"/>
      <c r="J225" s="13"/>
    </row>
    <row r="226" spans="2:10" ht="12.75" customHeight="1" x14ac:dyDescent="0.2">
      <c r="B226" s="10"/>
      <c r="C226" s="11"/>
      <c r="D226" s="10"/>
      <c r="E226" s="12"/>
      <c r="F226" s="12"/>
      <c r="G226" s="13"/>
      <c r="H226" s="13"/>
      <c r="I226" s="13"/>
      <c r="J226" s="13"/>
    </row>
    <row r="227" spans="2:10" ht="12.75" customHeight="1" x14ac:dyDescent="0.2">
      <c r="B227" s="10"/>
      <c r="C227" s="11"/>
      <c r="D227" s="10"/>
      <c r="E227" s="12"/>
      <c r="F227" s="12"/>
      <c r="G227" s="13"/>
      <c r="H227" s="13"/>
      <c r="I227" s="13"/>
      <c r="J227" s="13"/>
    </row>
    <row r="228" spans="2:10" ht="12.75" customHeight="1" x14ac:dyDescent="0.2">
      <c r="B228" s="10"/>
      <c r="C228" s="11"/>
      <c r="D228" s="10"/>
      <c r="E228" s="12"/>
      <c r="F228" s="12"/>
      <c r="G228" s="13"/>
      <c r="H228" s="13"/>
      <c r="I228" s="13"/>
      <c r="J228" s="13"/>
    </row>
    <row r="229" spans="2:10" ht="12.75" customHeight="1" x14ac:dyDescent="0.2">
      <c r="B229" s="10"/>
      <c r="C229" s="11"/>
      <c r="D229" s="10"/>
      <c r="E229" s="12"/>
      <c r="F229" s="12"/>
      <c r="G229" s="13"/>
      <c r="H229" s="13"/>
      <c r="I229" s="13"/>
      <c r="J229" s="13"/>
    </row>
    <row r="230" spans="2:10" ht="12.75" customHeight="1" x14ac:dyDescent="0.2">
      <c r="B230" s="10"/>
      <c r="C230" s="11"/>
      <c r="D230" s="10"/>
      <c r="E230" s="12"/>
      <c r="F230" s="12"/>
      <c r="G230" s="13"/>
      <c r="H230" s="13"/>
      <c r="I230" s="13"/>
      <c r="J230" s="13"/>
    </row>
    <row r="231" spans="2:10" ht="12.75" customHeight="1" x14ac:dyDescent="0.2">
      <c r="B231" s="10"/>
      <c r="C231" s="11"/>
      <c r="D231" s="10"/>
      <c r="E231" s="12"/>
      <c r="F231" s="12"/>
      <c r="G231" s="13"/>
      <c r="H231" s="13"/>
      <c r="I231" s="13"/>
      <c r="J231" s="13"/>
    </row>
    <row r="232" spans="2:10" ht="12.75" customHeight="1" x14ac:dyDescent="0.2">
      <c r="B232" s="10"/>
      <c r="C232" s="11"/>
      <c r="D232" s="10"/>
      <c r="E232" s="12"/>
      <c r="F232" s="12"/>
      <c r="G232" s="13"/>
      <c r="H232" s="13"/>
      <c r="I232" s="13"/>
      <c r="J232" s="13"/>
    </row>
    <row r="233" spans="2:10" ht="12.75" customHeight="1" x14ac:dyDescent="0.2">
      <c r="B233" s="10"/>
      <c r="C233" s="11"/>
      <c r="D233" s="10"/>
      <c r="E233" s="12"/>
      <c r="F233" s="12"/>
      <c r="G233" s="13"/>
      <c r="H233" s="13"/>
      <c r="I233" s="13"/>
      <c r="J233" s="13"/>
    </row>
    <row r="234" spans="2:10" ht="12.75" customHeight="1" x14ac:dyDescent="0.2">
      <c r="B234" s="10"/>
      <c r="C234" s="11"/>
      <c r="D234" s="10"/>
      <c r="E234" s="12"/>
      <c r="F234" s="12"/>
      <c r="G234" s="13"/>
      <c r="H234" s="13"/>
      <c r="I234" s="13"/>
      <c r="J234" s="13"/>
    </row>
    <row r="235" spans="2:10" ht="12.75" customHeight="1" x14ac:dyDescent="0.2">
      <c r="B235" s="10"/>
      <c r="C235" s="11"/>
      <c r="D235" s="10"/>
      <c r="E235" s="12"/>
      <c r="F235" s="12"/>
      <c r="G235" s="13"/>
      <c r="H235" s="13"/>
      <c r="I235" s="13"/>
      <c r="J235" s="13"/>
    </row>
    <row r="236" spans="2:10" ht="12.75" customHeight="1" x14ac:dyDescent="0.2">
      <c r="B236" s="10"/>
      <c r="C236" s="11"/>
      <c r="D236" s="10"/>
      <c r="E236" s="12"/>
      <c r="F236" s="12"/>
      <c r="G236" s="13"/>
      <c r="H236" s="13"/>
      <c r="I236" s="13"/>
      <c r="J236" s="13"/>
    </row>
    <row r="237" spans="2:10" ht="12.75" customHeight="1" x14ac:dyDescent="0.2">
      <c r="B237" s="10"/>
      <c r="C237" s="11"/>
      <c r="D237" s="10"/>
      <c r="E237" s="12"/>
      <c r="F237" s="12"/>
      <c r="G237" s="13"/>
      <c r="H237" s="13"/>
      <c r="I237" s="13"/>
      <c r="J237" s="13"/>
    </row>
    <row r="238" spans="2:10" ht="12.75" customHeight="1" x14ac:dyDescent="0.2">
      <c r="B238" s="10"/>
      <c r="C238" s="11"/>
      <c r="D238" s="10"/>
      <c r="E238" s="12"/>
      <c r="F238" s="12"/>
      <c r="G238" s="13"/>
      <c r="H238" s="13"/>
      <c r="I238" s="13"/>
      <c r="J238" s="13"/>
    </row>
    <row r="239" spans="2:10" ht="12.75" customHeight="1" x14ac:dyDescent="0.2">
      <c r="B239" s="10"/>
      <c r="C239" s="11"/>
      <c r="D239" s="10"/>
      <c r="E239" s="12"/>
      <c r="F239" s="12"/>
      <c r="G239" s="13"/>
      <c r="H239" s="13"/>
      <c r="I239" s="13"/>
      <c r="J239" s="13"/>
    </row>
    <row r="240" spans="2:10" ht="12.75" customHeight="1" x14ac:dyDescent="0.2">
      <c r="B240" s="10"/>
      <c r="C240" s="11"/>
      <c r="D240" s="10"/>
      <c r="E240" s="12"/>
      <c r="F240" s="12"/>
      <c r="G240" s="13"/>
      <c r="H240" s="13"/>
      <c r="I240" s="13"/>
      <c r="J240" s="13"/>
    </row>
    <row r="241" spans="2:10" ht="12.75" customHeight="1" x14ac:dyDescent="0.2">
      <c r="B241" s="10"/>
      <c r="C241" s="11"/>
      <c r="D241" s="10"/>
      <c r="E241" s="12"/>
      <c r="F241" s="12"/>
      <c r="G241" s="13"/>
      <c r="H241" s="13"/>
      <c r="I241" s="13"/>
      <c r="J241" s="13"/>
    </row>
    <row r="242" spans="2:10" ht="12.75" customHeight="1" x14ac:dyDescent="0.2">
      <c r="B242" s="10"/>
      <c r="C242" s="11"/>
      <c r="D242" s="10"/>
      <c r="E242" s="12"/>
      <c r="F242" s="12"/>
      <c r="G242" s="13"/>
      <c r="H242" s="13"/>
      <c r="I242" s="13"/>
      <c r="J242" s="13"/>
    </row>
    <row r="243" spans="2:10" ht="12.75" customHeight="1" x14ac:dyDescent="0.2">
      <c r="B243" s="10"/>
      <c r="C243" s="11"/>
      <c r="D243" s="10"/>
      <c r="E243" s="12"/>
      <c r="F243" s="12"/>
      <c r="G243" s="13"/>
      <c r="H243" s="13"/>
      <c r="I243" s="13"/>
      <c r="J243" s="13"/>
    </row>
    <row r="244" spans="2:10" ht="12.75" customHeight="1" x14ac:dyDescent="0.2">
      <c r="B244" s="10"/>
      <c r="C244" s="11"/>
      <c r="D244" s="10"/>
      <c r="E244" s="12"/>
      <c r="F244" s="12"/>
      <c r="G244" s="13"/>
      <c r="H244" s="13"/>
      <c r="I244" s="13"/>
      <c r="J244" s="13"/>
    </row>
    <row r="245" spans="2:10" ht="12.75" customHeight="1" x14ac:dyDescent="0.2">
      <c r="B245" s="10"/>
      <c r="C245" s="11"/>
      <c r="D245" s="10"/>
      <c r="E245" s="12"/>
      <c r="F245" s="12"/>
      <c r="G245" s="13"/>
      <c r="H245" s="13"/>
      <c r="I245" s="13"/>
      <c r="J245" s="13"/>
    </row>
    <row r="246" spans="2:10" ht="12.75" customHeight="1" x14ac:dyDescent="0.2">
      <c r="B246" s="10"/>
      <c r="C246" s="11"/>
      <c r="D246" s="10"/>
      <c r="E246" s="12"/>
      <c r="F246" s="12"/>
      <c r="G246" s="13"/>
      <c r="H246" s="13"/>
      <c r="I246" s="13"/>
      <c r="J246" s="13"/>
    </row>
    <row r="247" spans="2:10" ht="12.75" customHeight="1" x14ac:dyDescent="0.2">
      <c r="B247" s="10"/>
      <c r="C247" s="11"/>
      <c r="D247" s="10"/>
      <c r="E247" s="12"/>
      <c r="F247" s="12"/>
      <c r="G247" s="13"/>
      <c r="H247" s="13"/>
      <c r="I247" s="13"/>
      <c r="J247" s="13"/>
    </row>
    <row r="248" spans="2:10" ht="12.75" customHeight="1" x14ac:dyDescent="0.2">
      <c r="B248" s="10"/>
      <c r="C248" s="11"/>
      <c r="D248" s="10"/>
      <c r="E248" s="12"/>
      <c r="F248" s="12"/>
      <c r="G248" s="13"/>
      <c r="H248" s="13"/>
      <c r="I248" s="13"/>
      <c r="J248" s="13"/>
    </row>
    <row r="249" spans="2:10" ht="12.75" customHeight="1" x14ac:dyDescent="0.2">
      <c r="B249" s="10"/>
      <c r="C249" s="11"/>
      <c r="D249" s="10"/>
      <c r="E249" s="12"/>
      <c r="F249" s="12"/>
      <c r="G249" s="13"/>
      <c r="H249" s="13"/>
      <c r="I249" s="13"/>
      <c r="J249" s="13"/>
    </row>
    <row r="250" spans="2:10" ht="12.75" customHeight="1" x14ac:dyDescent="0.2">
      <c r="B250" s="10"/>
      <c r="C250" s="11"/>
      <c r="D250" s="10"/>
      <c r="E250" s="12"/>
      <c r="F250" s="12"/>
      <c r="G250" s="13"/>
      <c r="H250" s="13"/>
      <c r="I250" s="13"/>
      <c r="J250" s="13"/>
    </row>
    <row r="251" spans="2:10" ht="12.75" customHeight="1" x14ac:dyDescent="0.2">
      <c r="B251" s="10"/>
      <c r="C251" s="11"/>
      <c r="D251" s="10"/>
      <c r="E251" s="12"/>
      <c r="F251" s="12"/>
      <c r="G251" s="13"/>
      <c r="H251" s="13"/>
      <c r="I251" s="13"/>
      <c r="J251" s="13"/>
    </row>
    <row r="252" spans="2:10" ht="12.75" customHeight="1" x14ac:dyDescent="0.2">
      <c r="B252" s="10"/>
      <c r="C252" s="11"/>
      <c r="D252" s="10"/>
      <c r="E252" s="12"/>
      <c r="F252" s="12"/>
      <c r="G252" s="13"/>
      <c r="H252" s="13"/>
      <c r="I252" s="13"/>
      <c r="J252" s="13"/>
    </row>
    <row r="253" spans="2:10" ht="12.75" customHeight="1" x14ac:dyDescent="0.2">
      <c r="B253" s="10"/>
      <c r="C253" s="11"/>
      <c r="D253" s="10"/>
      <c r="E253" s="12"/>
      <c r="F253" s="12"/>
      <c r="G253" s="13"/>
      <c r="H253" s="13"/>
      <c r="I253" s="13"/>
      <c r="J253" s="13"/>
    </row>
    <row r="254" spans="2:10" ht="12.75" customHeight="1" x14ac:dyDescent="0.2">
      <c r="B254" s="10"/>
      <c r="C254" s="11"/>
      <c r="D254" s="10"/>
      <c r="E254" s="12"/>
      <c r="F254" s="12"/>
      <c r="G254" s="13"/>
      <c r="H254" s="13"/>
      <c r="I254" s="13"/>
      <c r="J254" s="13"/>
    </row>
    <row r="255" spans="2:10" ht="12.75" customHeight="1" x14ac:dyDescent="0.2">
      <c r="B255" s="10"/>
      <c r="C255" s="11"/>
      <c r="D255" s="10"/>
      <c r="E255" s="12"/>
      <c r="F255" s="12"/>
      <c r="G255" s="13"/>
      <c r="H255" s="13"/>
      <c r="I255" s="13"/>
      <c r="J255" s="13"/>
    </row>
    <row r="256" spans="2:10" ht="12.75" customHeight="1" x14ac:dyDescent="0.2">
      <c r="B256" s="10"/>
      <c r="C256" s="11"/>
      <c r="D256" s="10"/>
      <c r="E256" s="12"/>
      <c r="F256" s="12"/>
      <c r="G256" s="13"/>
      <c r="H256" s="13"/>
      <c r="I256" s="13"/>
      <c r="J256" s="13"/>
    </row>
    <row r="257" spans="2:10" ht="12.75" customHeight="1" x14ac:dyDescent="0.2">
      <c r="B257" s="10"/>
      <c r="C257" s="11"/>
      <c r="D257" s="10"/>
      <c r="E257" s="12"/>
      <c r="F257" s="12"/>
      <c r="G257" s="13"/>
      <c r="H257" s="13"/>
      <c r="I257" s="13"/>
      <c r="J257" s="13"/>
    </row>
    <row r="258" spans="2:10" ht="12.75" customHeight="1" x14ac:dyDescent="0.2">
      <c r="B258" s="10"/>
      <c r="C258" s="11"/>
      <c r="D258" s="10"/>
      <c r="E258" s="12"/>
      <c r="F258" s="12"/>
      <c r="G258" s="13"/>
      <c r="H258" s="13"/>
      <c r="I258" s="13"/>
      <c r="J258" s="13"/>
    </row>
    <row r="259" spans="2:10" ht="12.75" customHeight="1" x14ac:dyDescent="0.2">
      <c r="B259" s="10"/>
      <c r="C259" s="11"/>
      <c r="D259" s="10"/>
      <c r="E259" s="12"/>
      <c r="F259" s="12"/>
      <c r="G259" s="13"/>
      <c r="H259" s="13"/>
      <c r="I259" s="13"/>
      <c r="J259" s="13"/>
    </row>
    <row r="260" spans="2:10" ht="12.75" customHeight="1" x14ac:dyDescent="0.2">
      <c r="B260" s="10"/>
      <c r="C260" s="11"/>
      <c r="D260" s="10"/>
      <c r="E260" s="12"/>
      <c r="F260" s="12"/>
      <c r="G260" s="13"/>
      <c r="H260" s="13"/>
      <c r="I260" s="13"/>
      <c r="J260" s="13"/>
    </row>
    <row r="261" spans="2:10" ht="12.75" customHeight="1" x14ac:dyDescent="0.2">
      <c r="B261" s="10"/>
      <c r="C261" s="11"/>
      <c r="D261" s="10"/>
      <c r="E261" s="12"/>
      <c r="F261" s="12"/>
      <c r="G261" s="13"/>
      <c r="H261" s="13"/>
      <c r="I261" s="13"/>
      <c r="J261" s="13"/>
    </row>
    <row r="262" spans="2:10" ht="12.75" customHeight="1" x14ac:dyDescent="0.2">
      <c r="B262" s="10"/>
      <c r="C262" s="11"/>
      <c r="D262" s="10"/>
      <c r="E262" s="12"/>
      <c r="F262" s="12"/>
      <c r="G262" s="13"/>
      <c r="H262" s="13"/>
      <c r="I262" s="13"/>
      <c r="J262" s="13"/>
    </row>
    <row r="263" spans="2:10" ht="12.75" customHeight="1" x14ac:dyDescent="0.2">
      <c r="B263" s="10"/>
      <c r="C263" s="11"/>
      <c r="D263" s="10"/>
      <c r="E263" s="12"/>
      <c r="F263" s="12"/>
      <c r="G263" s="13"/>
      <c r="H263" s="13"/>
      <c r="I263" s="13"/>
      <c r="J263" s="13"/>
    </row>
    <row r="264" spans="2:10" ht="12.75" customHeight="1" x14ac:dyDescent="0.2">
      <c r="B264" s="10"/>
      <c r="C264" s="11"/>
      <c r="D264" s="10"/>
      <c r="E264" s="12"/>
      <c r="F264" s="12"/>
      <c r="G264" s="13"/>
      <c r="H264" s="13"/>
      <c r="I264" s="13"/>
      <c r="J264" s="13"/>
    </row>
    <row r="265" spans="2:10" ht="12.75" customHeight="1" x14ac:dyDescent="0.2">
      <c r="B265" s="10"/>
      <c r="C265" s="11"/>
      <c r="D265" s="10"/>
      <c r="E265" s="12"/>
      <c r="F265" s="12"/>
      <c r="G265" s="13"/>
      <c r="H265" s="13"/>
      <c r="I265" s="13"/>
      <c r="J265" s="13"/>
    </row>
    <row r="266" spans="2:10" ht="12.75" customHeight="1" x14ac:dyDescent="0.2">
      <c r="B266" s="10"/>
      <c r="C266" s="11"/>
      <c r="D266" s="10"/>
      <c r="E266" s="12"/>
      <c r="F266" s="12"/>
      <c r="G266" s="13"/>
      <c r="H266" s="13"/>
      <c r="I266" s="13"/>
      <c r="J266" s="13"/>
    </row>
    <row r="267" spans="2:10" ht="12.75" customHeight="1" x14ac:dyDescent="0.2">
      <c r="B267" s="10"/>
      <c r="C267" s="11"/>
      <c r="D267" s="10"/>
      <c r="E267" s="12"/>
      <c r="F267" s="12"/>
      <c r="G267" s="13"/>
      <c r="H267" s="13"/>
      <c r="I267" s="13"/>
      <c r="J267" s="13"/>
    </row>
    <row r="268" spans="2:10" ht="12.75" customHeight="1" x14ac:dyDescent="0.2">
      <c r="B268" s="10"/>
      <c r="C268" s="11"/>
      <c r="D268" s="10"/>
      <c r="E268" s="12"/>
      <c r="F268" s="12"/>
      <c r="G268" s="13"/>
      <c r="H268" s="13"/>
      <c r="I268" s="13"/>
      <c r="J268" s="13"/>
    </row>
    <row r="269" spans="2:10" ht="12.75" customHeight="1" x14ac:dyDescent="0.2">
      <c r="B269" s="10"/>
      <c r="C269" s="11"/>
      <c r="D269" s="10"/>
      <c r="E269" s="12"/>
      <c r="F269" s="12"/>
      <c r="G269" s="13"/>
      <c r="H269" s="13"/>
      <c r="I269" s="13"/>
      <c r="J269" s="13"/>
    </row>
    <row r="270" spans="2:10" ht="12.75" customHeight="1" x14ac:dyDescent="0.2">
      <c r="B270" s="10"/>
      <c r="C270" s="11"/>
      <c r="D270" s="10"/>
      <c r="E270" s="12"/>
      <c r="F270" s="12"/>
      <c r="G270" s="13"/>
      <c r="H270" s="13"/>
      <c r="I270" s="13"/>
      <c r="J270" s="13"/>
    </row>
    <row r="271" spans="2:10" ht="12.75" customHeight="1" x14ac:dyDescent="0.2">
      <c r="B271" s="10"/>
      <c r="C271" s="11"/>
      <c r="D271" s="10"/>
      <c r="E271" s="12"/>
      <c r="F271" s="12"/>
      <c r="G271" s="13"/>
      <c r="H271" s="13"/>
      <c r="I271" s="13"/>
      <c r="J271" s="13"/>
    </row>
    <row r="272" spans="2:10" ht="12.75" customHeight="1" x14ac:dyDescent="0.2">
      <c r="B272" s="10"/>
      <c r="C272" s="11"/>
      <c r="D272" s="10"/>
      <c r="E272" s="12"/>
      <c r="F272" s="12"/>
      <c r="G272" s="13"/>
      <c r="H272" s="13"/>
      <c r="I272" s="13"/>
      <c r="J272" s="13"/>
    </row>
    <row r="273" spans="2:10" ht="12.75" customHeight="1" x14ac:dyDescent="0.2">
      <c r="B273" s="10"/>
      <c r="C273" s="11"/>
      <c r="D273" s="10"/>
      <c r="E273" s="12"/>
      <c r="F273" s="12"/>
      <c r="G273" s="13"/>
      <c r="H273" s="13"/>
      <c r="I273" s="13"/>
      <c r="J273" s="13"/>
    </row>
    <row r="274" spans="2:10" ht="12.75" customHeight="1" x14ac:dyDescent="0.2">
      <c r="B274" s="10"/>
      <c r="C274" s="11"/>
      <c r="D274" s="10"/>
      <c r="E274" s="12"/>
      <c r="F274" s="12"/>
      <c r="G274" s="13"/>
      <c r="H274" s="13"/>
      <c r="I274" s="13"/>
      <c r="J274" s="13"/>
    </row>
    <row r="275" spans="2:10" ht="12.75" customHeight="1" x14ac:dyDescent="0.2">
      <c r="B275" s="10"/>
      <c r="C275" s="11"/>
      <c r="D275" s="10"/>
      <c r="E275" s="12"/>
      <c r="F275" s="12"/>
      <c r="G275" s="13"/>
      <c r="H275" s="13"/>
      <c r="I275" s="13"/>
      <c r="J275" s="13"/>
    </row>
    <row r="276" spans="2:10" ht="12.75" customHeight="1" x14ac:dyDescent="0.2">
      <c r="B276" s="10"/>
      <c r="C276" s="11"/>
      <c r="D276" s="10"/>
      <c r="E276" s="12"/>
      <c r="F276" s="12"/>
      <c r="G276" s="13"/>
      <c r="H276" s="13"/>
      <c r="I276" s="13"/>
      <c r="J276" s="13"/>
    </row>
    <row r="277" spans="2:10" ht="12.75" customHeight="1" x14ac:dyDescent="0.2">
      <c r="B277" s="10"/>
      <c r="C277" s="11"/>
      <c r="D277" s="10"/>
      <c r="E277" s="12"/>
      <c r="F277" s="12"/>
      <c r="G277" s="13"/>
      <c r="H277" s="13"/>
      <c r="I277" s="13"/>
      <c r="J277" s="13"/>
    </row>
    <row r="278" spans="2:10" ht="12.75" customHeight="1" x14ac:dyDescent="0.2">
      <c r="B278" s="10"/>
      <c r="C278" s="11"/>
      <c r="D278" s="10"/>
      <c r="E278" s="12"/>
      <c r="F278" s="12"/>
      <c r="G278" s="13"/>
      <c r="H278" s="13"/>
      <c r="I278" s="13"/>
      <c r="J278" s="13"/>
    </row>
    <row r="279" spans="2:10" ht="12.75" customHeight="1" x14ac:dyDescent="0.2">
      <c r="B279" s="10"/>
      <c r="C279" s="11"/>
      <c r="D279" s="10"/>
      <c r="E279" s="12"/>
      <c r="F279" s="12"/>
      <c r="G279" s="13"/>
      <c r="H279" s="13"/>
      <c r="I279" s="13"/>
      <c r="J279" s="13"/>
    </row>
    <row r="280" spans="2:10" ht="12.75" customHeight="1" x14ac:dyDescent="0.2">
      <c r="B280" s="10"/>
      <c r="C280" s="11"/>
      <c r="D280" s="10"/>
      <c r="E280" s="12"/>
      <c r="F280" s="12"/>
      <c r="G280" s="13"/>
      <c r="H280" s="13"/>
      <c r="I280" s="13"/>
      <c r="J280" s="13"/>
    </row>
    <row r="281" spans="2:10" ht="12.75" customHeight="1" x14ac:dyDescent="0.2">
      <c r="B281" s="10"/>
      <c r="C281" s="11"/>
      <c r="D281" s="10"/>
      <c r="E281" s="12"/>
      <c r="F281" s="12"/>
      <c r="G281" s="13"/>
      <c r="H281" s="13"/>
      <c r="I281" s="13"/>
      <c r="J281" s="13"/>
    </row>
    <row r="282" spans="2:10" ht="12.75" customHeight="1" x14ac:dyDescent="0.2">
      <c r="B282" s="10"/>
      <c r="C282" s="11"/>
      <c r="D282" s="10"/>
      <c r="E282" s="12"/>
      <c r="F282" s="12"/>
      <c r="G282" s="13"/>
      <c r="H282" s="13"/>
      <c r="I282" s="13"/>
      <c r="J282" s="13"/>
    </row>
    <row r="283" spans="2:10" ht="12.75" customHeight="1" x14ac:dyDescent="0.2">
      <c r="B283" s="10"/>
      <c r="C283" s="11"/>
      <c r="D283" s="10"/>
      <c r="E283" s="12"/>
      <c r="F283" s="12"/>
      <c r="G283" s="13"/>
      <c r="H283" s="13"/>
      <c r="I283" s="13"/>
      <c r="J283" s="13"/>
    </row>
    <row r="284" spans="2:10" ht="12.75" customHeight="1" x14ac:dyDescent="0.2">
      <c r="B284" s="10"/>
      <c r="C284" s="11"/>
      <c r="D284" s="10"/>
      <c r="E284" s="12"/>
      <c r="F284" s="12"/>
      <c r="G284" s="13"/>
      <c r="H284" s="13"/>
      <c r="I284" s="13"/>
      <c r="J284" s="13"/>
    </row>
    <row r="285" spans="2:10" ht="12.75" customHeight="1" x14ac:dyDescent="0.2">
      <c r="B285" s="10"/>
      <c r="C285" s="11"/>
      <c r="D285" s="10"/>
      <c r="E285" s="12"/>
      <c r="F285" s="12"/>
      <c r="G285" s="13"/>
      <c r="H285" s="13"/>
      <c r="I285" s="13"/>
      <c r="J285" s="13"/>
    </row>
    <row r="286" spans="2:10" ht="12.75" customHeight="1" x14ac:dyDescent="0.2">
      <c r="B286" s="10"/>
      <c r="C286" s="11"/>
      <c r="D286" s="10"/>
      <c r="E286" s="12"/>
      <c r="F286" s="12"/>
      <c r="G286" s="13"/>
      <c r="H286" s="13"/>
      <c r="I286" s="13"/>
      <c r="J286" s="13"/>
    </row>
    <row r="287" spans="2:10" ht="12.75" customHeight="1" x14ac:dyDescent="0.2">
      <c r="B287" s="10"/>
      <c r="C287" s="11"/>
      <c r="D287" s="10"/>
      <c r="E287" s="12"/>
      <c r="F287" s="12"/>
      <c r="G287" s="13"/>
      <c r="H287" s="13"/>
      <c r="I287" s="13"/>
      <c r="J287" s="13"/>
    </row>
    <row r="288" spans="2:10" ht="12.75" customHeight="1" x14ac:dyDescent="0.2">
      <c r="B288" s="10"/>
      <c r="C288" s="11"/>
      <c r="D288" s="10"/>
      <c r="E288" s="12"/>
      <c r="F288" s="12"/>
      <c r="G288" s="13"/>
      <c r="H288" s="13"/>
      <c r="I288" s="13"/>
      <c r="J288" s="13"/>
    </row>
    <row r="289" spans="2:10" ht="12.75" customHeight="1" x14ac:dyDescent="0.2">
      <c r="B289" s="10"/>
      <c r="C289" s="11"/>
      <c r="D289" s="10"/>
      <c r="E289" s="12"/>
      <c r="F289" s="12"/>
      <c r="G289" s="13"/>
      <c r="H289" s="13"/>
      <c r="I289" s="13"/>
      <c r="J289" s="13"/>
    </row>
    <row r="290" spans="2:10" ht="12.75" customHeight="1" x14ac:dyDescent="0.2">
      <c r="B290" s="10"/>
      <c r="C290" s="11"/>
      <c r="D290" s="10"/>
      <c r="E290" s="12"/>
      <c r="F290" s="12"/>
      <c r="G290" s="13"/>
      <c r="H290" s="13"/>
      <c r="I290" s="13"/>
      <c r="J290" s="13"/>
    </row>
    <row r="291" spans="2:10" ht="12.75" customHeight="1" x14ac:dyDescent="0.2">
      <c r="B291" s="10"/>
      <c r="C291" s="11"/>
      <c r="D291" s="10"/>
      <c r="E291" s="12"/>
      <c r="F291" s="12"/>
      <c r="G291" s="13"/>
      <c r="H291" s="13"/>
      <c r="I291" s="13"/>
      <c r="J291" s="13"/>
    </row>
    <row r="292" spans="2:10" ht="12.75" customHeight="1" x14ac:dyDescent="0.2">
      <c r="B292" s="10"/>
      <c r="C292" s="11"/>
      <c r="D292" s="10"/>
      <c r="E292" s="12"/>
      <c r="F292" s="12"/>
      <c r="G292" s="13"/>
      <c r="H292" s="13"/>
      <c r="I292" s="13"/>
      <c r="J292" s="13"/>
    </row>
    <row r="293" spans="2:10" ht="12.75" customHeight="1" x14ac:dyDescent="0.2">
      <c r="B293" s="10"/>
      <c r="C293" s="11"/>
      <c r="D293" s="10"/>
      <c r="E293" s="12"/>
      <c r="F293" s="12"/>
      <c r="G293" s="13"/>
      <c r="H293" s="13"/>
      <c r="I293" s="13"/>
      <c r="J293" s="13"/>
    </row>
    <row r="294" spans="2:10" ht="12.75" customHeight="1" x14ac:dyDescent="0.2">
      <c r="B294" s="10"/>
      <c r="C294" s="11"/>
      <c r="D294" s="10"/>
      <c r="E294" s="12"/>
      <c r="F294" s="12"/>
      <c r="G294" s="13"/>
      <c r="H294" s="13"/>
      <c r="I294" s="13"/>
      <c r="J294" s="13"/>
    </row>
    <row r="295" spans="2:10" ht="12.75" customHeight="1" x14ac:dyDescent="0.2">
      <c r="B295" s="10"/>
      <c r="C295" s="11"/>
      <c r="D295" s="10"/>
      <c r="E295" s="12"/>
      <c r="F295" s="12"/>
      <c r="G295" s="13"/>
      <c r="H295" s="13"/>
      <c r="I295" s="13"/>
      <c r="J295" s="13"/>
    </row>
    <row r="296" spans="2:10" ht="12.75" customHeight="1" x14ac:dyDescent="0.2">
      <c r="B296" s="10"/>
      <c r="C296" s="11"/>
      <c r="D296" s="10"/>
      <c r="E296" s="12"/>
      <c r="F296" s="12"/>
      <c r="G296" s="13"/>
      <c r="H296" s="13"/>
      <c r="I296" s="13"/>
      <c r="J296" s="13"/>
    </row>
    <row r="297" spans="2:10" ht="12.75" customHeight="1" x14ac:dyDescent="0.2">
      <c r="B297" s="10"/>
      <c r="C297" s="11"/>
      <c r="D297" s="10"/>
      <c r="E297" s="12"/>
      <c r="F297" s="12"/>
      <c r="G297" s="13"/>
      <c r="H297" s="13"/>
      <c r="I297" s="13"/>
      <c r="J297" s="13"/>
    </row>
    <row r="298" spans="2:10" ht="12.75" customHeight="1" x14ac:dyDescent="0.2">
      <c r="B298" s="10"/>
      <c r="C298" s="11"/>
      <c r="D298" s="10"/>
      <c r="E298" s="12"/>
      <c r="F298" s="12"/>
      <c r="G298" s="13"/>
      <c r="H298" s="13"/>
      <c r="I298" s="13"/>
      <c r="J298" s="13"/>
    </row>
    <row r="299" spans="2:10" ht="12.75" customHeight="1" x14ac:dyDescent="0.2">
      <c r="B299" s="10"/>
      <c r="C299" s="11"/>
      <c r="D299" s="10"/>
      <c r="E299" s="12"/>
      <c r="F299" s="12"/>
      <c r="G299" s="13"/>
      <c r="H299" s="13"/>
      <c r="I299" s="13"/>
      <c r="J299" s="13"/>
    </row>
    <row r="300" spans="2:10" ht="12.75" customHeight="1" x14ac:dyDescent="0.2">
      <c r="B300" s="10"/>
      <c r="C300" s="11"/>
      <c r="D300" s="10"/>
      <c r="E300" s="12"/>
      <c r="F300" s="12"/>
      <c r="G300" s="13"/>
      <c r="H300" s="13"/>
      <c r="I300" s="13"/>
      <c r="J300" s="13"/>
    </row>
    <row r="301" spans="2:10" ht="12.75" customHeight="1" x14ac:dyDescent="0.2">
      <c r="B301" s="10"/>
      <c r="C301" s="11"/>
      <c r="D301" s="10"/>
      <c r="E301" s="12"/>
      <c r="F301" s="12"/>
      <c r="G301" s="13"/>
      <c r="H301" s="13"/>
      <c r="I301" s="13"/>
      <c r="J301" s="13"/>
    </row>
    <row r="302" spans="2:10" ht="12.75" customHeight="1" x14ac:dyDescent="0.2">
      <c r="B302" s="10"/>
      <c r="C302" s="11"/>
      <c r="D302" s="10"/>
      <c r="E302" s="12"/>
      <c r="F302" s="12"/>
      <c r="G302" s="13"/>
      <c r="H302" s="13"/>
      <c r="I302" s="13"/>
      <c r="J302" s="13"/>
    </row>
    <row r="303" spans="2:10" ht="12.75" customHeight="1" x14ac:dyDescent="0.2">
      <c r="B303" s="10"/>
      <c r="C303" s="11"/>
      <c r="D303" s="10"/>
      <c r="E303" s="12"/>
      <c r="F303" s="12"/>
      <c r="G303" s="13"/>
      <c r="H303" s="13"/>
      <c r="I303" s="13"/>
      <c r="J303" s="13"/>
    </row>
    <row r="304" spans="2:10" ht="12.75" customHeight="1" x14ac:dyDescent="0.2">
      <c r="B304" s="10"/>
      <c r="C304" s="11"/>
      <c r="D304" s="10"/>
      <c r="E304" s="12"/>
      <c r="F304" s="12"/>
      <c r="G304" s="13"/>
      <c r="H304" s="13"/>
      <c r="I304" s="13"/>
      <c r="J304" s="13"/>
    </row>
    <row r="305" spans="2:10" ht="12.75" customHeight="1" x14ac:dyDescent="0.2">
      <c r="B305" s="10"/>
      <c r="C305" s="11"/>
      <c r="D305" s="10"/>
      <c r="E305" s="12"/>
      <c r="F305" s="12"/>
      <c r="G305" s="13"/>
      <c r="H305" s="13"/>
      <c r="I305" s="13"/>
      <c r="J305" s="13"/>
    </row>
    <row r="306" spans="2:10" ht="12.75" customHeight="1" x14ac:dyDescent="0.2">
      <c r="B306" s="10"/>
      <c r="C306" s="11"/>
      <c r="D306" s="10"/>
      <c r="E306" s="12"/>
      <c r="F306" s="12"/>
      <c r="G306" s="13"/>
      <c r="H306" s="13"/>
      <c r="I306" s="13"/>
      <c r="J306" s="13"/>
    </row>
    <row r="307" spans="2:10" ht="12.75" customHeight="1" x14ac:dyDescent="0.2">
      <c r="B307" s="10"/>
      <c r="C307" s="11"/>
      <c r="D307" s="10"/>
      <c r="E307" s="12"/>
      <c r="F307" s="12"/>
      <c r="G307" s="13"/>
      <c r="H307" s="13"/>
      <c r="I307" s="13"/>
      <c r="J307" s="13"/>
    </row>
    <row r="308" spans="2:10" ht="12.75" customHeight="1" x14ac:dyDescent="0.2">
      <c r="B308" s="10"/>
      <c r="C308" s="11"/>
      <c r="D308" s="10"/>
      <c r="E308" s="12"/>
      <c r="F308" s="12"/>
      <c r="G308" s="13"/>
      <c r="H308" s="13"/>
      <c r="I308" s="13"/>
      <c r="J308" s="13"/>
    </row>
    <row r="309" spans="2:10" ht="12.75" customHeight="1" x14ac:dyDescent="0.2">
      <c r="B309" s="10"/>
      <c r="C309" s="11"/>
      <c r="D309" s="10"/>
      <c r="E309" s="12"/>
      <c r="F309" s="12"/>
      <c r="G309" s="13"/>
      <c r="H309" s="13"/>
      <c r="I309" s="13"/>
      <c r="J309" s="13"/>
    </row>
    <row r="310" spans="2:10" ht="12.75" customHeight="1" x14ac:dyDescent="0.2">
      <c r="B310" s="10"/>
      <c r="C310" s="11"/>
      <c r="D310" s="10"/>
      <c r="E310" s="12"/>
      <c r="F310" s="12"/>
      <c r="G310" s="13"/>
      <c r="H310" s="13"/>
      <c r="I310" s="13"/>
      <c r="J310" s="13"/>
    </row>
    <row r="311" spans="2:10" ht="12.75" customHeight="1" x14ac:dyDescent="0.2">
      <c r="B311" s="10"/>
      <c r="C311" s="11"/>
      <c r="D311" s="10"/>
      <c r="E311" s="12"/>
      <c r="F311" s="12"/>
      <c r="G311" s="13"/>
      <c r="H311" s="13"/>
      <c r="I311" s="13"/>
      <c r="J311" s="13"/>
    </row>
    <row r="312" spans="2:10" ht="12.75" customHeight="1" x14ac:dyDescent="0.2">
      <c r="B312" s="10"/>
      <c r="C312" s="11"/>
      <c r="D312" s="10"/>
      <c r="E312" s="12"/>
      <c r="F312" s="12"/>
      <c r="G312" s="13"/>
      <c r="H312" s="13"/>
      <c r="I312" s="13"/>
      <c r="J312" s="13"/>
    </row>
    <row r="313" spans="2:10" ht="12.75" customHeight="1" x14ac:dyDescent="0.2">
      <c r="B313" s="10"/>
      <c r="C313" s="11"/>
      <c r="D313" s="10"/>
      <c r="E313" s="12"/>
      <c r="F313" s="12"/>
      <c r="G313" s="13"/>
      <c r="H313" s="13"/>
      <c r="I313" s="13"/>
      <c r="J313" s="13"/>
    </row>
    <row r="314" spans="2:10" ht="12.75" customHeight="1" x14ac:dyDescent="0.2">
      <c r="B314" s="10"/>
      <c r="C314" s="11"/>
      <c r="D314" s="10"/>
      <c r="E314" s="12"/>
      <c r="F314" s="12"/>
      <c r="G314" s="13"/>
      <c r="H314" s="13"/>
      <c r="I314" s="13"/>
      <c r="J314" s="13"/>
    </row>
    <row r="315" spans="2:10" ht="12.75" customHeight="1" x14ac:dyDescent="0.2">
      <c r="B315" s="10"/>
      <c r="C315" s="11"/>
      <c r="D315" s="10"/>
      <c r="E315" s="12"/>
      <c r="F315" s="12"/>
      <c r="G315" s="13"/>
      <c r="H315" s="13"/>
      <c r="I315" s="13"/>
      <c r="J315" s="13"/>
    </row>
    <row r="316" spans="2:10" ht="12.75" customHeight="1" x14ac:dyDescent="0.2">
      <c r="B316" s="10"/>
      <c r="C316" s="11"/>
      <c r="D316" s="10"/>
      <c r="E316" s="12"/>
      <c r="F316" s="12"/>
      <c r="G316" s="13"/>
      <c r="H316" s="13"/>
      <c r="I316" s="13"/>
      <c r="J316" s="13"/>
    </row>
    <row r="317" spans="2:10" ht="12.75" customHeight="1" x14ac:dyDescent="0.2">
      <c r="B317" s="10"/>
      <c r="C317" s="11"/>
      <c r="D317" s="10"/>
      <c r="E317" s="12"/>
      <c r="F317" s="12"/>
      <c r="G317" s="13"/>
      <c r="H317" s="13"/>
      <c r="I317" s="13"/>
      <c r="J317" s="13"/>
    </row>
    <row r="318" spans="2:10" ht="12.75" customHeight="1" x14ac:dyDescent="0.2">
      <c r="B318" s="10"/>
      <c r="C318" s="11"/>
      <c r="D318" s="10"/>
      <c r="E318" s="12"/>
      <c r="F318" s="12"/>
      <c r="G318" s="13"/>
      <c r="H318" s="13"/>
      <c r="I318" s="13"/>
      <c r="J318" s="13"/>
    </row>
    <row r="319" spans="2:10" ht="12.75" customHeight="1" x14ac:dyDescent="0.2">
      <c r="B319" s="10"/>
      <c r="C319" s="11"/>
      <c r="D319" s="10"/>
      <c r="E319" s="12"/>
      <c r="F319" s="12"/>
      <c r="G319" s="13"/>
      <c r="H319" s="13"/>
      <c r="I319" s="13"/>
      <c r="J319" s="13"/>
    </row>
    <row r="320" spans="2:10" ht="12.75" customHeight="1" x14ac:dyDescent="0.2">
      <c r="B320" s="10"/>
      <c r="C320" s="11"/>
      <c r="D320" s="10"/>
      <c r="E320" s="12"/>
      <c r="F320" s="12"/>
      <c r="G320" s="13"/>
      <c r="H320" s="13"/>
      <c r="I320" s="13"/>
      <c r="J320" s="13"/>
    </row>
    <row r="321" spans="2:10" ht="12.75" customHeight="1" x14ac:dyDescent="0.2">
      <c r="B321" s="10"/>
      <c r="C321" s="11"/>
      <c r="D321" s="10"/>
      <c r="E321" s="12"/>
      <c r="F321" s="12"/>
      <c r="G321" s="13"/>
      <c r="H321" s="13"/>
      <c r="I321" s="13"/>
      <c r="J321" s="13"/>
    </row>
    <row r="322" spans="2:10" ht="12.75" customHeight="1" x14ac:dyDescent="0.2">
      <c r="B322" s="10"/>
      <c r="C322" s="11"/>
      <c r="D322" s="10"/>
      <c r="E322" s="12"/>
      <c r="F322" s="12"/>
      <c r="G322" s="13"/>
      <c r="H322" s="13"/>
      <c r="I322" s="13"/>
      <c r="J322" s="13"/>
    </row>
    <row r="323" spans="2:10" ht="12.75" customHeight="1" x14ac:dyDescent="0.2">
      <c r="B323" s="10"/>
      <c r="C323" s="11"/>
      <c r="D323" s="10"/>
      <c r="E323" s="12"/>
      <c r="F323" s="12"/>
      <c r="G323" s="13"/>
      <c r="H323" s="13"/>
      <c r="I323" s="13"/>
      <c r="J323" s="13"/>
    </row>
    <row r="324" spans="2:10" ht="12.75" customHeight="1" x14ac:dyDescent="0.2">
      <c r="B324" s="10"/>
      <c r="C324" s="11"/>
      <c r="D324" s="10"/>
      <c r="E324" s="12"/>
      <c r="F324" s="12"/>
      <c r="G324" s="13"/>
      <c r="H324" s="13"/>
      <c r="I324" s="13"/>
      <c r="J324" s="13"/>
    </row>
    <row r="325" spans="2:10" ht="12.75" customHeight="1" x14ac:dyDescent="0.2">
      <c r="B325" s="10"/>
      <c r="C325" s="11"/>
      <c r="D325" s="10"/>
      <c r="E325" s="12"/>
      <c r="F325" s="12"/>
      <c r="G325" s="13"/>
      <c r="H325" s="13"/>
      <c r="I325" s="13"/>
      <c r="J325" s="13"/>
    </row>
    <row r="326" spans="2:10" ht="12.75" customHeight="1" x14ac:dyDescent="0.2">
      <c r="B326" s="10"/>
      <c r="C326" s="11"/>
      <c r="D326" s="10"/>
      <c r="E326" s="12"/>
      <c r="F326" s="12"/>
      <c r="G326" s="13"/>
      <c r="H326" s="13"/>
      <c r="I326" s="13"/>
      <c r="J326" s="13"/>
    </row>
    <row r="327" spans="2:10" ht="12.75" customHeight="1" x14ac:dyDescent="0.2">
      <c r="B327" s="10"/>
      <c r="C327" s="11"/>
      <c r="D327" s="10"/>
      <c r="E327" s="12"/>
      <c r="F327" s="12"/>
      <c r="G327" s="13"/>
      <c r="H327" s="13"/>
      <c r="I327" s="13"/>
      <c r="J327" s="13"/>
    </row>
    <row r="328" spans="2:10" ht="12.75" customHeight="1" x14ac:dyDescent="0.2">
      <c r="B328" s="10"/>
      <c r="C328" s="11"/>
      <c r="D328" s="10"/>
      <c r="E328" s="12"/>
      <c r="F328" s="12"/>
      <c r="G328" s="13"/>
      <c r="H328" s="13"/>
      <c r="I328" s="13"/>
      <c r="J328" s="13"/>
    </row>
    <row r="329" spans="2:10" ht="12.75" customHeight="1" x14ac:dyDescent="0.2">
      <c r="B329" s="10"/>
      <c r="C329" s="11"/>
      <c r="D329" s="10"/>
      <c r="E329" s="12"/>
      <c r="F329" s="12"/>
      <c r="G329" s="13"/>
      <c r="H329" s="13"/>
      <c r="I329" s="13"/>
      <c r="J329" s="13"/>
    </row>
    <row r="330" spans="2:10" ht="12.75" customHeight="1" x14ac:dyDescent="0.2">
      <c r="B330" s="10"/>
      <c r="C330" s="11"/>
      <c r="D330" s="10"/>
      <c r="E330" s="12"/>
      <c r="F330" s="12"/>
      <c r="G330" s="13"/>
      <c r="H330" s="13"/>
      <c r="I330" s="13"/>
      <c r="J330" s="13"/>
    </row>
    <row r="331" spans="2:10" ht="12.75" customHeight="1" x14ac:dyDescent="0.2">
      <c r="B331" s="10"/>
      <c r="C331" s="11"/>
      <c r="D331" s="10"/>
      <c r="E331" s="12"/>
      <c r="F331" s="12"/>
      <c r="G331" s="13"/>
      <c r="H331" s="13"/>
      <c r="I331" s="13"/>
      <c r="J331" s="13"/>
    </row>
    <row r="332" spans="2:10" ht="12.75" customHeight="1" x14ac:dyDescent="0.2">
      <c r="B332" s="10"/>
      <c r="C332" s="11"/>
      <c r="D332" s="10"/>
      <c r="E332" s="12"/>
      <c r="F332" s="12"/>
      <c r="G332" s="13"/>
      <c r="H332" s="13"/>
      <c r="I332" s="13"/>
      <c r="J332" s="13"/>
    </row>
    <row r="333" spans="2:10" ht="12.75" customHeight="1" x14ac:dyDescent="0.2">
      <c r="B333" s="10"/>
      <c r="C333" s="11"/>
      <c r="D333" s="10"/>
      <c r="E333" s="12"/>
      <c r="F333" s="12"/>
      <c r="G333" s="13"/>
      <c r="H333" s="13"/>
      <c r="I333" s="13"/>
      <c r="J333" s="13"/>
    </row>
    <row r="334" spans="2:10" ht="12.75" customHeight="1" x14ac:dyDescent="0.2">
      <c r="B334" s="10"/>
      <c r="C334" s="11"/>
      <c r="D334" s="10"/>
      <c r="E334" s="12"/>
      <c r="F334" s="12"/>
      <c r="G334" s="13"/>
      <c r="H334" s="13"/>
      <c r="I334" s="13"/>
      <c r="J334" s="13"/>
    </row>
    <row r="335" spans="2:10" ht="12.75" customHeight="1" x14ac:dyDescent="0.2">
      <c r="B335" s="10"/>
      <c r="C335" s="11"/>
      <c r="D335" s="10"/>
      <c r="E335" s="12"/>
      <c r="F335" s="12"/>
      <c r="G335" s="13"/>
      <c r="H335" s="13"/>
      <c r="I335" s="13"/>
      <c r="J335" s="13"/>
    </row>
    <row r="336" spans="2:10" ht="12.75" customHeight="1" x14ac:dyDescent="0.2">
      <c r="B336" s="10"/>
      <c r="C336" s="11"/>
      <c r="D336" s="10"/>
      <c r="E336" s="12"/>
      <c r="F336" s="12"/>
      <c r="G336" s="13"/>
      <c r="H336" s="13"/>
      <c r="I336" s="13"/>
      <c r="J336" s="13"/>
    </row>
    <row r="337" spans="2:10" ht="12.75" customHeight="1" x14ac:dyDescent="0.2">
      <c r="B337" s="10"/>
      <c r="C337" s="11"/>
      <c r="D337" s="10"/>
      <c r="E337" s="12"/>
      <c r="F337" s="12"/>
      <c r="G337" s="13"/>
      <c r="H337" s="13"/>
      <c r="I337" s="13"/>
      <c r="J337" s="13"/>
    </row>
    <row r="338" spans="2:10" ht="12.75" customHeight="1" x14ac:dyDescent="0.2">
      <c r="B338" s="10"/>
      <c r="C338" s="11"/>
      <c r="D338" s="10"/>
      <c r="E338" s="12"/>
      <c r="F338" s="12"/>
      <c r="G338" s="13"/>
      <c r="H338" s="13"/>
      <c r="I338" s="13"/>
      <c r="J338" s="13"/>
    </row>
    <row r="339" spans="2:10" ht="12.75" customHeight="1" x14ac:dyDescent="0.2">
      <c r="B339" s="10"/>
      <c r="C339" s="11"/>
      <c r="D339" s="10"/>
      <c r="E339" s="12"/>
      <c r="F339" s="12"/>
      <c r="G339" s="13"/>
      <c r="H339" s="13"/>
      <c r="I339" s="13"/>
      <c r="J339" s="13"/>
    </row>
    <row r="340" spans="2:10" ht="12.75" customHeight="1" x14ac:dyDescent="0.2">
      <c r="B340" s="10"/>
      <c r="C340" s="11"/>
      <c r="D340" s="10"/>
      <c r="E340" s="12"/>
      <c r="F340" s="12"/>
      <c r="G340" s="13"/>
      <c r="H340" s="13"/>
      <c r="I340" s="13"/>
      <c r="J340" s="13"/>
    </row>
    <row r="341" spans="2:10" ht="12.75" customHeight="1" x14ac:dyDescent="0.2">
      <c r="B341" s="10"/>
      <c r="C341" s="11"/>
      <c r="D341" s="10"/>
      <c r="E341" s="12"/>
      <c r="F341" s="12"/>
      <c r="G341" s="13"/>
      <c r="H341" s="13"/>
      <c r="I341" s="13"/>
      <c r="J341" s="13"/>
    </row>
    <row r="342" spans="2:10" ht="12.75" customHeight="1" x14ac:dyDescent="0.2">
      <c r="B342" s="10"/>
      <c r="C342" s="11"/>
      <c r="D342" s="10"/>
      <c r="E342" s="12"/>
      <c r="F342" s="12"/>
      <c r="G342" s="13"/>
      <c r="H342" s="13"/>
      <c r="I342" s="13"/>
      <c r="J342" s="13"/>
    </row>
    <row r="343" spans="2:10" ht="12.75" customHeight="1" x14ac:dyDescent="0.2">
      <c r="B343" s="10"/>
      <c r="C343" s="11"/>
      <c r="D343" s="10"/>
      <c r="E343" s="12"/>
      <c r="F343" s="12"/>
      <c r="G343" s="13"/>
      <c r="H343" s="13"/>
      <c r="I343" s="13"/>
      <c r="J343" s="13"/>
    </row>
    <row r="344" spans="2:10" ht="12.75" customHeight="1" x14ac:dyDescent="0.2">
      <c r="B344" s="10"/>
      <c r="C344" s="11"/>
      <c r="D344" s="10"/>
      <c r="E344" s="12"/>
      <c r="F344" s="12"/>
      <c r="G344" s="13"/>
      <c r="H344" s="13"/>
      <c r="I344" s="13"/>
      <c r="J344" s="13"/>
    </row>
    <row r="345" spans="2:10" ht="12.75" customHeight="1" x14ac:dyDescent="0.2">
      <c r="B345" s="10"/>
      <c r="C345" s="11"/>
      <c r="D345" s="10"/>
      <c r="E345" s="12"/>
      <c r="F345" s="12"/>
      <c r="G345" s="13"/>
      <c r="H345" s="13"/>
      <c r="I345" s="13"/>
      <c r="J345" s="13"/>
    </row>
    <row r="346" spans="2:10" ht="12.75" customHeight="1" x14ac:dyDescent="0.2">
      <c r="B346" s="10"/>
      <c r="C346" s="11"/>
      <c r="D346" s="10"/>
      <c r="E346" s="12"/>
      <c r="F346" s="12"/>
      <c r="G346" s="13"/>
      <c r="H346" s="13"/>
      <c r="I346" s="13"/>
      <c r="J346" s="13"/>
    </row>
    <row r="347" spans="2:10" ht="12.75" customHeight="1" x14ac:dyDescent="0.2">
      <c r="B347" s="10"/>
      <c r="C347" s="11"/>
      <c r="D347" s="10"/>
      <c r="E347" s="12"/>
      <c r="F347" s="12"/>
      <c r="G347" s="13"/>
      <c r="H347" s="13"/>
      <c r="I347" s="13"/>
      <c r="J347" s="13"/>
    </row>
    <row r="348" spans="2:10" ht="12.75" customHeight="1" x14ac:dyDescent="0.2">
      <c r="B348" s="10"/>
      <c r="C348" s="11"/>
      <c r="D348" s="10"/>
      <c r="E348" s="12"/>
      <c r="F348" s="12"/>
      <c r="G348" s="13"/>
      <c r="H348" s="13"/>
      <c r="I348" s="13"/>
      <c r="J348" s="13"/>
    </row>
    <row r="349" spans="2:10" ht="12.75" customHeight="1" x14ac:dyDescent="0.2">
      <c r="B349" s="10"/>
      <c r="C349" s="11"/>
      <c r="D349" s="10"/>
      <c r="E349" s="12"/>
      <c r="F349" s="12"/>
      <c r="G349" s="13"/>
      <c r="H349" s="13"/>
      <c r="I349" s="13"/>
      <c r="J349" s="13"/>
    </row>
    <row r="350" spans="2:10" ht="12.75" customHeight="1" x14ac:dyDescent="0.2">
      <c r="B350" s="10"/>
      <c r="C350" s="11"/>
      <c r="D350" s="10"/>
      <c r="E350" s="12"/>
      <c r="F350" s="12"/>
      <c r="G350" s="13"/>
      <c r="H350" s="13"/>
      <c r="I350" s="13"/>
      <c r="J350" s="13"/>
    </row>
    <row r="351" spans="2:10" ht="12.75" customHeight="1" x14ac:dyDescent="0.2">
      <c r="B351" s="10"/>
      <c r="C351" s="11"/>
      <c r="D351" s="10"/>
      <c r="E351" s="12"/>
      <c r="F351" s="12"/>
      <c r="G351" s="13"/>
      <c r="H351" s="13"/>
      <c r="I351" s="13"/>
      <c r="J351" s="13"/>
    </row>
    <row r="352" spans="2:10" ht="12.75" customHeight="1" x14ac:dyDescent="0.2">
      <c r="B352" s="10"/>
      <c r="C352" s="11"/>
      <c r="D352" s="10"/>
      <c r="E352" s="12"/>
      <c r="F352" s="12"/>
      <c r="G352" s="13"/>
      <c r="H352" s="13"/>
      <c r="I352" s="13"/>
      <c r="J352" s="13"/>
    </row>
    <row r="353" spans="2:10" ht="12.75" customHeight="1" x14ac:dyDescent="0.2">
      <c r="B353" s="10"/>
      <c r="C353" s="11"/>
      <c r="D353" s="10"/>
      <c r="E353" s="12"/>
      <c r="F353" s="12"/>
      <c r="G353" s="13"/>
      <c r="H353" s="13"/>
      <c r="I353" s="13"/>
      <c r="J353" s="13"/>
    </row>
    <row r="354" spans="2:10" ht="12.75" customHeight="1" x14ac:dyDescent="0.2">
      <c r="B354" s="10"/>
      <c r="C354" s="11"/>
      <c r="D354" s="10"/>
      <c r="E354" s="12"/>
      <c r="F354" s="12"/>
      <c r="G354" s="13"/>
      <c r="H354" s="13"/>
      <c r="I354" s="13"/>
      <c r="J354" s="13"/>
    </row>
    <row r="355" spans="2:10" ht="12.75" customHeight="1" x14ac:dyDescent="0.2">
      <c r="B355" s="10"/>
      <c r="C355" s="11"/>
      <c r="D355" s="10"/>
      <c r="E355" s="12"/>
      <c r="F355" s="12"/>
      <c r="G355" s="13"/>
      <c r="H355" s="13"/>
      <c r="I355" s="13"/>
      <c r="J355" s="13"/>
    </row>
    <row r="356" spans="2:10" ht="12.75" customHeight="1" x14ac:dyDescent="0.2">
      <c r="B356" s="10"/>
      <c r="C356" s="11"/>
      <c r="D356" s="10"/>
      <c r="E356" s="12"/>
      <c r="F356" s="12"/>
      <c r="G356" s="13"/>
      <c r="H356" s="13"/>
      <c r="I356" s="13"/>
      <c r="J356" s="13"/>
    </row>
    <row r="357" spans="2:10" ht="12.75" customHeight="1" x14ac:dyDescent="0.2">
      <c r="B357" s="10"/>
      <c r="C357" s="11"/>
      <c r="D357" s="10"/>
      <c r="E357" s="12"/>
      <c r="F357" s="12"/>
      <c r="G357" s="13"/>
      <c r="H357" s="13"/>
      <c r="I357" s="13"/>
      <c r="J357" s="13"/>
    </row>
    <row r="358" spans="2:10" ht="12.75" customHeight="1" x14ac:dyDescent="0.2">
      <c r="B358" s="10"/>
      <c r="C358" s="11"/>
      <c r="D358" s="10"/>
      <c r="E358" s="12"/>
      <c r="F358" s="12"/>
      <c r="G358" s="13"/>
      <c r="H358" s="13"/>
      <c r="I358" s="13"/>
      <c r="J358" s="13"/>
    </row>
    <row r="359" spans="2:10" ht="12.75" customHeight="1" x14ac:dyDescent="0.2">
      <c r="B359" s="10"/>
      <c r="C359" s="11"/>
      <c r="D359" s="10"/>
      <c r="E359" s="12"/>
      <c r="F359" s="12"/>
      <c r="G359" s="13"/>
      <c r="H359" s="13"/>
      <c r="I359" s="13"/>
      <c r="J359" s="13"/>
    </row>
    <row r="360" spans="2:10" ht="12.75" customHeight="1" x14ac:dyDescent="0.2">
      <c r="B360" s="10"/>
      <c r="C360" s="11"/>
      <c r="D360" s="10"/>
      <c r="E360" s="12"/>
      <c r="F360" s="12"/>
      <c r="G360" s="13"/>
      <c r="H360" s="13"/>
      <c r="I360" s="13"/>
      <c r="J360" s="13"/>
    </row>
    <row r="361" spans="2:10" ht="12.75" customHeight="1" x14ac:dyDescent="0.2">
      <c r="B361" s="10"/>
      <c r="C361" s="11"/>
      <c r="D361" s="10"/>
      <c r="E361" s="12"/>
      <c r="F361" s="12"/>
      <c r="G361" s="13"/>
      <c r="H361" s="13"/>
      <c r="I361" s="13"/>
      <c r="J361" s="13"/>
    </row>
    <row r="362" spans="2:10" ht="12.75" customHeight="1" x14ac:dyDescent="0.2">
      <c r="B362" s="10"/>
      <c r="C362" s="11"/>
      <c r="D362" s="10"/>
      <c r="E362" s="12"/>
      <c r="F362" s="12"/>
      <c r="G362" s="13"/>
      <c r="H362" s="13"/>
      <c r="I362" s="13"/>
      <c r="J362" s="13"/>
    </row>
    <row r="363" spans="2:10" ht="12.75" customHeight="1" x14ac:dyDescent="0.2">
      <c r="B363" s="10"/>
      <c r="C363" s="11"/>
      <c r="D363" s="10"/>
      <c r="E363" s="12"/>
      <c r="F363" s="12"/>
      <c r="G363" s="13"/>
      <c r="H363" s="13"/>
      <c r="I363" s="13"/>
      <c r="J363" s="13"/>
    </row>
    <row r="364" spans="2:10" ht="12.75" customHeight="1" x14ac:dyDescent="0.2">
      <c r="B364" s="10"/>
      <c r="C364" s="11"/>
      <c r="D364" s="10"/>
      <c r="E364" s="12"/>
      <c r="F364" s="12"/>
      <c r="G364" s="13"/>
      <c r="H364" s="13"/>
      <c r="I364" s="13"/>
      <c r="J364" s="13"/>
    </row>
    <row r="365" spans="2:10" ht="12.75" customHeight="1" x14ac:dyDescent="0.2">
      <c r="B365" s="10"/>
      <c r="C365" s="11"/>
      <c r="D365" s="10"/>
      <c r="E365" s="12"/>
      <c r="F365" s="12"/>
      <c r="G365" s="13"/>
      <c r="H365" s="13"/>
      <c r="I365" s="13"/>
      <c r="J365" s="13"/>
    </row>
    <row r="366" spans="2:10" ht="12.75" customHeight="1" x14ac:dyDescent="0.2">
      <c r="B366" s="10"/>
      <c r="C366" s="11"/>
      <c r="D366" s="10"/>
      <c r="E366" s="12"/>
      <c r="F366" s="12"/>
      <c r="G366" s="13"/>
      <c r="H366" s="13"/>
      <c r="I366" s="13"/>
      <c r="J366" s="13"/>
    </row>
    <row r="367" spans="2:10" ht="12.75" customHeight="1" x14ac:dyDescent="0.2">
      <c r="B367" s="10"/>
      <c r="C367" s="11"/>
      <c r="D367" s="10"/>
      <c r="E367" s="12"/>
      <c r="F367" s="12"/>
      <c r="G367" s="13"/>
      <c r="H367" s="13"/>
      <c r="I367" s="13"/>
      <c r="J367" s="13"/>
    </row>
    <row r="368" spans="2:10" ht="12.75" customHeight="1" x14ac:dyDescent="0.2">
      <c r="B368" s="10"/>
      <c r="C368" s="11"/>
      <c r="D368" s="10"/>
      <c r="E368" s="12"/>
      <c r="F368" s="12"/>
      <c r="G368" s="13"/>
      <c r="H368" s="13"/>
      <c r="I368" s="13"/>
      <c r="J368" s="13"/>
    </row>
    <row r="369" spans="2:10" ht="12.75" customHeight="1" x14ac:dyDescent="0.2">
      <c r="B369" s="10"/>
      <c r="C369" s="11"/>
      <c r="D369" s="10"/>
      <c r="E369" s="12"/>
      <c r="F369" s="12"/>
      <c r="G369" s="13"/>
      <c r="H369" s="13"/>
      <c r="I369" s="13"/>
      <c r="J369" s="13"/>
    </row>
    <row r="370" spans="2:10" ht="12.75" customHeight="1" x14ac:dyDescent="0.2">
      <c r="B370" s="10"/>
      <c r="C370" s="11"/>
      <c r="D370" s="10"/>
      <c r="E370" s="12"/>
      <c r="F370" s="12"/>
      <c r="G370" s="13"/>
      <c r="H370" s="13"/>
      <c r="I370" s="13"/>
      <c r="J370" s="13"/>
    </row>
    <row r="371" spans="2:10" ht="12.75" customHeight="1" x14ac:dyDescent="0.2">
      <c r="B371" s="10"/>
      <c r="C371" s="11"/>
      <c r="D371" s="10"/>
      <c r="E371" s="12"/>
      <c r="F371" s="12"/>
      <c r="G371" s="13"/>
      <c r="H371" s="13"/>
      <c r="I371" s="13"/>
      <c r="J371" s="13"/>
    </row>
    <row r="372" spans="2:10" ht="12.75" customHeight="1" x14ac:dyDescent="0.2">
      <c r="B372" s="10"/>
      <c r="C372" s="11"/>
      <c r="D372" s="10"/>
      <c r="E372" s="12"/>
      <c r="F372" s="12"/>
      <c r="G372" s="13"/>
      <c r="H372" s="13"/>
      <c r="I372" s="13"/>
      <c r="J372" s="13"/>
    </row>
    <row r="373" spans="2:10" ht="12.75" customHeight="1" x14ac:dyDescent="0.2">
      <c r="B373" s="10"/>
      <c r="C373" s="11"/>
      <c r="D373" s="10"/>
      <c r="E373" s="12"/>
      <c r="F373" s="12"/>
      <c r="G373" s="13"/>
      <c r="H373" s="13"/>
      <c r="I373" s="13"/>
      <c r="J373" s="13"/>
    </row>
    <row r="374" spans="2:10" ht="12.75" customHeight="1" x14ac:dyDescent="0.2">
      <c r="B374" s="10"/>
      <c r="C374" s="11"/>
      <c r="D374" s="10"/>
      <c r="E374" s="12"/>
      <c r="F374" s="12"/>
      <c r="G374" s="13"/>
      <c r="H374" s="13"/>
      <c r="I374" s="13"/>
      <c r="J374" s="13"/>
    </row>
    <row r="375" spans="2:10" ht="12.75" customHeight="1" x14ac:dyDescent="0.2">
      <c r="B375" s="10"/>
      <c r="C375" s="11"/>
      <c r="D375" s="10"/>
      <c r="E375" s="12"/>
      <c r="F375" s="12"/>
      <c r="G375" s="13"/>
      <c r="H375" s="13"/>
      <c r="I375" s="13"/>
      <c r="J375" s="13"/>
    </row>
    <row r="376" spans="2:10" ht="12.75" customHeight="1" x14ac:dyDescent="0.2">
      <c r="B376" s="10"/>
      <c r="C376" s="11"/>
      <c r="D376" s="10"/>
      <c r="E376" s="12"/>
      <c r="F376" s="12"/>
      <c r="G376" s="13"/>
      <c r="H376" s="13"/>
      <c r="I376" s="13"/>
      <c r="J376" s="13"/>
    </row>
    <row r="377" spans="2:10" ht="12.75" customHeight="1" x14ac:dyDescent="0.2">
      <c r="B377" s="10"/>
      <c r="C377" s="11"/>
      <c r="D377" s="10"/>
      <c r="E377" s="12"/>
      <c r="F377" s="12"/>
      <c r="G377" s="13"/>
      <c r="H377" s="13"/>
      <c r="I377" s="13"/>
      <c r="J377" s="13"/>
    </row>
    <row r="378" spans="2:10" ht="12.75" customHeight="1" x14ac:dyDescent="0.2">
      <c r="B378" s="10"/>
      <c r="C378" s="11"/>
      <c r="D378" s="10"/>
      <c r="E378" s="12"/>
      <c r="F378" s="12"/>
      <c r="G378" s="13"/>
      <c r="H378" s="13"/>
      <c r="I378" s="13"/>
      <c r="J378" s="13"/>
    </row>
    <row r="379" spans="2:10" ht="12.75" customHeight="1" x14ac:dyDescent="0.2">
      <c r="B379" s="10"/>
      <c r="C379" s="11"/>
      <c r="D379" s="10"/>
      <c r="E379" s="12"/>
      <c r="F379" s="12"/>
      <c r="G379" s="13"/>
      <c r="H379" s="13"/>
      <c r="I379" s="13"/>
      <c r="J379" s="13"/>
    </row>
    <row r="380" spans="2:10" ht="12.75" customHeight="1" x14ac:dyDescent="0.2">
      <c r="B380" s="10"/>
      <c r="C380" s="11"/>
      <c r="D380" s="10"/>
      <c r="E380" s="12"/>
      <c r="F380" s="12"/>
      <c r="G380" s="13"/>
      <c r="H380" s="13"/>
      <c r="I380" s="13"/>
      <c r="J380" s="13"/>
    </row>
    <row r="381" spans="2:10" ht="12.75" customHeight="1" x14ac:dyDescent="0.2">
      <c r="B381" s="10"/>
      <c r="C381" s="11"/>
      <c r="D381" s="10"/>
      <c r="E381" s="12"/>
      <c r="F381" s="12"/>
      <c r="G381" s="13"/>
      <c r="H381" s="13"/>
      <c r="I381" s="13"/>
      <c r="J381" s="13"/>
    </row>
    <row r="382" spans="2:10" ht="12.75" customHeight="1" x14ac:dyDescent="0.2">
      <c r="B382" s="10"/>
      <c r="C382" s="11"/>
      <c r="D382" s="10"/>
      <c r="E382" s="12"/>
      <c r="F382" s="12"/>
      <c r="G382" s="13"/>
      <c r="H382" s="13"/>
      <c r="I382" s="13"/>
      <c r="J382" s="13"/>
    </row>
    <row r="383" spans="2:10" ht="12.75" customHeight="1" x14ac:dyDescent="0.2">
      <c r="B383" s="10"/>
      <c r="C383" s="11"/>
      <c r="D383" s="10"/>
      <c r="E383" s="12"/>
      <c r="F383" s="12"/>
      <c r="G383" s="13"/>
      <c r="H383" s="13"/>
      <c r="I383" s="13"/>
      <c r="J383" s="13"/>
    </row>
    <row r="384" spans="2:10" ht="12.75" customHeight="1" x14ac:dyDescent="0.2">
      <c r="B384" s="10"/>
      <c r="C384" s="11"/>
      <c r="D384" s="10"/>
      <c r="E384" s="12"/>
      <c r="F384" s="12"/>
      <c r="G384" s="13"/>
      <c r="H384" s="13"/>
      <c r="I384" s="13"/>
      <c r="J384" s="13"/>
    </row>
    <row r="385" spans="2:10" ht="12.75" customHeight="1" x14ac:dyDescent="0.2">
      <c r="B385" s="10"/>
      <c r="C385" s="11"/>
      <c r="D385" s="10"/>
      <c r="E385" s="12"/>
      <c r="F385" s="12"/>
      <c r="G385" s="13"/>
      <c r="H385" s="13"/>
      <c r="I385" s="13"/>
      <c r="J385" s="13"/>
    </row>
    <row r="386" spans="2:10" ht="12.75" customHeight="1" x14ac:dyDescent="0.2">
      <c r="B386" s="10"/>
      <c r="C386" s="11"/>
      <c r="D386" s="10"/>
      <c r="E386" s="12"/>
      <c r="F386" s="12"/>
      <c r="G386" s="13"/>
      <c r="H386" s="13"/>
      <c r="I386" s="13"/>
      <c r="J386" s="13"/>
    </row>
    <row r="387" spans="2:10" ht="12.75" customHeight="1" x14ac:dyDescent="0.2">
      <c r="B387" s="10"/>
      <c r="C387" s="11"/>
      <c r="D387" s="10"/>
      <c r="E387" s="12"/>
      <c r="F387" s="12"/>
      <c r="G387" s="13"/>
      <c r="H387" s="13"/>
      <c r="I387" s="13"/>
      <c r="J387" s="13"/>
    </row>
    <row r="388" spans="2:10" ht="12.75" customHeight="1" x14ac:dyDescent="0.2">
      <c r="B388" s="10"/>
      <c r="C388" s="11"/>
      <c r="D388" s="10"/>
      <c r="E388" s="12"/>
      <c r="F388" s="12"/>
      <c r="G388" s="13"/>
      <c r="H388" s="13"/>
      <c r="I388" s="13"/>
      <c r="J388" s="13"/>
    </row>
    <row r="389" spans="2:10" ht="12.75" customHeight="1" x14ac:dyDescent="0.2">
      <c r="B389" s="10"/>
      <c r="C389" s="11"/>
      <c r="D389" s="10"/>
      <c r="E389" s="12"/>
      <c r="F389" s="12"/>
      <c r="G389" s="13"/>
      <c r="H389" s="13"/>
      <c r="I389" s="13"/>
      <c r="J389" s="13"/>
    </row>
    <row r="390" spans="2:10" ht="12.75" customHeight="1" x14ac:dyDescent="0.2">
      <c r="B390" s="10"/>
      <c r="C390" s="11"/>
      <c r="D390" s="10"/>
      <c r="E390" s="12"/>
      <c r="F390" s="12"/>
      <c r="G390" s="13"/>
      <c r="H390" s="13"/>
      <c r="I390" s="13"/>
      <c r="J390" s="13"/>
    </row>
    <row r="391" spans="2:10" ht="12.75" customHeight="1" x14ac:dyDescent="0.2">
      <c r="B391" s="10"/>
      <c r="C391" s="11"/>
      <c r="D391" s="10"/>
      <c r="E391" s="12"/>
      <c r="F391" s="12"/>
      <c r="G391" s="13"/>
      <c r="H391" s="13"/>
      <c r="I391" s="13"/>
      <c r="J391" s="13"/>
    </row>
    <row r="392" spans="2:10" ht="12.75" customHeight="1" x14ac:dyDescent="0.2">
      <c r="B392" s="10"/>
      <c r="C392" s="11"/>
      <c r="D392" s="10"/>
      <c r="E392" s="12"/>
      <c r="F392" s="12"/>
      <c r="G392" s="13"/>
      <c r="H392" s="13"/>
      <c r="I392" s="13"/>
      <c r="J392" s="13"/>
    </row>
    <row r="393" spans="2:10" ht="12.75" customHeight="1" x14ac:dyDescent="0.2">
      <c r="B393" s="10"/>
      <c r="C393" s="11"/>
      <c r="D393" s="10"/>
      <c r="E393" s="12"/>
      <c r="F393" s="12"/>
      <c r="G393" s="13"/>
      <c r="H393" s="13"/>
      <c r="I393" s="13"/>
      <c r="J393" s="13"/>
    </row>
    <row r="394" spans="2:10" ht="12.75" customHeight="1" x14ac:dyDescent="0.2">
      <c r="B394" s="10"/>
      <c r="C394" s="11"/>
      <c r="D394" s="10"/>
      <c r="E394" s="12"/>
      <c r="F394" s="12"/>
      <c r="G394" s="13"/>
      <c r="H394" s="13"/>
      <c r="I394" s="13"/>
      <c r="J394" s="13"/>
    </row>
    <row r="395" spans="2:10" ht="12.75" customHeight="1" x14ac:dyDescent="0.2">
      <c r="B395" s="10"/>
      <c r="C395" s="11"/>
      <c r="D395" s="10"/>
      <c r="E395" s="12"/>
      <c r="F395" s="12"/>
      <c r="G395" s="13"/>
      <c r="H395" s="13"/>
      <c r="I395" s="13"/>
      <c r="J395" s="13"/>
    </row>
    <row r="396" spans="2:10" ht="12.75" customHeight="1" x14ac:dyDescent="0.2">
      <c r="B396" s="10"/>
      <c r="C396" s="11"/>
      <c r="D396" s="10"/>
      <c r="E396" s="12"/>
      <c r="F396" s="12"/>
      <c r="G396" s="13"/>
      <c r="H396" s="13"/>
      <c r="I396" s="13"/>
      <c r="J396" s="13"/>
    </row>
    <row r="397" spans="2:10" ht="12.75" customHeight="1" x14ac:dyDescent="0.2">
      <c r="B397" s="10"/>
      <c r="C397" s="11"/>
      <c r="D397" s="10"/>
      <c r="E397" s="12"/>
      <c r="F397" s="12"/>
      <c r="G397" s="13"/>
      <c r="H397" s="13"/>
      <c r="I397" s="13"/>
      <c r="J397" s="13"/>
    </row>
    <row r="398" spans="2:10" ht="12.75" customHeight="1" x14ac:dyDescent="0.2">
      <c r="B398" s="10"/>
      <c r="C398" s="11"/>
      <c r="D398" s="10"/>
      <c r="E398" s="12"/>
      <c r="F398" s="12"/>
      <c r="G398" s="13"/>
      <c r="H398" s="13"/>
      <c r="I398" s="13"/>
      <c r="J398" s="13"/>
    </row>
    <row r="399" spans="2:10" ht="12.75" customHeight="1" x14ac:dyDescent="0.2">
      <c r="B399" s="10"/>
      <c r="C399" s="11"/>
      <c r="D399" s="10"/>
      <c r="E399" s="12"/>
      <c r="F399" s="12"/>
      <c r="G399" s="13"/>
      <c r="H399" s="13"/>
      <c r="I399" s="13"/>
      <c r="J399" s="13"/>
    </row>
    <row r="400" spans="2:10" ht="12.75" customHeight="1" x14ac:dyDescent="0.2">
      <c r="B400" s="10"/>
      <c r="C400" s="11"/>
      <c r="D400" s="10"/>
      <c r="E400" s="12"/>
      <c r="F400" s="12"/>
      <c r="G400" s="13"/>
      <c r="H400" s="13"/>
      <c r="I400" s="13"/>
      <c r="J400" s="13"/>
    </row>
    <row r="401" spans="2:10" ht="12.75" customHeight="1" x14ac:dyDescent="0.2">
      <c r="B401" s="10"/>
      <c r="C401" s="11"/>
      <c r="D401" s="10"/>
      <c r="E401" s="12"/>
      <c r="F401" s="12"/>
      <c r="G401" s="13"/>
      <c r="H401" s="13"/>
      <c r="I401" s="13"/>
      <c r="J401" s="13"/>
    </row>
    <row r="402" spans="2:10" ht="12.75" customHeight="1" x14ac:dyDescent="0.2">
      <c r="B402" s="10"/>
      <c r="C402" s="11"/>
      <c r="D402" s="10"/>
      <c r="E402" s="12"/>
      <c r="F402" s="12"/>
      <c r="G402" s="13"/>
      <c r="H402" s="13"/>
      <c r="I402" s="13"/>
      <c r="J402" s="13"/>
    </row>
    <row r="403" spans="2:10" ht="12.75" customHeight="1" x14ac:dyDescent="0.2">
      <c r="B403" s="10"/>
      <c r="C403" s="11"/>
      <c r="D403" s="10"/>
      <c r="E403" s="12"/>
      <c r="F403" s="12"/>
      <c r="G403" s="13"/>
      <c r="H403" s="13"/>
      <c r="I403" s="13"/>
      <c r="J403" s="13"/>
    </row>
    <row r="404" spans="2:10" ht="12.75" customHeight="1" x14ac:dyDescent="0.2">
      <c r="B404" s="10"/>
      <c r="C404" s="11"/>
      <c r="D404" s="10"/>
      <c r="E404" s="12"/>
      <c r="F404" s="12"/>
      <c r="G404" s="13"/>
      <c r="H404" s="13"/>
      <c r="I404" s="13"/>
      <c r="J404" s="13"/>
    </row>
    <row r="405" spans="2:10" ht="12.75" customHeight="1" x14ac:dyDescent="0.2">
      <c r="B405" s="10"/>
      <c r="C405" s="11"/>
      <c r="D405" s="10"/>
      <c r="E405" s="12"/>
      <c r="F405" s="12"/>
      <c r="G405" s="13"/>
      <c r="H405" s="13"/>
      <c r="I405" s="13"/>
      <c r="J405" s="13"/>
    </row>
    <row r="406" spans="2:10" ht="12.75" customHeight="1" x14ac:dyDescent="0.2">
      <c r="B406" s="10"/>
      <c r="C406" s="11"/>
      <c r="D406" s="10"/>
      <c r="E406" s="12"/>
      <c r="F406" s="12"/>
      <c r="G406" s="13"/>
      <c r="H406" s="13"/>
      <c r="I406" s="13"/>
      <c r="J406" s="13"/>
    </row>
    <row r="407" spans="2:10" ht="12.75" customHeight="1" x14ac:dyDescent="0.2">
      <c r="B407" s="10"/>
      <c r="C407" s="11"/>
      <c r="D407" s="10"/>
      <c r="E407" s="12"/>
      <c r="F407" s="12"/>
      <c r="G407" s="13"/>
      <c r="H407" s="13"/>
      <c r="I407" s="13"/>
      <c r="J407" s="13"/>
    </row>
    <row r="408" spans="2:10" ht="12.75" customHeight="1" x14ac:dyDescent="0.2">
      <c r="B408" s="10"/>
      <c r="C408" s="11"/>
      <c r="D408" s="10"/>
      <c r="E408" s="12"/>
      <c r="F408" s="12"/>
      <c r="G408" s="13"/>
      <c r="H408" s="13"/>
      <c r="I408" s="13"/>
      <c r="J408" s="13"/>
    </row>
    <row r="409" spans="2:10" ht="12.75" customHeight="1" x14ac:dyDescent="0.2">
      <c r="B409" s="10"/>
      <c r="C409" s="11"/>
      <c r="D409" s="10"/>
      <c r="E409" s="12"/>
      <c r="F409" s="12"/>
      <c r="G409" s="13"/>
      <c r="H409" s="13"/>
      <c r="I409" s="13"/>
      <c r="J409" s="13"/>
    </row>
    <row r="410" spans="2:10" ht="12.75" customHeight="1" x14ac:dyDescent="0.2">
      <c r="B410" s="10"/>
      <c r="C410" s="11"/>
      <c r="D410" s="10"/>
      <c r="E410" s="12"/>
      <c r="F410" s="12"/>
      <c r="G410" s="13"/>
      <c r="H410" s="13"/>
      <c r="I410" s="13"/>
      <c r="J410" s="13"/>
    </row>
    <row r="411" spans="2:10" ht="12.75" customHeight="1" x14ac:dyDescent="0.2">
      <c r="B411" s="10"/>
      <c r="C411" s="11"/>
      <c r="D411" s="10"/>
      <c r="E411" s="12"/>
      <c r="F411" s="12"/>
      <c r="G411" s="13"/>
      <c r="H411" s="13"/>
      <c r="I411" s="13"/>
      <c r="J411" s="13"/>
    </row>
    <row r="412" spans="2:10" ht="12.75" customHeight="1" x14ac:dyDescent="0.2">
      <c r="B412" s="10"/>
      <c r="C412" s="11"/>
      <c r="D412" s="10"/>
      <c r="E412" s="12"/>
      <c r="F412" s="12"/>
      <c r="G412" s="13"/>
      <c r="H412" s="13"/>
      <c r="I412" s="13"/>
      <c r="J412" s="13"/>
    </row>
    <row r="413" spans="2:10" ht="12.75" customHeight="1" x14ac:dyDescent="0.2">
      <c r="B413" s="10"/>
      <c r="C413" s="11"/>
      <c r="D413" s="10"/>
      <c r="E413" s="12"/>
      <c r="F413" s="12"/>
      <c r="G413" s="13"/>
      <c r="H413" s="13"/>
      <c r="I413" s="13"/>
      <c r="J413" s="13"/>
    </row>
    <row r="414" spans="2:10" ht="12.75" customHeight="1" x14ac:dyDescent="0.2">
      <c r="B414" s="10"/>
      <c r="C414" s="11"/>
      <c r="D414" s="10"/>
      <c r="E414" s="12"/>
      <c r="F414" s="12"/>
      <c r="G414" s="13"/>
      <c r="H414" s="13"/>
      <c r="I414" s="13"/>
      <c r="J414" s="13"/>
    </row>
    <row r="415" spans="2:10" ht="12.75" customHeight="1" x14ac:dyDescent="0.2">
      <c r="B415" s="10"/>
      <c r="C415" s="11"/>
      <c r="D415" s="10"/>
      <c r="E415" s="12"/>
      <c r="F415" s="12"/>
      <c r="G415" s="13"/>
      <c r="H415" s="13"/>
      <c r="I415" s="13"/>
      <c r="J415" s="13"/>
    </row>
    <row r="416" spans="2:10" ht="12.75" customHeight="1" x14ac:dyDescent="0.2">
      <c r="B416" s="10"/>
      <c r="C416" s="11"/>
      <c r="D416" s="10"/>
      <c r="E416" s="12"/>
      <c r="F416" s="12"/>
      <c r="G416" s="13"/>
      <c r="H416" s="13"/>
      <c r="I416" s="13"/>
      <c r="J416" s="13"/>
    </row>
    <row r="417" spans="2:10" ht="12.75" customHeight="1" x14ac:dyDescent="0.2">
      <c r="B417" s="10"/>
      <c r="C417" s="11"/>
      <c r="D417" s="10"/>
      <c r="E417" s="12"/>
      <c r="F417" s="12"/>
      <c r="G417" s="13"/>
      <c r="H417" s="13"/>
      <c r="I417" s="13"/>
      <c r="J417" s="13"/>
    </row>
    <row r="418" spans="2:10" ht="12.75" customHeight="1" x14ac:dyDescent="0.2">
      <c r="B418" s="10"/>
      <c r="C418" s="11"/>
      <c r="D418" s="10"/>
      <c r="E418" s="12"/>
      <c r="F418" s="12"/>
      <c r="G418" s="13"/>
      <c r="H418" s="13"/>
      <c r="I418" s="13"/>
      <c r="J418" s="13"/>
    </row>
    <row r="419" spans="2:10" ht="12.75" customHeight="1" x14ac:dyDescent="0.2">
      <c r="B419" s="10"/>
      <c r="C419" s="11"/>
      <c r="D419" s="10"/>
      <c r="E419" s="12"/>
      <c r="F419" s="12"/>
      <c r="G419" s="13"/>
      <c r="H419" s="13"/>
      <c r="I419" s="13"/>
      <c r="J419" s="13"/>
    </row>
    <row r="420" spans="2:10" ht="12.75" customHeight="1" x14ac:dyDescent="0.2">
      <c r="B420" s="10"/>
      <c r="C420" s="11"/>
      <c r="D420" s="10"/>
      <c r="E420" s="12"/>
      <c r="F420" s="12"/>
      <c r="G420" s="13"/>
      <c r="H420" s="13"/>
      <c r="I420" s="13"/>
      <c r="J420" s="13"/>
    </row>
    <row r="421" spans="2:10" ht="12.75" customHeight="1" x14ac:dyDescent="0.2">
      <c r="B421" s="10"/>
      <c r="C421" s="11"/>
      <c r="D421" s="10"/>
      <c r="E421" s="12"/>
      <c r="F421" s="12"/>
      <c r="G421" s="13"/>
      <c r="H421" s="13"/>
      <c r="I421" s="13"/>
      <c r="J421" s="13"/>
    </row>
    <row r="422" spans="2:10" ht="12.75" customHeight="1" x14ac:dyDescent="0.2">
      <c r="B422" s="10"/>
      <c r="C422" s="11"/>
      <c r="D422" s="10"/>
      <c r="E422" s="12"/>
      <c r="F422" s="12"/>
      <c r="G422" s="13"/>
      <c r="H422" s="13"/>
      <c r="I422" s="13"/>
      <c r="J422" s="13"/>
    </row>
    <row r="423" spans="2:10" ht="12.75" customHeight="1" x14ac:dyDescent="0.2">
      <c r="B423" s="10"/>
      <c r="C423" s="11"/>
      <c r="D423" s="10"/>
      <c r="E423" s="12"/>
      <c r="F423" s="12"/>
      <c r="G423" s="13"/>
      <c r="H423" s="13"/>
      <c r="I423" s="13"/>
      <c r="J423" s="13"/>
    </row>
    <row r="424" spans="2:10" ht="12.75" customHeight="1" x14ac:dyDescent="0.2">
      <c r="B424" s="10"/>
      <c r="C424" s="11"/>
      <c r="D424" s="10"/>
      <c r="E424" s="12"/>
      <c r="F424" s="12"/>
      <c r="G424" s="13"/>
      <c r="H424" s="13"/>
      <c r="I424" s="13"/>
      <c r="J424" s="13"/>
    </row>
    <row r="425" spans="2:10" ht="12.75" customHeight="1" x14ac:dyDescent="0.2">
      <c r="B425" s="10"/>
      <c r="C425" s="11"/>
      <c r="D425" s="10"/>
      <c r="E425" s="12"/>
      <c r="F425" s="12"/>
      <c r="G425" s="13"/>
      <c r="H425" s="13"/>
      <c r="I425" s="13"/>
      <c r="J425" s="13"/>
    </row>
    <row r="426" spans="2:10" ht="12.75" customHeight="1" x14ac:dyDescent="0.2">
      <c r="B426" s="10"/>
      <c r="C426" s="11"/>
      <c r="D426" s="10"/>
      <c r="E426" s="12"/>
      <c r="F426" s="12"/>
      <c r="G426" s="13"/>
      <c r="H426" s="13"/>
      <c r="I426" s="13"/>
      <c r="J426" s="13"/>
    </row>
    <row r="427" spans="2:10" ht="12.75" customHeight="1" x14ac:dyDescent="0.2">
      <c r="B427" s="10"/>
      <c r="C427" s="11"/>
      <c r="D427" s="10"/>
      <c r="E427" s="12"/>
      <c r="F427" s="12"/>
      <c r="G427" s="13"/>
      <c r="H427" s="13"/>
      <c r="I427" s="13"/>
      <c r="J427" s="13"/>
    </row>
    <row r="428" spans="2:10" ht="12.75" customHeight="1" x14ac:dyDescent="0.2">
      <c r="B428" s="10"/>
      <c r="C428" s="11"/>
      <c r="D428" s="10"/>
      <c r="E428" s="12"/>
      <c r="F428" s="12"/>
      <c r="G428" s="13"/>
      <c r="H428" s="13"/>
      <c r="I428" s="13"/>
      <c r="J428" s="13"/>
    </row>
    <row r="429" spans="2:10" ht="12.75" customHeight="1" x14ac:dyDescent="0.2">
      <c r="B429" s="10"/>
      <c r="C429" s="11"/>
      <c r="D429" s="10"/>
      <c r="E429" s="12"/>
      <c r="F429" s="12"/>
      <c r="G429" s="13"/>
      <c r="H429" s="13"/>
      <c r="I429" s="13"/>
      <c r="J429" s="13"/>
    </row>
    <row r="430" spans="2:10" ht="12.75" customHeight="1" x14ac:dyDescent="0.2">
      <c r="B430" s="10"/>
      <c r="C430" s="11"/>
      <c r="D430" s="10"/>
      <c r="E430" s="12"/>
      <c r="F430" s="12"/>
      <c r="G430" s="13"/>
      <c r="H430" s="13"/>
      <c r="I430" s="13"/>
      <c r="J430" s="13"/>
    </row>
    <row r="431" spans="2:10" ht="12.75" customHeight="1" x14ac:dyDescent="0.2">
      <c r="B431" s="10"/>
      <c r="C431" s="11"/>
      <c r="D431" s="10"/>
      <c r="E431" s="12"/>
      <c r="F431" s="12"/>
      <c r="G431" s="13"/>
      <c r="H431" s="13"/>
      <c r="I431" s="13"/>
      <c r="J431" s="13"/>
    </row>
    <row r="432" spans="2:10" ht="12.75" customHeight="1" x14ac:dyDescent="0.2">
      <c r="B432" s="10"/>
      <c r="C432" s="11"/>
      <c r="D432" s="10"/>
      <c r="E432" s="12"/>
      <c r="F432" s="12"/>
      <c r="G432" s="13"/>
      <c r="H432" s="13"/>
      <c r="I432" s="13"/>
      <c r="J432" s="13"/>
    </row>
    <row r="433" spans="2:10" ht="12.75" customHeight="1" x14ac:dyDescent="0.2">
      <c r="B433" s="10"/>
      <c r="C433" s="11"/>
      <c r="D433" s="10"/>
      <c r="E433" s="12"/>
      <c r="F433" s="12"/>
      <c r="G433" s="13"/>
      <c r="H433" s="13"/>
      <c r="I433" s="13"/>
      <c r="J433" s="13"/>
    </row>
    <row r="434" spans="2:10" ht="12.75" customHeight="1" x14ac:dyDescent="0.2">
      <c r="B434" s="10"/>
      <c r="C434" s="11"/>
      <c r="D434" s="10"/>
      <c r="E434" s="12"/>
      <c r="F434" s="12"/>
      <c r="G434" s="13"/>
      <c r="H434" s="13"/>
      <c r="I434" s="13"/>
      <c r="J434" s="13"/>
    </row>
    <row r="435" spans="2:10" ht="12.75" customHeight="1" x14ac:dyDescent="0.2">
      <c r="B435" s="10"/>
      <c r="C435" s="11"/>
      <c r="D435" s="10"/>
      <c r="E435" s="12"/>
      <c r="F435" s="12"/>
      <c r="G435" s="13"/>
      <c r="H435" s="13"/>
      <c r="I435" s="13"/>
      <c r="J435" s="13"/>
    </row>
    <row r="436" spans="2:10" ht="12.75" customHeight="1" x14ac:dyDescent="0.2">
      <c r="B436" s="10"/>
      <c r="C436" s="11"/>
      <c r="D436" s="10"/>
      <c r="E436" s="12"/>
      <c r="F436" s="12"/>
      <c r="G436" s="13"/>
      <c r="H436" s="13"/>
      <c r="I436" s="13"/>
      <c r="J436" s="13"/>
    </row>
    <row r="437" spans="2:10" ht="12.75" customHeight="1" x14ac:dyDescent="0.2">
      <c r="B437" s="10"/>
      <c r="C437" s="11"/>
      <c r="D437" s="10"/>
      <c r="E437" s="12"/>
      <c r="F437" s="12"/>
      <c r="G437" s="13"/>
      <c r="H437" s="13"/>
      <c r="I437" s="13"/>
      <c r="J437" s="13"/>
    </row>
    <row r="438" spans="2:10" ht="12.75" customHeight="1" x14ac:dyDescent="0.2">
      <c r="B438" s="10"/>
      <c r="C438" s="11"/>
      <c r="D438" s="10"/>
      <c r="E438" s="12"/>
      <c r="F438" s="12"/>
      <c r="G438" s="13"/>
      <c r="H438" s="13"/>
      <c r="I438" s="13"/>
      <c r="J438" s="13"/>
    </row>
    <row r="439" spans="2:10" ht="12.75" customHeight="1" x14ac:dyDescent="0.2">
      <c r="B439" s="10"/>
      <c r="C439" s="11"/>
      <c r="D439" s="10"/>
      <c r="E439" s="12"/>
      <c r="F439" s="12"/>
      <c r="G439" s="13"/>
      <c r="H439" s="13"/>
      <c r="I439" s="13"/>
      <c r="J439" s="13"/>
    </row>
    <row r="440" spans="2:10" ht="12.75" customHeight="1" x14ac:dyDescent="0.2">
      <c r="B440" s="10"/>
      <c r="C440" s="11"/>
      <c r="D440" s="10"/>
      <c r="E440" s="12"/>
      <c r="F440" s="12"/>
      <c r="G440" s="13"/>
      <c r="H440" s="13"/>
      <c r="I440" s="13"/>
      <c r="J440" s="13"/>
    </row>
    <row r="441" spans="2:10" ht="12.75" customHeight="1" x14ac:dyDescent="0.2">
      <c r="B441" s="10"/>
      <c r="C441" s="11"/>
      <c r="D441" s="10"/>
      <c r="E441" s="12"/>
      <c r="F441" s="12"/>
      <c r="G441" s="13"/>
      <c r="H441" s="13"/>
      <c r="I441" s="13"/>
      <c r="J441" s="13"/>
    </row>
    <row r="442" spans="2:10" ht="12.75" customHeight="1" x14ac:dyDescent="0.2">
      <c r="B442" s="10"/>
      <c r="C442" s="11"/>
      <c r="D442" s="10"/>
      <c r="E442" s="12"/>
      <c r="F442" s="12"/>
      <c r="G442" s="13"/>
      <c r="H442" s="13"/>
      <c r="I442" s="13"/>
      <c r="J442" s="13"/>
    </row>
    <row r="443" spans="2:10" ht="12.75" customHeight="1" x14ac:dyDescent="0.2">
      <c r="B443" s="10"/>
      <c r="C443" s="11"/>
      <c r="D443" s="10"/>
      <c r="E443" s="12"/>
      <c r="F443" s="12"/>
      <c r="G443" s="13"/>
      <c r="H443" s="13"/>
      <c r="I443" s="13"/>
      <c r="J443" s="13"/>
    </row>
    <row r="444" spans="2:10" ht="12.75" customHeight="1" x14ac:dyDescent="0.2">
      <c r="B444" s="10"/>
      <c r="C444" s="11"/>
      <c r="D444" s="10"/>
      <c r="E444" s="12"/>
      <c r="F444" s="12"/>
      <c r="G444" s="13"/>
      <c r="H444" s="13"/>
      <c r="I444" s="13"/>
      <c r="J444" s="13"/>
    </row>
    <row r="445" spans="2:10" ht="12.75" customHeight="1" x14ac:dyDescent="0.2">
      <c r="B445" s="10"/>
      <c r="C445" s="11"/>
      <c r="D445" s="10"/>
      <c r="E445" s="12"/>
      <c r="F445" s="12"/>
      <c r="G445" s="13"/>
      <c r="H445" s="13"/>
      <c r="I445" s="13"/>
      <c r="J445" s="13"/>
    </row>
    <row r="446" spans="2:10" ht="12.75" customHeight="1" x14ac:dyDescent="0.2">
      <c r="B446" s="10"/>
      <c r="C446" s="11"/>
      <c r="D446" s="10"/>
      <c r="E446" s="12"/>
      <c r="F446" s="12"/>
      <c r="G446" s="13"/>
      <c r="H446" s="13"/>
      <c r="I446" s="13"/>
      <c r="J446" s="13"/>
    </row>
    <row r="447" spans="2:10" ht="12.75" customHeight="1" x14ac:dyDescent="0.2">
      <c r="B447" s="10"/>
      <c r="C447" s="11"/>
      <c r="D447" s="10"/>
      <c r="E447" s="12"/>
      <c r="F447" s="12"/>
      <c r="G447" s="13"/>
      <c r="H447" s="13"/>
      <c r="I447" s="13"/>
      <c r="J447" s="13"/>
    </row>
    <row r="448" spans="2:10" ht="12.75" customHeight="1" x14ac:dyDescent="0.2">
      <c r="B448" s="10"/>
      <c r="C448" s="11"/>
      <c r="D448" s="10"/>
      <c r="E448" s="12"/>
      <c r="F448" s="12"/>
      <c r="G448" s="13"/>
      <c r="H448" s="13"/>
      <c r="I448" s="13"/>
      <c r="J448" s="13"/>
    </row>
    <row r="449" spans="2:10" ht="12.75" customHeight="1" x14ac:dyDescent="0.2">
      <c r="B449" s="10"/>
      <c r="C449" s="11"/>
      <c r="D449" s="10"/>
      <c r="E449" s="12"/>
      <c r="F449" s="12"/>
      <c r="G449" s="13"/>
      <c r="H449" s="13"/>
      <c r="I449" s="13"/>
      <c r="J449" s="13"/>
    </row>
    <row r="450" spans="2:10" ht="12.75" customHeight="1" x14ac:dyDescent="0.2">
      <c r="B450" s="10"/>
      <c r="C450" s="11"/>
      <c r="D450" s="10"/>
      <c r="E450" s="12"/>
      <c r="F450" s="12"/>
      <c r="G450" s="13"/>
      <c r="H450" s="13"/>
      <c r="I450" s="13"/>
      <c r="J450" s="13"/>
    </row>
    <row r="451" spans="2:10" ht="12.75" customHeight="1" x14ac:dyDescent="0.2">
      <c r="B451" s="10"/>
      <c r="C451" s="11"/>
      <c r="D451" s="10"/>
      <c r="E451" s="12"/>
      <c r="F451" s="12"/>
      <c r="G451" s="13"/>
      <c r="H451" s="13"/>
      <c r="I451" s="13"/>
      <c r="J451" s="13"/>
    </row>
    <row r="452" spans="2:10" ht="12.75" customHeight="1" x14ac:dyDescent="0.2">
      <c r="B452" s="10"/>
      <c r="C452" s="11"/>
      <c r="D452" s="10"/>
      <c r="E452" s="12"/>
      <c r="F452" s="12"/>
      <c r="G452" s="13"/>
      <c r="H452" s="13"/>
      <c r="I452" s="13"/>
      <c r="J452" s="13"/>
    </row>
    <row r="453" spans="2:10" ht="12.75" customHeight="1" x14ac:dyDescent="0.2">
      <c r="B453" s="10"/>
      <c r="C453" s="11"/>
      <c r="D453" s="10"/>
      <c r="E453" s="12"/>
      <c r="F453" s="12"/>
      <c r="G453" s="13"/>
      <c r="H453" s="13"/>
      <c r="I453" s="13"/>
      <c r="J453" s="13"/>
    </row>
    <row r="454" spans="2:10" ht="12.75" customHeight="1" x14ac:dyDescent="0.2">
      <c r="B454" s="10"/>
      <c r="C454" s="11"/>
      <c r="D454" s="10"/>
      <c r="E454" s="12"/>
      <c r="F454" s="12"/>
      <c r="G454" s="13"/>
      <c r="H454" s="13"/>
      <c r="I454" s="13"/>
      <c r="J454" s="13"/>
    </row>
    <row r="455" spans="2:10" ht="12.75" customHeight="1" x14ac:dyDescent="0.2">
      <c r="B455" s="10"/>
      <c r="C455" s="11"/>
      <c r="D455" s="10"/>
      <c r="E455" s="12"/>
      <c r="F455" s="12"/>
      <c r="G455" s="13"/>
      <c r="H455" s="13"/>
      <c r="I455" s="13"/>
      <c r="J455" s="13"/>
    </row>
    <row r="456" spans="2:10" ht="12.75" customHeight="1" x14ac:dyDescent="0.2">
      <c r="B456" s="10"/>
      <c r="C456" s="11"/>
      <c r="D456" s="10"/>
      <c r="E456" s="12"/>
      <c r="F456" s="12"/>
      <c r="G456" s="13"/>
      <c r="H456" s="13"/>
      <c r="I456" s="13"/>
      <c r="J456" s="13"/>
    </row>
    <row r="457" spans="2:10" ht="12.75" customHeight="1" x14ac:dyDescent="0.2">
      <c r="B457" s="10"/>
      <c r="C457" s="11"/>
      <c r="D457" s="10"/>
      <c r="E457" s="12"/>
      <c r="F457" s="12"/>
      <c r="G457" s="13"/>
      <c r="H457" s="13"/>
      <c r="I457" s="13"/>
      <c r="J457" s="13"/>
    </row>
    <row r="458" spans="2:10" ht="12.75" customHeight="1" x14ac:dyDescent="0.2">
      <c r="B458" s="10"/>
      <c r="C458" s="11"/>
      <c r="D458" s="10"/>
      <c r="E458" s="12"/>
      <c r="F458" s="12"/>
      <c r="G458" s="13"/>
      <c r="H458" s="13"/>
      <c r="I458" s="13"/>
      <c r="J458" s="13"/>
    </row>
    <row r="459" spans="2:10" ht="12.75" customHeight="1" x14ac:dyDescent="0.2">
      <c r="B459" s="10"/>
      <c r="C459" s="11"/>
      <c r="D459" s="10"/>
      <c r="E459" s="12"/>
      <c r="F459" s="12"/>
      <c r="G459" s="13"/>
      <c r="H459" s="13"/>
      <c r="I459" s="13"/>
      <c r="J459" s="13"/>
    </row>
    <row r="460" spans="2:10" ht="12.75" customHeight="1" x14ac:dyDescent="0.2">
      <c r="B460" s="10"/>
      <c r="C460" s="11"/>
      <c r="D460" s="10"/>
      <c r="E460" s="12"/>
      <c r="F460" s="12"/>
      <c r="G460" s="13"/>
      <c r="H460" s="13"/>
      <c r="I460" s="13"/>
      <c r="J460" s="13"/>
    </row>
    <row r="461" spans="2:10" ht="12.75" customHeight="1" x14ac:dyDescent="0.2">
      <c r="B461" s="10"/>
      <c r="C461" s="11"/>
      <c r="D461" s="10"/>
      <c r="E461" s="12"/>
      <c r="F461" s="12"/>
      <c r="G461" s="13"/>
      <c r="H461" s="13"/>
      <c r="I461" s="13"/>
      <c r="J461" s="13"/>
    </row>
    <row r="462" spans="2:10" ht="12.75" customHeight="1" x14ac:dyDescent="0.2">
      <c r="B462" s="10"/>
      <c r="C462" s="11"/>
      <c r="D462" s="10"/>
      <c r="E462" s="12"/>
      <c r="F462" s="12"/>
      <c r="G462" s="13"/>
      <c r="H462" s="13"/>
      <c r="I462" s="13"/>
      <c r="J462" s="13"/>
    </row>
    <row r="463" spans="2:10" ht="12.75" customHeight="1" x14ac:dyDescent="0.2">
      <c r="B463" s="10"/>
      <c r="C463" s="11"/>
      <c r="D463" s="10"/>
      <c r="E463" s="12"/>
      <c r="F463" s="12"/>
      <c r="G463" s="13"/>
      <c r="H463" s="13"/>
      <c r="I463" s="13"/>
      <c r="J463" s="13"/>
    </row>
    <row r="464" spans="2:10" ht="12.75" customHeight="1" x14ac:dyDescent="0.2">
      <c r="B464" s="10"/>
      <c r="C464" s="11"/>
      <c r="D464" s="10"/>
      <c r="E464" s="12"/>
      <c r="F464" s="12"/>
      <c r="G464" s="13"/>
      <c r="H464" s="13"/>
      <c r="I464" s="13"/>
      <c r="J464" s="13"/>
    </row>
    <row r="465" spans="2:10" ht="12.75" customHeight="1" x14ac:dyDescent="0.2">
      <c r="B465" s="10"/>
      <c r="C465" s="11"/>
      <c r="D465" s="10"/>
      <c r="E465" s="12"/>
      <c r="F465" s="12"/>
      <c r="G465" s="13"/>
      <c r="H465" s="13"/>
      <c r="I465" s="13"/>
      <c r="J465" s="13"/>
    </row>
    <row r="466" spans="2:10" ht="12.75" customHeight="1" x14ac:dyDescent="0.2">
      <c r="B466" s="10"/>
      <c r="C466" s="11"/>
      <c r="D466" s="10"/>
      <c r="E466" s="12"/>
      <c r="F466" s="12"/>
      <c r="G466" s="13"/>
      <c r="H466" s="13"/>
      <c r="I466" s="13"/>
      <c r="J466" s="13"/>
    </row>
    <row r="467" spans="2:10" ht="12.75" customHeight="1" x14ac:dyDescent="0.2">
      <c r="B467" s="10"/>
      <c r="C467" s="11"/>
      <c r="D467" s="10"/>
      <c r="E467" s="12"/>
      <c r="F467" s="12"/>
      <c r="G467" s="13"/>
      <c r="H467" s="13"/>
      <c r="I467" s="13"/>
      <c r="J467" s="13"/>
    </row>
    <row r="468" spans="2:10" ht="12.75" customHeight="1" x14ac:dyDescent="0.2">
      <c r="B468" s="10"/>
      <c r="C468" s="11"/>
      <c r="D468" s="10"/>
      <c r="E468" s="12"/>
      <c r="F468" s="12"/>
      <c r="G468" s="13"/>
      <c r="H468" s="13"/>
      <c r="I468" s="13"/>
      <c r="J468" s="13"/>
    </row>
    <row r="469" spans="2:10" ht="12.75" customHeight="1" x14ac:dyDescent="0.2">
      <c r="B469" s="10"/>
      <c r="C469" s="11"/>
      <c r="D469" s="10"/>
      <c r="E469" s="12"/>
      <c r="F469" s="12"/>
      <c r="G469" s="13"/>
      <c r="H469" s="13"/>
      <c r="I469" s="13"/>
      <c r="J469" s="13"/>
    </row>
    <row r="470" spans="2:10" ht="12.75" customHeight="1" x14ac:dyDescent="0.2">
      <c r="B470" s="10"/>
      <c r="C470" s="11"/>
      <c r="D470" s="10"/>
      <c r="E470" s="12"/>
      <c r="F470" s="12"/>
      <c r="G470" s="13"/>
      <c r="H470" s="13"/>
      <c r="I470" s="13"/>
      <c r="J470" s="13"/>
    </row>
    <row r="471" spans="2:10" ht="12.75" customHeight="1" x14ac:dyDescent="0.2">
      <c r="B471" s="10"/>
      <c r="C471" s="11"/>
      <c r="D471" s="10"/>
      <c r="E471" s="12"/>
      <c r="F471" s="12"/>
      <c r="G471" s="13"/>
      <c r="H471" s="13"/>
      <c r="I471" s="13"/>
      <c r="J471" s="13"/>
    </row>
    <row r="472" spans="2:10" ht="12.75" customHeight="1" x14ac:dyDescent="0.2">
      <c r="B472" s="10"/>
      <c r="C472" s="11"/>
      <c r="D472" s="10"/>
      <c r="E472" s="12"/>
      <c r="F472" s="12"/>
      <c r="G472" s="13"/>
      <c r="H472" s="13"/>
      <c r="I472" s="13"/>
      <c r="J472" s="13"/>
    </row>
    <row r="473" spans="2:10" ht="12.75" customHeight="1" x14ac:dyDescent="0.2">
      <c r="B473" s="10"/>
      <c r="C473" s="11"/>
      <c r="D473" s="10"/>
      <c r="E473" s="12"/>
      <c r="F473" s="12"/>
      <c r="G473" s="13"/>
      <c r="H473" s="13"/>
      <c r="I473" s="13"/>
      <c r="J473" s="13"/>
    </row>
    <row r="474" spans="2:10" ht="12.75" customHeight="1" x14ac:dyDescent="0.2">
      <c r="B474" s="10"/>
      <c r="C474" s="11"/>
      <c r="D474" s="10"/>
      <c r="E474" s="12"/>
      <c r="F474" s="12"/>
      <c r="G474" s="13"/>
      <c r="H474" s="13"/>
      <c r="I474" s="13"/>
      <c r="J474" s="13"/>
    </row>
    <row r="475" spans="2:10" ht="12.75" customHeight="1" x14ac:dyDescent="0.2">
      <c r="B475" s="10"/>
      <c r="C475" s="11"/>
      <c r="D475" s="10"/>
      <c r="E475" s="12"/>
      <c r="F475" s="12"/>
      <c r="G475" s="13"/>
      <c r="H475" s="13"/>
      <c r="I475" s="13"/>
      <c r="J475" s="13"/>
    </row>
    <row r="476" spans="2:10" ht="12.75" customHeight="1" x14ac:dyDescent="0.2">
      <c r="B476" s="10"/>
      <c r="C476" s="11"/>
      <c r="D476" s="10"/>
      <c r="E476" s="12"/>
      <c r="F476" s="12"/>
      <c r="G476" s="13"/>
      <c r="H476" s="13"/>
      <c r="I476" s="13"/>
      <c r="J476" s="13"/>
    </row>
    <row r="477" spans="2:10" ht="12.75" customHeight="1" x14ac:dyDescent="0.2">
      <c r="B477" s="10"/>
      <c r="C477" s="11"/>
      <c r="D477" s="10"/>
      <c r="E477" s="12"/>
      <c r="F477" s="12"/>
      <c r="G477" s="13"/>
      <c r="H477" s="13"/>
      <c r="I477" s="13"/>
      <c r="J477" s="13"/>
    </row>
    <row r="478" spans="2:10" ht="12.75" customHeight="1" x14ac:dyDescent="0.2">
      <c r="B478" s="10"/>
      <c r="C478" s="11"/>
      <c r="D478" s="10"/>
      <c r="E478" s="12"/>
      <c r="F478" s="12"/>
      <c r="G478" s="13"/>
      <c r="H478" s="13"/>
      <c r="I478" s="13"/>
      <c r="J478" s="13"/>
    </row>
    <row r="479" spans="2:10" ht="12.75" customHeight="1" x14ac:dyDescent="0.2">
      <c r="B479" s="10"/>
      <c r="C479" s="11"/>
      <c r="D479" s="10"/>
      <c r="E479" s="12"/>
      <c r="F479" s="12"/>
      <c r="G479" s="13"/>
      <c r="H479" s="13"/>
      <c r="I479" s="13"/>
      <c r="J479" s="13"/>
    </row>
    <row r="480" spans="2:10" ht="12.75" customHeight="1" x14ac:dyDescent="0.2">
      <c r="B480" s="10"/>
      <c r="C480" s="11"/>
      <c r="D480" s="10"/>
      <c r="E480" s="12"/>
      <c r="F480" s="12"/>
      <c r="G480" s="13"/>
      <c r="H480" s="13"/>
      <c r="I480" s="13"/>
      <c r="J480" s="13"/>
    </row>
    <row r="481" spans="2:10" ht="12.75" customHeight="1" x14ac:dyDescent="0.2">
      <c r="B481" s="10"/>
      <c r="C481" s="11"/>
      <c r="D481" s="10"/>
      <c r="E481" s="12"/>
      <c r="F481" s="12"/>
      <c r="G481" s="13"/>
      <c r="H481" s="13"/>
      <c r="I481" s="13"/>
      <c r="J481" s="13"/>
    </row>
    <row r="482" spans="2:10" ht="12.75" customHeight="1" x14ac:dyDescent="0.2">
      <c r="B482" s="10"/>
      <c r="C482" s="11"/>
      <c r="D482" s="10"/>
      <c r="E482" s="12"/>
      <c r="F482" s="12"/>
      <c r="G482" s="13"/>
      <c r="H482" s="13"/>
      <c r="I482" s="13"/>
      <c r="J482" s="13"/>
    </row>
    <row r="483" spans="2:10" ht="12.75" customHeight="1" x14ac:dyDescent="0.2">
      <c r="B483" s="10"/>
      <c r="C483" s="11"/>
      <c r="D483" s="10"/>
      <c r="E483" s="12"/>
      <c r="F483" s="12"/>
      <c r="G483" s="13"/>
      <c r="H483" s="13"/>
      <c r="I483" s="13"/>
      <c r="J483" s="13"/>
    </row>
    <row r="484" spans="2:10" ht="12.75" customHeight="1" x14ac:dyDescent="0.2">
      <c r="B484" s="10"/>
      <c r="C484" s="11"/>
      <c r="D484" s="10"/>
      <c r="E484" s="12"/>
      <c r="F484" s="12"/>
      <c r="G484" s="13"/>
      <c r="H484" s="13"/>
      <c r="I484" s="13"/>
      <c r="J484" s="13"/>
    </row>
    <row r="485" spans="2:10" ht="12.75" customHeight="1" x14ac:dyDescent="0.2">
      <c r="B485" s="10"/>
      <c r="C485" s="11"/>
      <c r="D485" s="10"/>
      <c r="E485" s="12"/>
      <c r="F485" s="12"/>
      <c r="G485" s="13"/>
      <c r="H485" s="13"/>
      <c r="I485" s="13"/>
      <c r="J485" s="13"/>
    </row>
    <row r="486" spans="2:10" ht="12.75" customHeight="1" x14ac:dyDescent="0.2">
      <c r="B486" s="10"/>
      <c r="C486" s="11"/>
      <c r="D486" s="10"/>
      <c r="E486" s="12"/>
      <c r="F486" s="12"/>
      <c r="G486" s="13"/>
      <c r="H486" s="13"/>
      <c r="I486" s="13"/>
      <c r="J486" s="13"/>
    </row>
    <row r="487" spans="2:10" ht="12.75" customHeight="1" x14ac:dyDescent="0.2">
      <c r="B487" s="10"/>
      <c r="C487" s="11"/>
      <c r="D487" s="10"/>
      <c r="E487" s="12"/>
      <c r="F487" s="12"/>
      <c r="G487" s="13"/>
      <c r="H487" s="13"/>
      <c r="I487" s="13"/>
      <c r="J487" s="13"/>
    </row>
    <row r="488" spans="2:10" ht="12.75" customHeight="1" x14ac:dyDescent="0.2">
      <c r="B488" s="10"/>
      <c r="C488" s="11"/>
      <c r="D488" s="10"/>
      <c r="E488" s="12"/>
      <c r="F488" s="12"/>
      <c r="G488" s="13"/>
      <c r="H488" s="13"/>
      <c r="I488" s="13"/>
      <c r="J488" s="13"/>
    </row>
    <row r="489" spans="2:10" ht="12.75" customHeight="1" x14ac:dyDescent="0.2">
      <c r="B489" s="10"/>
      <c r="C489" s="11"/>
      <c r="D489" s="10"/>
      <c r="E489" s="12"/>
      <c r="F489" s="12"/>
      <c r="G489" s="13"/>
      <c r="H489" s="13"/>
      <c r="I489" s="13"/>
      <c r="J489" s="13"/>
    </row>
    <row r="490" spans="2:10" ht="12.75" customHeight="1" x14ac:dyDescent="0.2">
      <c r="B490" s="10"/>
      <c r="C490" s="11"/>
      <c r="D490" s="10"/>
      <c r="E490" s="12"/>
      <c r="F490" s="12"/>
      <c r="G490" s="13"/>
      <c r="H490" s="13"/>
      <c r="I490" s="13"/>
      <c r="J490" s="13"/>
    </row>
    <row r="491" spans="2:10" ht="12.75" customHeight="1" x14ac:dyDescent="0.2">
      <c r="B491" s="10"/>
      <c r="C491" s="11"/>
      <c r="D491" s="10"/>
      <c r="E491" s="12"/>
      <c r="F491" s="12"/>
      <c r="G491" s="13"/>
      <c r="H491" s="13"/>
      <c r="I491" s="13"/>
      <c r="J491" s="13"/>
    </row>
    <row r="492" spans="2:10" ht="12.75" customHeight="1" x14ac:dyDescent="0.2">
      <c r="B492" s="10"/>
      <c r="C492" s="11"/>
      <c r="D492" s="10"/>
      <c r="E492" s="12"/>
      <c r="F492" s="12"/>
      <c r="G492" s="13"/>
      <c r="H492" s="13"/>
      <c r="I492" s="13"/>
      <c r="J492" s="13"/>
    </row>
    <row r="493" spans="2:10" ht="12.75" customHeight="1" x14ac:dyDescent="0.2">
      <c r="B493" s="10"/>
      <c r="C493" s="11"/>
      <c r="D493" s="10"/>
      <c r="E493" s="12"/>
      <c r="F493" s="12"/>
      <c r="G493" s="13"/>
      <c r="H493" s="13"/>
      <c r="I493" s="13"/>
      <c r="J493" s="13"/>
    </row>
    <row r="494" spans="2:10" ht="12.75" customHeight="1" x14ac:dyDescent="0.2">
      <c r="B494" s="10"/>
      <c r="C494" s="11"/>
      <c r="D494" s="10"/>
      <c r="E494" s="12"/>
      <c r="F494" s="12"/>
      <c r="G494" s="13"/>
      <c r="H494" s="13"/>
      <c r="I494" s="13"/>
      <c r="J494" s="13"/>
    </row>
    <row r="495" spans="2:10" ht="12.75" customHeight="1" x14ac:dyDescent="0.2">
      <c r="B495" s="10"/>
      <c r="C495" s="11"/>
      <c r="D495" s="10"/>
      <c r="E495" s="12"/>
      <c r="F495" s="12"/>
      <c r="G495" s="13"/>
      <c r="H495" s="13"/>
      <c r="I495" s="13"/>
      <c r="J495" s="13"/>
    </row>
    <row r="496" spans="2:10" ht="12.75" customHeight="1" x14ac:dyDescent="0.2">
      <c r="B496" s="10"/>
      <c r="C496" s="11"/>
      <c r="D496" s="10"/>
      <c r="E496" s="12"/>
      <c r="F496" s="12"/>
      <c r="G496" s="13"/>
      <c r="H496" s="13"/>
      <c r="I496" s="13"/>
      <c r="J496" s="13"/>
    </row>
    <row r="497" spans="2:10" ht="12.75" customHeight="1" x14ac:dyDescent="0.2">
      <c r="B497" s="10"/>
      <c r="C497" s="11"/>
      <c r="D497" s="10"/>
      <c r="E497" s="12"/>
      <c r="F497" s="12"/>
      <c r="G497" s="13"/>
      <c r="H497" s="13"/>
      <c r="I497" s="13"/>
      <c r="J497" s="13"/>
    </row>
    <row r="498" spans="2:10" ht="12.75" customHeight="1" x14ac:dyDescent="0.2">
      <c r="B498" s="10"/>
      <c r="C498" s="11"/>
      <c r="D498" s="10"/>
      <c r="E498" s="12"/>
      <c r="F498" s="12"/>
      <c r="G498" s="13"/>
      <c r="H498" s="13"/>
      <c r="I498" s="13"/>
      <c r="J498" s="13"/>
    </row>
    <row r="499" spans="2:10" ht="12.75" customHeight="1" x14ac:dyDescent="0.2">
      <c r="B499" s="10"/>
      <c r="C499" s="11"/>
      <c r="D499" s="10"/>
      <c r="E499" s="12"/>
      <c r="F499" s="12"/>
      <c r="G499" s="13"/>
      <c r="H499" s="13"/>
      <c r="I499" s="13"/>
      <c r="J499" s="13"/>
    </row>
    <row r="500" spans="2:10" ht="12.75" customHeight="1" x14ac:dyDescent="0.2">
      <c r="B500" s="10"/>
      <c r="C500" s="11"/>
      <c r="D500" s="10"/>
      <c r="E500" s="12"/>
      <c r="F500" s="12"/>
      <c r="G500" s="13"/>
      <c r="H500" s="13"/>
      <c r="I500" s="13"/>
      <c r="J500" s="13"/>
    </row>
    <row r="501" spans="2:10" ht="12.75" customHeight="1" x14ac:dyDescent="0.2">
      <c r="B501" s="10"/>
      <c r="C501" s="11"/>
      <c r="D501" s="10"/>
      <c r="E501" s="12"/>
      <c r="F501" s="12"/>
      <c r="G501" s="13"/>
      <c r="H501" s="13"/>
      <c r="I501" s="13"/>
      <c r="J501" s="13"/>
    </row>
    <row r="502" spans="2:10" ht="12.75" customHeight="1" x14ac:dyDescent="0.2">
      <c r="B502" s="10"/>
      <c r="C502" s="11"/>
      <c r="D502" s="10"/>
      <c r="E502" s="12"/>
      <c r="F502" s="12"/>
      <c r="G502" s="13"/>
      <c r="H502" s="13"/>
      <c r="I502" s="13"/>
      <c r="J502" s="13"/>
    </row>
    <row r="503" spans="2:10" ht="12.75" customHeight="1" x14ac:dyDescent="0.2">
      <c r="B503" s="10"/>
      <c r="C503" s="11"/>
      <c r="D503" s="10"/>
      <c r="E503" s="12"/>
      <c r="F503" s="12"/>
      <c r="G503" s="13"/>
      <c r="H503" s="13"/>
      <c r="I503" s="13"/>
      <c r="J503" s="13"/>
    </row>
    <row r="504" spans="2:10" ht="12.75" customHeight="1" x14ac:dyDescent="0.2">
      <c r="B504" s="10"/>
      <c r="C504" s="11"/>
      <c r="D504" s="10"/>
      <c r="E504" s="12"/>
      <c r="F504" s="12"/>
      <c r="G504" s="13"/>
      <c r="H504" s="13"/>
      <c r="I504" s="13"/>
      <c r="J504" s="13"/>
    </row>
    <row r="505" spans="2:10" ht="12.75" customHeight="1" x14ac:dyDescent="0.2">
      <c r="B505" s="10"/>
      <c r="C505" s="11"/>
      <c r="D505" s="10"/>
      <c r="E505" s="12"/>
      <c r="F505" s="12"/>
      <c r="G505" s="13"/>
      <c r="H505" s="13"/>
      <c r="I505" s="13"/>
      <c r="J505" s="13"/>
    </row>
    <row r="506" spans="2:10" ht="12.75" customHeight="1" x14ac:dyDescent="0.2">
      <c r="B506" s="10"/>
      <c r="C506" s="11"/>
      <c r="D506" s="10"/>
      <c r="E506" s="12"/>
      <c r="F506" s="12"/>
      <c r="G506" s="13"/>
      <c r="H506" s="13"/>
      <c r="I506" s="13"/>
      <c r="J506" s="13"/>
    </row>
    <row r="507" spans="2:10" ht="12.75" customHeight="1" x14ac:dyDescent="0.2">
      <c r="B507" s="10"/>
      <c r="C507" s="11"/>
      <c r="D507" s="10"/>
      <c r="E507" s="12"/>
      <c r="F507" s="12"/>
      <c r="G507" s="13"/>
      <c r="H507" s="13"/>
      <c r="I507" s="13"/>
      <c r="J507" s="13"/>
    </row>
    <row r="508" spans="2:10" ht="12.75" customHeight="1" x14ac:dyDescent="0.2">
      <c r="B508" s="10"/>
      <c r="C508" s="11"/>
      <c r="D508" s="10"/>
      <c r="E508" s="12"/>
      <c r="F508" s="12"/>
      <c r="G508" s="13"/>
      <c r="H508" s="13"/>
      <c r="I508" s="13"/>
      <c r="J508" s="13"/>
    </row>
    <row r="509" spans="2:10" ht="12.75" customHeight="1" x14ac:dyDescent="0.2">
      <c r="B509" s="10"/>
      <c r="C509" s="11"/>
      <c r="D509" s="10"/>
      <c r="E509" s="12"/>
      <c r="F509" s="12"/>
      <c r="G509" s="13"/>
      <c r="H509" s="13"/>
      <c r="I509" s="13"/>
      <c r="J509" s="13"/>
    </row>
    <row r="510" spans="2:10" ht="12.75" customHeight="1" x14ac:dyDescent="0.2">
      <c r="B510" s="10"/>
      <c r="C510" s="11"/>
      <c r="D510" s="10"/>
      <c r="E510" s="12"/>
      <c r="F510" s="12"/>
      <c r="G510" s="13"/>
      <c r="H510" s="13"/>
      <c r="I510" s="13"/>
      <c r="J510" s="13"/>
    </row>
    <row r="511" spans="2:10" ht="12.75" customHeight="1" x14ac:dyDescent="0.2">
      <c r="B511" s="10"/>
      <c r="C511" s="11"/>
      <c r="D511" s="10"/>
      <c r="E511" s="12"/>
      <c r="F511" s="12"/>
      <c r="G511" s="13"/>
      <c r="H511" s="13"/>
      <c r="I511" s="13"/>
      <c r="J511" s="13"/>
    </row>
    <row r="512" spans="2:10" ht="12.75" customHeight="1" x14ac:dyDescent="0.2">
      <c r="B512" s="10"/>
      <c r="C512" s="11"/>
      <c r="D512" s="10"/>
      <c r="E512" s="12"/>
      <c r="F512" s="12"/>
      <c r="G512" s="13"/>
      <c r="H512" s="13"/>
      <c r="I512" s="13"/>
      <c r="J512" s="13"/>
    </row>
    <row r="513" spans="2:10" ht="12.75" customHeight="1" x14ac:dyDescent="0.2">
      <c r="B513" s="10"/>
      <c r="C513" s="11"/>
      <c r="D513" s="10"/>
      <c r="E513" s="12"/>
      <c r="F513" s="12"/>
      <c r="G513" s="13"/>
      <c r="H513" s="13"/>
      <c r="I513" s="13"/>
      <c r="J513" s="13"/>
    </row>
    <row r="514" spans="2:10" ht="12.75" customHeight="1" x14ac:dyDescent="0.2">
      <c r="B514" s="10"/>
      <c r="C514" s="11"/>
      <c r="D514" s="10"/>
      <c r="E514" s="12"/>
      <c r="F514" s="12"/>
      <c r="G514" s="13"/>
      <c r="H514" s="13"/>
      <c r="I514" s="13"/>
      <c r="J514" s="13"/>
    </row>
    <row r="515" spans="2:10" ht="12.75" customHeight="1" x14ac:dyDescent="0.2">
      <c r="B515" s="10"/>
      <c r="C515" s="11"/>
      <c r="D515" s="10"/>
      <c r="E515" s="12"/>
      <c r="F515" s="12"/>
      <c r="G515" s="13"/>
      <c r="H515" s="13"/>
      <c r="I515" s="13"/>
      <c r="J515" s="13"/>
    </row>
    <row r="516" spans="2:10" ht="12.75" customHeight="1" x14ac:dyDescent="0.2">
      <c r="B516" s="10"/>
      <c r="C516" s="11"/>
      <c r="D516" s="10"/>
      <c r="E516" s="12"/>
      <c r="F516" s="12"/>
      <c r="G516" s="13"/>
      <c r="H516" s="13"/>
      <c r="I516" s="13"/>
      <c r="J516" s="13"/>
    </row>
    <row r="517" spans="2:10" ht="12.75" customHeight="1" x14ac:dyDescent="0.2">
      <c r="B517" s="10"/>
      <c r="C517" s="11"/>
      <c r="D517" s="10"/>
      <c r="E517" s="12"/>
      <c r="F517" s="12"/>
      <c r="G517" s="13"/>
      <c r="H517" s="13"/>
      <c r="I517" s="13"/>
      <c r="J517" s="13"/>
    </row>
    <row r="518" spans="2:10" ht="12.75" customHeight="1" x14ac:dyDescent="0.2">
      <c r="B518" s="10"/>
      <c r="C518" s="11"/>
      <c r="D518" s="10"/>
      <c r="E518" s="12"/>
      <c r="F518" s="12"/>
      <c r="G518" s="13"/>
      <c r="H518" s="13"/>
      <c r="I518" s="13"/>
      <c r="J518" s="13"/>
    </row>
    <row r="519" spans="2:10" ht="12.75" customHeight="1" x14ac:dyDescent="0.2">
      <c r="B519" s="10"/>
      <c r="C519" s="11"/>
      <c r="D519" s="10"/>
      <c r="E519" s="12"/>
      <c r="F519" s="12"/>
      <c r="G519" s="13"/>
      <c r="H519" s="13"/>
      <c r="I519" s="13"/>
      <c r="J519" s="13"/>
    </row>
    <row r="520" spans="2:10" ht="12.75" customHeight="1" x14ac:dyDescent="0.2">
      <c r="B520" s="10"/>
      <c r="C520" s="11"/>
      <c r="D520" s="10"/>
      <c r="E520" s="12"/>
      <c r="F520" s="12"/>
      <c r="G520" s="13"/>
      <c r="H520" s="13"/>
      <c r="I520" s="13"/>
      <c r="J520" s="13"/>
    </row>
    <row r="521" spans="2:10" ht="12.75" customHeight="1" x14ac:dyDescent="0.2">
      <c r="B521" s="10"/>
      <c r="C521" s="11"/>
      <c r="D521" s="10"/>
      <c r="E521" s="12"/>
      <c r="F521" s="12"/>
      <c r="G521" s="13"/>
      <c r="H521" s="13"/>
      <c r="I521" s="13"/>
      <c r="J521" s="13"/>
    </row>
    <row r="522" spans="2:10" ht="12.75" customHeight="1" x14ac:dyDescent="0.2">
      <c r="B522" s="10"/>
      <c r="C522" s="11"/>
      <c r="D522" s="10"/>
      <c r="E522" s="12"/>
      <c r="F522" s="12"/>
      <c r="G522" s="13"/>
      <c r="H522" s="13"/>
      <c r="I522" s="13"/>
      <c r="J522" s="13"/>
    </row>
    <row r="523" spans="2:10" ht="12.75" customHeight="1" x14ac:dyDescent="0.2">
      <c r="B523" s="10"/>
      <c r="C523" s="11"/>
      <c r="D523" s="10"/>
      <c r="E523" s="12"/>
      <c r="F523" s="12"/>
      <c r="G523" s="13"/>
      <c r="H523" s="13"/>
      <c r="I523" s="13"/>
      <c r="J523" s="13"/>
    </row>
    <row r="524" spans="2:10" ht="12.75" customHeight="1" x14ac:dyDescent="0.2">
      <c r="B524" s="10"/>
      <c r="C524" s="11"/>
      <c r="D524" s="10"/>
      <c r="E524" s="12"/>
      <c r="F524" s="12"/>
      <c r="G524" s="13"/>
      <c r="H524" s="13"/>
      <c r="I524" s="13"/>
      <c r="J524" s="13"/>
    </row>
    <row r="525" spans="2:10" ht="12.75" customHeight="1" x14ac:dyDescent="0.2">
      <c r="B525" s="10"/>
      <c r="C525" s="11"/>
      <c r="D525" s="10"/>
      <c r="E525" s="12"/>
      <c r="F525" s="12"/>
      <c r="G525" s="13"/>
      <c r="H525" s="13"/>
      <c r="I525" s="13"/>
      <c r="J525" s="13"/>
    </row>
    <row r="526" spans="2:10" ht="12.75" customHeight="1" x14ac:dyDescent="0.2">
      <c r="B526" s="10"/>
      <c r="C526" s="11"/>
      <c r="D526" s="10"/>
      <c r="E526" s="12"/>
      <c r="F526" s="12"/>
      <c r="G526" s="13"/>
      <c r="H526" s="13"/>
      <c r="I526" s="13"/>
      <c r="J526" s="13"/>
    </row>
    <row r="527" spans="2:10" ht="12.75" customHeight="1" x14ac:dyDescent="0.2">
      <c r="B527" s="10"/>
      <c r="C527" s="11"/>
      <c r="D527" s="10"/>
      <c r="E527" s="12"/>
      <c r="F527" s="12"/>
      <c r="G527" s="13"/>
      <c r="H527" s="13"/>
      <c r="I527" s="13"/>
      <c r="J527" s="13"/>
    </row>
    <row r="528" spans="2:10" ht="12.75" customHeight="1" x14ac:dyDescent="0.2">
      <c r="B528" s="10"/>
      <c r="C528" s="11"/>
      <c r="D528" s="10"/>
      <c r="E528" s="12"/>
      <c r="F528" s="12"/>
      <c r="G528" s="13"/>
      <c r="H528" s="13"/>
      <c r="I528" s="13"/>
      <c r="J528" s="13"/>
    </row>
    <row r="529" spans="2:10" ht="12.75" customHeight="1" x14ac:dyDescent="0.2">
      <c r="B529" s="10"/>
      <c r="C529" s="11"/>
      <c r="D529" s="10"/>
      <c r="E529" s="12"/>
      <c r="F529" s="12"/>
      <c r="G529" s="13"/>
      <c r="H529" s="13"/>
      <c r="I529" s="13"/>
      <c r="J529" s="13"/>
    </row>
    <row r="530" spans="2:10" ht="12.75" customHeight="1" x14ac:dyDescent="0.2">
      <c r="B530" s="10"/>
      <c r="C530" s="11"/>
      <c r="D530" s="10"/>
      <c r="E530" s="12"/>
      <c r="F530" s="12"/>
      <c r="G530" s="13"/>
      <c r="H530" s="13"/>
      <c r="I530" s="13"/>
      <c r="J530" s="13"/>
    </row>
    <row r="531" spans="2:10" ht="12.75" customHeight="1" x14ac:dyDescent="0.2">
      <c r="B531" s="10"/>
      <c r="C531" s="11"/>
      <c r="D531" s="10"/>
      <c r="E531" s="12"/>
      <c r="F531" s="12"/>
      <c r="G531" s="13"/>
      <c r="H531" s="13"/>
      <c r="I531" s="13"/>
      <c r="J531" s="13"/>
    </row>
    <row r="532" spans="2:10" ht="12.75" customHeight="1" x14ac:dyDescent="0.2">
      <c r="B532" s="10"/>
      <c r="C532" s="11"/>
      <c r="D532" s="10"/>
      <c r="E532" s="12"/>
      <c r="F532" s="12"/>
      <c r="G532" s="13"/>
      <c r="H532" s="13"/>
      <c r="I532" s="13"/>
      <c r="J532" s="13"/>
    </row>
    <row r="533" spans="2:10" ht="12.75" customHeight="1" x14ac:dyDescent="0.2">
      <c r="B533" s="10"/>
      <c r="C533" s="11"/>
      <c r="D533" s="10"/>
      <c r="E533" s="12"/>
      <c r="F533" s="12"/>
      <c r="G533" s="13"/>
      <c r="H533" s="13"/>
      <c r="I533" s="13"/>
      <c r="J533" s="13"/>
    </row>
    <row r="534" spans="2:10" ht="12.75" customHeight="1" x14ac:dyDescent="0.2">
      <c r="B534" s="10"/>
      <c r="C534" s="11"/>
      <c r="D534" s="10"/>
      <c r="E534" s="12"/>
      <c r="F534" s="12"/>
      <c r="G534" s="13"/>
      <c r="H534" s="13"/>
      <c r="I534" s="13"/>
      <c r="J534" s="13"/>
    </row>
    <row r="535" spans="2:10" ht="12.75" customHeight="1" x14ac:dyDescent="0.2">
      <c r="B535" s="10"/>
      <c r="C535" s="11"/>
      <c r="D535" s="10"/>
      <c r="E535" s="12"/>
      <c r="F535" s="12"/>
      <c r="G535" s="13"/>
      <c r="H535" s="13"/>
      <c r="I535" s="13"/>
      <c r="J535" s="13"/>
    </row>
    <row r="536" spans="2:10" ht="12.75" customHeight="1" x14ac:dyDescent="0.2">
      <c r="B536" s="10"/>
      <c r="C536" s="11"/>
      <c r="D536" s="10"/>
      <c r="E536" s="12"/>
      <c r="F536" s="12"/>
      <c r="G536" s="13"/>
      <c r="H536" s="13"/>
      <c r="I536" s="13"/>
      <c r="J536" s="13"/>
    </row>
    <row r="537" spans="2:10" ht="12.75" customHeight="1" x14ac:dyDescent="0.2">
      <c r="B537" s="10"/>
      <c r="C537" s="11"/>
      <c r="D537" s="10"/>
      <c r="E537" s="12"/>
      <c r="F537" s="12"/>
      <c r="G537" s="13"/>
      <c r="H537" s="13"/>
      <c r="I537" s="13"/>
      <c r="J537" s="13"/>
    </row>
    <row r="538" spans="2:10" ht="12.75" customHeight="1" x14ac:dyDescent="0.2">
      <c r="B538" s="10"/>
      <c r="C538" s="11"/>
      <c r="D538" s="10"/>
      <c r="E538" s="12"/>
      <c r="F538" s="12"/>
      <c r="G538" s="13"/>
      <c r="H538" s="13"/>
      <c r="I538" s="13"/>
      <c r="J538" s="13"/>
    </row>
    <row r="539" spans="2:10" ht="12.75" customHeight="1" x14ac:dyDescent="0.2">
      <c r="B539" s="10"/>
      <c r="C539" s="11"/>
      <c r="D539" s="10"/>
      <c r="E539" s="12"/>
      <c r="F539" s="12"/>
      <c r="G539" s="13"/>
      <c r="H539" s="13"/>
      <c r="I539" s="13"/>
      <c r="J539" s="13"/>
    </row>
    <row r="540" spans="2:10" ht="12.75" customHeight="1" x14ac:dyDescent="0.2">
      <c r="B540" s="10"/>
      <c r="C540" s="11"/>
      <c r="D540" s="10"/>
      <c r="E540" s="12"/>
      <c r="F540" s="12"/>
      <c r="G540" s="13"/>
      <c r="H540" s="13"/>
      <c r="I540" s="13"/>
      <c r="J540" s="13"/>
    </row>
    <row r="541" spans="2:10" ht="12.75" customHeight="1" x14ac:dyDescent="0.2">
      <c r="B541" s="10"/>
      <c r="C541" s="11"/>
      <c r="D541" s="10"/>
      <c r="E541" s="12"/>
      <c r="F541" s="12"/>
      <c r="G541" s="13"/>
      <c r="H541" s="13"/>
      <c r="I541" s="13"/>
      <c r="J541" s="13"/>
    </row>
    <row r="542" spans="2:10" ht="12.75" customHeight="1" x14ac:dyDescent="0.2">
      <c r="B542" s="10"/>
      <c r="C542" s="11"/>
      <c r="D542" s="10"/>
      <c r="E542" s="12"/>
      <c r="F542" s="12"/>
      <c r="G542" s="13"/>
      <c r="H542" s="13"/>
      <c r="I542" s="13"/>
      <c r="J542" s="13"/>
    </row>
    <row r="543" spans="2:10" ht="12.75" customHeight="1" x14ac:dyDescent="0.2">
      <c r="B543" s="10"/>
      <c r="C543" s="11"/>
      <c r="D543" s="10"/>
      <c r="E543" s="12"/>
      <c r="F543" s="12"/>
      <c r="G543" s="13"/>
      <c r="H543" s="13"/>
      <c r="I543" s="13"/>
      <c r="J543" s="13"/>
    </row>
    <row r="544" spans="2:10" ht="12.75" customHeight="1" x14ac:dyDescent="0.2">
      <c r="B544" s="10"/>
      <c r="C544" s="11"/>
      <c r="D544" s="10"/>
      <c r="E544" s="12"/>
      <c r="F544" s="12"/>
      <c r="G544" s="13"/>
      <c r="H544" s="13"/>
      <c r="I544" s="13"/>
      <c r="J544" s="13"/>
    </row>
    <row r="545" spans="2:10" ht="12.75" customHeight="1" x14ac:dyDescent="0.2">
      <c r="B545" s="10"/>
      <c r="C545" s="11"/>
      <c r="D545" s="10"/>
      <c r="E545" s="12"/>
      <c r="F545" s="12"/>
      <c r="G545" s="13"/>
      <c r="H545" s="13"/>
      <c r="I545" s="13"/>
      <c r="J545" s="13"/>
    </row>
    <row r="546" spans="2:10" ht="12.75" customHeight="1" x14ac:dyDescent="0.2">
      <c r="B546" s="10"/>
      <c r="C546" s="11"/>
      <c r="D546" s="10"/>
      <c r="E546" s="12"/>
      <c r="F546" s="12"/>
      <c r="G546" s="13"/>
      <c r="H546" s="13"/>
      <c r="I546" s="13"/>
      <c r="J546" s="13"/>
    </row>
    <row r="547" spans="2:10" ht="12.75" customHeight="1" x14ac:dyDescent="0.2">
      <c r="B547" s="10"/>
      <c r="C547" s="11"/>
      <c r="D547" s="10"/>
      <c r="E547" s="12"/>
      <c r="F547" s="12"/>
      <c r="G547" s="13"/>
      <c r="H547" s="13"/>
      <c r="I547" s="13"/>
      <c r="J547" s="13"/>
    </row>
    <row r="548" spans="2:10" ht="12.75" customHeight="1" x14ac:dyDescent="0.2">
      <c r="B548" s="10"/>
      <c r="C548" s="11"/>
      <c r="D548" s="10"/>
      <c r="E548" s="12"/>
      <c r="F548" s="12"/>
      <c r="G548" s="13"/>
      <c r="H548" s="13"/>
      <c r="I548" s="13"/>
      <c r="J548" s="13"/>
    </row>
    <row r="549" spans="2:10" ht="12.75" customHeight="1" x14ac:dyDescent="0.2">
      <c r="B549" s="10"/>
      <c r="C549" s="11"/>
      <c r="D549" s="10"/>
      <c r="E549" s="12"/>
      <c r="F549" s="12"/>
      <c r="G549" s="13"/>
      <c r="H549" s="13"/>
      <c r="I549" s="13"/>
      <c r="J549" s="13"/>
    </row>
    <row r="550" spans="2:10" ht="12.75" customHeight="1" x14ac:dyDescent="0.2">
      <c r="B550" s="10"/>
      <c r="C550" s="11"/>
      <c r="D550" s="10"/>
      <c r="E550" s="12"/>
      <c r="F550" s="12"/>
      <c r="G550" s="13"/>
      <c r="H550" s="13"/>
      <c r="I550" s="13"/>
      <c r="J550" s="13"/>
    </row>
    <row r="551" spans="2:10" ht="12.75" customHeight="1" x14ac:dyDescent="0.2">
      <c r="B551" s="10"/>
      <c r="C551" s="11"/>
      <c r="D551" s="10"/>
      <c r="E551" s="12"/>
      <c r="F551" s="12"/>
      <c r="G551" s="13"/>
      <c r="H551" s="13"/>
      <c r="I551" s="13"/>
      <c r="J551" s="13"/>
    </row>
    <row r="552" spans="2:10" ht="12.75" customHeight="1" x14ac:dyDescent="0.2">
      <c r="B552" s="10"/>
      <c r="C552" s="11"/>
      <c r="D552" s="10"/>
      <c r="E552" s="12"/>
      <c r="F552" s="12"/>
      <c r="G552" s="13"/>
      <c r="H552" s="13"/>
      <c r="I552" s="13"/>
      <c r="J552" s="13"/>
    </row>
    <row r="553" spans="2:10" ht="12.75" customHeight="1" x14ac:dyDescent="0.2">
      <c r="B553" s="10"/>
      <c r="C553" s="11"/>
      <c r="D553" s="10"/>
      <c r="E553" s="12"/>
      <c r="F553" s="12"/>
      <c r="G553" s="13"/>
      <c r="H553" s="13"/>
      <c r="I553" s="13"/>
      <c r="J553" s="13"/>
    </row>
    <row r="554" spans="2:10" ht="12.75" customHeight="1" x14ac:dyDescent="0.2">
      <c r="B554" s="10"/>
      <c r="C554" s="11"/>
      <c r="D554" s="10"/>
      <c r="E554" s="12"/>
      <c r="F554" s="12"/>
      <c r="G554" s="13"/>
      <c r="H554" s="13"/>
      <c r="I554" s="13"/>
      <c r="J554" s="13"/>
    </row>
    <row r="555" spans="2:10" ht="12.75" customHeight="1" x14ac:dyDescent="0.2">
      <c r="B555" s="10"/>
      <c r="C555" s="11"/>
      <c r="D555" s="10"/>
      <c r="E555" s="12"/>
      <c r="F555" s="12"/>
      <c r="G555" s="13"/>
      <c r="H555" s="13"/>
      <c r="I555" s="13"/>
      <c r="J555" s="13"/>
    </row>
    <row r="556" spans="2:10" ht="12.75" customHeight="1" x14ac:dyDescent="0.2">
      <c r="B556" s="10"/>
      <c r="C556" s="11"/>
      <c r="D556" s="10"/>
      <c r="E556" s="12"/>
      <c r="F556" s="12"/>
      <c r="G556" s="13"/>
      <c r="H556" s="13"/>
      <c r="I556" s="13"/>
      <c r="J556" s="13"/>
    </row>
    <row r="557" spans="2:10" ht="12.75" customHeight="1" x14ac:dyDescent="0.2">
      <c r="B557" s="10"/>
      <c r="C557" s="11"/>
      <c r="D557" s="10"/>
      <c r="E557" s="12"/>
      <c r="F557" s="12"/>
      <c r="G557" s="13"/>
      <c r="H557" s="13"/>
      <c r="I557" s="13"/>
      <c r="J557" s="13"/>
    </row>
    <row r="558" spans="2:10" ht="12.75" customHeight="1" x14ac:dyDescent="0.2">
      <c r="B558" s="10"/>
      <c r="C558" s="11"/>
      <c r="D558" s="10"/>
      <c r="E558" s="12"/>
      <c r="F558" s="12"/>
      <c r="G558" s="13"/>
      <c r="H558" s="13"/>
      <c r="I558" s="13"/>
      <c r="J558" s="13"/>
    </row>
    <row r="559" spans="2:10" ht="12.75" customHeight="1" x14ac:dyDescent="0.2">
      <c r="B559" s="10"/>
      <c r="C559" s="11"/>
      <c r="D559" s="10"/>
      <c r="E559" s="12"/>
      <c r="F559" s="12"/>
      <c r="G559" s="13"/>
      <c r="H559" s="13"/>
      <c r="I559" s="13"/>
      <c r="J559" s="13"/>
    </row>
    <row r="560" spans="2:10" ht="12.75" customHeight="1" x14ac:dyDescent="0.2">
      <c r="B560" s="10"/>
      <c r="C560" s="11"/>
      <c r="D560" s="10"/>
      <c r="E560" s="12"/>
      <c r="F560" s="12"/>
      <c r="G560" s="13"/>
      <c r="H560" s="13"/>
      <c r="I560" s="13"/>
      <c r="J560" s="13"/>
    </row>
    <row r="561" spans="2:10" ht="12.75" customHeight="1" x14ac:dyDescent="0.2">
      <c r="B561" s="10"/>
      <c r="C561" s="11"/>
      <c r="D561" s="10"/>
      <c r="E561" s="12"/>
      <c r="F561" s="12"/>
      <c r="G561" s="13"/>
      <c r="H561" s="13"/>
      <c r="I561" s="13"/>
      <c r="J561" s="13"/>
    </row>
    <row r="562" spans="2:10" ht="12.75" customHeight="1" x14ac:dyDescent="0.2">
      <c r="B562" s="10"/>
      <c r="C562" s="11"/>
      <c r="D562" s="10"/>
      <c r="E562" s="12"/>
      <c r="F562" s="12"/>
      <c r="G562" s="13"/>
      <c r="H562" s="13"/>
      <c r="I562" s="13"/>
      <c r="J562" s="13"/>
    </row>
    <row r="563" spans="2:10" ht="12.75" customHeight="1" x14ac:dyDescent="0.2">
      <c r="B563" s="10"/>
      <c r="C563" s="11"/>
      <c r="D563" s="10"/>
      <c r="E563" s="12"/>
      <c r="F563" s="12"/>
      <c r="G563" s="13"/>
      <c r="H563" s="13"/>
      <c r="I563" s="13"/>
      <c r="J563" s="13"/>
    </row>
    <row r="564" spans="2:10" ht="12.75" customHeight="1" x14ac:dyDescent="0.2">
      <c r="B564" s="10"/>
      <c r="C564" s="11"/>
      <c r="D564" s="10"/>
      <c r="E564" s="12"/>
      <c r="F564" s="12"/>
      <c r="G564" s="13"/>
      <c r="H564" s="13"/>
      <c r="I564" s="13"/>
      <c r="J564" s="13"/>
    </row>
    <row r="565" spans="2:10" ht="12.75" customHeight="1" x14ac:dyDescent="0.2">
      <c r="B565" s="10"/>
      <c r="C565" s="11"/>
      <c r="D565" s="10"/>
      <c r="E565" s="12"/>
      <c r="F565" s="12"/>
      <c r="G565" s="13"/>
      <c r="H565" s="13"/>
      <c r="I565" s="13"/>
      <c r="J565" s="13"/>
    </row>
    <row r="566" spans="2:10" ht="12.75" customHeight="1" x14ac:dyDescent="0.2">
      <c r="B566" s="10"/>
      <c r="C566" s="11"/>
      <c r="D566" s="10"/>
      <c r="E566" s="12"/>
      <c r="F566" s="12"/>
      <c r="G566" s="13"/>
      <c r="H566" s="13"/>
      <c r="I566" s="13"/>
      <c r="J566" s="13"/>
    </row>
    <row r="567" spans="2:10" ht="12.75" customHeight="1" x14ac:dyDescent="0.2">
      <c r="B567" s="10"/>
      <c r="C567" s="11"/>
      <c r="D567" s="10"/>
      <c r="E567" s="12"/>
      <c r="F567" s="12"/>
      <c r="G567" s="13"/>
      <c r="H567" s="13"/>
      <c r="I567" s="13"/>
      <c r="J567" s="13"/>
    </row>
    <row r="568" spans="2:10" ht="12.75" customHeight="1" x14ac:dyDescent="0.2">
      <c r="B568" s="10"/>
      <c r="C568" s="11"/>
      <c r="D568" s="10"/>
      <c r="E568" s="12"/>
      <c r="F568" s="12"/>
      <c r="G568" s="13"/>
      <c r="H568" s="13"/>
      <c r="I568" s="13"/>
      <c r="J568" s="13"/>
    </row>
    <row r="569" spans="2:10" ht="12.75" customHeight="1" x14ac:dyDescent="0.2">
      <c r="B569" s="10"/>
      <c r="C569" s="11"/>
      <c r="D569" s="10"/>
      <c r="E569" s="12"/>
      <c r="F569" s="12"/>
      <c r="G569" s="13"/>
      <c r="H569" s="13"/>
      <c r="I569" s="13"/>
      <c r="J569" s="13"/>
    </row>
    <row r="570" spans="2:10" ht="12.75" customHeight="1" x14ac:dyDescent="0.2">
      <c r="B570" s="10"/>
      <c r="C570" s="11"/>
      <c r="D570" s="10"/>
      <c r="E570" s="12"/>
      <c r="F570" s="12"/>
      <c r="G570" s="13"/>
      <c r="H570" s="13"/>
      <c r="I570" s="13"/>
      <c r="J570" s="13"/>
    </row>
    <row r="571" spans="2:10" ht="12.75" customHeight="1" x14ac:dyDescent="0.2">
      <c r="B571" s="10"/>
      <c r="C571" s="11"/>
      <c r="D571" s="10"/>
      <c r="E571" s="12"/>
      <c r="F571" s="12"/>
      <c r="G571" s="13"/>
      <c r="H571" s="13"/>
      <c r="I571" s="13"/>
      <c r="J571" s="13"/>
    </row>
    <row r="572" spans="2:10" ht="12.75" customHeight="1" x14ac:dyDescent="0.2">
      <c r="B572" s="10"/>
      <c r="C572" s="11"/>
      <c r="D572" s="10"/>
      <c r="E572" s="12"/>
      <c r="F572" s="12"/>
      <c r="G572" s="13"/>
      <c r="H572" s="13"/>
      <c r="I572" s="13"/>
      <c r="J572" s="13"/>
    </row>
    <row r="573" spans="2:10" ht="12.75" customHeight="1" x14ac:dyDescent="0.2">
      <c r="B573" s="10"/>
      <c r="C573" s="11"/>
      <c r="D573" s="10"/>
      <c r="E573" s="12"/>
      <c r="F573" s="12"/>
      <c r="G573" s="13"/>
      <c r="H573" s="13"/>
      <c r="I573" s="13"/>
      <c r="J573" s="13"/>
    </row>
    <row r="574" spans="2:10" ht="12.75" customHeight="1" x14ac:dyDescent="0.2">
      <c r="B574" s="10"/>
      <c r="C574" s="11"/>
      <c r="D574" s="10"/>
      <c r="E574" s="12"/>
      <c r="F574" s="12"/>
      <c r="G574" s="13"/>
      <c r="H574" s="13"/>
      <c r="I574" s="13"/>
      <c r="J574" s="13"/>
    </row>
    <row r="575" spans="2:10" ht="12.75" customHeight="1" x14ac:dyDescent="0.2">
      <c r="B575" s="10"/>
      <c r="C575" s="11"/>
      <c r="D575" s="10"/>
      <c r="E575" s="12"/>
      <c r="F575" s="12"/>
      <c r="G575" s="13"/>
      <c r="H575" s="13"/>
      <c r="I575" s="13"/>
      <c r="J575" s="13"/>
    </row>
    <row r="576" spans="2:10" ht="12.75" customHeight="1" x14ac:dyDescent="0.2">
      <c r="B576" s="10"/>
      <c r="C576" s="11"/>
      <c r="D576" s="10"/>
      <c r="E576" s="12"/>
      <c r="F576" s="12"/>
      <c r="G576" s="13"/>
      <c r="H576" s="13"/>
      <c r="I576" s="13"/>
      <c r="J576" s="13"/>
    </row>
    <row r="577" spans="2:10" ht="12.75" customHeight="1" x14ac:dyDescent="0.2">
      <c r="B577" s="10"/>
      <c r="C577" s="11"/>
      <c r="D577" s="10"/>
      <c r="E577" s="12"/>
      <c r="F577" s="12"/>
      <c r="G577" s="13"/>
      <c r="H577" s="13"/>
      <c r="I577" s="13"/>
      <c r="J577" s="13"/>
    </row>
    <row r="578" spans="2:10" ht="12.75" customHeight="1" x14ac:dyDescent="0.2">
      <c r="B578" s="10"/>
      <c r="C578" s="11"/>
      <c r="D578" s="10"/>
      <c r="E578" s="12"/>
      <c r="F578" s="12"/>
      <c r="G578" s="13"/>
      <c r="H578" s="13"/>
      <c r="I578" s="13"/>
      <c r="J578" s="13"/>
    </row>
    <row r="579" spans="2:10" ht="12.75" customHeight="1" x14ac:dyDescent="0.2">
      <c r="B579" s="10"/>
      <c r="C579" s="11"/>
      <c r="D579" s="10"/>
      <c r="E579" s="12"/>
      <c r="F579" s="12"/>
      <c r="G579" s="13"/>
      <c r="H579" s="13"/>
      <c r="I579" s="13"/>
      <c r="J579" s="13"/>
    </row>
    <row r="580" spans="2:10" ht="12.75" customHeight="1" x14ac:dyDescent="0.2">
      <c r="B580" s="10"/>
      <c r="C580" s="11"/>
      <c r="D580" s="10"/>
      <c r="E580" s="12"/>
      <c r="F580" s="12"/>
      <c r="G580" s="13"/>
      <c r="H580" s="13"/>
      <c r="I580" s="13"/>
      <c r="J580" s="13"/>
    </row>
    <row r="581" spans="2:10" ht="12.75" customHeight="1" x14ac:dyDescent="0.2">
      <c r="B581" s="10"/>
      <c r="C581" s="11"/>
      <c r="D581" s="10"/>
      <c r="E581" s="12"/>
      <c r="F581" s="12"/>
      <c r="G581" s="13"/>
      <c r="H581" s="13"/>
      <c r="I581" s="13"/>
      <c r="J581" s="13"/>
    </row>
    <row r="582" spans="2:10" ht="12.75" customHeight="1" x14ac:dyDescent="0.2">
      <c r="B582" s="10"/>
      <c r="C582" s="11"/>
      <c r="D582" s="10"/>
      <c r="E582" s="12"/>
      <c r="F582" s="12"/>
      <c r="G582" s="13"/>
      <c r="H582" s="13"/>
      <c r="I582" s="13"/>
      <c r="J582" s="13"/>
    </row>
    <row r="583" spans="2:10" ht="12.75" customHeight="1" x14ac:dyDescent="0.2">
      <c r="B583" s="10"/>
      <c r="C583" s="11"/>
      <c r="D583" s="10"/>
      <c r="E583" s="12"/>
      <c r="F583" s="12"/>
      <c r="G583" s="13"/>
      <c r="H583" s="13"/>
      <c r="I583" s="13"/>
      <c r="J583" s="13"/>
    </row>
    <row r="584" spans="2:10" ht="12.75" customHeight="1" x14ac:dyDescent="0.2">
      <c r="B584" s="10"/>
      <c r="C584" s="11"/>
      <c r="D584" s="10"/>
      <c r="E584" s="12"/>
      <c r="F584" s="12"/>
      <c r="G584" s="13"/>
      <c r="H584" s="13"/>
      <c r="I584" s="13"/>
      <c r="J584" s="13"/>
    </row>
    <row r="585" spans="2:10" ht="12.75" customHeight="1" x14ac:dyDescent="0.2">
      <c r="B585" s="10"/>
      <c r="C585" s="11"/>
      <c r="D585" s="10"/>
      <c r="E585" s="12"/>
      <c r="F585" s="12"/>
      <c r="G585" s="13"/>
      <c r="H585" s="13"/>
      <c r="I585" s="13"/>
      <c r="J585" s="13"/>
    </row>
    <row r="586" spans="2:10" ht="12.75" customHeight="1" x14ac:dyDescent="0.2">
      <c r="B586" s="10"/>
      <c r="C586" s="11"/>
      <c r="D586" s="10"/>
      <c r="E586" s="12"/>
      <c r="F586" s="12"/>
      <c r="G586" s="13"/>
      <c r="H586" s="13"/>
      <c r="I586" s="13"/>
      <c r="J586" s="13"/>
    </row>
    <row r="587" spans="2:10" ht="12.75" customHeight="1" x14ac:dyDescent="0.2">
      <c r="B587" s="10"/>
      <c r="C587" s="11"/>
      <c r="D587" s="10"/>
      <c r="E587" s="12"/>
      <c r="F587" s="12"/>
      <c r="G587" s="13"/>
      <c r="H587" s="13"/>
      <c r="I587" s="13"/>
      <c r="J587" s="13"/>
    </row>
    <row r="588" spans="2:10" ht="12.75" customHeight="1" x14ac:dyDescent="0.2">
      <c r="B588" s="10"/>
      <c r="C588" s="11"/>
      <c r="D588" s="10"/>
      <c r="E588" s="12"/>
      <c r="F588" s="12"/>
      <c r="G588" s="13"/>
      <c r="H588" s="13"/>
      <c r="I588" s="13"/>
      <c r="J588" s="13"/>
    </row>
    <row r="589" spans="2:10" ht="12.75" customHeight="1" x14ac:dyDescent="0.2">
      <c r="B589" s="10"/>
      <c r="C589" s="11"/>
      <c r="D589" s="10"/>
      <c r="E589" s="12"/>
      <c r="F589" s="12"/>
      <c r="G589" s="13"/>
      <c r="H589" s="13"/>
      <c r="I589" s="13"/>
      <c r="J589" s="13"/>
    </row>
    <row r="590" spans="2:10" ht="12.75" customHeight="1" x14ac:dyDescent="0.2">
      <c r="B590" s="10"/>
      <c r="C590" s="11"/>
      <c r="D590" s="10"/>
      <c r="E590" s="12"/>
      <c r="F590" s="12"/>
      <c r="G590" s="13"/>
      <c r="H590" s="13"/>
      <c r="I590" s="13"/>
      <c r="J590" s="13"/>
    </row>
    <row r="591" spans="2:10" ht="12.75" customHeight="1" x14ac:dyDescent="0.2">
      <c r="B591" s="10"/>
      <c r="C591" s="11"/>
      <c r="D591" s="10"/>
      <c r="E591" s="12"/>
      <c r="F591" s="12"/>
      <c r="G591" s="13"/>
      <c r="H591" s="13"/>
      <c r="I591" s="13"/>
      <c r="J591" s="13"/>
    </row>
    <row r="592" spans="2:10" ht="12.75" customHeight="1" x14ac:dyDescent="0.2">
      <c r="B592" s="10"/>
      <c r="C592" s="11"/>
      <c r="D592" s="10"/>
      <c r="E592" s="12"/>
      <c r="F592" s="12"/>
      <c r="G592" s="13"/>
      <c r="H592" s="13"/>
      <c r="I592" s="13"/>
      <c r="J592" s="13"/>
    </row>
    <row r="593" spans="2:10" ht="12.75" customHeight="1" x14ac:dyDescent="0.2">
      <c r="B593" s="10"/>
      <c r="C593" s="11"/>
      <c r="D593" s="10"/>
      <c r="E593" s="12"/>
      <c r="F593" s="12"/>
      <c r="G593" s="13"/>
      <c r="H593" s="13"/>
      <c r="I593" s="13"/>
      <c r="J593" s="13"/>
    </row>
    <row r="594" spans="2:10" ht="12.75" customHeight="1" x14ac:dyDescent="0.2">
      <c r="B594" s="10"/>
      <c r="C594" s="11"/>
      <c r="D594" s="10"/>
      <c r="E594" s="12"/>
      <c r="F594" s="12"/>
      <c r="G594" s="13"/>
      <c r="H594" s="13"/>
      <c r="I594" s="13"/>
      <c r="J594" s="13"/>
    </row>
    <row r="595" spans="2:10" ht="12.75" customHeight="1" x14ac:dyDescent="0.2">
      <c r="B595" s="10"/>
      <c r="C595" s="11"/>
      <c r="D595" s="10"/>
      <c r="E595" s="12"/>
      <c r="F595" s="12"/>
      <c r="G595" s="13"/>
      <c r="H595" s="13"/>
      <c r="I595" s="13"/>
      <c r="J595" s="13"/>
    </row>
    <row r="596" spans="2:10" ht="12.75" customHeight="1" x14ac:dyDescent="0.2">
      <c r="B596" s="10"/>
      <c r="C596" s="11"/>
      <c r="D596" s="10"/>
      <c r="E596" s="12"/>
      <c r="F596" s="12"/>
      <c r="G596" s="13"/>
      <c r="H596" s="13"/>
      <c r="I596" s="13"/>
      <c r="J596" s="13"/>
    </row>
    <row r="597" spans="2:10" ht="12.75" customHeight="1" x14ac:dyDescent="0.2">
      <c r="B597" s="10"/>
      <c r="C597" s="11"/>
      <c r="D597" s="10"/>
      <c r="E597" s="12"/>
      <c r="F597" s="12"/>
      <c r="G597" s="13"/>
      <c r="H597" s="13"/>
      <c r="I597" s="13"/>
      <c r="J597" s="13"/>
    </row>
    <row r="598" spans="2:10" ht="12.75" customHeight="1" x14ac:dyDescent="0.2">
      <c r="B598" s="10"/>
      <c r="C598" s="11"/>
      <c r="D598" s="10"/>
      <c r="E598" s="12"/>
      <c r="F598" s="12"/>
      <c r="G598" s="13"/>
      <c r="H598" s="13"/>
      <c r="I598" s="13"/>
      <c r="J598" s="13"/>
    </row>
    <row r="599" spans="2:10" ht="12.75" customHeight="1" x14ac:dyDescent="0.2">
      <c r="B599" s="10"/>
      <c r="C599" s="11"/>
      <c r="D599" s="10"/>
      <c r="E599" s="12"/>
      <c r="F599" s="12"/>
      <c r="G599" s="13"/>
      <c r="H599" s="13"/>
      <c r="I599" s="13"/>
      <c r="J599" s="13"/>
    </row>
    <row r="600" spans="2:10" ht="12.75" customHeight="1" x14ac:dyDescent="0.2">
      <c r="B600" s="10"/>
      <c r="C600" s="11"/>
      <c r="D600" s="10"/>
      <c r="E600" s="12"/>
      <c r="F600" s="12"/>
      <c r="G600" s="13"/>
      <c r="H600" s="13"/>
      <c r="I600" s="13"/>
      <c r="J600" s="13"/>
    </row>
    <row r="601" spans="2:10" ht="12.75" customHeight="1" x14ac:dyDescent="0.2">
      <c r="B601" s="10"/>
      <c r="C601" s="11"/>
      <c r="D601" s="10"/>
      <c r="E601" s="12"/>
      <c r="F601" s="12"/>
      <c r="G601" s="13"/>
      <c r="H601" s="13"/>
      <c r="I601" s="13"/>
      <c r="J601" s="13"/>
    </row>
    <row r="602" spans="2:10" ht="12.75" customHeight="1" x14ac:dyDescent="0.2">
      <c r="B602" s="10"/>
      <c r="C602" s="11"/>
      <c r="D602" s="10"/>
      <c r="E602" s="12"/>
      <c r="F602" s="12"/>
      <c r="G602" s="13"/>
      <c r="H602" s="13"/>
      <c r="I602" s="13"/>
      <c r="J602" s="13"/>
    </row>
    <row r="603" spans="2:10" ht="12.75" customHeight="1" x14ac:dyDescent="0.2">
      <c r="B603" s="10"/>
      <c r="C603" s="11"/>
      <c r="D603" s="10"/>
      <c r="E603" s="12"/>
      <c r="F603" s="12"/>
      <c r="G603" s="13"/>
      <c r="H603" s="13"/>
      <c r="I603" s="13"/>
      <c r="J603" s="13"/>
    </row>
    <row r="604" spans="2:10" ht="12.75" customHeight="1" x14ac:dyDescent="0.2">
      <c r="B604" s="10"/>
      <c r="C604" s="11"/>
      <c r="D604" s="10"/>
      <c r="E604" s="12"/>
      <c r="F604" s="12"/>
      <c r="G604" s="13"/>
      <c r="H604" s="13"/>
      <c r="I604" s="13"/>
      <c r="J604" s="13"/>
    </row>
    <row r="605" spans="2:10" ht="12.75" customHeight="1" x14ac:dyDescent="0.2">
      <c r="B605" s="10"/>
      <c r="C605" s="11"/>
      <c r="D605" s="10"/>
      <c r="E605" s="12"/>
      <c r="F605" s="12"/>
      <c r="G605" s="13"/>
      <c r="H605" s="13"/>
      <c r="I605" s="13"/>
      <c r="J605" s="13"/>
    </row>
    <row r="606" spans="2:10" ht="12.75" customHeight="1" x14ac:dyDescent="0.2">
      <c r="B606" s="10"/>
      <c r="C606" s="11"/>
      <c r="D606" s="10"/>
      <c r="E606" s="12"/>
      <c r="F606" s="12"/>
      <c r="G606" s="13"/>
      <c r="H606" s="13"/>
      <c r="I606" s="13"/>
      <c r="J606" s="13"/>
    </row>
    <row r="607" spans="2:10" ht="12.75" customHeight="1" x14ac:dyDescent="0.2">
      <c r="B607" s="10"/>
      <c r="C607" s="11"/>
      <c r="D607" s="10"/>
      <c r="E607" s="12"/>
      <c r="F607" s="12"/>
      <c r="G607" s="13"/>
      <c r="H607" s="13"/>
      <c r="I607" s="13"/>
      <c r="J607" s="13"/>
    </row>
    <row r="608" spans="2:10" ht="12.75" customHeight="1" x14ac:dyDescent="0.2">
      <c r="B608" s="10"/>
      <c r="C608" s="11"/>
      <c r="D608" s="10"/>
      <c r="E608" s="12"/>
      <c r="F608" s="12"/>
      <c r="G608" s="13"/>
      <c r="H608" s="13"/>
      <c r="I608" s="13"/>
      <c r="J608" s="13"/>
    </row>
    <row r="609" spans="2:10" ht="12.75" customHeight="1" x14ac:dyDescent="0.2">
      <c r="B609" s="10"/>
      <c r="C609" s="11"/>
      <c r="D609" s="10"/>
      <c r="E609" s="12"/>
      <c r="F609" s="12"/>
      <c r="G609" s="13"/>
      <c r="H609" s="13"/>
      <c r="I609" s="13"/>
      <c r="J609" s="13"/>
    </row>
    <row r="610" spans="2:10" ht="12.75" customHeight="1" x14ac:dyDescent="0.2">
      <c r="B610" s="10"/>
      <c r="C610" s="11"/>
      <c r="D610" s="10"/>
      <c r="E610" s="12"/>
      <c r="F610" s="12"/>
      <c r="G610" s="13"/>
      <c r="H610" s="13"/>
      <c r="I610" s="13"/>
      <c r="J610" s="13"/>
    </row>
    <row r="611" spans="2:10" ht="12.75" customHeight="1" x14ac:dyDescent="0.2">
      <c r="B611" s="10"/>
      <c r="C611" s="11"/>
      <c r="D611" s="10"/>
      <c r="E611" s="12"/>
      <c r="F611" s="12"/>
      <c r="G611" s="13"/>
      <c r="H611" s="13"/>
      <c r="I611" s="13"/>
      <c r="J611" s="13"/>
    </row>
    <row r="612" spans="2:10" ht="12.75" customHeight="1" x14ac:dyDescent="0.2">
      <c r="B612" s="10"/>
      <c r="C612" s="11"/>
      <c r="D612" s="10"/>
      <c r="E612" s="12"/>
      <c r="F612" s="12"/>
      <c r="G612" s="13"/>
      <c r="H612" s="13"/>
      <c r="I612" s="13"/>
      <c r="J612" s="13"/>
    </row>
    <row r="613" spans="2:10" ht="12.75" customHeight="1" x14ac:dyDescent="0.2">
      <c r="B613" s="10"/>
      <c r="C613" s="11"/>
      <c r="D613" s="10"/>
      <c r="E613" s="12"/>
      <c r="F613" s="12"/>
      <c r="G613" s="13"/>
      <c r="H613" s="13"/>
      <c r="I613" s="13"/>
      <c r="J613" s="13"/>
    </row>
    <row r="614" spans="2:10" ht="12.75" customHeight="1" x14ac:dyDescent="0.2">
      <c r="B614" s="10"/>
      <c r="C614" s="11"/>
      <c r="D614" s="10"/>
      <c r="E614" s="12"/>
      <c r="F614" s="12"/>
      <c r="G614" s="13"/>
      <c r="H614" s="13"/>
      <c r="I614" s="13"/>
      <c r="J614" s="13"/>
    </row>
    <row r="615" spans="2:10" ht="12.75" customHeight="1" x14ac:dyDescent="0.2">
      <c r="B615" s="10"/>
      <c r="C615" s="11"/>
      <c r="D615" s="10"/>
      <c r="E615" s="12"/>
      <c r="F615" s="12"/>
      <c r="G615" s="13"/>
      <c r="H615" s="13"/>
      <c r="I615" s="13"/>
      <c r="J615" s="13"/>
    </row>
    <row r="616" spans="2:10" ht="12.75" customHeight="1" x14ac:dyDescent="0.2">
      <c r="B616" s="10"/>
      <c r="C616" s="11"/>
      <c r="D616" s="10"/>
      <c r="E616" s="12"/>
      <c r="F616" s="12"/>
      <c r="G616" s="13"/>
      <c r="H616" s="13"/>
      <c r="I616" s="13"/>
      <c r="J616" s="13"/>
    </row>
    <row r="617" spans="2:10" ht="12.75" customHeight="1" x14ac:dyDescent="0.2">
      <c r="B617" s="10"/>
      <c r="C617" s="11"/>
      <c r="D617" s="10"/>
      <c r="E617" s="12"/>
      <c r="F617" s="12"/>
      <c r="G617" s="13"/>
      <c r="H617" s="13"/>
      <c r="I617" s="13"/>
      <c r="J617" s="13"/>
    </row>
    <row r="618" spans="2:10" ht="12.75" customHeight="1" x14ac:dyDescent="0.2">
      <c r="B618" s="10"/>
      <c r="C618" s="11"/>
      <c r="D618" s="10"/>
      <c r="E618" s="12"/>
      <c r="F618" s="12"/>
      <c r="G618" s="13"/>
      <c r="H618" s="13"/>
      <c r="I618" s="13"/>
      <c r="J618" s="13"/>
    </row>
    <row r="619" spans="2:10" ht="12.75" customHeight="1" x14ac:dyDescent="0.2">
      <c r="B619" s="10"/>
      <c r="C619" s="11"/>
      <c r="D619" s="10"/>
      <c r="E619" s="12"/>
      <c r="F619" s="12"/>
      <c r="G619" s="13"/>
      <c r="H619" s="13"/>
      <c r="I619" s="13"/>
      <c r="J619" s="13"/>
    </row>
    <row r="620" spans="2:10" ht="12.75" customHeight="1" x14ac:dyDescent="0.2">
      <c r="B620" s="10"/>
      <c r="C620" s="11"/>
      <c r="D620" s="10"/>
      <c r="E620" s="12"/>
      <c r="F620" s="12"/>
      <c r="G620" s="13"/>
      <c r="H620" s="13"/>
      <c r="I620" s="13"/>
      <c r="J620" s="13"/>
    </row>
    <row r="621" spans="2:10" ht="12.75" customHeight="1" x14ac:dyDescent="0.2">
      <c r="B621" s="10"/>
      <c r="C621" s="11"/>
      <c r="D621" s="10"/>
      <c r="E621" s="12"/>
      <c r="F621" s="12"/>
      <c r="G621" s="13"/>
      <c r="H621" s="13"/>
      <c r="I621" s="13"/>
      <c r="J621" s="13"/>
    </row>
    <row r="622" spans="2:10" ht="12.75" customHeight="1" x14ac:dyDescent="0.2">
      <c r="B622" s="10"/>
      <c r="C622" s="11"/>
      <c r="D622" s="10"/>
      <c r="E622" s="12"/>
      <c r="F622" s="12"/>
      <c r="G622" s="13"/>
      <c r="H622" s="13"/>
      <c r="I622" s="13"/>
      <c r="J622" s="13"/>
    </row>
    <row r="623" spans="2:10" ht="12.75" customHeight="1" x14ac:dyDescent="0.2">
      <c r="B623" s="10"/>
      <c r="C623" s="11"/>
      <c r="D623" s="10"/>
      <c r="E623" s="12"/>
      <c r="F623" s="12"/>
      <c r="G623" s="13"/>
      <c r="H623" s="13"/>
      <c r="I623" s="13"/>
      <c r="J623" s="13"/>
    </row>
    <row r="624" spans="2:10" ht="12.75" customHeight="1" x14ac:dyDescent="0.2">
      <c r="B624" s="10"/>
      <c r="C624" s="11"/>
      <c r="D624" s="10"/>
      <c r="E624" s="12"/>
      <c r="F624" s="12"/>
      <c r="G624" s="13"/>
      <c r="H624" s="13"/>
      <c r="I624" s="13"/>
      <c r="J624" s="13"/>
    </row>
    <row r="625" spans="2:10" ht="12.75" customHeight="1" x14ac:dyDescent="0.2">
      <c r="B625" s="10"/>
      <c r="C625" s="11"/>
      <c r="D625" s="10"/>
      <c r="E625" s="12"/>
      <c r="F625" s="12"/>
      <c r="G625" s="13"/>
      <c r="H625" s="13"/>
      <c r="I625" s="13"/>
      <c r="J625" s="13"/>
    </row>
    <row r="626" spans="2:10" ht="12.75" customHeight="1" x14ac:dyDescent="0.2">
      <c r="B626" s="10"/>
      <c r="C626" s="11"/>
      <c r="D626" s="10"/>
      <c r="E626" s="12"/>
      <c r="F626" s="12"/>
      <c r="G626" s="13"/>
      <c r="H626" s="13"/>
      <c r="I626" s="13"/>
      <c r="J626" s="13"/>
    </row>
    <row r="627" spans="2:10" ht="12.75" customHeight="1" x14ac:dyDescent="0.2">
      <c r="B627" s="10"/>
      <c r="C627" s="11"/>
      <c r="D627" s="10"/>
      <c r="E627" s="12"/>
      <c r="F627" s="12"/>
      <c r="G627" s="13"/>
      <c r="H627" s="13"/>
      <c r="I627" s="13"/>
      <c r="J627" s="13"/>
    </row>
    <row r="628" spans="2:10" ht="12.75" customHeight="1" x14ac:dyDescent="0.2">
      <c r="B628" s="10"/>
      <c r="C628" s="11"/>
      <c r="D628" s="10"/>
      <c r="E628" s="12"/>
      <c r="F628" s="12"/>
      <c r="G628" s="13"/>
      <c r="H628" s="13"/>
      <c r="I628" s="13"/>
      <c r="J628" s="13"/>
    </row>
    <row r="629" spans="2:10" ht="12.75" customHeight="1" x14ac:dyDescent="0.2">
      <c r="B629" s="10"/>
      <c r="C629" s="11"/>
      <c r="D629" s="10"/>
      <c r="E629" s="12"/>
      <c r="F629" s="12"/>
      <c r="G629" s="13"/>
      <c r="H629" s="13"/>
      <c r="I629" s="13"/>
      <c r="J629" s="13"/>
    </row>
    <row r="630" spans="2:10" ht="12.75" customHeight="1" x14ac:dyDescent="0.2">
      <c r="B630" s="10"/>
      <c r="C630" s="11"/>
      <c r="D630" s="10"/>
      <c r="E630" s="12"/>
      <c r="F630" s="12"/>
      <c r="G630" s="13"/>
      <c r="H630" s="13"/>
      <c r="I630" s="13"/>
      <c r="J630" s="13"/>
    </row>
    <row r="631" spans="2:10" ht="12.75" customHeight="1" x14ac:dyDescent="0.2">
      <c r="B631" s="10"/>
      <c r="C631" s="11"/>
      <c r="D631" s="10"/>
      <c r="E631" s="12"/>
      <c r="F631" s="12"/>
      <c r="G631" s="13"/>
      <c r="H631" s="13"/>
      <c r="I631" s="13"/>
      <c r="J631" s="13"/>
    </row>
    <row r="632" spans="2:10" ht="12.75" customHeight="1" x14ac:dyDescent="0.2">
      <c r="B632" s="10"/>
      <c r="C632" s="11"/>
      <c r="D632" s="10"/>
      <c r="E632" s="12"/>
      <c r="F632" s="12"/>
      <c r="G632" s="13"/>
      <c r="H632" s="13"/>
      <c r="I632" s="13"/>
      <c r="J632" s="13"/>
    </row>
    <row r="633" spans="2:10" ht="12.75" customHeight="1" x14ac:dyDescent="0.2">
      <c r="B633" s="10"/>
      <c r="C633" s="11"/>
      <c r="D633" s="10"/>
      <c r="E633" s="12"/>
      <c r="F633" s="12"/>
      <c r="G633" s="13"/>
      <c r="H633" s="13"/>
      <c r="I633" s="13"/>
      <c r="J633" s="13"/>
    </row>
    <row r="634" spans="2:10" ht="12.75" customHeight="1" x14ac:dyDescent="0.2">
      <c r="B634" s="10"/>
      <c r="C634" s="11"/>
      <c r="D634" s="10"/>
      <c r="E634" s="12"/>
      <c r="F634" s="12"/>
      <c r="G634" s="13"/>
      <c r="H634" s="13"/>
      <c r="I634" s="13"/>
      <c r="J634" s="13"/>
    </row>
    <row r="635" spans="2:10" ht="12.75" customHeight="1" x14ac:dyDescent="0.2">
      <c r="B635" s="10"/>
      <c r="C635" s="11"/>
      <c r="D635" s="10"/>
      <c r="E635" s="12"/>
      <c r="F635" s="12"/>
      <c r="G635" s="13"/>
      <c r="H635" s="13"/>
      <c r="I635" s="13"/>
      <c r="J635" s="13"/>
    </row>
    <row r="636" spans="2:10" ht="12.75" customHeight="1" x14ac:dyDescent="0.2">
      <c r="B636" s="10"/>
      <c r="C636" s="11"/>
      <c r="D636" s="10"/>
      <c r="E636" s="12"/>
      <c r="F636" s="12"/>
      <c r="G636" s="13"/>
      <c r="H636" s="13"/>
      <c r="I636" s="13"/>
      <c r="J636" s="13"/>
    </row>
    <row r="637" spans="2:10" ht="12.75" customHeight="1" x14ac:dyDescent="0.2">
      <c r="B637" s="10"/>
      <c r="C637" s="11"/>
      <c r="D637" s="10"/>
      <c r="E637" s="12"/>
      <c r="F637" s="12"/>
      <c r="G637" s="13"/>
      <c r="H637" s="13"/>
      <c r="I637" s="13"/>
      <c r="J637" s="13"/>
    </row>
    <row r="638" spans="2:10" ht="12.75" customHeight="1" x14ac:dyDescent="0.2">
      <c r="B638" s="10"/>
      <c r="C638" s="11"/>
      <c r="D638" s="10"/>
      <c r="E638" s="12"/>
      <c r="F638" s="12"/>
      <c r="G638" s="13"/>
      <c r="H638" s="13"/>
      <c r="I638" s="13"/>
      <c r="J638" s="13"/>
    </row>
    <row r="639" spans="2:10" ht="12.75" customHeight="1" x14ac:dyDescent="0.2">
      <c r="B639" s="10"/>
      <c r="C639" s="11"/>
      <c r="D639" s="10"/>
      <c r="E639" s="12"/>
      <c r="F639" s="12"/>
      <c r="G639" s="13"/>
      <c r="H639" s="13"/>
      <c r="I639" s="13"/>
      <c r="J639" s="13"/>
    </row>
    <row r="640" spans="2:10" ht="12.75" customHeight="1" x14ac:dyDescent="0.2">
      <c r="B640" s="10"/>
      <c r="C640" s="11"/>
      <c r="D640" s="10"/>
      <c r="E640" s="12"/>
      <c r="F640" s="12"/>
      <c r="G640" s="13"/>
      <c r="H640" s="13"/>
      <c r="I640" s="13"/>
      <c r="J640" s="13"/>
    </row>
    <row r="641" spans="2:10" ht="12.75" customHeight="1" x14ac:dyDescent="0.2">
      <c r="B641" s="10"/>
      <c r="C641" s="11"/>
      <c r="D641" s="10"/>
      <c r="E641" s="12"/>
      <c r="F641" s="12"/>
      <c r="G641" s="13"/>
      <c r="H641" s="13"/>
      <c r="I641" s="13"/>
      <c r="J641" s="13"/>
    </row>
    <row r="642" spans="2:10" ht="12.75" customHeight="1" x14ac:dyDescent="0.2">
      <c r="B642" s="10"/>
      <c r="C642" s="11"/>
      <c r="D642" s="10"/>
      <c r="E642" s="12"/>
      <c r="F642" s="12"/>
      <c r="G642" s="13"/>
      <c r="H642" s="13"/>
      <c r="I642" s="13"/>
      <c r="J642" s="13"/>
    </row>
    <row r="643" spans="2:10" ht="12.75" customHeight="1" x14ac:dyDescent="0.2">
      <c r="B643" s="10"/>
      <c r="C643" s="11"/>
      <c r="D643" s="10"/>
      <c r="E643" s="12"/>
      <c r="F643" s="12"/>
      <c r="G643" s="13"/>
      <c r="H643" s="13"/>
      <c r="I643" s="13"/>
      <c r="J643" s="13"/>
    </row>
    <row r="644" spans="2:10" ht="12.75" customHeight="1" x14ac:dyDescent="0.2">
      <c r="B644" s="10"/>
      <c r="C644" s="11"/>
      <c r="D644" s="10"/>
      <c r="E644" s="12"/>
      <c r="F644" s="12"/>
      <c r="G644" s="13"/>
      <c r="H644" s="13"/>
      <c r="I644" s="13"/>
      <c r="J644" s="13"/>
    </row>
    <row r="645" spans="2:10" ht="12.75" customHeight="1" x14ac:dyDescent="0.2">
      <c r="B645" s="10"/>
      <c r="C645" s="11"/>
      <c r="D645" s="10"/>
      <c r="E645" s="12"/>
      <c r="F645" s="12"/>
      <c r="G645" s="13"/>
      <c r="H645" s="13"/>
      <c r="I645" s="13"/>
      <c r="J645" s="13"/>
    </row>
    <row r="646" spans="2:10" ht="12.75" customHeight="1" x14ac:dyDescent="0.2">
      <c r="B646" s="10"/>
      <c r="C646" s="11"/>
      <c r="D646" s="10"/>
      <c r="E646" s="12"/>
      <c r="F646" s="12"/>
      <c r="G646" s="13"/>
      <c r="H646" s="13"/>
      <c r="I646" s="13"/>
      <c r="J646" s="13"/>
    </row>
    <row r="647" spans="2:10" ht="12.75" customHeight="1" x14ac:dyDescent="0.2">
      <c r="B647" s="10"/>
      <c r="C647" s="11"/>
      <c r="D647" s="10"/>
      <c r="E647" s="12"/>
      <c r="F647" s="12"/>
      <c r="G647" s="13"/>
      <c r="H647" s="13"/>
      <c r="I647" s="13"/>
      <c r="J647" s="13"/>
    </row>
    <row r="648" spans="2:10" ht="12.75" customHeight="1" x14ac:dyDescent="0.2">
      <c r="B648" s="10"/>
      <c r="C648" s="11"/>
      <c r="D648" s="10"/>
      <c r="E648" s="12"/>
      <c r="F648" s="12"/>
      <c r="G648" s="13"/>
      <c r="H648" s="13"/>
      <c r="I648" s="13"/>
      <c r="J648" s="13"/>
    </row>
    <row r="649" spans="2:10" ht="12.75" customHeight="1" x14ac:dyDescent="0.2">
      <c r="B649" s="10"/>
      <c r="C649" s="11"/>
      <c r="D649" s="10"/>
      <c r="E649" s="12"/>
      <c r="F649" s="12"/>
      <c r="G649" s="13"/>
      <c r="H649" s="13"/>
      <c r="I649" s="13"/>
      <c r="J649" s="13"/>
    </row>
    <row r="650" spans="2:10" ht="12.75" customHeight="1" x14ac:dyDescent="0.2">
      <c r="B650" s="10"/>
      <c r="C650" s="11"/>
      <c r="D650" s="10"/>
      <c r="E650" s="12"/>
      <c r="F650" s="12"/>
      <c r="G650" s="13"/>
      <c r="H650" s="13"/>
      <c r="I650" s="13"/>
      <c r="J650" s="13"/>
    </row>
    <row r="651" spans="2:10" ht="12.75" customHeight="1" x14ac:dyDescent="0.2">
      <c r="B651" s="10"/>
      <c r="C651" s="11"/>
      <c r="D651" s="10"/>
      <c r="E651" s="12"/>
      <c r="F651" s="12"/>
      <c r="G651" s="13"/>
      <c r="H651" s="13"/>
      <c r="I651" s="13"/>
      <c r="J651" s="13"/>
    </row>
    <row r="652" spans="2:10" ht="12.75" customHeight="1" x14ac:dyDescent="0.2">
      <c r="B652" s="10"/>
      <c r="C652" s="11"/>
      <c r="D652" s="10"/>
      <c r="E652" s="12"/>
      <c r="F652" s="12"/>
      <c r="G652" s="13"/>
      <c r="H652" s="13"/>
      <c r="I652" s="13"/>
      <c r="J652" s="13"/>
    </row>
    <row r="653" spans="2:10" ht="12.75" customHeight="1" x14ac:dyDescent="0.2">
      <c r="B653" s="10"/>
      <c r="C653" s="11"/>
      <c r="D653" s="10"/>
      <c r="E653" s="12"/>
      <c r="F653" s="12"/>
      <c r="G653" s="13"/>
      <c r="H653" s="13"/>
      <c r="I653" s="13"/>
      <c r="J653" s="13"/>
    </row>
    <row r="654" spans="2:10" ht="12.75" customHeight="1" x14ac:dyDescent="0.2">
      <c r="B654" s="10"/>
      <c r="C654" s="11"/>
      <c r="D654" s="10"/>
      <c r="E654" s="12"/>
      <c r="F654" s="12"/>
      <c r="G654" s="13"/>
      <c r="H654" s="13"/>
      <c r="I654" s="13"/>
      <c r="J654" s="13"/>
    </row>
    <row r="655" spans="2:10" ht="12.75" customHeight="1" x14ac:dyDescent="0.2">
      <c r="B655" s="10"/>
      <c r="C655" s="11"/>
      <c r="D655" s="10"/>
      <c r="E655" s="12"/>
      <c r="F655" s="12"/>
      <c r="G655" s="13"/>
      <c r="H655" s="13"/>
      <c r="I655" s="13"/>
      <c r="J655" s="13"/>
    </row>
    <row r="656" spans="2:10" ht="12.75" customHeight="1" x14ac:dyDescent="0.2">
      <c r="B656" s="10"/>
      <c r="C656" s="11"/>
      <c r="D656" s="10"/>
      <c r="E656" s="12"/>
      <c r="F656" s="12"/>
      <c r="G656" s="13"/>
      <c r="H656" s="13"/>
      <c r="I656" s="13"/>
      <c r="J656" s="13"/>
    </row>
    <row r="657" spans="2:10" ht="12.75" customHeight="1" x14ac:dyDescent="0.2">
      <c r="B657" s="10"/>
      <c r="C657" s="11"/>
      <c r="D657" s="10"/>
      <c r="E657" s="12"/>
      <c r="F657" s="12"/>
      <c r="G657" s="13"/>
      <c r="H657" s="13"/>
      <c r="I657" s="13"/>
      <c r="J657" s="13"/>
    </row>
    <row r="658" spans="2:10" ht="12.75" customHeight="1" x14ac:dyDescent="0.2">
      <c r="B658" s="10"/>
      <c r="C658" s="11"/>
      <c r="D658" s="10"/>
      <c r="E658" s="12"/>
      <c r="F658" s="12"/>
      <c r="G658" s="13"/>
      <c r="H658" s="13"/>
      <c r="I658" s="13"/>
      <c r="J658" s="13"/>
    </row>
    <row r="659" spans="2:10" ht="12.75" customHeight="1" x14ac:dyDescent="0.2">
      <c r="B659" s="10"/>
      <c r="C659" s="11"/>
      <c r="D659" s="10"/>
      <c r="E659" s="12"/>
      <c r="F659" s="12"/>
      <c r="G659" s="13"/>
      <c r="H659" s="13"/>
      <c r="I659" s="13"/>
      <c r="J659" s="13"/>
    </row>
    <row r="660" spans="2:10" ht="12.75" customHeight="1" x14ac:dyDescent="0.2">
      <c r="B660" s="10"/>
      <c r="C660" s="11"/>
      <c r="D660" s="10"/>
      <c r="E660" s="12"/>
      <c r="F660" s="12"/>
      <c r="G660" s="13"/>
      <c r="H660" s="13"/>
      <c r="I660" s="13"/>
      <c r="J660" s="13"/>
    </row>
    <row r="661" spans="2:10" ht="12.75" customHeight="1" x14ac:dyDescent="0.2">
      <c r="B661" s="10"/>
      <c r="C661" s="11"/>
      <c r="D661" s="10"/>
      <c r="E661" s="12"/>
      <c r="F661" s="12"/>
      <c r="G661" s="13"/>
      <c r="H661" s="13"/>
      <c r="I661" s="13"/>
      <c r="J661" s="13"/>
    </row>
    <row r="662" spans="2:10" ht="12.75" customHeight="1" x14ac:dyDescent="0.2">
      <c r="B662" s="10"/>
      <c r="C662" s="11"/>
      <c r="D662" s="10"/>
      <c r="E662" s="12"/>
      <c r="F662" s="12"/>
      <c r="G662" s="13"/>
      <c r="H662" s="13"/>
      <c r="I662" s="13"/>
      <c r="J662" s="13"/>
    </row>
    <row r="663" spans="2:10" ht="12.75" customHeight="1" x14ac:dyDescent="0.2">
      <c r="B663" s="10"/>
      <c r="C663" s="11"/>
      <c r="D663" s="10"/>
      <c r="E663" s="12"/>
      <c r="F663" s="12"/>
      <c r="G663" s="13"/>
      <c r="H663" s="13"/>
      <c r="I663" s="13"/>
      <c r="J663" s="13"/>
    </row>
    <row r="664" spans="2:10" ht="12.75" customHeight="1" x14ac:dyDescent="0.2">
      <c r="B664" s="10"/>
      <c r="C664" s="11"/>
      <c r="D664" s="10"/>
      <c r="E664" s="12"/>
      <c r="F664" s="12"/>
      <c r="G664" s="13"/>
      <c r="H664" s="13"/>
      <c r="I664" s="13"/>
      <c r="J664" s="13"/>
    </row>
    <row r="665" spans="2:10" ht="12.75" customHeight="1" x14ac:dyDescent="0.2">
      <c r="B665" s="10"/>
      <c r="C665" s="11"/>
      <c r="D665" s="10"/>
      <c r="E665" s="12"/>
      <c r="F665" s="12"/>
      <c r="G665" s="13"/>
      <c r="H665" s="13"/>
      <c r="I665" s="13"/>
      <c r="J665" s="13"/>
    </row>
    <row r="666" spans="2:10" ht="12.75" customHeight="1" x14ac:dyDescent="0.2">
      <c r="B666" s="10"/>
      <c r="C666" s="11"/>
      <c r="D666" s="10"/>
      <c r="E666" s="12"/>
      <c r="F666" s="12"/>
      <c r="G666" s="13"/>
      <c r="H666" s="13"/>
      <c r="I666" s="13"/>
      <c r="J666" s="13"/>
    </row>
    <row r="667" spans="2:10" ht="12.75" customHeight="1" x14ac:dyDescent="0.2">
      <c r="B667" s="10"/>
      <c r="C667" s="11"/>
      <c r="D667" s="10"/>
      <c r="E667" s="12"/>
      <c r="F667" s="12"/>
      <c r="G667" s="13"/>
      <c r="H667" s="13"/>
      <c r="I667" s="13"/>
      <c r="J667" s="13"/>
    </row>
    <row r="668" spans="2:10" ht="12.75" customHeight="1" x14ac:dyDescent="0.2">
      <c r="B668" s="10"/>
      <c r="C668" s="11"/>
      <c r="D668" s="10"/>
      <c r="E668" s="12"/>
      <c r="F668" s="12"/>
      <c r="G668" s="13"/>
      <c r="H668" s="13"/>
      <c r="I668" s="13"/>
      <c r="J668" s="13"/>
    </row>
    <row r="669" spans="2:10" ht="12.75" customHeight="1" x14ac:dyDescent="0.2">
      <c r="B669" s="10"/>
      <c r="C669" s="11"/>
      <c r="D669" s="10"/>
      <c r="E669" s="12"/>
      <c r="F669" s="12"/>
      <c r="G669" s="13"/>
      <c r="H669" s="13"/>
      <c r="I669" s="13"/>
      <c r="J669" s="13"/>
    </row>
    <row r="670" spans="2:10" ht="12.75" customHeight="1" x14ac:dyDescent="0.2">
      <c r="B670" s="10"/>
      <c r="C670" s="11"/>
      <c r="D670" s="10"/>
      <c r="E670" s="12"/>
      <c r="F670" s="12"/>
      <c r="G670" s="13"/>
      <c r="H670" s="13"/>
      <c r="I670" s="13"/>
      <c r="J670" s="13"/>
    </row>
    <row r="671" spans="2:10" ht="12.75" customHeight="1" x14ac:dyDescent="0.2">
      <c r="B671" s="10"/>
      <c r="C671" s="11"/>
      <c r="D671" s="10"/>
      <c r="E671" s="12"/>
      <c r="F671" s="12"/>
      <c r="G671" s="13"/>
      <c r="H671" s="13"/>
      <c r="I671" s="13"/>
      <c r="J671" s="13"/>
    </row>
    <row r="672" spans="2:10" ht="12.75" customHeight="1" x14ac:dyDescent="0.2">
      <c r="B672" s="10"/>
      <c r="C672" s="11"/>
      <c r="D672" s="10"/>
      <c r="E672" s="12"/>
      <c r="F672" s="12"/>
      <c r="G672" s="13"/>
      <c r="H672" s="13"/>
      <c r="I672" s="13"/>
      <c r="J672" s="13"/>
    </row>
    <row r="673" spans="2:10" ht="12.75" customHeight="1" x14ac:dyDescent="0.2">
      <c r="B673" s="10"/>
      <c r="C673" s="11"/>
      <c r="D673" s="10"/>
      <c r="E673" s="12"/>
      <c r="F673" s="12"/>
      <c r="G673" s="13"/>
      <c r="H673" s="13"/>
      <c r="I673" s="13"/>
      <c r="J673" s="13"/>
    </row>
    <row r="674" spans="2:10" ht="12.75" customHeight="1" x14ac:dyDescent="0.2">
      <c r="B674" s="10"/>
      <c r="C674" s="11"/>
      <c r="D674" s="10"/>
      <c r="E674" s="12"/>
      <c r="F674" s="12"/>
      <c r="G674" s="13"/>
      <c r="H674" s="13"/>
      <c r="I674" s="13"/>
      <c r="J674" s="13"/>
    </row>
    <row r="675" spans="2:10" ht="12.75" customHeight="1" x14ac:dyDescent="0.2">
      <c r="B675" s="10"/>
      <c r="C675" s="11"/>
      <c r="D675" s="10"/>
      <c r="E675" s="12"/>
      <c r="F675" s="12"/>
      <c r="G675" s="13"/>
      <c r="H675" s="13"/>
      <c r="I675" s="13"/>
      <c r="J675" s="13"/>
    </row>
    <row r="676" spans="2:10" ht="12.75" customHeight="1" x14ac:dyDescent="0.2">
      <c r="B676" s="10"/>
      <c r="C676" s="11"/>
      <c r="D676" s="10"/>
      <c r="E676" s="12"/>
      <c r="F676" s="12"/>
      <c r="G676" s="13"/>
      <c r="H676" s="13"/>
      <c r="I676" s="13"/>
      <c r="J676" s="13"/>
    </row>
    <row r="677" spans="2:10" ht="12.75" customHeight="1" x14ac:dyDescent="0.2">
      <c r="B677" s="10"/>
      <c r="C677" s="11"/>
      <c r="D677" s="10"/>
      <c r="E677" s="12"/>
      <c r="F677" s="12"/>
      <c r="G677" s="13"/>
      <c r="H677" s="13"/>
      <c r="I677" s="13"/>
      <c r="J677" s="13"/>
    </row>
    <row r="678" spans="2:10" ht="12.75" customHeight="1" x14ac:dyDescent="0.2">
      <c r="B678" s="10"/>
      <c r="C678" s="11"/>
      <c r="D678" s="10"/>
      <c r="E678" s="12"/>
      <c r="F678" s="12"/>
      <c r="G678" s="13"/>
      <c r="H678" s="13"/>
      <c r="I678" s="13"/>
      <c r="J678" s="13"/>
    </row>
    <row r="679" spans="2:10" ht="12.75" customHeight="1" x14ac:dyDescent="0.2">
      <c r="B679" s="10"/>
      <c r="C679" s="11"/>
      <c r="D679" s="10"/>
      <c r="E679" s="12"/>
      <c r="F679" s="12"/>
      <c r="G679" s="13"/>
      <c r="H679" s="13"/>
      <c r="I679" s="13"/>
      <c r="J679" s="13"/>
    </row>
    <row r="680" spans="2:10" ht="12.75" customHeight="1" x14ac:dyDescent="0.2">
      <c r="B680" s="10"/>
      <c r="C680" s="11"/>
      <c r="D680" s="10"/>
      <c r="E680" s="12"/>
      <c r="F680" s="12"/>
      <c r="G680" s="13"/>
      <c r="H680" s="13"/>
      <c r="I680" s="13"/>
      <c r="J680" s="13"/>
    </row>
    <row r="681" spans="2:10" ht="12.75" customHeight="1" x14ac:dyDescent="0.2">
      <c r="B681" s="10"/>
      <c r="C681" s="11"/>
      <c r="D681" s="10"/>
      <c r="E681" s="12"/>
      <c r="F681" s="12"/>
      <c r="G681" s="13"/>
      <c r="H681" s="13"/>
      <c r="I681" s="13"/>
      <c r="J681" s="13"/>
    </row>
    <row r="682" spans="2:10" ht="12.75" customHeight="1" x14ac:dyDescent="0.2">
      <c r="B682" s="10"/>
      <c r="C682" s="11"/>
      <c r="D682" s="10"/>
      <c r="E682" s="12"/>
      <c r="F682" s="12"/>
      <c r="G682" s="13"/>
      <c r="H682" s="13"/>
      <c r="I682" s="13"/>
      <c r="J682" s="13"/>
    </row>
    <row r="683" spans="2:10" ht="12.75" customHeight="1" x14ac:dyDescent="0.2">
      <c r="B683" s="10"/>
      <c r="C683" s="11"/>
      <c r="D683" s="10"/>
      <c r="E683" s="12"/>
      <c r="F683" s="12"/>
      <c r="G683" s="13"/>
      <c r="H683" s="13"/>
      <c r="I683" s="13"/>
      <c r="J683" s="13"/>
    </row>
    <row r="684" spans="2:10" ht="12.75" customHeight="1" x14ac:dyDescent="0.2">
      <c r="B684" s="10"/>
      <c r="C684" s="11"/>
      <c r="D684" s="10"/>
      <c r="E684" s="12"/>
      <c r="F684" s="12"/>
      <c r="G684" s="13"/>
      <c r="H684" s="13"/>
      <c r="I684" s="13"/>
      <c r="J684" s="13"/>
    </row>
    <row r="685" spans="2:10" ht="12.75" customHeight="1" x14ac:dyDescent="0.2">
      <c r="B685" s="10"/>
      <c r="C685" s="11"/>
      <c r="D685" s="10"/>
      <c r="E685" s="12"/>
      <c r="F685" s="12"/>
      <c r="G685" s="13"/>
      <c r="H685" s="13"/>
      <c r="I685" s="13"/>
      <c r="J685" s="13"/>
    </row>
    <row r="686" spans="2:10" ht="12.75" customHeight="1" x14ac:dyDescent="0.2">
      <c r="B686" s="10"/>
      <c r="C686" s="11"/>
      <c r="D686" s="10"/>
      <c r="E686" s="12"/>
      <c r="F686" s="12"/>
      <c r="G686" s="13"/>
      <c r="H686" s="13"/>
      <c r="I686" s="13"/>
      <c r="J686" s="13"/>
    </row>
    <row r="687" spans="2:10" ht="12.75" customHeight="1" x14ac:dyDescent="0.2">
      <c r="B687" s="10"/>
      <c r="C687" s="11"/>
      <c r="D687" s="10"/>
      <c r="E687" s="12"/>
      <c r="F687" s="12"/>
      <c r="G687" s="13"/>
      <c r="H687" s="13"/>
      <c r="I687" s="13"/>
      <c r="J687" s="13"/>
    </row>
    <row r="688" spans="2:10" ht="12.75" customHeight="1" x14ac:dyDescent="0.2">
      <c r="B688" s="10"/>
      <c r="C688" s="11"/>
      <c r="D688" s="10"/>
      <c r="E688" s="12"/>
      <c r="F688" s="12"/>
      <c r="G688" s="13"/>
      <c r="H688" s="13"/>
      <c r="I688" s="13"/>
      <c r="J688" s="13"/>
    </row>
    <row r="689" spans="2:10" ht="12.75" customHeight="1" x14ac:dyDescent="0.2">
      <c r="B689" s="10"/>
      <c r="C689" s="11"/>
      <c r="D689" s="10"/>
      <c r="E689" s="12"/>
      <c r="F689" s="12"/>
      <c r="G689" s="13"/>
      <c r="H689" s="13"/>
      <c r="I689" s="13"/>
      <c r="J689" s="13"/>
    </row>
    <row r="690" spans="2:10" ht="12.75" customHeight="1" x14ac:dyDescent="0.2">
      <c r="B690" s="10"/>
      <c r="C690" s="11"/>
      <c r="D690" s="10"/>
      <c r="E690" s="12"/>
      <c r="F690" s="12"/>
      <c r="G690" s="13"/>
      <c r="H690" s="13"/>
      <c r="I690" s="13"/>
      <c r="J690" s="13"/>
    </row>
    <row r="691" spans="2:10" ht="12.75" customHeight="1" x14ac:dyDescent="0.2">
      <c r="B691" s="10"/>
      <c r="C691" s="11"/>
      <c r="D691" s="10"/>
      <c r="E691" s="12"/>
      <c r="F691" s="12"/>
      <c r="G691" s="13"/>
      <c r="H691" s="13"/>
      <c r="I691" s="13"/>
      <c r="J691" s="13"/>
    </row>
    <row r="692" spans="2:10" ht="12.75" customHeight="1" x14ac:dyDescent="0.2">
      <c r="B692" s="10"/>
      <c r="C692" s="11"/>
      <c r="D692" s="10"/>
      <c r="E692" s="12"/>
      <c r="F692" s="12"/>
      <c r="G692" s="13"/>
      <c r="H692" s="13"/>
      <c r="I692" s="13"/>
      <c r="J692" s="13"/>
    </row>
    <row r="693" spans="2:10" ht="12.75" customHeight="1" x14ac:dyDescent="0.2">
      <c r="B693" s="10"/>
      <c r="C693" s="11"/>
      <c r="D693" s="10"/>
      <c r="E693" s="12"/>
      <c r="F693" s="12"/>
      <c r="G693" s="13"/>
      <c r="H693" s="13"/>
      <c r="I693" s="13"/>
      <c r="J693" s="13"/>
    </row>
    <row r="694" spans="2:10" ht="12.75" customHeight="1" x14ac:dyDescent="0.2">
      <c r="B694" s="10"/>
      <c r="C694" s="11"/>
      <c r="D694" s="10"/>
      <c r="E694" s="12"/>
      <c r="F694" s="12"/>
      <c r="G694" s="13"/>
      <c r="H694" s="13"/>
      <c r="I694" s="13"/>
      <c r="J694" s="13"/>
    </row>
    <row r="695" spans="2:10" ht="12.75" customHeight="1" x14ac:dyDescent="0.2">
      <c r="B695" s="10"/>
      <c r="C695" s="11"/>
      <c r="D695" s="10"/>
      <c r="E695" s="12"/>
      <c r="F695" s="12"/>
      <c r="G695" s="13"/>
      <c r="H695" s="13"/>
      <c r="I695" s="13"/>
      <c r="J695" s="13"/>
    </row>
    <row r="696" spans="2:10" ht="12.75" customHeight="1" x14ac:dyDescent="0.2">
      <c r="B696" s="10"/>
      <c r="C696" s="11"/>
      <c r="D696" s="10"/>
      <c r="E696" s="12"/>
      <c r="F696" s="12"/>
      <c r="G696" s="13"/>
      <c r="H696" s="13"/>
      <c r="I696" s="13"/>
      <c r="J696" s="13"/>
    </row>
    <row r="697" spans="2:10" ht="12.75" customHeight="1" x14ac:dyDescent="0.2">
      <c r="B697" s="10"/>
      <c r="C697" s="11"/>
      <c r="D697" s="10"/>
      <c r="E697" s="12"/>
      <c r="F697" s="12"/>
      <c r="G697" s="13"/>
      <c r="H697" s="13"/>
      <c r="I697" s="13"/>
      <c r="J697" s="13"/>
    </row>
    <row r="698" spans="2:10" ht="12.75" customHeight="1" x14ac:dyDescent="0.2">
      <c r="B698" s="10"/>
      <c r="C698" s="11"/>
      <c r="D698" s="10"/>
      <c r="E698" s="12"/>
      <c r="F698" s="12"/>
      <c r="G698" s="13"/>
      <c r="H698" s="13"/>
      <c r="I698" s="13"/>
      <c r="J698" s="13"/>
    </row>
    <row r="699" spans="2:10" ht="12.75" customHeight="1" x14ac:dyDescent="0.2">
      <c r="B699" s="10"/>
      <c r="C699" s="11"/>
      <c r="D699" s="10"/>
      <c r="E699" s="12"/>
      <c r="F699" s="12"/>
      <c r="G699" s="13"/>
      <c r="H699" s="13"/>
      <c r="I699" s="13"/>
      <c r="J699" s="13"/>
    </row>
    <row r="700" spans="2:10" ht="12.75" customHeight="1" x14ac:dyDescent="0.2">
      <c r="B700" s="10"/>
      <c r="C700" s="11"/>
      <c r="D700" s="10"/>
      <c r="E700" s="12"/>
      <c r="F700" s="12"/>
      <c r="G700" s="13"/>
      <c r="H700" s="13"/>
      <c r="I700" s="13"/>
      <c r="J700" s="13"/>
    </row>
    <row r="701" spans="2:10" ht="12.75" customHeight="1" x14ac:dyDescent="0.2">
      <c r="B701" s="10"/>
      <c r="C701" s="11"/>
      <c r="D701" s="10"/>
      <c r="E701" s="12"/>
      <c r="F701" s="12"/>
      <c r="G701" s="13"/>
      <c r="H701" s="13"/>
      <c r="I701" s="13"/>
      <c r="J701" s="13"/>
    </row>
    <row r="702" spans="2:10" ht="12.75" customHeight="1" x14ac:dyDescent="0.2">
      <c r="B702" s="10"/>
      <c r="C702" s="11"/>
      <c r="D702" s="10"/>
      <c r="E702" s="12"/>
      <c r="F702" s="12"/>
      <c r="G702" s="13"/>
      <c r="H702" s="13"/>
      <c r="I702" s="13"/>
      <c r="J702" s="13"/>
    </row>
    <row r="703" spans="2:10" ht="12.75" customHeight="1" x14ac:dyDescent="0.2">
      <c r="B703" s="10"/>
      <c r="C703" s="11"/>
      <c r="D703" s="10"/>
      <c r="E703" s="12"/>
      <c r="F703" s="12"/>
      <c r="G703" s="13"/>
      <c r="H703" s="13"/>
      <c r="I703" s="13"/>
      <c r="J703" s="13"/>
    </row>
    <row r="704" spans="2:10" ht="12.75" customHeight="1" x14ac:dyDescent="0.2">
      <c r="B704" s="10"/>
      <c r="C704" s="11"/>
      <c r="D704" s="10"/>
      <c r="E704" s="12"/>
      <c r="F704" s="12"/>
      <c r="G704" s="13"/>
      <c r="H704" s="13"/>
      <c r="I704" s="13"/>
      <c r="J704" s="13"/>
    </row>
    <row r="705" spans="2:10" ht="12.75" customHeight="1" x14ac:dyDescent="0.2">
      <c r="B705" s="10"/>
      <c r="C705" s="11"/>
      <c r="D705" s="10"/>
      <c r="E705" s="12"/>
      <c r="F705" s="12"/>
      <c r="G705" s="13"/>
      <c r="H705" s="13"/>
      <c r="I705" s="13"/>
      <c r="J705" s="13"/>
    </row>
    <row r="706" spans="2:10" ht="12.75" customHeight="1" x14ac:dyDescent="0.2">
      <c r="B706" s="10"/>
      <c r="C706" s="11"/>
      <c r="D706" s="10"/>
      <c r="E706" s="12"/>
      <c r="F706" s="12"/>
      <c r="G706" s="13"/>
      <c r="H706" s="13"/>
      <c r="I706" s="13"/>
      <c r="J706" s="13"/>
    </row>
    <row r="707" spans="2:10" ht="12.75" customHeight="1" x14ac:dyDescent="0.2">
      <c r="B707" s="10"/>
      <c r="C707" s="11"/>
      <c r="D707" s="10"/>
      <c r="E707" s="12"/>
      <c r="F707" s="12"/>
      <c r="G707" s="13"/>
      <c r="H707" s="13"/>
      <c r="I707" s="13"/>
      <c r="J707" s="13"/>
    </row>
    <row r="708" spans="2:10" ht="12.75" customHeight="1" x14ac:dyDescent="0.2">
      <c r="B708" s="10"/>
      <c r="C708" s="11"/>
      <c r="D708" s="10"/>
      <c r="E708" s="12"/>
      <c r="F708" s="12"/>
      <c r="G708" s="13"/>
      <c r="H708" s="13"/>
      <c r="I708" s="13"/>
      <c r="J708" s="13"/>
    </row>
    <row r="709" spans="2:10" ht="12.75" customHeight="1" x14ac:dyDescent="0.2">
      <c r="B709" s="10"/>
      <c r="C709" s="11"/>
      <c r="D709" s="10"/>
      <c r="E709" s="12"/>
      <c r="F709" s="12"/>
      <c r="G709" s="13"/>
      <c r="H709" s="13"/>
      <c r="I709" s="13"/>
      <c r="J709" s="13"/>
    </row>
    <row r="710" spans="2:10" ht="12.75" customHeight="1" x14ac:dyDescent="0.2">
      <c r="B710" s="10"/>
      <c r="C710" s="11"/>
      <c r="D710" s="10"/>
      <c r="E710" s="12"/>
      <c r="F710" s="12"/>
      <c r="G710" s="13"/>
      <c r="H710" s="13"/>
      <c r="I710" s="13"/>
      <c r="J710" s="13"/>
    </row>
    <row r="711" spans="2:10" ht="12.75" customHeight="1" x14ac:dyDescent="0.2">
      <c r="B711" s="10"/>
      <c r="C711" s="11"/>
      <c r="D711" s="10"/>
      <c r="E711" s="12"/>
      <c r="F711" s="12"/>
      <c r="G711" s="13"/>
      <c r="H711" s="13"/>
      <c r="I711" s="13"/>
      <c r="J711" s="13"/>
    </row>
    <row r="712" spans="2:10" ht="12.75" customHeight="1" x14ac:dyDescent="0.2">
      <c r="B712" s="10"/>
      <c r="C712" s="11"/>
      <c r="D712" s="10"/>
      <c r="E712" s="12"/>
      <c r="F712" s="12"/>
      <c r="G712" s="13"/>
      <c r="H712" s="13"/>
      <c r="I712" s="13"/>
      <c r="J712" s="13"/>
    </row>
    <row r="713" spans="2:10" ht="12.75" customHeight="1" x14ac:dyDescent="0.2">
      <c r="B713" s="10"/>
      <c r="C713" s="11"/>
      <c r="D713" s="10"/>
      <c r="E713" s="12"/>
      <c r="F713" s="12"/>
      <c r="G713" s="13"/>
      <c r="H713" s="13"/>
      <c r="I713" s="13"/>
      <c r="J713" s="13"/>
    </row>
    <row r="714" spans="2:10" ht="12.75" customHeight="1" x14ac:dyDescent="0.2">
      <c r="B714" s="10"/>
      <c r="C714" s="11"/>
      <c r="D714" s="10"/>
      <c r="E714" s="12"/>
      <c r="F714" s="12"/>
      <c r="G714" s="13"/>
      <c r="H714" s="13"/>
      <c r="I714" s="13"/>
      <c r="J714" s="13"/>
    </row>
    <row r="715" spans="2:10" ht="12.75" customHeight="1" x14ac:dyDescent="0.2">
      <c r="B715" s="10"/>
      <c r="C715" s="11"/>
      <c r="D715" s="10"/>
      <c r="E715" s="12"/>
      <c r="F715" s="12"/>
      <c r="G715" s="13"/>
      <c r="H715" s="13"/>
      <c r="I715" s="13"/>
      <c r="J715" s="13"/>
    </row>
    <row r="716" spans="2:10" ht="12.75" customHeight="1" x14ac:dyDescent="0.2">
      <c r="B716" s="10"/>
      <c r="C716" s="11"/>
      <c r="D716" s="10"/>
      <c r="E716" s="12"/>
      <c r="F716" s="12"/>
      <c r="G716" s="13"/>
      <c r="H716" s="13"/>
      <c r="I716" s="13"/>
      <c r="J716" s="13"/>
    </row>
    <row r="717" spans="2:10" ht="12.75" customHeight="1" x14ac:dyDescent="0.2">
      <c r="B717" s="10"/>
      <c r="C717" s="11"/>
      <c r="D717" s="10"/>
      <c r="E717" s="12"/>
      <c r="F717" s="12"/>
      <c r="G717" s="13"/>
      <c r="H717" s="13"/>
      <c r="I717" s="13"/>
      <c r="J717" s="13"/>
    </row>
    <row r="718" spans="2:10" ht="12.75" customHeight="1" x14ac:dyDescent="0.2">
      <c r="B718" s="10"/>
      <c r="C718" s="11"/>
      <c r="D718" s="10"/>
      <c r="E718" s="12"/>
      <c r="F718" s="12"/>
      <c r="G718" s="13"/>
      <c r="H718" s="13"/>
      <c r="I718" s="13"/>
      <c r="J718" s="13"/>
    </row>
    <row r="719" spans="2:10" ht="12.75" customHeight="1" x14ac:dyDescent="0.2">
      <c r="B719" s="10"/>
      <c r="C719" s="11"/>
      <c r="D719" s="10"/>
      <c r="E719" s="12"/>
      <c r="F719" s="12"/>
      <c r="G719" s="13"/>
      <c r="H719" s="13"/>
      <c r="I719" s="13"/>
      <c r="J719" s="13"/>
    </row>
    <row r="720" spans="2:10" ht="12.75" customHeight="1" x14ac:dyDescent="0.2">
      <c r="B720" s="10"/>
      <c r="C720" s="11"/>
      <c r="D720" s="10"/>
      <c r="E720" s="12"/>
      <c r="F720" s="12"/>
      <c r="G720" s="13"/>
      <c r="H720" s="13"/>
      <c r="I720" s="13"/>
      <c r="J720" s="13"/>
    </row>
    <row r="721" spans="2:10" ht="12.75" customHeight="1" x14ac:dyDescent="0.2">
      <c r="B721" s="10"/>
      <c r="C721" s="11"/>
      <c r="D721" s="10"/>
      <c r="E721" s="12"/>
      <c r="F721" s="12"/>
      <c r="G721" s="13"/>
      <c r="H721" s="13"/>
      <c r="I721" s="13"/>
      <c r="J721" s="13"/>
    </row>
    <row r="722" spans="2:10" ht="12.75" customHeight="1" x14ac:dyDescent="0.2">
      <c r="B722" s="10"/>
      <c r="C722" s="11"/>
      <c r="D722" s="10"/>
      <c r="E722" s="12"/>
      <c r="F722" s="12"/>
      <c r="G722" s="13"/>
      <c r="H722" s="13"/>
      <c r="I722" s="13"/>
      <c r="J722" s="13"/>
    </row>
    <row r="723" spans="2:10" ht="12.75" customHeight="1" x14ac:dyDescent="0.2">
      <c r="B723" s="10"/>
      <c r="C723" s="11"/>
      <c r="D723" s="10"/>
      <c r="E723" s="12"/>
      <c r="F723" s="12"/>
      <c r="G723" s="13"/>
      <c r="H723" s="13"/>
      <c r="I723" s="13"/>
      <c r="J723" s="13"/>
    </row>
    <row r="724" spans="2:10" ht="12.75" customHeight="1" x14ac:dyDescent="0.2">
      <c r="B724" s="10"/>
      <c r="C724" s="11"/>
      <c r="D724" s="10"/>
      <c r="E724" s="12"/>
      <c r="F724" s="12"/>
      <c r="G724" s="13"/>
      <c r="H724" s="13"/>
      <c r="I724" s="13"/>
      <c r="J724" s="13"/>
    </row>
    <row r="725" spans="2:10" ht="12.75" customHeight="1" x14ac:dyDescent="0.2">
      <c r="B725" s="10"/>
      <c r="C725" s="11"/>
      <c r="D725" s="10"/>
      <c r="E725" s="12"/>
      <c r="F725" s="12"/>
      <c r="G725" s="13"/>
      <c r="H725" s="13"/>
      <c r="I725" s="13"/>
      <c r="J725" s="13"/>
    </row>
    <row r="726" spans="2:10" ht="12.75" customHeight="1" x14ac:dyDescent="0.2">
      <c r="B726" s="10"/>
      <c r="C726" s="11"/>
      <c r="D726" s="10"/>
      <c r="E726" s="12"/>
      <c r="F726" s="12"/>
      <c r="G726" s="13"/>
      <c r="H726" s="13"/>
      <c r="I726" s="13"/>
      <c r="J726" s="13"/>
    </row>
    <row r="727" spans="2:10" ht="12.75" customHeight="1" x14ac:dyDescent="0.2">
      <c r="B727" s="10"/>
      <c r="C727" s="11"/>
      <c r="D727" s="10"/>
      <c r="E727" s="12"/>
      <c r="F727" s="12"/>
      <c r="G727" s="13"/>
      <c r="H727" s="13"/>
      <c r="I727" s="13"/>
      <c r="J727" s="13"/>
    </row>
    <row r="728" spans="2:10" ht="12.75" customHeight="1" x14ac:dyDescent="0.2">
      <c r="B728" s="10"/>
      <c r="C728" s="11"/>
      <c r="D728" s="10"/>
      <c r="E728" s="12"/>
      <c r="F728" s="12"/>
      <c r="G728" s="13"/>
      <c r="H728" s="13"/>
      <c r="I728" s="13"/>
      <c r="J728" s="13"/>
    </row>
    <row r="729" spans="2:10" ht="12.75" customHeight="1" x14ac:dyDescent="0.2">
      <c r="B729" s="10"/>
      <c r="C729" s="11"/>
      <c r="D729" s="10"/>
      <c r="E729" s="12"/>
      <c r="F729" s="12"/>
      <c r="G729" s="13"/>
      <c r="H729" s="13"/>
      <c r="I729" s="13"/>
      <c r="J729" s="13"/>
    </row>
    <row r="730" spans="2:10" ht="12.75" customHeight="1" x14ac:dyDescent="0.2">
      <c r="B730" s="10"/>
      <c r="C730" s="11"/>
      <c r="D730" s="10"/>
      <c r="E730" s="12"/>
      <c r="F730" s="12"/>
      <c r="G730" s="13"/>
      <c r="H730" s="13"/>
      <c r="I730" s="13"/>
      <c r="J730" s="13"/>
    </row>
    <row r="731" spans="2:10" ht="12.75" customHeight="1" x14ac:dyDescent="0.2">
      <c r="B731" s="10"/>
      <c r="C731" s="11"/>
      <c r="D731" s="10"/>
      <c r="E731" s="12"/>
      <c r="F731" s="12"/>
      <c r="G731" s="13"/>
      <c r="H731" s="13"/>
      <c r="I731" s="13"/>
      <c r="J731" s="13"/>
    </row>
    <row r="732" spans="2:10" ht="12.75" customHeight="1" x14ac:dyDescent="0.2">
      <c r="B732" s="10"/>
      <c r="C732" s="11"/>
      <c r="D732" s="10"/>
      <c r="E732" s="12"/>
      <c r="F732" s="12"/>
      <c r="G732" s="13"/>
      <c r="H732" s="13"/>
      <c r="I732" s="13"/>
      <c r="J732" s="13"/>
    </row>
    <row r="733" spans="2:10" ht="12.75" customHeight="1" x14ac:dyDescent="0.2">
      <c r="B733" s="10"/>
      <c r="C733" s="11"/>
      <c r="D733" s="10"/>
      <c r="E733" s="12"/>
      <c r="F733" s="12"/>
      <c r="G733" s="13"/>
      <c r="H733" s="13"/>
      <c r="I733" s="13"/>
      <c r="J733" s="13"/>
    </row>
    <row r="734" spans="2:10" ht="12.75" customHeight="1" x14ac:dyDescent="0.2">
      <c r="B734" s="10"/>
      <c r="C734" s="11"/>
      <c r="D734" s="10"/>
      <c r="E734" s="12"/>
      <c r="F734" s="12"/>
      <c r="G734" s="13"/>
      <c r="H734" s="13"/>
      <c r="I734" s="13"/>
      <c r="J734" s="13"/>
    </row>
    <row r="735" spans="2:10" ht="12.75" customHeight="1" x14ac:dyDescent="0.2">
      <c r="B735" s="10"/>
      <c r="C735" s="11"/>
      <c r="D735" s="10"/>
      <c r="E735" s="12"/>
      <c r="F735" s="12"/>
      <c r="G735" s="13"/>
      <c r="H735" s="13"/>
      <c r="I735" s="13"/>
      <c r="J735" s="13"/>
    </row>
    <row r="736" spans="2:10" ht="12.75" customHeight="1" x14ac:dyDescent="0.2">
      <c r="B736" s="10"/>
      <c r="C736" s="11"/>
      <c r="D736" s="10"/>
      <c r="E736" s="12"/>
      <c r="F736" s="12"/>
      <c r="G736" s="13"/>
      <c r="H736" s="13"/>
      <c r="I736" s="13"/>
      <c r="J736" s="13"/>
    </row>
    <row r="737" spans="2:10" ht="12.75" customHeight="1" x14ac:dyDescent="0.2">
      <c r="B737" s="10"/>
      <c r="C737" s="11"/>
      <c r="D737" s="10"/>
      <c r="E737" s="12"/>
      <c r="F737" s="12"/>
      <c r="G737" s="13"/>
      <c r="H737" s="13"/>
      <c r="I737" s="13"/>
      <c r="J737" s="13"/>
    </row>
    <row r="738" spans="2:10" ht="12.75" customHeight="1" x14ac:dyDescent="0.2">
      <c r="B738" s="10"/>
      <c r="C738" s="11"/>
      <c r="D738" s="10"/>
      <c r="E738" s="12"/>
      <c r="F738" s="12"/>
      <c r="G738" s="13"/>
      <c r="H738" s="13"/>
      <c r="I738" s="13"/>
      <c r="J738" s="13"/>
    </row>
    <row r="739" spans="2:10" ht="12.75" customHeight="1" x14ac:dyDescent="0.2">
      <c r="B739" s="10"/>
      <c r="C739" s="11"/>
      <c r="D739" s="10"/>
      <c r="E739" s="12"/>
      <c r="F739" s="12"/>
      <c r="G739" s="13"/>
      <c r="H739" s="13"/>
      <c r="I739" s="13"/>
      <c r="J739" s="13"/>
    </row>
    <row r="740" spans="2:10" ht="12.75" customHeight="1" x14ac:dyDescent="0.2">
      <c r="B740" s="10"/>
      <c r="C740" s="11"/>
      <c r="D740" s="10"/>
      <c r="E740" s="12"/>
      <c r="F740" s="12"/>
      <c r="G740" s="13"/>
      <c r="H740" s="13"/>
      <c r="I740" s="13"/>
      <c r="J740" s="13"/>
    </row>
    <row r="741" spans="2:10" ht="12.75" customHeight="1" x14ac:dyDescent="0.2">
      <c r="B741" s="10"/>
      <c r="C741" s="11"/>
      <c r="D741" s="10"/>
      <c r="E741" s="12"/>
      <c r="F741" s="12"/>
      <c r="G741" s="13"/>
      <c r="H741" s="13"/>
      <c r="I741" s="13"/>
      <c r="J741" s="13"/>
    </row>
    <row r="742" spans="2:10" ht="12.75" customHeight="1" x14ac:dyDescent="0.2">
      <c r="B742" s="10"/>
      <c r="C742" s="11"/>
      <c r="D742" s="10"/>
      <c r="E742" s="12"/>
      <c r="F742" s="12"/>
      <c r="G742" s="13"/>
      <c r="H742" s="13"/>
      <c r="I742" s="13"/>
      <c r="J742" s="13"/>
    </row>
    <row r="743" spans="2:10" ht="12.75" customHeight="1" x14ac:dyDescent="0.2">
      <c r="B743" s="10"/>
      <c r="C743" s="11"/>
      <c r="D743" s="10"/>
      <c r="E743" s="12"/>
      <c r="F743" s="12"/>
      <c r="G743" s="13"/>
      <c r="H743" s="13"/>
      <c r="I743" s="13"/>
      <c r="J743" s="13"/>
    </row>
    <row r="744" spans="2:10" ht="12.75" customHeight="1" x14ac:dyDescent="0.2">
      <c r="B744" s="10"/>
      <c r="C744" s="11"/>
      <c r="D744" s="10"/>
      <c r="E744" s="12"/>
      <c r="F744" s="12"/>
      <c r="G744" s="13"/>
      <c r="H744" s="13"/>
      <c r="I744" s="13"/>
      <c r="J744" s="13"/>
    </row>
    <row r="745" spans="2:10" ht="12.75" customHeight="1" x14ac:dyDescent="0.2">
      <c r="B745" s="10"/>
      <c r="C745" s="11"/>
      <c r="D745" s="10"/>
      <c r="E745" s="12"/>
      <c r="F745" s="12"/>
      <c r="G745" s="13"/>
      <c r="H745" s="13"/>
      <c r="I745" s="13"/>
      <c r="J745" s="13"/>
    </row>
    <row r="746" spans="2:10" ht="12.75" customHeight="1" x14ac:dyDescent="0.2">
      <c r="B746" s="10"/>
      <c r="C746" s="11"/>
      <c r="D746" s="10"/>
      <c r="E746" s="12"/>
      <c r="F746" s="12"/>
      <c r="G746" s="13"/>
      <c r="H746" s="13"/>
      <c r="I746" s="13"/>
      <c r="J746" s="13"/>
    </row>
    <row r="747" spans="2:10" ht="12.75" customHeight="1" x14ac:dyDescent="0.2">
      <c r="B747" s="10"/>
      <c r="C747" s="11"/>
      <c r="D747" s="10"/>
      <c r="E747" s="12"/>
      <c r="F747" s="12"/>
      <c r="G747" s="13"/>
      <c r="H747" s="13"/>
      <c r="I747" s="13"/>
      <c r="J747" s="13"/>
    </row>
    <row r="748" spans="2:10" ht="12.75" customHeight="1" x14ac:dyDescent="0.2">
      <c r="B748" s="10"/>
      <c r="C748" s="11"/>
      <c r="D748" s="10"/>
      <c r="E748" s="12"/>
      <c r="F748" s="12"/>
      <c r="G748" s="13"/>
      <c r="H748" s="13"/>
      <c r="I748" s="13"/>
      <c r="J748" s="13"/>
    </row>
    <row r="749" spans="2:10" ht="12.75" customHeight="1" x14ac:dyDescent="0.2">
      <c r="B749" s="10"/>
      <c r="C749" s="11"/>
      <c r="D749" s="10"/>
      <c r="E749" s="12"/>
      <c r="F749" s="12"/>
      <c r="G749" s="13"/>
      <c r="H749" s="13"/>
      <c r="I749" s="13"/>
      <c r="J749" s="13"/>
    </row>
    <row r="750" spans="2:10" ht="12.75" customHeight="1" x14ac:dyDescent="0.2">
      <c r="B750" s="10"/>
      <c r="C750" s="11"/>
      <c r="D750" s="10"/>
      <c r="E750" s="12"/>
      <c r="F750" s="12"/>
      <c r="G750" s="13"/>
      <c r="H750" s="13"/>
      <c r="I750" s="13"/>
      <c r="J750" s="13"/>
    </row>
    <row r="751" spans="2:10" ht="12.75" customHeight="1" x14ac:dyDescent="0.2">
      <c r="B751" s="10"/>
      <c r="C751" s="11"/>
      <c r="D751" s="10"/>
      <c r="E751" s="12"/>
      <c r="F751" s="12"/>
      <c r="G751" s="13"/>
      <c r="H751" s="13"/>
      <c r="I751" s="13"/>
      <c r="J751" s="13"/>
    </row>
    <row r="752" spans="2:10" ht="12.75" customHeight="1" x14ac:dyDescent="0.2">
      <c r="B752" s="10"/>
      <c r="C752" s="11"/>
      <c r="D752" s="10"/>
      <c r="E752" s="12"/>
      <c r="F752" s="12"/>
      <c r="G752" s="13"/>
      <c r="H752" s="13"/>
      <c r="I752" s="13"/>
      <c r="J752" s="13"/>
    </row>
    <row r="753" spans="2:10" ht="12.75" customHeight="1" x14ac:dyDescent="0.2">
      <c r="B753" s="10"/>
      <c r="C753" s="11"/>
      <c r="D753" s="10"/>
      <c r="E753" s="12"/>
      <c r="F753" s="12"/>
      <c r="G753" s="13"/>
      <c r="H753" s="13"/>
      <c r="I753" s="13"/>
      <c r="J753" s="13"/>
    </row>
    <row r="754" spans="2:10" ht="12.75" customHeight="1" x14ac:dyDescent="0.2">
      <c r="B754" s="10"/>
      <c r="C754" s="11"/>
      <c r="D754" s="10"/>
      <c r="E754" s="12"/>
      <c r="F754" s="12"/>
      <c r="G754" s="13"/>
      <c r="H754" s="13"/>
      <c r="I754" s="13"/>
      <c r="J754" s="13"/>
    </row>
    <row r="755" spans="2:10" ht="12.75" customHeight="1" x14ac:dyDescent="0.2">
      <c r="B755" s="10"/>
      <c r="C755" s="11"/>
      <c r="D755" s="10"/>
      <c r="E755" s="12"/>
      <c r="F755" s="12"/>
      <c r="G755" s="13"/>
      <c r="H755" s="13"/>
      <c r="I755" s="13"/>
      <c r="J755" s="13"/>
    </row>
    <row r="756" spans="2:10" ht="12.75" customHeight="1" x14ac:dyDescent="0.2">
      <c r="B756" s="10"/>
      <c r="C756" s="11"/>
      <c r="D756" s="10"/>
      <c r="E756" s="12"/>
      <c r="F756" s="12"/>
      <c r="G756" s="13"/>
      <c r="H756" s="13"/>
      <c r="I756" s="13"/>
      <c r="J756" s="13"/>
    </row>
    <row r="757" spans="2:10" ht="12.75" customHeight="1" x14ac:dyDescent="0.2">
      <c r="B757" s="10"/>
      <c r="C757" s="11"/>
      <c r="D757" s="10"/>
      <c r="E757" s="12"/>
      <c r="F757" s="12"/>
      <c r="G757" s="13"/>
      <c r="H757" s="13"/>
      <c r="I757" s="13"/>
      <c r="J757" s="13"/>
    </row>
    <row r="758" spans="2:10" ht="12.75" customHeight="1" x14ac:dyDescent="0.2">
      <c r="B758" s="10"/>
      <c r="C758" s="11"/>
      <c r="D758" s="10"/>
      <c r="E758" s="12"/>
      <c r="F758" s="12"/>
      <c r="G758" s="13"/>
      <c r="H758" s="13"/>
      <c r="I758" s="13"/>
      <c r="J758" s="13"/>
    </row>
    <row r="759" spans="2:10" ht="12.75" customHeight="1" x14ac:dyDescent="0.2">
      <c r="B759" s="10"/>
      <c r="C759" s="11"/>
      <c r="D759" s="10"/>
      <c r="E759" s="12"/>
      <c r="F759" s="12"/>
      <c r="G759" s="13"/>
      <c r="H759" s="13"/>
      <c r="I759" s="13"/>
      <c r="J759" s="13"/>
    </row>
    <row r="760" spans="2:10" ht="12.75" customHeight="1" x14ac:dyDescent="0.2">
      <c r="B760" s="10"/>
      <c r="C760" s="11"/>
      <c r="D760" s="10"/>
      <c r="E760" s="12"/>
      <c r="F760" s="12"/>
      <c r="G760" s="13"/>
      <c r="H760" s="13"/>
      <c r="I760" s="13"/>
      <c r="J760" s="13"/>
    </row>
    <row r="761" spans="2:10" ht="12.75" customHeight="1" x14ac:dyDescent="0.2">
      <c r="B761" s="10"/>
      <c r="C761" s="11"/>
      <c r="D761" s="10"/>
      <c r="E761" s="12"/>
      <c r="F761" s="12"/>
      <c r="G761" s="13"/>
      <c r="H761" s="13"/>
      <c r="I761" s="13"/>
      <c r="J761" s="13"/>
    </row>
    <row r="762" spans="2:10" ht="12.75" customHeight="1" x14ac:dyDescent="0.2">
      <c r="B762" s="10"/>
      <c r="C762" s="11"/>
      <c r="D762" s="10"/>
      <c r="E762" s="12"/>
      <c r="F762" s="12"/>
      <c r="G762" s="13"/>
      <c r="H762" s="13"/>
      <c r="I762" s="13"/>
      <c r="J762" s="13"/>
    </row>
    <row r="763" spans="2:10" ht="12.75" customHeight="1" x14ac:dyDescent="0.2">
      <c r="B763" s="10"/>
      <c r="C763" s="11"/>
      <c r="D763" s="10"/>
      <c r="E763" s="12"/>
      <c r="F763" s="12"/>
      <c r="G763" s="13"/>
      <c r="H763" s="13"/>
      <c r="I763" s="13"/>
      <c r="J763" s="13"/>
    </row>
    <row r="764" spans="2:10" ht="12.75" customHeight="1" x14ac:dyDescent="0.2">
      <c r="B764" s="10"/>
      <c r="C764" s="11"/>
      <c r="D764" s="10"/>
      <c r="E764" s="12"/>
      <c r="F764" s="12"/>
      <c r="G764" s="13"/>
      <c r="H764" s="13"/>
      <c r="I764" s="13"/>
      <c r="J764" s="13"/>
    </row>
    <row r="765" spans="2:10" ht="12.75" customHeight="1" x14ac:dyDescent="0.2">
      <c r="B765" s="10"/>
      <c r="C765" s="11"/>
      <c r="D765" s="10"/>
      <c r="E765" s="12"/>
      <c r="F765" s="12"/>
      <c r="G765" s="13"/>
      <c r="H765" s="13"/>
      <c r="I765" s="13"/>
      <c r="J765" s="13"/>
    </row>
    <row r="766" spans="2:10" ht="12.75" customHeight="1" x14ac:dyDescent="0.2">
      <c r="B766" s="10"/>
      <c r="C766" s="11"/>
      <c r="D766" s="10"/>
      <c r="E766" s="12"/>
      <c r="F766" s="12"/>
      <c r="G766" s="13"/>
      <c r="H766" s="13"/>
      <c r="I766" s="13"/>
      <c r="J766" s="13"/>
    </row>
    <row r="767" spans="2:10" ht="12.75" customHeight="1" x14ac:dyDescent="0.2">
      <c r="B767" s="10"/>
      <c r="C767" s="11"/>
      <c r="D767" s="10"/>
      <c r="E767" s="12"/>
      <c r="F767" s="12"/>
      <c r="G767" s="13"/>
      <c r="H767" s="13"/>
      <c r="I767" s="13"/>
      <c r="J767" s="13"/>
    </row>
    <row r="768" spans="2:10" ht="12.75" customHeight="1" x14ac:dyDescent="0.2">
      <c r="B768" s="10"/>
      <c r="C768" s="11"/>
      <c r="D768" s="10"/>
      <c r="E768" s="12"/>
      <c r="F768" s="12"/>
      <c r="G768" s="13"/>
      <c r="H768" s="13"/>
      <c r="I768" s="13"/>
      <c r="J768" s="13"/>
    </row>
    <row r="769" spans="2:10" ht="12.75" customHeight="1" x14ac:dyDescent="0.2">
      <c r="B769" s="10"/>
      <c r="C769" s="11"/>
      <c r="D769" s="10"/>
      <c r="E769" s="12"/>
      <c r="F769" s="12"/>
      <c r="G769" s="13"/>
      <c r="H769" s="13"/>
      <c r="I769" s="13"/>
      <c r="J769" s="13"/>
    </row>
    <row r="770" spans="2:10" ht="12.75" customHeight="1" x14ac:dyDescent="0.2">
      <c r="B770" s="10"/>
      <c r="C770" s="11"/>
      <c r="D770" s="10"/>
      <c r="E770" s="12"/>
      <c r="F770" s="12"/>
      <c r="G770" s="13"/>
      <c r="H770" s="13"/>
      <c r="I770" s="13"/>
      <c r="J770" s="13"/>
    </row>
    <row r="771" spans="2:10" ht="12.75" customHeight="1" x14ac:dyDescent="0.2">
      <c r="B771" s="10"/>
      <c r="C771" s="11"/>
      <c r="D771" s="10"/>
      <c r="E771" s="12"/>
      <c r="F771" s="12"/>
      <c r="G771" s="13"/>
      <c r="H771" s="13"/>
      <c r="I771" s="13"/>
      <c r="J771" s="13"/>
    </row>
    <row r="772" spans="2:10" ht="12.75" customHeight="1" x14ac:dyDescent="0.2">
      <c r="B772" s="10"/>
      <c r="C772" s="11"/>
      <c r="D772" s="10"/>
      <c r="E772" s="12"/>
      <c r="F772" s="12"/>
      <c r="G772" s="13"/>
      <c r="H772" s="13"/>
      <c r="I772" s="13"/>
      <c r="J772" s="13"/>
    </row>
    <row r="773" spans="2:10" ht="12.75" customHeight="1" x14ac:dyDescent="0.2">
      <c r="B773" s="10"/>
      <c r="C773" s="11"/>
      <c r="D773" s="10"/>
      <c r="E773" s="12"/>
      <c r="F773" s="12"/>
      <c r="G773" s="13"/>
      <c r="H773" s="13"/>
      <c r="I773" s="13"/>
      <c r="J773" s="13"/>
    </row>
    <row r="774" spans="2:10" ht="12.75" customHeight="1" x14ac:dyDescent="0.2">
      <c r="B774" s="10"/>
      <c r="C774" s="11"/>
      <c r="D774" s="10"/>
      <c r="E774" s="12"/>
      <c r="F774" s="12"/>
      <c r="G774" s="13"/>
      <c r="H774" s="13"/>
      <c r="I774" s="13"/>
      <c r="J774" s="13"/>
    </row>
    <row r="775" spans="2:10" ht="12.75" customHeight="1" x14ac:dyDescent="0.2">
      <c r="B775" s="10"/>
      <c r="C775" s="11"/>
      <c r="D775" s="10"/>
      <c r="E775" s="12"/>
      <c r="F775" s="12"/>
      <c r="G775" s="13"/>
      <c r="H775" s="13"/>
      <c r="I775" s="13"/>
      <c r="J775" s="13"/>
    </row>
    <row r="776" spans="2:10" ht="12.75" customHeight="1" x14ac:dyDescent="0.2">
      <c r="B776" s="10"/>
      <c r="C776" s="11"/>
      <c r="D776" s="10"/>
      <c r="E776" s="12"/>
      <c r="F776" s="12"/>
      <c r="G776" s="13"/>
      <c r="H776" s="13"/>
      <c r="I776" s="13"/>
      <c r="J776" s="13"/>
    </row>
    <row r="777" spans="2:10" ht="12.75" customHeight="1" x14ac:dyDescent="0.2">
      <c r="B777" s="10"/>
      <c r="C777" s="11"/>
      <c r="D777" s="10"/>
      <c r="E777" s="12"/>
      <c r="F777" s="12"/>
      <c r="G777" s="13"/>
      <c r="H777" s="13"/>
      <c r="I777" s="13"/>
      <c r="J777" s="13"/>
    </row>
    <row r="778" spans="2:10" ht="12.75" customHeight="1" x14ac:dyDescent="0.2">
      <c r="B778" s="10"/>
      <c r="C778" s="11"/>
      <c r="D778" s="10"/>
      <c r="E778" s="12"/>
      <c r="F778" s="12"/>
      <c r="G778" s="13"/>
      <c r="H778" s="13"/>
      <c r="I778" s="13"/>
      <c r="J778" s="13"/>
    </row>
    <row r="779" spans="2:10" ht="12.75" customHeight="1" x14ac:dyDescent="0.2">
      <c r="B779" s="10"/>
      <c r="C779" s="11"/>
      <c r="D779" s="10"/>
      <c r="E779" s="12"/>
      <c r="F779" s="12"/>
      <c r="G779" s="13"/>
      <c r="H779" s="13"/>
      <c r="I779" s="13"/>
      <c r="J779" s="13"/>
    </row>
    <row r="780" spans="2:10" ht="12.75" customHeight="1" x14ac:dyDescent="0.2">
      <c r="B780" s="10"/>
      <c r="C780" s="11"/>
      <c r="D780" s="10"/>
      <c r="E780" s="12"/>
      <c r="F780" s="12"/>
      <c r="G780" s="13"/>
      <c r="H780" s="13"/>
      <c r="I780" s="13"/>
      <c r="J780" s="13"/>
    </row>
    <row r="781" spans="2:10" ht="12.75" customHeight="1" x14ac:dyDescent="0.2">
      <c r="B781" s="10"/>
      <c r="C781" s="11"/>
      <c r="D781" s="10"/>
      <c r="E781" s="12"/>
      <c r="F781" s="12"/>
      <c r="G781" s="13"/>
      <c r="H781" s="13"/>
      <c r="I781" s="13"/>
      <c r="J781" s="13"/>
    </row>
    <row r="782" spans="2:10" ht="12.75" customHeight="1" x14ac:dyDescent="0.2">
      <c r="B782" s="10"/>
      <c r="C782" s="11"/>
      <c r="D782" s="10"/>
      <c r="E782" s="12"/>
      <c r="F782" s="12"/>
      <c r="G782" s="13"/>
      <c r="H782" s="13"/>
      <c r="I782" s="13"/>
      <c r="J782" s="13"/>
    </row>
    <row r="783" spans="2:10" ht="12.75" customHeight="1" x14ac:dyDescent="0.2">
      <c r="B783" s="10"/>
      <c r="C783" s="11"/>
      <c r="D783" s="10"/>
      <c r="E783" s="12"/>
      <c r="F783" s="12"/>
      <c r="G783" s="13"/>
      <c r="H783" s="13"/>
      <c r="I783" s="13"/>
      <c r="J783" s="13"/>
    </row>
    <row r="784" spans="2:10" ht="12.75" customHeight="1" x14ac:dyDescent="0.2">
      <c r="B784" s="10"/>
      <c r="C784" s="11"/>
      <c r="D784" s="10"/>
      <c r="E784" s="12"/>
      <c r="F784" s="12"/>
      <c r="G784" s="13"/>
      <c r="H784" s="13"/>
      <c r="I784" s="13"/>
      <c r="J784" s="13"/>
    </row>
    <row r="785" spans="2:10" ht="12.75" customHeight="1" x14ac:dyDescent="0.2">
      <c r="B785" s="10"/>
      <c r="C785" s="11"/>
      <c r="D785" s="10"/>
      <c r="E785" s="12"/>
      <c r="F785" s="12"/>
      <c r="G785" s="13"/>
      <c r="H785" s="13"/>
      <c r="I785" s="13"/>
      <c r="J785" s="13"/>
    </row>
    <row r="786" spans="2:10" ht="12.75" customHeight="1" x14ac:dyDescent="0.2">
      <c r="B786" s="10"/>
      <c r="C786" s="11"/>
      <c r="D786" s="10"/>
      <c r="E786" s="12"/>
      <c r="F786" s="12"/>
      <c r="G786" s="13"/>
      <c r="H786" s="13"/>
      <c r="I786" s="13"/>
      <c r="J786" s="13"/>
    </row>
    <row r="787" spans="2:10" ht="12.75" customHeight="1" x14ac:dyDescent="0.2">
      <c r="B787" s="10"/>
      <c r="C787" s="11"/>
      <c r="D787" s="10"/>
      <c r="E787" s="12"/>
      <c r="F787" s="12"/>
      <c r="G787" s="13"/>
      <c r="H787" s="13"/>
      <c r="I787" s="13"/>
      <c r="J787" s="13"/>
    </row>
    <row r="788" spans="2:10" ht="12.75" customHeight="1" x14ac:dyDescent="0.2">
      <c r="B788" s="10"/>
      <c r="C788" s="11"/>
      <c r="D788" s="10"/>
      <c r="E788" s="12"/>
      <c r="F788" s="12"/>
      <c r="G788" s="13"/>
      <c r="H788" s="13"/>
      <c r="I788" s="13"/>
      <c r="J788" s="13"/>
    </row>
    <row r="789" spans="2:10" ht="12.75" customHeight="1" x14ac:dyDescent="0.2">
      <c r="B789" s="10"/>
      <c r="C789" s="11"/>
      <c r="D789" s="10"/>
      <c r="E789" s="12"/>
      <c r="F789" s="12"/>
      <c r="G789" s="13"/>
      <c r="H789" s="13"/>
      <c r="I789" s="13"/>
      <c r="J789" s="13"/>
    </row>
    <row r="790" spans="2:10" ht="12.75" customHeight="1" x14ac:dyDescent="0.2">
      <c r="B790" s="10"/>
      <c r="C790" s="11"/>
      <c r="D790" s="10"/>
      <c r="E790" s="12"/>
      <c r="F790" s="12"/>
      <c r="G790" s="13"/>
      <c r="H790" s="13"/>
      <c r="I790" s="13"/>
      <c r="J790" s="13"/>
    </row>
    <row r="791" spans="2:10" ht="12.75" customHeight="1" x14ac:dyDescent="0.2">
      <c r="B791" s="10"/>
      <c r="C791" s="11"/>
      <c r="D791" s="10"/>
      <c r="E791" s="12"/>
      <c r="F791" s="12"/>
      <c r="G791" s="13"/>
      <c r="H791" s="13"/>
      <c r="I791" s="13"/>
      <c r="J791" s="13"/>
    </row>
    <row r="792" spans="2:10" ht="12.75" customHeight="1" x14ac:dyDescent="0.2">
      <c r="B792" s="10"/>
      <c r="C792" s="11"/>
      <c r="D792" s="10"/>
      <c r="E792" s="12"/>
      <c r="F792" s="12"/>
      <c r="G792" s="13"/>
      <c r="H792" s="13"/>
      <c r="I792" s="13"/>
      <c r="J792" s="13"/>
    </row>
    <row r="793" spans="2:10" ht="12.75" customHeight="1" x14ac:dyDescent="0.2">
      <c r="B793" s="10"/>
      <c r="C793" s="11"/>
      <c r="D793" s="10"/>
      <c r="E793" s="12"/>
      <c r="F793" s="12"/>
      <c r="G793" s="13"/>
      <c r="H793" s="13"/>
      <c r="I793" s="13"/>
      <c r="J793" s="13"/>
    </row>
    <row r="794" spans="2:10" ht="12.75" customHeight="1" x14ac:dyDescent="0.2">
      <c r="B794" s="10"/>
      <c r="C794" s="11"/>
      <c r="D794" s="10"/>
      <c r="E794" s="12"/>
      <c r="F794" s="12"/>
      <c r="G794" s="13"/>
      <c r="H794" s="13"/>
      <c r="I794" s="13"/>
      <c r="J794" s="13"/>
    </row>
    <row r="795" spans="2:10" ht="12.75" customHeight="1" x14ac:dyDescent="0.2">
      <c r="B795" s="10"/>
      <c r="C795" s="11"/>
      <c r="D795" s="10"/>
      <c r="E795" s="12"/>
      <c r="F795" s="12"/>
      <c r="G795" s="13"/>
      <c r="H795" s="13"/>
      <c r="I795" s="13"/>
      <c r="J795" s="13"/>
    </row>
    <row r="796" spans="2:10" ht="12.75" customHeight="1" x14ac:dyDescent="0.2">
      <c r="B796" s="10"/>
      <c r="C796" s="11"/>
      <c r="D796" s="10"/>
      <c r="E796" s="12"/>
      <c r="F796" s="12"/>
      <c r="G796" s="13"/>
      <c r="H796" s="13"/>
      <c r="I796" s="13"/>
      <c r="J796" s="13"/>
    </row>
    <row r="797" spans="2:10" ht="12.75" customHeight="1" x14ac:dyDescent="0.2">
      <c r="B797" s="10"/>
      <c r="C797" s="11"/>
      <c r="D797" s="10"/>
      <c r="E797" s="12"/>
      <c r="F797" s="12"/>
      <c r="G797" s="13"/>
      <c r="H797" s="13"/>
      <c r="I797" s="13"/>
      <c r="J797" s="13"/>
    </row>
    <row r="798" spans="2:10" ht="12.75" customHeight="1" x14ac:dyDescent="0.2">
      <c r="B798" s="10"/>
      <c r="C798" s="11"/>
      <c r="D798" s="10"/>
      <c r="E798" s="12"/>
      <c r="F798" s="12"/>
      <c r="G798" s="13"/>
      <c r="H798" s="13"/>
      <c r="I798" s="13"/>
      <c r="J798" s="13"/>
    </row>
    <row r="799" spans="2:10" ht="12.75" customHeight="1" x14ac:dyDescent="0.2">
      <c r="B799" s="10"/>
      <c r="C799" s="11"/>
      <c r="D799" s="10"/>
      <c r="E799" s="12"/>
      <c r="F799" s="12"/>
      <c r="G799" s="13"/>
      <c r="H799" s="13"/>
      <c r="I799" s="13"/>
      <c r="J799" s="13"/>
    </row>
    <row r="800" spans="2:10" ht="12.75" customHeight="1" x14ac:dyDescent="0.2">
      <c r="B800" s="10"/>
      <c r="C800" s="11"/>
      <c r="D800" s="10"/>
      <c r="E800" s="12"/>
      <c r="F800" s="12"/>
      <c r="G800" s="13"/>
      <c r="H800" s="13"/>
      <c r="I800" s="13"/>
      <c r="J800" s="13"/>
    </row>
    <row r="801" spans="2:10" ht="12.75" customHeight="1" x14ac:dyDescent="0.2">
      <c r="B801" s="10"/>
      <c r="C801" s="11"/>
      <c r="D801" s="10"/>
      <c r="E801" s="12"/>
      <c r="F801" s="12"/>
      <c r="G801" s="13"/>
      <c r="H801" s="13"/>
      <c r="I801" s="13"/>
      <c r="J801" s="13"/>
    </row>
    <row r="802" spans="2:10" ht="12.75" customHeight="1" x14ac:dyDescent="0.2">
      <c r="B802" s="10"/>
      <c r="C802" s="11"/>
      <c r="D802" s="10"/>
      <c r="E802" s="12"/>
      <c r="F802" s="12"/>
      <c r="G802" s="13"/>
      <c r="H802" s="13"/>
      <c r="I802" s="13"/>
      <c r="J802" s="13"/>
    </row>
    <row r="803" spans="2:10" ht="12.75" customHeight="1" x14ac:dyDescent="0.2">
      <c r="B803" s="10"/>
      <c r="C803" s="11"/>
      <c r="D803" s="10"/>
      <c r="E803" s="12"/>
      <c r="F803" s="12"/>
      <c r="G803" s="13"/>
      <c r="H803" s="13"/>
      <c r="I803" s="13"/>
      <c r="J803" s="13"/>
    </row>
    <row r="804" spans="2:10" ht="12.75" customHeight="1" x14ac:dyDescent="0.2">
      <c r="B804" s="10"/>
      <c r="C804" s="11"/>
      <c r="D804" s="10"/>
      <c r="E804" s="12"/>
      <c r="F804" s="12"/>
      <c r="G804" s="13"/>
      <c r="H804" s="13"/>
      <c r="I804" s="13"/>
      <c r="J804" s="13"/>
    </row>
    <row r="805" spans="2:10" ht="12.75" customHeight="1" x14ac:dyDescent="0.2">
      <c r="B805" s="10"/>
      <c r="C805" s="11"/>
      <c r="D805" s="10"/>
      <c r="E805" s="12"/>
      <c r="F805" s="12"/>
      <c r="G805" s="13"/>
      <c r="H805" s="13"/>
      <c r="I805" s="13"/>
      <c r="J805" s="13"/>
    </row>
    <row r="806" spans="2:10" ht="12.75" customHeight="1" x14ac:dyDescent="0.2">
      <c r="B806" s="10"/>
      <c r="C806" s="11"/>
      <c r="D806" s="10"/>
      <c r="E806" s="12"/>
      <c r="F806" s="12"/>
      <c r="G806" s="13"/>
      <c r="H806" s="13"/>
      <c r="I806" s="13"/>
      <c r="J806" s="13"/>
    </row>
    <row r="807" spans="2:10" ht="12.75" customHeight="1" x14ac:dyDescent="0.2">
      <c r="B807" s="10"/>
      <c r="C807" s="11"/>
      <c r="D807" s="10"/>
      <c r="E807" s="12"/>
      <c r="F807" s="12"/>
      <c r="G807" s="13"/>
      <c r="H807" s="13"/>
      <c r="I807" s="13"/>
      <c r="J807" s="13"/>
    </row>
    <row r="808" spans="2:10" ht="12.75" customHeight="1" x14ac:dyDescent="0.2">
      <c r="B808" s="10"/>
      <c r="C808" s="11"/>
      <c r="D808" s="10"/>
      <c r="E808" s="12"/>
      <c r="F808" s="12"/>
      <c r="G808" s="13"/>
      <c r="H808" s="13"/>
      <c r="I808" s="13"/>
      <c r="J808" s="13"/>
    </row>
    <row r="809" spans="2:10" ht="12.75" customHeight="1" x14ac:dyDescent="0.2">
      <c r="B809" s="10"/>
      <c r="C809" s="11"/>
      <c r="D809" s="10"/>
      <c r="E809" s="12"/>
      <c r="F809" s="12"/>
      <c r="G809" s="13"/>
      <c r="H809" s="13"/>
      <c r="I809" s="13"/>
      <c r="J809" s="13"/>
    </row>
    <row r="810" spans="2:10" ht="12.75" customHeight="1" x14ac:dyDescent="0.2">
      <c r="B810" s="10"/>
      <c r="C810" s="11"/>
      <c r="D810" s="10"/>
      <c r="E810" s="12"/>
      <c r="F810" s="12"/>
      <c r="G810" s="13"/>
      <c r="H810" s="13"/>
      <c r="I810" s="13"/>
      <c r="J810" s="13"/>
    </row>
    <row r="811" spans="2:10" ht="12.75" customHeight="1" x14ac:dyDescent="0.2">
      <c r="B811" s="10"/>
      <c r="C811" s="11"/>
      <c r="D811" s="10"/>
      <c r="E811" s="12"/>
      <c r="F811" s="12"/>
      <c r="G811" s="13"/>
      <c r="H811" s="13"/>
      <c r="I811" s="13"/>
      <c r="J811" s="13"/>
    </row>
    <row r="812" spans="2:10" ht="12.75" customHeight="1" x14ac:dyDescent="0.2">
      <c r="B812" s="10"/>
      <c r="C812" s="11"/>
      <c r="D812" s="10"/>
      <c r="E812" s="12"/>
      <c r="F812" s="12"/>
      <c r="G812" s="13"/>
      <c r="H812" s="13"/>
      <c r="I812" s="13"/>
      <c r="J812" s="13"/>
    </row>
    <row r="813" spans="2:10" ht="12.75" customHeight="1" x14ac:dyDescent="0.2">
      <c r="B813" s="10"/>
      <c r="C813" s="11"/>
      <c r="D813" s="10"/>
      <c r="E813" s="12"/>
      <c r="F813" s="12"/>
      <c r="G813" s="13"/>
      <c r="H813" s="13"/>
      <c r="I813" s="13"/>
      <c r="J813" s="13"/>
    </row>
    <row r="814" spans="2:10" ht="12.75" customHeight="1" x14ac:dyDescent="0.2">
      <c r="B814" s="10"/>
      <c r="C814" s="11"/>
      <c r="D814" s="10"/>
      <c r="E814" s="12"/>
      <c r="F814" s="12"/>
      <c r="G814" s="13"/>
      <c r="H814" s="13"/>
      <c r="I814" s="13"/>
      <c r="J814" s="13"/>
    </row>
    <row r="815" spans="2:10" ht="12.75" customHeight="1" x14ac:dyDescent="0.2">
      <c r="B815" s="10"/>
      <c r="C815" s="11"/>
      <c r="D815" s="10"/>
      <c r="E815" s="12"/>
      <c r="F815" s="12"/>
      <c r="G815" s="13"/>
      <c r="H815" s="13"/>
      <c r="I815" s="13"/>
      <c r="J815" s="13"/>
    </row>
    <row r="816" spans="2:10" ht="12.75" customHeight="1" x14ac:dyDescent="0.2">
      <c r="B816" s="10"/>
      <c r="C816" s="11"/>
      <c r="D816" s="10"/>
      <c r="E816" s="12"/>
      <c r="F816" s="12"/>
      <c r="G816" s="13"/>
      <c r="H816" s="13"/>
      <c r="I816" s="13"/>
      <c r="J816" s="13"/>
    </row>
    <row r="817" spans="2:10" ht="12.75" customHeight="1" x14ac:dyDescent="0.2">
      <c r="B817" s="10"/>
      <c r="C817" s="11"/>
      <c r="D817" s="10"/>
      <c r="E817" s="12"/>
      <c r="F817" s="12"/>
      <c r="G817" s="13"/>
      <c r="H817" s="13"/>
      <c r="I817" s="13"/>
      <c r="J817" s="13"/>
    </row>
    <row r="818" spans="2:10" ht="12.75" customHeight="1" x14ac:dyDescent="0.2">
      <c r="B818" s="10"/>
      <c r="C818" s="11"/>
      <c r="D818" s="10"/>
      <c r="E818" s="12"/>
      <c r="F818" s="12"/>
      <c r="G818" s="13"/>
      <c r="H818" s="13"/>
      <c r="I818" s="13"/>
      <c r="J818" s="13"/>
    </row>
    <row r="819" spans="2:10" ht="12.75" customHeight="1" x14ac:dyDescent="0.2">
      <c r="B819" s="10"/>
      <c r="C819" s="11"/>
      <c r="D819" s="10"/>
      <c r="E819" s="12"/>
      <c r="F819" s="12"/>
      <c r="G819" s="13"/>
      <c r="H819" s="13"/>
      <c r="I819" s="13"/>
      <c r="J819" s="13"/>
    </row>
    <row r="820" spans="2:10" ht="12.75" customHeight="1" x14ac:dyDescent="0.2">
      <c r="B820" s="10"/>
      <c r="C820" s="11"/>
      <c r="D820" s="10"/>
      <c r="E820" s="12"/>
      <c r="F820" s="12"/>
      <c r="G820" s="13"/>
      <c r="H820" s="13"/>
      <c r="I820" s="13"/>
      <c r="J820" s="13"/>
    </row>
    <row r="821" spans="2:10" ht="12.75" customHeight="1" x14ac:dyDescent="0.2">
      <c r="B821" s="10"/>
      <c r="C821" s="11"/>
      <c r="D821" s="10"/>
      <c r="E821" s="12"/>
      <c r="F821" s="12"/>
      <c r="G821" s="13"/>
      <c r="H821" s="13"/>
      <c r="I821" s="13"/>
      <c r="J821" s="13"/>
    </row>
    <row r="822" spans="2:10" ht="12.75" customHeight="1" x14ac:dyDescent="0.2">
      <c r="B822" s="10"/>
      <c r="C822" s="11"/>
      <c r="D822" s="10"/>
      <c r="E822" s="12"/>
      <c r="F822" s="12"/>
      <c r="G822" s="13"/>
      <c r="H822" s="13"/>
      <c r="I822" s="13"/>
      <c r="J822" s="13"/>
    </row>
    <row r="823" spans="2:10" ht="12.75" customHeight="1" x14ac:dyDescent="0.2">
      <c r="B823" s="10"/>
      <c r="C823" s="11"/>
      <c r="D823" s="10"/>
      <c r="E823" s="12"/>
      <c r="F823" s="12"/>
      <c r="G823" s="13"/>
      <c r="H823" s="13"/>
      <c r="I823" s="13"/>
      <c r="J823" s="13"/>
    </row>
    <row r="824" spans="2:10" ht="12.75" customHeight="1" x14ac:dyDescent="0.2">
      <c r="B824" s="10"/>
      <c r="C824" s="11"/>
      <c r="D824" s="10"/>
      <c r="E824" s="12"/>
      <c r="F824" s="12"/>
      <c r="G824" s="13"/>
      <c r="H824" s="13"/>
      <c r="I824" s="13"/>
      <c r="J824" s="13"/>
    </row>
    <row r="825" spans="2:10" ht="12.75" customHeight="1" x14ac:dyDescent="0.2">
      <c r="B825" s="10"/>
      <c r="C825" s="11"/>
      <c r="D825" s="10"/>
      <c r="E825" s="12"/>
      <c r="F825" s="12"/>
      <c r="G825" s="13"/>
      <c r="H825" s="13"/>
      <c r="I825" s="13"/>
      <c r="J825" s="13"/>
    </row>
    <row r="826" spans="2:10" ht="12.75" customHeight="1" x14ac:dyDescent="0.2">
      <c r="B826" s="10"/>
      <c r="C826" s="11"/>
      <c r="D826" s="10"/>
      <c r="E826" s="12"/>
      <c r="F826" s="12"/>
      <c r="G826" s="13"/>
      <c r="H826" s="13"/>
      <c r="I826" s="13"/>
      <c r="J826" s="13"/>
    </row>
    <row r="827" spans="2:10" ht="12.75" customHeight="1" x14ac:dyDescent="0.2">
      <c r="B827" s="10"/>
      <c r="C827" s="11"/>
      <c r="D827" s="10"/>
      <c r="E827" s="12"/>
      <c r="F827" s="12"/>
      <c r="G827" s="13"/>
      <c r="H827" s="13"/>
      <c r="I827" s="13"/>
      <c r="J827" s="13"/>
    </row>
    <row r="828" spans="2:10" ht="12.75" customHeight="1" x14ac:dyDescent="0.2">
      <c r="B828" s="10"/>
      <c r="C828" s="11"/>
      <c r="D828" s="10"/>
      <c r="E828" s="12"/>
      <c r="F828" s="12"/>
      <c r="G828" s="13"/>
      <c r="H828" s="13"/>
      <c r="I828" s="13"/>
      <c r="J828" s="13"/>
    </row>
    <row r="829" spans="2:10" ht="12.75" customHeight="1" x14ac:dyDescent="0.2">
      <c r="B829" s="10"/>
      <c r="C829" s="11"/>
      <c r="D829" s="10"/>
      <c r="E829" s="12"/>
      <c r="F829" s="12"/>
      <c r="G829" s="13"/>
      <c r="H829" s="13"/>
      <c r="I829" s="13"/>
      <c r="J829" s="13"/>
    </row>
    <row r="830" spans="2:10" ht="12.75" customHeight="1" x14ac:dyDescent="0.2">
      <c r="B830" s="10"/>
      <c r="C830" s="11"/>
      <c r="D830" s="10"/>
      <c r="E830" s="12"/>
      <c r="F830" s="12"/>
      <c r="G830" s="13"/>
      <c r="H830" s="13"/>
      <c r="I830" s="13"/>
      <c r="J830" s="13"/>
    </row>
    <row r="831" spans="2:10" ht="12.75" customHeight="1" x14ac:dyDescent="0.2">
      <c r="B831" s="10"/>
      <c r="C831" s="11"/>
      <c r="D831" s="10"/>
      <c r="E831" s="12"/>
      <c r="F831" s="12"/>
      <c r="G831" s="13"/>
      <c r="H831" s="13"/>
      <c r="I831" s="13"/>
      <c r="J831" s="13"/>
    </row>
    <row r="832" spans="2:10" ht="12.75" customHeight="1" x14ac:dyDescent="0.2">
      <c r="B832" s="10"/>
      <c r="C832" s="11"/>
      <c r="D832" s="10"/>
      <c r="E832" s="12"/>
      <c r="F832" s="12"/>
      <c r="G832" s="13"/>
      <c r="H832" s="13"/>
      <c r="I832" s="13"/>
      <c r="J832" s="13"/>
    </row>
    <row r="833" spans="2:10" ht="12.75" customHeight="1" x14ac:dyDescent="0.2">
      <c r="B833" s="10"/>
      <c r="C833" s="11"/>
      <c r="D833" s="10"/>
      <c r="E833" s="12"/>
      <c r="F833" s="12"/>
      <c r="G833" s="13"/>
      <c r="H833" s="13"/>
      <c r="I833" s="13"/>
      <c r="J833" s="13"/>
    </row>
    <row r="834" spans="2:10" ht="12.75" customHeight="1" x14ac:dyDescent="0.2">
      <c r="B834" s="10"/>
      <c r="C834" s="11"/>
      <c r="D834" s="10"/>
      <c r="E834" s="12"/>
      <c r="F834" s="12"/>
      <c r="G834" s="13"/>
      <c r="H834" s="13"/>
      <c r="I834" s="13"/>
      <c r="J834" s="13"/>
    </row>
    <row r="835" spans="2:10" ht="12.75" customHeight="1" x14ac:dyDescent="0.2">
      <c r="B835" s="10"/>
      <c r="C835" s="11"/>
      <c r="D835" s="10"/>
      <c r="E835" s="12"/>
      <c r="F835" s="12"/>
      <c r="G835" s="13"/>
      <c r="H835" s="13"/>
      <c r="I835" s="13"/>
      <c r="J835" s="13"/>
    </row>
    <row r="836" spans="2:10" ht="12.75" customHeight="1" x14ac:dyDescent="0.2">
      <c r="B836" s="10"/>
      <c r="C836" s="11"/>
      <c r="D836" s="10"/>
      <c r="E836" s="12"/>
      <c r="F836" s="12"/>
      <c r="G836" s="13"/>
      <c r="H836" s="13"/>
      <c r="I836" s="13"/>
      <c r="J836" s="13"/>
    </row>
    <row r="837" spans="2:10" ht="12.75" customHeight="1" x14ac:dyDescent="0.2">
      <c r="B837" s="10"/>
      <c r="C837" s="11"/>
      <c r="D837" s="10"/>
      <c r="E837" s="12"/>
      <c r="F837" s="12"/>
      <c r="G837" s="13"/>
      <c r="H837" s="13"/>
      <c r="I837" s="13"/>
      <c r="J837" s="13"/>
    </row>
    <row r="838" spans="2:10" ht="12.75" customHeight="1" x14ac:dyDescent="0.2">
      <c r="B838" s="10"/>
      <c r="C838" s="11"/>
      <c r="D838" s="10"/>
      <c r="E838" s="12"/>
      <c r="F838" s="12"/>
      <c r="G838" s="13"/>
      <c r="H838" s="13"/>
      <c r="I838" s="13"/>
      <c r="J838" s="13"/>
    </row>
    <row r="839" spans="2:10" ht="12.75" customHeight="1" x14ac:dyDescent="0.2">
      <c r="B839" s="10"/>
      <c r="C839" s="11"/>
      <c r="D839" s="10"/>
      <c r="E839" s="12"/>
      <c r="F839" s="12"/>
      <c r="G839" s="13"/>
      <c r="H839" s="13"/>
      <c r="I839" s="13"/>
      <c r="J839" s="13"/>
    </row>
    <row r="840" spans="2:10" ht="12.75" customHeight="1" x14ac:dyDescent="0.2">
      <c r="B840" s="10"/>
      <c r="C840" s="11"/>
      <c r="D840" s="10"/>
      <c r="E840" s="12"/>
      <c r="F840" s="12"/>
      <c r="G840" s="13"/>
      <c r="H840" s="13"/>
      <c r="I840" s="13"/>
      <c r="J840" s="13"/>
    </row>
    <row r="841" spans="2:10" ht="12.75" customHeight="1" x14ac:dyDescent="0.2">
      <c r="B841" s="10"/>
      <c r="C841" s="11"/>
      <c r="D841" s="10"/>
      <c r="E841" s="12"/>
      <c r="F841" s="12"/>
      <c r="G841" s="13"/>
      <c r="H841" s="13"/>
      <c r="I841" s="13"/>
      <c r="J841" s="13"/>
    </row>
    <row r="842" spans="2:10" ht="12.75" customHeight="1" x14ac:dyDescent="0.2">
      <c r="B842" s="10"/>
      <c r="C842" s="11"/>
      <c r="D842" s="10"/>
      <c r="E842" s="12"/>
      <c r="F842" s="12"/>
      <c r="G842" s="13"/>
      <c r="H842" s="13"/>
      <c r="I842" s="13"/>
      <c r="J842" s="13"/>
    </row>
    <row r="843" spans="2:10" ht="12.75" customHeight="1" x14ac:dyDescent="0.2">
      <c r="B843" s="10"/>
      <c r="C843" s="11"/>
      <c r="D843" s="10"/>
      <c r="E843" s="12"/>
      <c r="F843" s="12"/>
      <c r="G843" s="13"/>
      <c r="H843" s="13"/>
      <c r="I843" s="13"/>
      <c r="J843" s="13"/>
    </row>
    <row r="844" spans="2:10" ht="12.75" customHeight="1" x14ac:dyDescent="0.2">
      <c r="B844" s="10"/>
      <c r="C844" s="11"/>
      <c r="D844" s="10"/>
      <c r="E844" s="12"/>
      <c r="F844" s="12"/>
      <c r="G844" s="13"/>
      <c r="H844" s="13"/>
      <c r="I844" s="13"/>
      <c r="J844" s="13"/>
    </row>
    <row r="845" spans="2:10" ht="12.75" customHeight="1" x14ac:dyDescent="0.2">
      <c r="B845" s="10"/>
      <c r="C845" s="11"/>
      <c r="D845" s="10"/>
      <c r="E845" s="12"/>
      <c r="F845" s="12"/>
      <c r="G845" s="13"/>
      <c r="H845" s="13"/>
      <c r="I845" s="13"/>
      <c r="J845" s="13"/>
    </row>
    <row r="846" spans="2:10" ht="12.75" customHeight="1" x14ac:dyDescent="0.2">
      <c r="B846" s="10"/>
      <c r="C846" s="11"/>
      <c r="D846" s="10"/>
      <c r="E846" s="12"/>
      <c r="F846" s="12"/>
      <c r="G846" s="13"/>
      <c r="H846" s="13"/>
      <c r="I846" s="13"/>
      <c r="J846" s="13"/>
    </row>
    <row r="847" spans="2:10" ht="12.75" customHeight="1" x14ac:dyDescent="0.2">
      <c r="B847" s="10"/>
      <c r="C847" s="11"/>
      <c r="D847" s="10"/>
      <c r="E847" s="12"/>
      <c r="F847" s="12"/>
      <c r="G847" s="13"/>
      <c r="H847" s="13"/>
      <c r="I847" s="13"/>
      <c r="J847" s="13"/>
    </row>
    <row r="848" spans="2:10" ht="12.75" customHeight="1" x14ac:dyDescent="0.2">
      <c r="B848" s="10"/>
      <c r="C848" s="11"/>
      <c r="D848" s="10"/>
      <c r="E848" s="12"/>
      <c r="F848" s="12"/>
      <c r="G848" s="13"/>
      <c r="H848" s="13"/>
      <c r="I848" s="13"/>
      <c r="J848" s="13"/>
    </row>
    <row r="849" spans="2:10" ht="12.75" customHeight="1" x14ac:dyDescent="0.2">
      <c r="B849" s="10"/>
      <c r="C849" s="11"/>
      <c r="D849" s="10"/>
      <c r="E849" s="12"/>
      <c r="F849" s="12"/>
      <c r="G849" s="13"/>
      <c r="H849" s="13"/>
      <c r="I849" s="13"/>
      <c r="J849" s="13"/>
    </row>
    <row r="850" spans="2:10" ht="12.75" customHeight="1" x14ac:dyDescent="0.2">
      <c r="B850" s="10"/>
      <c r="C850" s="11"/>
      <c r="D850" s="10"/>
      <c r="E850" s="12"/>
      <c r="F850" s="12"/>
      <c r="G850" s="13"/>
      <c r="H850" s="13"/>
      <c r="I850" s="13"/>
      <c r="J850" s="13"/>
    </row>
    <row r="851" spans="2:10" ht="12.75" customHeight="1" x14ac:dyDescent="0.2">
      <c r="B851" s="10"/>
      <c r="C851" s="11"/>
      <c r="D851" s="10"/>
      <c r="E851" s="12"/>
      <c r="F851" s="12"/>
      <c r="G851" s="13"/>
      <c r="H851" s="13"/>
      <c r="I851" s="13"/>
      <c r="J851" s="13"/>
    </row>
    <row r="852" spans="2:10" ht="12.75" customHeight="1" x14ac:dyDescent="0.2">
      <c r="B852" s="10"/>
      <c r="C852" s="11"/>
      <c r="D852" s="10"/>
      <c r="E852" s="12"/>
      <c r="F852" s="12"/>
      <c r="G852" s="13"/>
      <c r="H852" s="13"/>
      <c r="I852" s="13"/>
      <c r="J852" s="13"/>
    </row>
    <row r="853" spans="2:10" ht="12.75" customHeight="1" x14ac:dyDescent="0.2">
      <c r="B853" s="10"/>
      <c r="C853" s="11"/>
      <c r="D853" s="10"/>
      <c r="E853" s="12"/>
      <c r="F853" s="12"/>
      <c r="G853" s="13"/>
      <c r="H853" s="13"/>
      <c r="I853" s="13"/>
      <c r="J853" s="13"/>
    </row>
    <row r="854" spans="2:10" ht="12.75" customHeight="1" x14ac:dyDescent="0.2">
      <c r="B854" s="10"/>
      <c r="C854" s="11"/>
      <c r="D854" s="10"/>
      <c r="E854" s="12"/>
      <c r="F854" s="12"/>
      <c r="G854" s="13"/>
      <c r="H854" s="13"/>
      <c r="I854" s="13"/>
      <c r="J854" s="13"/>
    </row>
    <row r="855" spans="2:10" ht="12.75" customHeight="1" x14ac:dyDescent="0.2">
      <c r="B855" s="10"/>
      <c r="C855" s="11"/>
      <c r="D855" s="10"/>
      <c r="E855" s="12"/>
      <c r="F855" s="12"/>
      <c r="G855" s="13"/>
      <c r="H855" s="13"/>
      <c r="I855" s="13"/>
      <c r="J855" s="13"/>
    </row>
    <row r="856" spans="2:10" ht="12.75" customHeight="1" x14ac:dyDescent="0.2">
      <c r="B856" s="10"/>
      <c r="C856" s="11"/>
      <c r="D856" s="10"/>
      <c r="E856" s="12"/>
      <c r="F856" s="12"/>
      <c r="G856" s="13"/>
      <c r="H856" s="13"/>
      <c r="I856" s="13"/>
      <c r="J856" s="13"/>
    </row>
    <row r="857" spans="2:10" ht="12.75" customHeight="1" x14ac:dyDescent="0.2">
      <c r="B857" s="10"/>
      <c r="C857" s="11"/>
      <c r="D857" s="10"/>
      <c r="E857" s="12"/>
      <c r="F857" s="12"/>
      <c r="G857" s="13"/>
      <c r="H857" s="13"/>
      <c r="I857" s="13"/>
      <c r="J857" s="13"/>
    </row>
    <row r="858" spans="2:10" ht="12.75" customHeight="1" x14ac:dyDescent="0.2">
      <c r="B858" s="10"/>
      <c r="C858" s="11"/>
      <c r="D858" s="10"/>
      <c r="E858" s="12"/>
      <c r="F858" s="12"/>
      <c r="G858" s="13"/>
      <c r="H858" s="13"/>
      <c r="I858" s="13"/>
      <c r="J858" s="13"/>
    </row>
    <row r="859" spans="2:10" ht="12.75" customHeight="1" x14ac:dyDescent="0.2">
      <c r="B859" s="10"/>
      <c r="C859" s="11"/>
      <c r="D859" s="10"/>
      <c r="E859" s="12"/>
      <c r="F859" s="12"/>
      <c r="G859" s="13"/>
      <c r="H859" s="13"/>
      <c r="I859" s="13"/>
      <c r="J859" s="13"/>
    </row>
    <row r="860" spans="2:10" ht="12.75" customHeight="1" x14ac:dyDescent="0.2">
      <c r="B860" s="10"/>
      <c r="C860" s="11"/>
      <c r="D860" s="10"/>
      <c r="E860" s="12"/>
      <c r="F860" s="12"/>
      <c r="G860" s="13"/>
      <c r="H860" s="13"/>
      <c r="I860" s="13"/>
      <c r="J860" s="13"/>
    </row>
    <row r="861" spans="2:10" ht="12.75" customHeight="1" x14ac:dyDescent="0.2">
      <c r="B861" s="10"/>
      <c r="C861" s="11"/>
      <c r="D861" s="10"/>
      <c r="E861" s="12"/>
      <c r="F861" s="12"/>
      <c r="G861" s="13"/>
      <c r="H861" s="13"/>
      <c r="I861" s="13"/>
      <c r="J861" s="13"/>
    </row>
    <row r="862" spans="2:10" ht="12.75" customHeight="1" x14ac:dyDescent="0.2">
      <c r="B862" s="10"/>
      <c r="C862" s="11"/>
      <c r="D862" s="10"/>
      <c r="E862" s="12"/>
      <c r="F862" s="12"/>
      <c r="G862" s="13"/>
      <c r="H862" s="13"/>
      <c r="I862" s="13"/>
      <c r="J862" s="13"/>
    </row>
    <row r="863" spans="2:10" ht="12.75" customHeight="1" x14ac:dyDescent="0.2">
      <c r="B863" s="10"/>
      <c r="C863" s="11"/>
      <c r="D863" s="10"/>
      <c r="E863" s="12"/>
      <c r="F863" s="12"/>
      <c r="G863" s="13"/>
      <c r="H863" s="13"/>
      <c r="I863" s="13"/>
      <c r="J863" s="13"/>
    </row>
    <row r="864" spans="2:10" ht="12.75" customHeight="1" x14ac:dyDescent="0.2">
      <c r="B864" s="10"/>
      <c r="C864" s="11"/>
      <c r="D864" s="10"/>
      <c r="E864" s="12"/>
      <c r="F864" s="12"/>
      <c r="G864" s="13"/>
      <c r="H864" s="13"/>
      <c r="I864" s="13"/>
      <c r="J864" s="13"/>
    </row>
    <row r="865" spans="2:10" ht="12.75" customHeight="1" x14ac:dyDescent="0.2">
      <c r="B865" s="10"/>
      <c r="C865" s="11"/>
      <c r="D865" s="10"/>
      <c r="E865" s="12"/>
      <c r="F865" s="12"/>
      <c r="G865" s="13"/>
      <c r="H865" s="13"/>
      <c r="I865" s="13"/>
      <c r="J865" s="13"/>
    </row>
    <row r="866" spans="2:10" ht="12.75" customHeight="1" x14ac:dyDescent="0.2">
      <c r="B866" s="10"/>
      <c r="C866" s="11"/>
      <c r="D866" s="10"/>
      <c r="E866" s="12"/>
      <c r="F866" s="12"/>
      <c r="G866" s="13"/>
      <c r="H866" s="13"/>
      <c r="I866" s="13"/>
      <c r="J866" s="13"/>
    </row>
    <row r="867" spans="2:10" ht="12.75" customHeight="1" x14ac:dyDescent="0.2">
      <c r="B867" s="10"/>
      <c r="C867" s="11"/>
      <c r="D867" s="10"/>
      <c r="E867" s="12"/>
      <c r="F867" s="12"/>
      <c r="G867" s="13"/>
      <c r="H867" s="13"/>
      <c r="I867" s="13"/>
      <c r="J867" s="13"/>
    </row>
    <row r="868" spans="2:10" ht="12.75" customHeight="1" x14ac:dyDescent="0.2">
      <c r="B868" s="10"/>
      <c r="C868" s="11"/>
      <c r="D868" s="10"/>
      <c r="E868" s="12"/>
      <c r="F868" s="12"/>
      <c r="G868" s="13"/>
      <c r="H868" s="13"/>
      <c r="I868" s="13"/>
      <c r="J868" s="13"/>
    </row>
    <row r="869" spans="2:10" ht="12.75" customHeight="1" x14ac:dyDescent="0.2">
      <c r="B869" s="10"/>
      <c r="C869" s="11"/>
      <c r="D869" s="10"/>
      <c r="E869" s="12"/>
      <c r="F869" s="12"/>
      <c r="G869" s="13"/>
      <c r="H869" s="13"/>
      <c r="I869" s="13"/>
      <c r="J869" s="13"/>
    </row>
    <row r="870" spans="2:10" ht="12.75" customHeight="1" x14ac:dyDescent="0.2">
      <c r="B870" s="10"/>
      <c r="C870" s="11"/>
      <c r="D870" s="10"/>
      <c r="E870" s="12"/>
      <c r="F870" s="12"/>
      <c r="G870" s="13"/>
      <c r="H870" s="13"/>
      <c r="I870" s="13"/>
      <c r="J870" s="13"/>
    </row>
    <row r="871" spans="2:10" ht="12.75" customHeight="1" x14ac:dyDescent="0.2">
      <c r="B871" s="10"/>
      <c r="C871" s="11"/>
      <c r="D871" s="10"/>
      <c r="E871" s="12"/>
      <c r="F871" s="12"/>
      <c r="G871" s="13"/>
      <c r="H871" s="13"/>
      <c r="I871" s="13"/>
      <c r="J871" s="13"/>
    </row>
    <row r="872" spans="2:10" ht="12.75" customHeight="1" x14ac:dyDescent="0.2">
      <c r="B872" s="10"/>
      <c r="C872" s="11"/>
      <c r="D872" s="10"/>
      <c r="E872" s="12"/>
      <c r="F872" s="12"/>
      <c r="G872" s="13"/>
      <c r="H872" s="13"/>
      <c r="I872" s="13"/>
      <c r="J872" s="13"/>
    </row>
    <row r="873" spans="2:10" ht="12.75" customHeight="1" x14ac:dyDescent="0.2">
      <c r="B873" s="10"/>
      <c r="C873" s="11"/>
      <c r="D873" s="10"/>
      <c r="E873" s="12"/>
      <c r="F873" s="12"/>
      <c r="G873" s="13"/>
      <c r="H873" s="13"/>
      <c r="I873" s="13"/>
      <c r="J873" s="13"/>
    </row>
    <row r="874" spans="2:10" ht="12.75" customHeight="1" x14ac:dyDescent="0.2">
      <c r="B874" s="10"/>
      <c r="C874" s="11"/>
      <c r="D874" s="10"/>
      <c r="E874" s="12"/>
      <c r="F874" s="12"/>
      <c r="G874" s="13"/>
      <c r="H874" s="13"/>
      <c r="I874" s="13"/>
      <c r="J874" s="13"/>
    </row>
    <row r="875" spans="2:10" ht="12.75" customHeight="1" x14ac:dyDescent="0.2">
      <c r="B875" s="10"/>
      <c r="C875" s="11"/>
      <c r="D875" s="10"/>
      <c r="E875" s="12"/>
      <c r="F875" s="12"/>
      <c r="G875" s="13"/>
      <c r="H875" s="13"/>
      <c r="I875" s="13"/>
      <c r="J875" s="13"/>
    </row>
    <row r="876" spans="2:10" ht="12.75" customHeight="1" x14ac:dyDescent="0.2">
      <c r="B876" s="10"/>
      <c r="C876" s="11"/>
      <c r="D876" s="10"/>
      <c r="E876" s="12"/>
      <c r="F876" s="12"/>
      <c r="G876" s="13"/>
      <c r="H876" s="13"/>
      <c r="I876" s="13"/>
      <c r="J876" s="13"/>
    </row>
    <row r="877" spans="2:10" ht="12.75" customHeight="1" x14ac:dyDescent="0.2">
      <c r="B877" s="10"/>
      <c r="C877" s="11"/>
      <c r="D877" s="10"/>
      <c r="E877" s="12"/>
      <c r="F877" s="12"/>
      <c r="G877" s="13"/>
      <c r="H877" s="13"/>
      <c r="I877" s="13"/>
      <c r="J877" s="13"/>
    </row>
    <row r="878" spans="2:10" ht="12.75" customHeight="1" x14ac:dyDescent="0.2">
      <c r="B878" s="10"/>
      <c r="C878" s="11"/>
      <c r="D878" s="10"/>
      <c r="E878" s="12"/>
      <c r="F878" s="12"/>
      <c r="G878" s="13"/>
      <c r="H878" s="13"/>
      <c r="I878" s="13"/>
      <c r="J878" s="13"/>
    </row>
    <row r="879" spans="2:10" ht="12.75" customHeight="1" x14ac:dyDescent="0.2">
      <c r="B879" s="10"/>
      <c r="C879" s="11"/>
      <c r="D879" s="10"/>
      <c r="E879" s="12"/>
      <c r="F879" s="12"/>
      <c r="G879" s="13"/>
      <c r="H879" s="13"/>
      <c r="I879" s="13"/>
      <c r="J879" s="13"/>
    </row>
    <row r="880" spans="2:10" ht="12.75" customHeight="1" x14ac:dyDescent="0.2">
      <c r="B880" s="10"/>
      <c r="C880" s="11"/>
      <c r="D880" s="10"/>
      <c r="E880" s="12"/>
      <c r="F880" s="12"/>
      <c r="G880" s="13"/>
      <c r="H880" s="13"/>
      <c r="I880" s="13"/>
      <c r="J880" s="13"/>
    </row>
    <row r="881" spans="2:10" ht="12.75" customHeight="1" x14ac:dyDescent="0.2">
      <c r="B881" s="10"/>
      <c r="C881" s="11"/>
      <c r="D881" s="10"/>
      <c r="E881" s="12"/>
      <c r="F881" s="12"/>
      <c r="G881" s="13"/>
      <c r="H881" s="13"/>
      <c r="I881" s="13"/>
      <c r="J881" s="13"/>
    </row>
    <row r="882" spans="2:10" ht="12.75" customHeight="1" x14ac:dyDescent="0.2">
      <c r="B882" s="10"/>
      <c r="C882" s="11"/>
      <c r="D882" s="10"/>
      <c r="E882" s="12"/>
      <c r="F882" s="12"/>
      <c r="G882" s="13"/>
      <c r="H882" s="13"/>
      <c r="I882" s="13"/>
      <c r="J882" s="13"/>
    </row>
    <row r="883" spans="2:10" ht="12.75" customHeight="1" x14ac:dyDescent="0.2">
      <c r="B883" s="10"/>
      <c r="C883" s="11"/>
      <c r="D883" s="10"/>
      <c r="E883" s="12"/>
      <c r="F883" s="12"/>
      <c r="G883" s="13"/>
      <c r="H883" s="13"/>
      <c r="I883" s="13"/>
      <c r="J883" s="13"/>
    </row>
    <row r="884" spans="2:10" ht="12.75" customHeight="1" x14ac:dyDescent="0.2">
      <c r="B884" s="10"/>
      <c r="C884" s="11"/>
      <c r="D884" s="10"/>
      <c r="E884" s="12"/>
      <c r="F884" s="12"/>
      <c r="G884" s="13"/>
      <c r="H884" s="13"/>
      <c r="I884" s="13"/>
      <c r="J884" s="13"/>
    </row>
    <row r="885" spans="2:10" ht="12.75" customHeight="1" x14ac:dyDescent="0.2">
      <c r="B885" s="10"/>
      <c r="C885" s="11"/>
      <c r="D885" s="10"/>
      <c r="E885" s="12"/>
      <c r="F885" s="12"/>
      <c r="G885" s="13"/>
      <c r="H885" s="13"/>
      <c r="I885" s="13"/>
      <c r="J885" s="13"/>
    </row>
    <row r="886" spans="2:10" ht="12.75" customHeight="1" x14ac:dyDescent="0.2">
      <c r="B886" s="10"/>
      <c r="C886" s="11"/>
      <c r="D886" s="10"/>
      <c r="E886" s="12"/>
      <c r="F886" s="12"/>
      <c r="G886" s="13"/>
      <c r="H886" s="13"/>
      <c r="I886" s="13"/>
      <c r="J886" s="13"/>
    </row>
    <row r="887" spans="2:10" ht="12.75" customHeight="1" x14ac:dyDescent="0.2">
      <c r="B887" s="10"/>
      <c r="C887" s="11"/>
      <c r="D887" s="10"/>
      <c r="E887" s="12"/>
      <c r="F887" s="12"/>
      <c r="G887" s="13"/>
      <c r="H887" s="13"/>
      <c r="I887" s="13"/>
      <c r="J887" s="13"/>
    </row>
    <row r="888" spans="2:10" ht="12.75" customHeight="1" x14ac:dyDescent="0.2">
      <c r="B888" s="10"/>
      <c r="C888" s="11"/>
      <c r="D888" s="10"/>
      <c r="E888" s="12"/>
      <c r="F888" s="12"/>
      <c r="G888" s="13"/>
      <c r="H888" s="13"/>
      <c r="I888" s="13"/>
      <c r="J888" s="13"/>
    </row>
    <row r="889" spans="2:10" ht="12.75" customHeight="1" x14ac:dyDescent="0.2">
      <c r="B889" s="10"/>
      <c r="C889" s="11"/>
      <c r="D889" s="10"/>
      <c r="E889" s="12"/>
      <c r="F889" s="12"/>
      <c r="G889" s="13"/>
      <c r="H889" s="13"/>
      <c r="I889" s="13"/>
      <c r="J889" s="13"/>
    </row>
    <row r="890" spans="2:10" ht="12.75" customHeight="1" x14ac:dyDescent="0.2">
      <c r="B890" s="10"/>
      <c r="C890" s="11"/>
      <c r="D890" s="10"/>
      <c r="E890" s="12"/>
      <c r="F890" s="12"/>
      <c r="G890" s="13"/>
      <c r="H890" s="13"/>
      <c r="I890" s="13"/>
      <c r="J890" s="13"/>
    </row>
    <row r="891" spans="2:10" ht="12.75" customHeight="1" x14ac:dyDescent="0.2">
      <c r="B891" s="10"/>
      <c r="C891" s="11"/>
      <c r="D891" s="10"/>
      <c r="E891" s="12"/>
      <c r="F891" s="12"/>
      <c r="G891" s="13"/>
      <c r="H891" s="13"/>
      <c r="I891" s="13"/>
      <c r="J891" s="13"/>
    </row>
    <row r="892" spans="2:10" ht="12.75" customHeight="1" x14ac:dyDescent="0.2">
      <c r="B892" s="10"/>
      <c r="C892" s="11"/>
      <c r="D892" s="10"/>
      <c r="E892" s="12"/>
      <c r="F892" s="12"/>
      <c r="G892" s="13"/>
      <c r="H892" s="13"/>
      <c r="I892" s="13"/>
      <c r="J892" s="13"/>
    </row>
    <row r="893" spans="2:10" ht="12.75" customHeight="1" x14ac:dyDescent="0.2">
      <c r="B893" s="10"/>
      <c r="C893" s="11"/>
      <c r="D893" s="10"/>
      <c r="E893" s="12"/>
      <c r="F893" s="12"/>
      <c r="G893" s="13"/>
      <c r="H893" s="13"/>
      <c r="I893" s="13"/>
      <c r="J893" s="13"/>
    </row>
    <row r="894" spans="2:10" ht="12.75" customHeight="1" x14ac:dyDescent="0.2">
      <c r="B894" s="10"/>
      <c r="C894" s="11"/>
      <c r="D894" s="10"/>
      <c r="E894" s="12"/>
      <c r="F894" s="12"/>
      <c r="G894" s="13"/>
      <c r="H894" s="13"/>
      <c r="I894" s="13"/>
      <c r="J894" s="13"/>
    </row>
    <row r="895" spans="2:10" ht="12.75" customHeight="1" x14ac:dyDescent="0.2">
      <c r="B895" s="10"/>
      <c r="C895" s="11"/>
      <c r="D895" s="10"/>
      <c r="E895" s="12"/>
      <c r="F895" s="12"/>
      <c r="G895" s="13"/>
      <c r="H895" s="13"/>
      <c r="I895" s="13"/>
      <c r="J895" s="13"/>
    </row>
    <row r="896" spans="2:10" ht="12.75" customHeight="1" x14ac:dyDescent="0.2">
      <c r="B896" s="10"/>
      <c r="C896" s="11"/>
      <c r="D896" s="10"/>
      <c r="E896" s="12"/>
      <c r="F896" s="12"/>
      <c r="G896" s="13"/>
      <c r="H896" s="13"/>
      <c r="I896" s="13"/>
      <c r="J896" s="13"/>
    </row>
    <row r="897" spans="2:10" ht="12.75" customHeight="1" x14ac:dyDescent="0.2">
      <c r="B897" s="10"/>
      <c r="C897" s="11"/>
      <c r="D897" s="10"/>
      <c r="E897" s="12"/>
      <c r="F897" s="12"/>
      <c r="G897" s="13"/>
      <c r="H897" s="13"/>
      <c r="I897" s="13"/>
      <c r="J897" s="13"/>
    </row>
    <row r="898" spans="2:10" ht="12.75" customHeight="1" x14ac:dyDescent="0.2">
      <c r="B898" s="10"/>
      <c r="C898" s="11"/>
      <c r="D898" s="10"/>
      <c r="E898" s="12"/>
      <c r="F898" s="12"/>
      <c r="G898" s="13"/>
      <c r="H898" s="13"/>
      <c r="I898" s="13"/>
      <c r="J898" s="13"/>
    </row>
    <row r="899" spans="2:10" ht="12.75" customHeight="1" x14ac:dyDescent="0.2">
      <c r="B899" s="10"/>
      <c r="C899" s="11"/>
      <c r="D899" s="10"/>
      <c r="E899" s="12"/>
      <c r="F899" s="12"/>
      <c r="G899" s="13"/>
      <c r="H899" s="13"/>
      <c r="I899" s="13"/>
      <c r="J899" s="13"/>
    </row>
    <row r="900" spans="2:10" ht="12.75" customHeight="1" x14ac:dyDescent="0.2">
      <c r="B900" s="10"/>
      <c r="C900" s="11"/>
      <c r="D900" s="10"/>
      <c r="E900" s="12"/>
      <c r="F900" s="12"/>
      <c r="G900" s="13"/>
      <c r="H900" s="13"/>
      <c r="I900" s="13"/>
      <c r="J900" s="13"/>
    </row>
    <row r="901" spans="2:10" ht="12.75" customHeight="1" x14ac:dyDescent="0.2">
      <c r="B901" s="10"/>
      <c r="C901" s="11"/>
      <c r="D901" s="10"/>
      <c r="E901" s="12"/>
      <c r="F901" s="12"/>
      <c r="G901" s="13"/>
      <c r="H901" s="13"/>
      <c r="I901" s="13"/>
      <c r="J901" s="13"/>
    </row>
    <row r="902" spans="2:10" ht="12.75" customHeight="1" x14ac:dyDescent="0.2">
      <c r="B902" s="10"/>
      <c r="C902" s="11"/>
      <c r="D902" s="10"/>
      <c r="E902" s="12"/>
      <c r="F902" s="12"/>
      <c r="G902" s="13"/>
      <c r="H902" s="13"/>
      <c r="I902" s="13"/>
      <c r="J902" s="13"/>
    </row>
    <row r="903" spans="2:10" ht="12.75" customHeight="1" x14ac:dyDescent="0.2">
      <c r="B903" s="10"/>
      <c r="C903" s="11"/>
      <c r="D903" s="10"/>
      <c r="E903" s="12"/>
      <c r="F903" s="12"/>
      <c r="G903" s="13"/>
      <c r="H903" s="13"/>
      <c r="I903" s="13"/>
      <c r="J903" s="13"/>
    </row>
    <row r="904" spans="2:10" ht="12.75" customHeight="1" x14ac:dyDescent="0.2">
      <c r="B904" s="10"/>
      <c r="C904" s="11"/>
      <c r="D904" s="10"/>
      <c r="E904" s="12"/>
      <c r="F904" s="12"/>
      <c r="G904" s="13"/>
      <c r="H904" s="13"/>
      <c r="I904" s="13"/>
      <c r="J904" s="13"/>
    </row>
    <row r="905" spans="2:10" ht="12.75" customHeight="1" x14ac:dyDescent="0.2">
      <c r="B905" s="10"/>
      <c r="C905" s="11"/>
      <c r="D905" s="10"/>
      <c r="E905" s="12"/>
      <c r="F905" s="12"/>
      <c r="G905" s="13"/>
      <c r="H905" s="13"/>
      <c r="I905" s="13"/>
      <c r="J905" s="13"/>
    </row>
    <row r="906" spans="2:10" ht="12.75" customHeight="1" x14ac:dyDescent="0.2">
      <c r="B906" s="10"/>
      <c r="C906" s="11"/>
      <c r="D906" s="10"/>
      <c r="E906" s="12"/>
      <c r="F906" s="12"/>
      <c r="G906" s="13"/>
      <c r="H906" s="13"/>
      <c r="I906" s="13"/>
      <c r="J906" s="13"/>
    </row>
    <row r="907" spans="2:10" ht="12.75" customHeight="1" x14ac:dyDescent="0.2">
      <c r="B907" s="10"/>
      <c r="C907" s="11"/>
      <c r="D907" s="10"/>
      <c r="E907" s="12"/>
      <c r="F907" s="12"/>
      <c r="G907" s="13"/>
      <c r="H907" s="13"/>
      <c r="I907" s="13"/>
      <c r="J907" s="13"/>
    </row>
    <row r="908" spans="2:10" ht="12.75" customHeight="1" x14ac:dyDescent="0.2">
      <c r="B908" s="10"/>
      <c r="C908" s="11"/>
      <c r="D908" s="10"/>
      <c r="E908" s="12"/>
      <c r="F908" s="12"/>
      <c r="G908" s="13"/>
      <c r="H908" s="13"/>
      <c r="I908" s="13"/>
      <c r="J908" s="13"/>
    </row>
    <row r="909" spans="2:10" ht="12.75" customHeight="1" x14ac:dyDescent="0.2">
      <c r="B909" s="10"/>
      <c r="C909" s="11"/>
      <c r="D909" s="10"/>
      <c r="E909" s="12"/>
      <c r="F909" s="12"/>
      <c r="G909" s="13"/>
      <c r="H909" s="13"/>
      <c r="I909" s="13"/>
      <c r="J909" s="13"/>
    </row>
    <row r="910" spans="2:10" ht="12.75" customHeight="1" x14ac:dyDescent="0.2">
      <c r="B910" s="10"/>
      <c r="C910" s="11"/>
      <c r="D910" s="10"/>
      <c r="E910" s="12"/>
      <c r="F910" s="12"/>
      <c r="G910" s="13"/>
      <c r="H910" s="13"/>
      <c r="I910" s="13"/>
      <c r="J910" s="13"/>
    </row>
    <row r="911" spans="2:10" ht="12.75" customHeight="1" x14ac:dyDescent="0.2">
      <c r="B911" s="10"/>
      <c r="C911" s="11"/>
      <c r="D911" s="10"/>
      <c r="E911" s="12"/>
      <c r="F911" s="12"/>
      <c r="G911" s="13"/>
      <c r="H911" s="13"/>
      <c r="I911" s="13"/>
      <c r="J911" s="13"/>
    </row>
    <row r="912" spans="2:10" ht="12.75" customHeight="1" x14ac:dyDescent="0.2">
      <c r="B912" s="10"/>
      <c r="C912" s="11"/>
      <c r="D912" s="10"/>
      <c r="E912" s="12"/>
      <c r="F912" s="12"/>
      <c r="G912" s="13"/>
      <c r="H912" s="13"/>
      <c r="I912" s="13"/>
      <c r="J912" s="13"/>
    </row>
    <row r="913" spans="2:10" ht="12.75" customHeight="1" x14ac:dyDescent="0.2">
      <c r="B913" s="10"/>
      <c r="C913" s="11"/>
      <c r="D913" s="10"/>
      <c r="E913" s="12"/>
      <c r="F913" s="12"/>
      <c r="G913" s="13"/>
      <c r="H913" s="13"/>
      <c r="I913" s="13"/>
      <c r="J913" s="13"/>
    </row>
    <row r="914" spans="2:10" ht="12.75" customHeight="1" x14ac:dyDescent="0.2">
      <c r="B914" s="10"/>
      <c r="C914" s="11"/>
      <c r="D914" s="10"/>
      <c r="E914" s="12"/>
      <c r="F914" s="12"/>
      <c r="G914" s="13"/>
      <c r="H914" s="13"/>
      <c r="I914" s="13"/>
      <c r="J914" s="13"/>
    </row>
    <row r="915" spans="2:10" ht="12.75" customHeight="1" x14ac:dyDescent="0.2">
      <c r="B915" s="10"/>
      <c r="C915" s="11"/>
      <c r="D915" s="10"/>
      <c r="E915" s="12"/>
      <c r="F915" s="12"/>
      <c r="G915" s="13"/>
      <c r="H915" s="13"/>
      <c r="I915" s="13"/>
      <c r="J915" s="13"/>
    </row>
    <row r="916" spans="2:10" ht="12.75" customHeight="1" x14ac:dyDescent="0.2">
      <c r="B916" s="10"/>
      <c r="C916" s="11"/>
      <c r="D916" s="10"/>
      <c r="E916" s="12"/>
      <c r="F916" s="12"/>
      <c r="G916" s="13"/>
      <c r="H916" s="13"/>
      <c r="I916" s="13"/>
      <c r="J916" s="13"/>
    </row>
    <row r="917" spans="2:10" ht="12.75" customHeight="1" x14ac:dyDescent="0.2">
      <c r="B917" s="10"/>
      <c r="C917" s="11"/>
      <c r="D917" s="10"/>
      <c r="E917" s="12"/>
      <c r="F917" s="12"/>
      <c r="G917" s="13"/>
      <c r="H917" s="13"/>
      <c r="I917" s="13"/>
      <c r="J917" s="13"/>
    </row>
    <row r="918" spans="2:10" ht="12.75" customHeight="1" x14ac:dyDescent="0.2">
      <c r="B918" s="10"/>
      <c r="C918" s="11"/>
      <c r="D918" s="10"/>
      <c r="E918" s="12"/>
      <c r="F918" s="12"/>
      <c r="G918" s="13"/>
      <c r="H918" s="13"/>
      <c r="I918" s="13"/>
      <c r="J918" s="13"/>
    </row>
    <row r="919" spans="2:10" ht="12.75" customHeight="1" x14ac:dyDescent="0.2">
      <c r="B919" s="10"/>
      <c r="C919" s="11"/>
      <c r="D919" s="10"/>
      <c r="E919" s="12"/>
      <c r="F919" s="12"/>
      <c r="G919" s="13"/>
      <c r="H919" s="13"/>
      <c r="I919" s="13"/>
      <c r="J919" s="13"/>
    </row>
    <row r="920" spans="2:10" ht="12.75" customHeight="1" x14ac:dyDescent="0.2">
      <c r="B920" s="10"/>
      <c r="C920" s="11"/>
      <c r="D920" s="10"/>
      <c r="E920" s="12"/>
      <c r="F920" s="12"/>
      <c r="G920" s="13"/>
      <c r="H920" s="13"/>
      <c r="I920" s="13"/>
      <c r="J920" s="13"/>
    </row>
    <row r="921" spans="2:10" ht="12.75" customHeight="1" x14ac:dyDescent="0.2">
      <c r="B921" s="10"/>
      <c r="C921" s="11"/>
      <c r="D921" s="10"/>
      <c r="E921" s="12"/>
      <c r="F921" s="12"/>
      <c r="G921" s="13"/>
      <c r="H921" s="13"/>
      <c r="I921" s="13"/>
      <c r="J921" s="13"/>
    </row>
    <row r="922" spans="2:10" ht="12.75" customHeight="1" x14ac:dyDescent="0.2">
      <c r="B922" s="10"/>
      <c r="C922" s="11"/>
      <c r="D922" s="10"/>
      <c r="E922" s="12"/>
      <c r="F922" s="12"/>
      <c r="G922" s="13"/>
      <c r="H922" s="13"/>
      <c r="I922" s="13"/>
      <c r="J922" s="13"/>
    </row>
    <row r="923" spans="2:10" ht="12.75" customHeight="1" x14ac:dyDescent="0.2">
      <c r="B923" s="10"/>
      <c r="C923" s="11"/>
      <c r="D923" s="10"/>
      <c r="E923" s="12"/>
      <c r="F923" s="12"/>
      <c r="G923" s="13"/>
      <c r="H923" s="13"/>
      <c r="I923" s="13"/>
      <c r="J923" s="13"/>
    </row>
    <row r="924" spans="2:10" ht="12.75" customHeight="1" x14ac:dyDescent="0.2">
      <c r="B924" s="10"/>
      <c r="C924" s="11"/>
      <c r="D924" s="10"/>
      <c r="E924" s="12"/>
      <c r="F924" s="12"/>
      <c r="G924" s="13"/>
      <c r="H924" s="13"/>
      <c r="I924" s="13"/>
      <c r="J924" s="13"/>
    </row>
    <row r="925" spans="2:10" ht="12.75" customHeight="1" x14ac:dyDescent="0.2">
      <c r="B925" s="10"/>
      <c r="C925" s="11"/>
      <c r="D925" s="10"/>
      <c r="E925" s="12"/>
      <c r="F925" s="12"/>
      <c r="G925" s="13"/>
      <c r="H925" s="13"/>
      <c r="I925" s="13"/>
      <c r="J925" s="13"/>
    </row>
    <row r="926" spans="2:10" ht="12.75" customHeight="1" x14ac:dyDescent="0.2">
      <c r="B926" s="10"/>
      <c r="C926" s="11"/>
      <c r="D926" s="10"/>
      <c r="E926" s="12"/>
      <c r="F926" s="12"/>
      <c r="G926" s="13"/>
      <c r="H926" s="13"/>
      <c r="I926" s="13"/>
      <c r="J926" s="13"/>
    </row>
    <row r="927" spans="2:10" ht="12.75" customHeight="1" x14ac:dyDescent="0.2">
      <c r="B927" s="10"/>
      <c r="C927" s="11"/>
      <c r="D927" s="10"/>
      <c r="E927" s="12"/>
      <c r="F927" s="12"/>
      <c r="G927" s="13"/>
      <c r="H927" s="13"/>
      <c r="I927" s="13"/>
      <c r="J927" s="13"/>
    </row>
    <row r="928" spans="2:10" ht="12.75" customHeight="1" x14ac:dyDescent="0.2">
      <c r="B928" s="10"/>
      <c r="C928" s="11"/>
      <c r="D928" s="10"/>
      <c r="E928" s="12"/>
      <c r="F928" s="12"/>
      <c r="G928" s="13"/>
      <c r="H928" s="13"/>
      <c r="I928" s="13"/>
      <c r="J928" s="13"/>
    </row>
    <row r="929" spans="2:10" ht="12.75" customHeight="1" x14ac:dyDescent="0.2">
      <c r="B929" s="10"/>
      <c r="C929" s="11"/>
      <c r="D929" s="10"/>
      <c r="E929" s="12"/>
      <c r="F929" s="12"/>
      <c r="G929" s="13"/>
      <c r="H929" s="13"/>
      <c r="I929" s="13"/>
      <c r="J929" s="13"/>
    </row>
    <row r="930" spans="2:10" ht="12.75" customHeight="1" x14ac:dyDescent="0.2">
      <c r="B930" s="10"/>
      <c r="C930" s="11"/>
      <c r="D930" s="10"/>
      <c r="E930" s="12"/>
      <c r="F930" s="12"/>
      <c r="G930" s="13"/>
      <c r="H930" s="13"/>
      <c r="I930" s="13"/>
      <c r="J930" s="13"/>
    </row>
    <row r="931" spans="2:10" ht="12.75" customHeight="1" x14ac:dyDescent="0.2">
      <c r="B931" s="10"/>
      <c r="C931" s="11"/>
      <c r="D931" s="10"/>
      <c r="E931" s="12"/>
      <c r="F931" s="12"/>
      <c r="G931" s="13"/>
      <c r="H931" s="13"/>
      <c r="I931" s="13"/>
      <c r="J931" s="13"/>
    </row>
    <row r="932" spans="2:10" ht="12.75" customHeight="1" x14ac:dyDescent="0.2">
      <c r="B932" s="10"/>
      <c r="C932" s="11"/>
      <c r="D932" s="10"/>
      <c r="E932" s="12"/>
      <c r="F932" s="12"/>
      <c r="G932" s="13"/>
      <c r="H932" s="13"/>
      <c r="I932" s="13"/>
      <c r="J932" s="13"/>
    </row>
    <row r="933" spans="2:10" ht="12.75" customHeight="1" x14ac:dyDescent="0.2">
      <c r="B933" s="10"/>
      <c r="C933" s="11"/>
      <c r="D933" s="10"/>
      <c r="E933" s="12"/>
      <c r="F933" s="12"/>
      <c r="G933" s="13"/>
      <c r="H933" s="13"/>
      <c r="I933" s="13"/>
      <c r="J933" s="13"/>
    </row>
    <row r="934" spans="2:10" ht="12.75" customHeight="1" x14ac:dyDescent="0.2">
      <c r="B934" s="10"/>
      <c r="C934" s="11"/>
      <c r="D934" s="10"/>
      <c r="E934" s="12"/>
      <c r="F934" s="12"/>
      <c r="G934" s="13"/>
      <c r="H934" s="13"/>
      <c r="I934" s="13"/>
      <c r="J934" s="13"/>
    </row>
    <row r="935" spans="2:10" ht="12.75" customHeight="1" x14ac:dyDescent="0.2">
      <c r="B935" s="10"/>
      <c r="C935" s="11"/>
      <c r="D935" s="10"/>
      <c r="E935" s="12"/>
      <c r="F935" s="12"/>
      <c r="G935" s="13"/>
      <c r="H935" s="13"/>
      <c r="I935" s="13"/>
      <c r="J935" s="13"/>
    </row>
    <row r="936" spans="2:10" ht="12.75" customHeight="1" x14ac:dyDescent="0.2">
      <c r="B936" s="10"/>
      <c r="C936" s="11"/>
      <c r="D936" s="10"/>
      <c r="E936" s="12"/>
      <c r="F936" s="12"/>
      <c r="G936" s="13"/>
      <c r="H936" s="13"/>
      <c r="I936" s="13"/>
      <c r="J936" s="13"/>
    </row>
    <row r="937" spans="2:10" ht="12.75" customHeight="1" x14ac:dyDescent="0.2">
      <c r="B937" s="10"/>
      <c r="C937" s="11"/>
      <c r="D937" s="10"/>
      <c r="E937" s="12"/>
      <c r="F937" s="12"/>
      <c r="G937" s="13"/>
      <c r="H937" s="13"/>
      <c r="I937" s="13"/>
      <c r="J937" s="13"/>
    </row>
    <row r="938" spans="2:10" ht="12.75" customHeight="1" x14ac:dyDescent="0.2">
      <c r="B938" s="10"/>
      <c r="C938" s="11"/>
      <c r="D938" s="10"/>
      <c r="E938" s="12"/>
      <c r="F938" s="12"/>
      <c r="G938" s="13"/>
      <c r="H938" s="13"/>
      <c r="I938" s="13"/>
      <c r="J938" s="13"/>
    </row>
    <row r="939" spans="2:10" ht="12.75" customHeight="1" x14ac:dyDescent="0.2">
      <c r="B939" s="10"/>
      <c r="C939" s="11"/>
      <c r="D939" s="10"/>
      <c r="E939" s="12"/>
      <c r="F939" s="12"/>
      <c r="G939" s="13"/>
      <c r="H939" s="13"/>
      <c r="I939" s="13"/>
      <c r="J939" s="13"/>
    </row>
    <row r="940" spans="2:10" ht="12.75" customHeight="1" x14ac:dyDescent="0.2">
      <c r="B940" s="10"/>
      <c r="C940" s="11"/>
      <c r="D940" s="10"/>
      <c r="E940" s="12"/>
      <c r="F940" s="12"/>
      <c r="G940" s="13"/>
      <c r="H940" s="13"/>
      <c r="I940" s="13"/>
      <c r="J940" s="13"/>
    </row>
    <row r="941" spans="2:10" ht="12.75" customHeight="1" x14ac:dyDescent="0.2">
      <c r="B941" s="10"/>
      <c r="C941" s="11"/>
      <c r="D941" s="10"/>
      <c r="E941" s="12"/>
      <c r="F941" s="12"/>
      <c r="G941" s="13"/>
      <c r="H941" s="13"/>
      <c r="I941" s="13"/>
      <c r="J941" s="13"/>
    </row>
    <row r="942" spans="2:10" ht="12.75" customHeight="1" x14ac:dyDescent="0.2">
      <c r="B942" s="10"/>
      <c r="C942" s="11"/>
      <c r="D942" s="10"/>
      <c r="E942" s="12"/>
      <c r="F942" s="12"/>
      <c r="G942" s="13"/>
      <c r="H942" s="13"/>
      <c r="I942" s="13"/>
      <c r="J942" s="13"/>
    </row>
    <row r="943" spans="2:10" ht="12.75" customHeight="1" x14ac:dyDescent="0.2">
      <c r="B943" s="10"/>
      <c r="C943" s="11"/>
      <c r="D943" s="10"/>
      <c r="E943" s="12"/>
      <c r="F943" s="12"/>
      <c r="G943" s="13"/>
      <c r="H943" s="13"/>
      <c r="I943" s="13"/>
      <c r="J943" s="13"/>
    </row>
    <row r="944" spans="2:10" ht="12.75" customHeight="1" x14ac:dyDescent="0.2">
      <c r="B944" s="10"/>
      <c r="C944" s="11"/>
      <c r="D944" s="10"/>
      <c r="E944" s="12"/>
      <c r="F944" s="12"/>
      <c r="G944" s="13"/>
      <c r="H944" s="13"/>
      <c r="I944" s="13"/>
      <c r="J944" s="13"/>
    </row>
    <row r="945" spans="2:10" ht="12.75" customHeight="1" x14ac:dyDescent="0.2">
      <c r="B945" s="10"/>
      <c r="C945" s="11"/>
      <c r="D945" s="10"/>
      <c r="E945" s="12"/>
      <c r="F945" s="12"/>
      <c r="G945" s="13"/>
      <c r="H945" s="13"/>
      <c r="I945" s="13"/>
      <c r="J945" s="13"/>
    </row>
    <row r="946" spans="2:10" ht="12.75" customHeight="1" x14ac:dyDescent="0.2">
      <c r="B946" s="10"/>
      <c r="C946" s="11"/>
      <c r="D946" s="10"/>
      <c r="E946" s="12"/>
      <c r="F946" s="12"/>
      <c r="G946" s="13"/>
      <c r="H946" s="13"/>
      <c r="I946" s="13"/>
      <c r="J946" s="13"/>
    </row>
    <row r="947" spans="2:10" ht="12.75" customHeight="1" x14ac:dyDescent="0.2">
      <c r="B947" s="10"/>
      <c r="C947" s="11"/>
      <c r="D947" s="10"/>
      <c r="E947" s="12"/>
      <c r="F947" s="12"/>
      <c r="G947" s="13"/>
      <c r="H947" s="13"/>
      <c r="I947" s="13"/>
      <c r="J947" s="13"/>
    </row>
    <row r="948" spans="2:10" ht="12.75" customHeight="1" x14ac:dyDescent="0.2">
      <c r="B948" s="10"/>
      <c r="C948" s="11"/>
      <c r="D948" s="10"/>
      <c r="E948" s="12"/>
      <c r="F948" s="12"/>
      <c r="G948" s="13"/>
      <c r="H948" s="13"/>
      <c r="I948" s="13"/>
      <c r="J948" s="13"/>
    </row>
    <row r="949" spans="2:10" ht="12.75" customHeight="1" x14ac:dyDescent="0.2">
      <c r="B949" s="10"/>
      <c r="C949" s="11"/>
      <c r="D949" s="10"/>
      <c r="E949" s="12"/>
      <c r="F949" s="12"/>
      <c r="G949" s="13"/>
      <c r="H949" s="13"/>
      <c r="I949" s="13"/>
      <c r="J949" s="13"/>
    </row>
    <row r="950" spans="2:10" ht="12.75" customHeight="1" x14ac:dyDescent="0.2">
      <c r="B950" s="10"/>
      <c r="C950" s="11"/>
      <c r="D950" s="10"/>
      <c r="E950" s="12"/>
      <c r="F950" s="12"/>
      <c r="G950" s="13"/>
      <c r="H950" s="13"/>
      <c r="I950" s="13"/>
      <c r="J950" s="13"/>
    </row>
    <row r="951" spans="2:10" ht="12.75" customHeight="1" x14ac:dyDescent="0.2">
      <c r="B951" s="10"/>
      <c r="C951" s="11"/>
      <c r="D951" s="10"/>
      <c r="E951" s="12"/>
      <c r="F951" s="12"/>
      <c r="G951" s="13"/>
      <c r="H951" s="13"/>
      <c r="I951" s="13"/>
      <c r="J951" s="13"/>
    </row>
    <row r="952" spans="2:10" ht="12.75" customHeight="1" x14ac:dyDescent="0.2">
      <c r="B952" s="10"/>
      <c r="C952" s="11"/>
      <c r="D952" s="10"/>
      <c r="E952" s="12"/>
      <c r="F952" s="12"/>
      <c r="G952" s="13"/>
      <c r="H952" s="13"/>
      <c r="I952" s="13"/>
      <c r="J952" s="13"/>
    </row>
    <row r="953" spans="2:10" ht="12.75" customHeight="1" x14ac:dyDescent="0.2">
      <c r="B953" s="10"/>
      <c r="C953" s="11"/>
      <c r="D953" s="10"/>
      <c r="E953" s="12"/>
      <c r="F953" s="12"/>
      <c r="G953" s="13"/>
      <c r="H953" s="13"/>
      <c r="I953" s="13"/>
      <c r="J953" s="13"/>
    </row>
    <row r="954" spans="2:10" ht="12.75" customHeight="1" x14ac:dyDescent="0.2">
      <c r="B954" s="10"/>
      <c r="C954" s="11"/>
      <c r="D954" s="10"/>
      <c r="E954" s="12"/>
      <c r="F954" s="12"/>
      <c r="G954" s="13"/>
      <c r="H954" s="13"/>
      <c r="I954" s="13"/>
      <c r="J954" s="13"/>
    </row>
    <row r="955" spans="2:10" ht="12.75" customHeight="1" x14ac:dyDescent="0.2">
      <c r="B955" s="10"/>
      <c r="C955" s="11"/>
      <c r="D955" s="10"/>
      <c r="E955" s="12"/>
      <c r="F955" s="12"/>
      <c r="G955" s="13"/>
      <c r="H955" s="13"/>
      <c r="I955" s="13"/>
      <c r="J955" s="13"/>
    </row>
    <row r="956" spans="2:10" ht="12.75" customHeight="1" x14ac:dyDescent="0.2">
      <c r="B956" s="10"/>
      <c r="C956" s="11"/>
      <c r="D956" s="10"/>
      <c r="E956" s="12"/>
      <c r="F956" s="12"/>
      <c r="G956" s="13"/>
      <c r="H956" s="13"/>
      <c r="I956" s="13"/>
      <c r="J956" s="13"/>
    </row>
    <row r="957" spans="2:10" ht="12.75" customHeight="1" x14ac:dyDescent="0.2">
      <c r="B957" s="10"/>
      <c r="C957" s="11"/>
      <c r="D957" s="10"/>
      <c r="E957" s="12"/>
      <c r="F957" s="12"/>
      <c r="G957" s="13"/>
      <c r="H957" s="13"/>
      <c r="I957" s="13"/>
      <c r="J957" s="13"/>
    </row>
    <row r="958" spans="2:10" ht="12.75" customHeight="1" x14ac:dyDescent="0.2">
      <c r="B958" s="10"/>
      <c r="C958" s="11"/>
      <c r="D958" s="10"/>
      <c r="E958" s="12"/>
      <c r="F958" s="12"/>
      <c r="G958" s="13"/>
      <c r="H958" s="13"/>
      <c r="I958" s="13"/>
      <c r="J958" s="13"/>
    </row>
    <row r="959" spans="2:10" ht="12.75" customHeight="1" x14ac:dyDescent="0.2">
      <c r="B959" s="10"/>
      <c r="C959" s="11"/>
      <c r="D959" s="10"/>
      <c r="E959" s="12"/>
      <c r="F959" s="12"/>
      <c r="G959" s="13"/>
      <c r="H959" s="13"/>
      <c r="I959" s="13"/>
      <c r="J959" s="13"/>
    </row>
    <row r="960" spans="2:10" ht="12.75" customHeight="1" x14ac:dyDescent="0.2">
      <c r="B960" s="10"/>
      <c r="C960" s="11"/>
      <c r="D960" s="10"/>
      <c r="E960" s="12"/>
      <c r="F960" s="12"/>
      <c r="G960" s="13"/>
      <c r="H960" s="13"/>
      <c r="I960" s="13"/>
      <c r="J960" s="13"/>
    </row>
    <row r="961" spans="2:10" ht="12.75" customHeight="1" x14ac:dyDescent="0.2">
      <c r="B961" s="10"/>
      <c r="C961" s="11"/>
      <c r="D961" s="10"/>
      <c r="E961" s="12"/>
      <c r="F961" s="12"/>
      <c r="G961" s="13"/>
      <c r="H961" s="13"/>
      <c r="I961" s="13"/>
      <c r="J961" s="13"/>
    </row>
    <row r="962" spans="2:10" ht="12.75" customHeight="1" x14ac:dyDescent="0.2">
      <c r="B962" s="10"/>
      <c r="C962" s="11"/>
      <c r="D962" s="10"/>
      <c r="E962" s="12"/>
      <c r="F962" s="12"/>
      <c r="G962" s="13"/>
      <c r="H962" s="13"/>
      <c r="I962" s="13"/>
      <c r="J962" s="13"/>
    </row>
    <row r="963" spans="2:10" ht="12.75" customHeight="1" x14ac:dyDescent="0.2">
      <c r="B963" s="10"/>
      <c r="C963" s="11"/>
      <c r="D963" s="10"/>
      <c r="E963" s="12"/>
      <c r="F963" s="12"/>
      <c r="G963" s="13"/>
      <c r="H963" s="13"/>
      <c r="I963" s="13"/>
      <c r="J963" s="13"/>
    </row>
    <row r="964" spans="2:10" ht="12.75" customHeight="1" x14ac:dyDescent="0.2">
      <c r="B964" s="10"/>
      <c r="C964" s="11"/>
      <c r="D964" s="10"/>
      <c r="E964" s="12"/>
      <c r="F964" s="12"/>
      <c r="G964" s="13"/>
      <c r="H964" s="13"/>
      <c r="I964" s="13"/>
      <c r="J964" s="13"/>
    </row>
    <row r="965" spans="2:10" ht="12.75" customHeight="1" x14ac:dyDescent="0.2">
      <c r="B965" s="10"/>
      <c r="C965" s="11"/>
      <c r="D965" s="10"/>
      <c r="E965" s="12"/>
      <c r="F965" s="12"/>
      <c r="G965" s="13"/>
      <c r="H965" s="13"/>
      <c r="I965" s="13"/>
      <c r="J965" s="13"/>
    </row>
    <row r="966" spans="2:10" ht="12.75" customHeight="1" x14ac:dyDescent="0.2">
      <c r="B966" s="10"/>
      <c r="C966" s="11"/>
      <c r="D966" s="10"/>
      <c r="E966" s="12"/>
      <c r="F966" s="12"/>
      <c r="G966" s="13"/>
      <c r="H966" s="13"/>
      <c r="I966" s="13"/>
      <c r="J966" s="13"/>
    </row>
    <row r="967" spans="2:10" ht="12.75" customHeight="1" x14ac:dyDescent="0.2">
      <c r="B967" s="10"/>
      <c r="C967" s="11"/>
      <c r="D967" s="10"/>
      <c r="E967" s="12"/>
      <c r="F967" s="12"/>
      <c r="G967" s="13"/>
      <c r="H967" s="13"/>
      <c r="I967" s="13"/>
      <c r="J967" s="13"/>
    </row>
    <row r="968" spans="2:10" ht="12.75" customHeight="1" x14ac:dyDescent="0.2">
      <c r="B968" s="10"/>
      <c r="C968" s="11"/>
      <c r="D968" s="10"/>
      <c r="E968" s="12"/>
      <c r="F968" s="12"/>
      <c r="G968" s="13"/>
      <c r="H968" s="13"/>
      <c r="I968" s="13"/>
      <c r="J968" s="13"/>
    </row>
    <row r="969" spans="2:10" ht="12.75" customHeight="1" x14ac:dyDescent="0.2">
      <c r="B969" s="10"/>
      <c r="C969" s="11"/>
      <c r="D969" s="10"/>
      <c r="E969" s="12"/>
      <c r="F969" s="12"/>
      <c r="G969" s="13"/>
      <c r="H969" s="13"/>
      <c r="I969" s="13"/>
      <c r="J969" s="13"/>
    </row>
    <row r="970" spans="2:10" ht="12.75" customHeight="1" x14ac:dyDescent="0.2">
      <c r="B970" s="10"/>
      <c r="C970" s="11"/>
      <c r="D970" s="10"/>
      <c r="E970" s="12"/>
      <c r="F970" s="12"/>
      <c r="G970" s="13"/>
      <c r="H970" s="13"/>
      <c r="I970" s="13"/>
      <c r="J970" s="13"/>
    </row>
    <row r="971" spans="2:10" ht="12.75" customHeight="1" x14ac:dyDescent="0.2">
      <c r="B971" s="10"/>
      <c r="C971" s="11"/>
      <c r="D971" s="10"/>
      <c r="E971" s="12"/>
      <c r="F971" s="12"/>
      <c r="G971" s="13"/>
      <c r="H971" s="13"/>
      <c r="I971" s="13"/>
      <c r="J971" s="13"/>
    </row>
    <row r="972" spans="2:10" ht="12.75" customHeight="1" x14ac:dyDescent="0.2">
      <c r="B972" s="10"/>
      <c r="C972" s="11"/>
      <c r="D972" s="10"/>
      <c r="E972" s="12"/>
      <c r="F972" s="12"/>
      <c r="G972" s="13"/>
      <c r="H972" s="13"/>
      <c r="I972" s="13"/>
      <c r="J972" s="13"/>
    </row>
    <row r="973" spans="2:10" ht="12.75" customHeight="1" x14ac:dyDescent="0.2">
      <c r="B973" s="10"/>
      <c r="C973" s="11"/>
      <c r="D973" s="10"/>
      <c r="E973" s="12"/>
      <c r="F973" s="12"/>
      <c r="G973" s="13"/>
      <c r="H973" s="13"/>
      <c r="I973" s="13"/>
      <c r="J973" s="13"/>
    </row>
    <row r="974" spans="2:10" ht="12.75" customHeight="1" x14ac:dyDescent="0.2">
      <c r="B974" s="10"/>
      <c r="C974" s="11"/>
      <c r="D974" s="10"/>
      <c r="E974" s="12"/>
      <c r="F974" s="12"/>
      <c r="G974" s="13"/>
      <c r="H974" s="13"/>
      <c r="I974" s="13"/>
      <c r="J974" s="13"/>
    </row>
    <row r="975" spans="2:10" ht="12.75" customHeight="1" x14ac:dyDescent="0.2">
      <c r="B975" s="10"/>
      <c r="C975" s="11"/>
      <c r="D975" s="10"/>
      <c r="E975" s="12"/>
      <c r="F975" s="12"/>
      <c r="G975" s="13"/>
      <c r="H975" s="13"/>
      <c r="I975" s="13"/>
      <c r="J975" s="13"/>
    </row>
    <row r="976" spans="2:10" ht="12.75" customHeight="1" x14ac:dyDescent="0.2">
      <c r="B976" s="10"/>
      <c r="C976" s="11"/>
      <c r="D976" s="10"/>
      <c r="E976" s="12"/>
      <c r="F976" s="12"/>
      <c r="G976" s="13"/>
      <c r="H976" s="13"/>
      <c r="I976" s="13"/>
      <c r="J976" s="13"/>
    </row>
    <row r="977" spans="2:10" ht="12.75" customHeight="1" x14ac:dyDescent="0.2">
      <c r="B977" s="10"/>
      <c r="C977" s="11"/>
      <c r="D977" s="10"/>
      <c r="E977" s="12"/>
      <c r="F977" s="12"/>
      <c r="G977" s="13"/>
      <c r="H977" s="13"/>
      <c r="I977" s="13"/>
      <c r="J977" s="13"/>
    </row>
    <row r="978" spans="2:10" ht="12.75" customHeight="1" x14ac:dyDescent="0.2">
      <c r="B978" s="10"/>
      <c r="C978" s="11"/>
      <c r="D978" s="10"/>
      <c r="E978" s="12"/>
      <c r="F978" s="12"/>
      <c r="G978" s="13"/>
      <c r="H978" s="13"/>
      <c r="I978" s="13"/>
      <c r="J978" s="13"/>
    </row>
    <row r="979" spans="2:10" ht="12.75" customHeight="1" x14ac:dyDescent="0.2">
      <c r="B979" s="10"/>
      <c r="C979" s="11"/>
      <c r="D979" s="10"/>
      <c r="E979" s="12"/>
      <c r="F979" s="12"/>
      <c r="G979" s="13"/>
      <c r="H979" s="13"/>
      <c r="I979" s="13"/>
      <c r="J979" s="13"/>
    </row>
    <row r="980" spans="2:10" ht="12.75" customHeight="1" x14ac:dyDescent="0.2">
      <c r="B980" s="10"/>
      <c r="C980" s="11"/>
      <c r="D980" s="10"/>
      <c r="E980" s="12"/>
      <c r="F980" s="12"/>
      <c r="G980" s="13"/>
      <c r="H980" s="13"/>
      <c r="I980" s="13"/>
      <c r="J980" s="13"/>
    </row>
    <row r="981" spans="2:10" ht="12.75" customHeight="1" x14ac:dyDescent="0.2">
      <c r="B981" s="10"/>
      <c r="C981" s="11"/>
      <c r="D981" s="10"/>
      <c r="E981" s="12"/>
      <c r="F981" s="12"/>
      <c r="G981" s="13"/>
      <c r="H981" s="13"/>
      <c r="I981" s="13"/>
      <c r="J981" s="13"/>
    </row>
    <row r="982" spans="2:10" ht="12.75" customHeight="1" x14ac:dyDescent="0.2">
      <c r="B982" s="10"/>
      <c r="C982" s="11"/>
      <c r="D982" s="10"/>
      <c r="E982" s="12"/>
      <c r="F982" s="12"/>
      <c r="G982" s="13"/>
      <c r="H982" s="13"/>
      <c r="I982" s="13"/>
      <c r="J982" s="13"/>
    </row>
    <row r="983" spans="2:10" ht="12.75" customHeight="1" x14ac:dyDescent="0.2">
      <c r="B983" s="10"/>
      <c r="C983" s="11"/>
      <c r="D983" s="10"/>
      <c r="E983" s="12"/>
      <c r="F983" s="12"/>
      <c r="G983" s="13"/>
      <c r="H983" s="13"/>
      <c r="I983" s="13"/>
      <c r="J983" s="13"/>
    </row>
    <row r="984" spans="2:10" ht="12.75" customHeight="1" x14ac:dyDescent="0.2">
      <c r="B984" s="10"/>
      <c r="C984" s="11"/>
      <c r="D984" s="10"/>
      <c r="E984" s="12"/>
      <c r="F984" s="12"/>
      <c r="G984" s="13"/>
      <c r="H984" s="13"/>
      <c r="I984" s="13"/>
      <c r="J984" s="13"/>
    </row>
    <row r="985" spans="2:10" ht="12.75" customHeight="1" x14ac:dyDescent="0.2">
      <c r="B985" s="10"/>
      <c r="C985" s="11"/>
      <c r="D985" s="10"/>
      <c r="E985" s="12"/>
      <c r="F985" s="12"/>
      <c r="G985" s="13"/>
      <c r="H985" s="13"/>
      <c r="I985" s="13"/>
      <c r="J985" s="13"/>
    </row>
    <row r="986" spans="2:10" ht="12.75" customHeight="1" x14ac:dyDescent="0.2">
      <c r="B986" s="10"/>
      <c r="C986" s="11"/>
      <c r="D986" s="10"/>
      <c r="E986" s="12"/>
      <c r="F986" s="12"/>
      <c r="G986" s="13"/>
      <c r="H986" s="13"/>
      <c r="I986" s="13"/>
      <c r="J986" s="13"/>
    </row>
    <row r="987" spans="2:10" ht="12.75" customHeight="1" x14ac:dyDescent="0.2">
      <c r="B987" s="10"/>
      <c r="C987" s="11"/>
      <c r="D987" s="10"/>
      <c r="E987" s="12"/>
      <c r="F987" s="12"/>
      <c r="G987" s="13"/>
      <c r="H987" s="13"/>
      <c r="I987" s="13"/>
      <c r="J987" s="13"/>
    </row>
    <row r="988" spans="2:10" ht="12.75" customHeight="1" x14ac:dyDescent="0.2">
      <c r="B988" s="10"/>
      <c r="C988" s="11"/>
      <c r="D988" s="10"/>
      <c r="E988" s="12"/>
      <c r="F988" s="12"/>
      <c r="G988" s="13"/>
      <c r="H988" s="13"/>
      <c r="I988" s="13"/>
      <c r="J988" s="13"/>
    </row>
    <row r="989" spans="2:10" ht="12.75" customHeight="1" x14ac:dyDescent="0.2">
      <c r="B989" s="10"/>
      <c r="C989" s="11"/>
      <c r="D989" s="10"/>
      <c r="E989" s="12"/>
      <c r="F989" s="12"/>
      <c r="G989" s="13"/>
      <c r="H989" s="13"/>
      <c r="I989" s="13"/>
      <c r="J989" s="13"/>
    </row>
    <row r="990" spans="2:10" ht="12.75" customHeight="1" x14ac:dyDescent="0.2">
      <c r="B990" s="10"/>
      <c r="C990" s="11"/>
      <c r="D990" s="10"/>
      <c r="E990" s="12"/>
      <c r="F990" s="12"/>
      <c r="G990" s="13"/>
      <c r="H990" s="13"/>
      <c r="I990" s="13"/>
      <c r="J990" s="13"/>
    </row>
    <row r="991" spans="2:10" ht="12.75" customHeight="1" x14ac:dyDescent="0.2">
      <c r="B991" s="10"/>
      <c r="C991" s="11"/>
      <c r="D991" s="10"/>
      <c r="E991" s="12"/>
      <c r="F991" s="12"/>
      <c r="G991" s="13"/>
      <c r="H991" s="13"/>
      <c r="I991" s="13"/>
      <c r="J991" s="13"/>
    </row>
    <row r="992" spans="2:10" ht="12.75" customHeight="1" x14ac:dyDescent="0.2">
      <c r="B992" s="10"/>
      <c r="C992" s="11"/>
      <c r="D992" s="10"/>
      <c r="E992" s="12"/>
      <c r="F992" s="12"/>
      <c r="G992" s="13"/>
      <c r="H992" s="13"/>
      <c r="I992" s="13"/>
      <c r="J992" s="13"/>
    </row>
    <row r="993" spans="2:10" ht="12.75" customHeight="1" x14ac:dyDescent="0.2">
      <c r="B993" s="10"/>
      <c r="C993" s="11"/>
      <c r="D993" s="10"/>
      <c r="E993" s="12"/>
      <c r="F993" s="12"/>
      <c r="G993" s="13"/>
      <c r="H993" s="13"/>
      <c r="I993" s="13"/>
      <c r="J993" s="13"/>
    </row>
    <row r="994" spans="2:10" ht="12.75" customHeight="1" x14ac:dyDescent="0.2">
      <c r="B994" s="10"/>
      <c r="C994" s="11"/>
      <c r="D994" s="10"/>
      <c r="E994" s="12"/>
      <c r="F994" s="12"/>
      <c r="G994" s="13"/>
      <c r="H994" s="13"/>
      <c r="I994" s="13"/>
      <c r="J994" s="13"/>
    </row>
    <row r="995" spans="2:10" ht="12.75" customHeight="1" x14ac:dyDescent="0.2">
      <c r="B995" s="10"/>
      <c r="C995" s="11"/>
      <c r="D995" s="10"/>
      <c r="E995" s="12"/>
      <c r="F995" s="12"/>
      <c r="G995" s="13"/>
      <c r="H995" s="13"/>
      <c r="I995" s="13"/>
      <c r="J995" s="13"/>
    </row>
    <row r="996" spans="2:10" ht="12.75" customHeight="1" x14ac:dyDescent="0.2">
      <c r="B996" s="10"/>
      <c r="C996" s="11"/>
      <c r="D996" s="10"/>
      <c r="E996" s="12"/>
      <c r="F996" s="12"/>
      <c r="G996" s="13"/>
      <c r="H996" s="13"/>
      <c r="I996" s="13"/>
      <c r="J996" s="13"/>
    </row>
    <row r="997" spans="2:10" ht="12.75" customHeight="1" x14ac:dyDescent="0.2">
      <c r="B997" s="10"/>
      <c r="C997" s="11"/>
      <c r="D997" s="10"/>
      <c r="E997" s="12"/>
      <c r="F997" s="12"/>
      <c r="G997" s="13"/>
      <c r="H997" s="13"/>
      <c r="I997" s="13"/>
      <c r="J997" s="13"/>
    </row>
    <row r="998" spans="2:10" ht="12.75" customHeight="1" x14ac:dyDescent="0.2">
      <c r="B998" s="10"/>
      <c r="C998" s="11"/>
      <c r="D998" s="10"/>
      <c r="E998" s="12"/>
      <c r="F998" s="12"/>
      <c r="G998" s="13"/>
      <c r="H998" s="13"/>
      <c r="I998" s="13"/>
      <c r="J998" s="13"/>
    </row>
    <row r="999" spans="2:10" ht="12.75" customHeight="1" x14ac:dyDescent="0.2">
      <c r="B999" s="10"/>
      <c r="C999" s="11"/>
      <c r="D999" s="10"/>
      <c r="E999" s="12"/>
      <c r="F999" s="12"/>
      <c r="G999" s="13"/>
      <c r="H999" s="13"/>
      <c r="I999" s="13"/>
      <c r="J999" s="13"/>
    </row>
    <row r="1000" spans="2:10" ht="12.75" customHeight="1" x14ac:dyDescent="0.2">
      <c r="B1000" s="10"/>
      <c r="C1000" s="11"/>
      <c r="D1000" s="10"/>
      <c r="E1000" s="12"/>
      <c r="F1000" s="12"/>
      <c r="G1000" s="13"/>
      <c r="H1000" s="13"/>
      <c r="I1000" s="13"/>
      <c r="J1000" s="13"/>
    </row>
    <row r="1001" spans="2:10" ht="12.75" customHeight="1" x14ac:dyDescent="0.2">
      <c r="B1001" s="10"/>
      <c r="C1001" s="11"/>
      <c r="D1001" s="10"/>
      <c r="E1001" s="12"/>
      <c r="F1001" s="12"/>
      <c r="G1001" s="13"/>
      <c r="H1001" s="13"/>
      <c r="I1001" s="13"/>
      <c r="J1001" s="13"/>
    </row>
    <row r="1002" spans="2:10" ht="12.75" customHeight="1" x14ac:dyDescent="0.2">
      <c r="B1002" s="10"/>
      <c r="C1002" s="11"/>
      <c r="D1002" s="10"/>
      <c r="E1002" s="12"/>
      <c r="F1002" s="12"/>
      <c r="G1002" s="13"/>
      <c r="H1002" s="13"/>
      <c r="I1002" s="13"/>
      <c r="J1002" s="13"/>
    </row>
    <row r="1003" spans="2:10" ht="12.75" customHeight="1" x14ac:dyDescent="0.2">
      <c r="B1003" s="10"/>
      <c r="C1003" s="11"/>
      <c r="D1003" s="10"/>
      <c r="E1003" s="12"/>
      <c r="F1003" s="12"/>
      <c r="G1003" s="13"/>
      <c r="H1003" s="13"/>
      <c r="I1003" s="13"/>
      <c r="J1003" s="13"/>
    </row>
    <row r="1004" spans="2:10" ht="12.75" customHeight="1" x14ac:dyDescent="0.2">
      <c r="B1004" s="10"/>
      <c r="C1004" s="11"/>
      <c r="D1004" s="10"/>
      <c r="E1004" s="12"/>
      <c r="F1004" s="12"/>
      <c r="G1004" s="13"/>
      <c r="H1004" s="13"/>
      <c r="I1004" s="13"/>
      <c r="J1004" s="13"/>
    </row>
    <row r="1005" spans="2:10" ht="12.75" customHeight="1" x14ac:dyDescent="0.2">
      <c r="B1005" s="10"/>
      <c r="C1005" s="11"/>
      <c r="D1005" s="10"/>
      <c r="E1005" s="12"/>
      <c r="F1005" s="12"/>
      <c r="G1005" s="13"/>
      <c r="H1005" s="13"/>
      <c r="I1005" s="13"/>
      <c r="J1005" s="13"/>
    </row>
    <row r="1006" spans="2:10" ht="12.75" customHeight="1" x14ac:dyDescent="0.2">
      <c r="B1006" s="10"/>
      <c r="C1006" s="11"/>
      <c r="D1006" s="10"/>
      <c r="E1006" s="12"/>
      <c r="F1006" s="12"/>
      <c r="G1006" s="13"/>
      <c r="H1006" s="13"/>
      <c r="I1006" s="13"/>
      <c r="J1006" s="13"/>
    </row>
    <row r="1007" spans="2:10" ht="12.75" customHeight="1" x14ac:dyDescent="0.2">
      <c r="B1007" s="10"/>
      <c r="C1007" s="11"/>
      <c r="D1007" s="10"/>
      <c r="E1007" s="12"/>
      <c r="F1007" s="12"/>
      <c r="G1007" s="13"/>
      <c r="H1007" s="13"/>
      <c r="I1007" s="13"/>
      <c r="J1007" s="13"/>
    </row>
    <row r="1008" spans="2:10" ht="12.75" customHeight="1" x14ac:dyDescent="0.2">
      <c r="B1008" s="10"/>
      <c r="C1008" s="11"/>
      <c r="D1008" s="10"/>
      <c r="E1008" s="12"/>
      <c r="F1008" s="12"/>
      <c r="G1008" s="13"/>
      <c r="H1008" s="13"/>
      <c r="I1008" s="13"/>
      <c r="J1008" s="13"/>
    </row>
    <row r="1009" spans="2:10" ht="12.75" customHeight="1" x14ac:dyDescent="0.2">
      <c r="B1009" s="10"/>
      <c r="C1009" s="11"/>
      <c r="D1009" s="10"/>
      <c r="E1009" s="12"/>
      <c r="F1009" s="12"/>
      <c r="G1009" s="13"/>
      <c r="H1009" s="13"/>
      <c r="I1009" s="13"/>
      <c r="J1009" s="13"/>
    </row>
    <row r="1010" spans="2:10" ht="12.75" customHeight="1" x14ac:dyDescent="0.2">
      <c r="B1010" s="10"/>
      <c r="C1010" s="11"/>
      <c r="D1010" s="10"/>
      <c r="E1010" s="12"/>
      <c r="F1010" s="12"/>
      <c r="G1010" s="13"/>
      <c r="H1010" s="13"/>
      <c r="I1010" s="13"/>
      <c r="J1010" s="13"/>
    </row>
  </sheetData>
  <mergeCells count="2">
    <mergeCell ref="B75:G75"/>
    <mergeCell ref="C76:I76"/>
  </mergeCells>
  <printOptions horizontalCentered="1"/>
  <pageMargins left="0.25" right="0.25" top="0.75" bottom="0.75" header="0" footer="0"/>
  <pageSetup paperSize="9" fitToHeight="0" orientation="landscape"/>
  <headerFooter>
    <oddFooter>&amp;R14</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A1:AA1000"/>
  <sheetViews>
    <sheetView showGridLines="0" workbookViewId="0">
      <pane ySplit="8" topLeftCell="A9" activePane="bottomLeft" state="frozen"/>
      <selection pane="bottomLeft" activeCell="B10" sqref="B10"/>
    </sheetView>
  </sheetViews>
  <sheetFormatPr defaultColWidth="12.5703125" defaultRowHeight="15" customHeight="1" x14ac:dyDescent="0.2"/>
  <cols>
    <col min="1" max="1" width="3.42578125" customWidth="1"/>
    <col min="2" max="2" width="7.85546875" customWidth="1"/>
    <col min="3" max="3" width="112.42578125" customWidth="1"/>
    <col min="4" max="5" width="12.85546875" customWidth="1"/>
    <col min="6" max="6" width="12.140625" customWidth="1"/>
    <col min="7" max="7" width="10.85546875" customWidth="1"/>
    <col min="8" max="8" width="25" customWidth="1"/>
    <col min="9" max="9" width="12.28515625" customWidth="1"/>
    <col min="10" max="10" width="6" customWidth="1"/>
    <col min="11" max="27" width="8.5703125" customWidth="1"/>
  </cols>
  <sheetData>
    <row r="1" spans="1:27" ht="13.5" customHeight="1" x14ac:dyDescent="0.2">
      <c r="B1" s="13"/>
      <c r="C1" s="69"/>
      <c r="D1" s="13"/>
      <c r="E1" s="12"/>
      <c r="F1" s="12"/>
      <c r="G1" s="13"/>
    </row>
    <row r="2" spans="1:27" ht="13.5" customHeight="1" x14ac:dyDescent="0.2">
      <c r="B2" s="13"/>
      <c r="C2" s="69"/>
      <c r="D2" s="13"/>
      <c r="E2" s="12"/>
      <c r="F2" s="12"/>
      <c r="G2" s="13"/>
    </row>
    <row r="3" spans="1:27" ht="13.5" customHeight="1" x14ac:dyDescent="0.2">
      <c r="B3" s="13"/>
      <c r="C3" s="70"/>
      <c r="D3" s="13"/>
      <c r="E3" s="12"/>
      <c r="F3" s="12"/>
      <c r="G3" s="13"/>
    </row>
    <row r="4" spans="1:27" ht="13.5" customHeight="1" x14ac:dyDescent="0.2">
      <c r="B4" s="13"/>
      <c r="C4" s="69"/>
      <c r="D4" s="13"/>
      <c r="E4" s="12"/>
      <c r="F4" s="12"/>
      <c r="G4" s="13"/>
    </row>
    <row r="5" spans="1:27" ht="13.5" customHeight="1" x14ac:dyDescent="0.2">
      <c r="B5" s="13"/>
      <c r="C5" s="69"/>
      <c r="D5" s="13"/>
      <c r="E5" s="12"/>
      <c r="F5" s="12"/>
      <c r="G5" s="13"/>
    </row>
    <row r="6" spans="1:27" ht="13.5" customHeight="1" x14ac:dyDescent="0.25">
      <c r="B6" s="2" t="s">
        <v>171</v>
      </c>
      <c r="C6" s="69"/>
      <c r="D6" s="13"/>
      <c r="E6" s="12"/>
      <c r="F6" s="12"/>
      <c r="G6" s="13"/>
    </row>
    <row r="7" spans="1:27" ht="13.5" customHeight="1" x14ac:dyDescent="0.2">
      <c r="B7" s="13"/>
      <c r="C7" s="69"/>
      <c r="D7" s="13"/>
      <c r="E7" s="12"/>
      <c r="F7" s="12"/>
      <c r="G7" s="13"/>
    </row>
    <row r="8" spans="1:27" ht="26.25" customHeight="1" x14ac:dyDescent="0.2">
      <c r="A8" s="17"/>
      <c r="B8" s="71" t="s">
        <v>1</v>
      </c>
      <c r="C8" s="72" t="s">
        <v>2</v>
      </c>
      <c r="D8" s="72" t="s">
        <v>3</v>
      </c>
      <c r="E8" s="73" t="s">
        <v>4</v>
      </c>
      <c r="F8" s="73" t="s">
        <v>5</v>
      </c>
      <c r="G8" s="72" t="s">
        <v>6</v>
      </c>
      <c r="H8" s="72" t="s">
        <v>7</v>
      </c>
      <c r="I8" s="72" t="s">
        <v>8</v>
      </c>
      <c r="J8" s="74" t="s">
        <v>10</v>
      </c>
      <c r="K8" s="17"/>
      <c r="L8" s="17"/>
      <c r="M8" s="17"/>
      <c r="N8" s="17"/>
      <c r="O8" s="17"/>
      <c r="P8" s="17"/>
      <c r="Q8" s="17"/>
      <c r="R8" s="17"/>
      <c r="S8" s="17"/>
      <c r="T8" s="17"/>
      <c r="U8" s="17"/>
      <c r="V8" s="17"/>
      <c r="W8" s="17"/>
      <c r="X8" s="17"/>
      <c r="Y8" s="17"/>
      <c r="Z8" s="17"/>
      <c r="AA8" s="17"/>
    </row>
    <row r="9" spans="1:27" ht="13.5" customHeight="1" x14ac:dyDescent="0.2">
      <c r="B9" s="75" t="s">
        <v>11</v>
      </c>
      <c r="C9" s="76" t="s">
        <v>12</v>
      </c>
      <c r="D9" s="77"/>
      <c r="E9" s="78"/>
      <c r="F9" s="79"/>
      <c r="G9" s="80"/>
      <c r="H9" s="81"/>
      <c r="I9" s="82"/>
      <c r="J9" s="83"/>
      <c r="K9" s="9"/>
    </row>
    <row r="10" spans="1:27" ht="13.5" customHeight="1" x14ac:dyDescent="0.2">
      <c r="B10" s="75" t="s">
        <v>13</v>
      </c>
      <c r="C10" s="76" t="s">
        <v>14</v>
      </c>
      <c r="D10" s="81" t="s">
        <v>15</v>
      </c>
      <c r="E10" s="78">
        <v>46069</v>
      </c>
      <c r="F10" s="79">
        <v>46076</v>
      </c>
      <c r="G10" s="80">
        <v>2</v>
      </c>
      <c r="H10" s="81" t="s">
        <v>15</v>
      </c>
      <c r="I10" s="82" t="s">
        <v>15</v>
      </c>
      <c r="J10" s="83"/>
      <c r="K10" s="9"/>
    </row>
    <row r="11" spans="1:27" ht="13.5" customHeight="1" x14ac:dyDescent="0.2">
      <c r="B11" s="84" t="s">
        <v>16</v>
      </c>
      <c r="C11" s="85" t="s">
        <v>17</v>
      </c>
      <c r="D11" s="86" t="s">
        <v>13</v>
      </c>
      <c r="E11" s="87">
        <v>46069</v>
      </c>
      <c r="F11" s="88">
        <v>46071</v>
      </c>
      <c r="H11" s="81" t="s">
        <v>18</v>
      </c>
      <c r="I11" s="89" t="s">
        <v>19</v>
      </c>
      <c r="J11" s="90"/>
      <c r="K11" s="9"/>
    </row>
    <row r="12" spans="1:27" ht="13.5" customHeight="1" x14ac:dyDescent="0.2">
      <c r="B12" s="75" t="s">
        <v>20</v>
      </c>
      <c r="C12" s="76" t="s">
        <v>21</v>
      </c>
      <c r="D12" s="77" t="s">
        <v>13</v>
      </c>
      <c r="E12" s="78">
        <v>46072</v>
      </c>
      <c r="F12" s="79">
        <v>46073</v>
      </c>
      <c r="G12" s="80">
        <v>1</v>
      </c>
      <c r="H12" s="81" t="s">
        <v>18</v>
      </c>
      <c r="I12" s="82" t="s">
        <v>19</v>
      </c>
      <c r="J12" s="83"/>
      <c r="K12" s="9"/>
    </row>
    <row r="13" spans="1:27" ht="13.5" customHeight="1" x14ac:dyDescent="0.2">
      <c r="B13" s="75" t="s">
        <v>22</v>
      </c>
      <c r="C13" s="76" t="s">
        <v>23</v>
      </c>
      <c r="D13" s="81" t="s">
        <v>24</v>
      </c>
      <c r="E13" s="78">
        <v>46074</v>
      </c>
      <c r="F13" s="79">
        <v>46076</v>
      </c>
      <c r="G13" s="80">
        <v>2</v>
      </c>
      <c r="H13" s="81" t="s">
        <v>25</v>
      </c>
      <c r="I13" s="82" t="s">
        <v>19</v>
      </c>
      <c r="J13" s="83"/>
      <c r="K13" s="9"/>
    </row>
    <row r="14" spans="1:27" ht="13.5" customHeight="1" x14ac:dyDescent="0.2">
      <c r="B14" s="84" t="s">
        <v>26</v>
      </c>
      <c r="C14" s="85" t="s">
        <v>27</v>
      </c>
      <c r="D14" s="86" t="s">
        <v>15</v>
      </c>
      <c r="E14" s="87">
        <v>46077</v>
      </c>
      <c r="F14" s="88">
        <v>46083</v>
      </c>
      <c r="G14" s="80">
        <v>6</v>
      </c>
      <c r="H14" s="81" t="s">
        <v>15</v>
      </c>
      <c r="I14" s="89" t="s">
        <v>15</v>
      </c>
      <c r="J14" s="90"/>
      <c r="K14" s="9"/>
    </row>
    <row r="15" spans="1:27" ht="13.5" customHeight="1" x14ac:dyDescent="0.2">
      <c r="B15" s="75" t="s">
        <v>28</v>
      </c>
      <c r="C15" s="76" t="s">
        <v>29</v>
      </c>
      <c r="D15" s="77" t="s">
        <v>16</v>
      </c>
      <c r="E15" s="78">
        <v>46077</v>
      </c>
      <c r="F15" s="79">
        <v>46078</v>
      </c>
      <c r="G15" s="80">
        <v>1</v>
      </c>
      <c r="H15" s="81" t="s">
        <v>30</v>
      </c>
      <c r="I15" s="82" t="s">
        <v>19</v>
      </c>
      <c r="J15" s="83"/>
      <c r="K15" s="9"/>
    </row>
    <row r="16" spans="1:27" ht="13.5" customHeight="1" x14ac:dyDescent="0.2">
      <c r="B16" s="75" t="s">
        <v>31</v>
      </c>
      <c r="C16" s="76" t="s">
        <v>32</v>
      </c>
      <c r="D16" s="81" t="s">
        <v>20</v>
      </c>
      <c r="E16" s="78">
        <v>46079</v>
      </c>
      <c r="F16" s="79">
        <v>46080</v>
      </c>
      <c r="G16" s="80">
        <v>1</v>
      </c>
      <c r="H16" s="81" t="s">
        <v>30</v>
      </c>
      <c r="I16" s="82" t="s">
        <v>19</v>
      </c>
      <c r="J16" s="83"/>
      <c r="K16" s="9"/>
    </row>
    <row r="17" spans="2:11" ht="13.5" customHeight="1" x14ac:dyDescent="0.2">
      <c r="B17" s="84" t="s">
        <v>33</v>
      </c>
      <c r="C17" s="85" t="s">
        <v>34</v>
      </c>
      <c r="D17" s="86" t="s">
        <v>35</v>
      </c>
      <c r="E17" s="87">
        <v>46083</v>
      </c>
      <c r="F17" s="88">
        <v>46083</v>
      </c>
      <c r="G17" s="80">
        <v>0</v>
      </c>
      <c r="H17" s="81" t="s">
        <v>30</v>
      </c>
      <c r="I17" s="89" t="s">
        <v>19</v>
      </c>
      <c r="J17" s="90"/>
      <c r="K17" s="9"/>
    </row>
    <row r="18" spans="2:11" ht="13.5" customHeight="1" x14ac:dyDescent="0.2">
      <c r="B18" s="75" t="s">
        <v>35</v>
      </c>
      <c r="C18" s="76" t="s">
        <v>36</v>
      </c>
      <c r="D18" s="77" t="s">
        <v>15</v>
      </c>
      <c r="E18" s="78">
        <v>46084</v>
      </c>
      <c r="F18" s="79">
        <v>46090</v>
      </c>
      <c r="G18" s="80">
        <v>6</v>
      </c>
      <c r="H18" s="81" t="s">
        <v>15</v>
      </c>
      <c r="I18" s="82" t="s">
        <v>15</v>
      </c>
      <c r="J18" s="83"/>
      <c r="K18" s="9"/>
    </row>
    <row r="19" spans="2:11" ht="13.5" customHeight="1" x14ac:dyDescent="0.2">
      <c r="B19" s="75" t="s">
        <v>37</v>
      </c>
      <c r="C19" s="76" t="s">
        <v>38</v>
      </c>
      <c r="D19" s="81" t="s">
        <v>22</v>
      </c>
      <c r="E19" s="78">
        <v>46084</v>
      </c>
      <c r="F19" s="79">
        <v>46086</v>
      </c>
      <c r="G19" s="80">
        <v>2</v>
      </c>
      <c r="H19" s="81" t="s">
        <v>25</v>
      </c>
      <c r="I19" s="82" t="s">
        <v>39</v>
      </c>
      <c r="J19" s="83"/>
      <c r="K19" s="9"/>
    </row>
    <row r="20" spans="2:11" ht="13.5" customHeight="1" x14ac:dyDescent="0.2">
      <c r="B20" s="84" t="s">
        <v>40</v>
      </c>
      <c r="C20" s="85" t="s">
        <v>41</v>
      </c>
      <c r="D20" s="86" t="s">
        <v>37</v>
      </c>
      <c r="E20" s="87">
        <v>46087</v>
      </c>
      <c r="F20" s="88">
        <v>46090</v>
      </c>
      <c r="G20" s="80">
        <v>3</v>
      </c>
      <c r="H20" s="81" t="s">
        <v>18</v>
      </c>
      <c r="I20" s="89" t="s">
        <v>42</v>
      </c>
      <c r="J20" s="90"/>
      <c r="K20" s="9"/>
    </row>
    <row r="21" spans="2:11" ht="13.5" customHeight="1" x14ac:dyDescent="0.2">
      <c r="B21" s="75" t="s">
        <v>43</v>
      </c>
      <c r="C21" s="76" t="s">
        <v>44</v>
      </c>
      <c r="D21" s="77" t="s">
        <v>15</v>
      </c>
      <c r="E21" s="78">
        <v>46091</v>
      </c>
      <c r="F21" s="79">
        <v>46094</v>
      </c>
      <c r="G21" s="80">
        <v>3</v>
      </c>
      <c r="H21" s="81" t="s">
        <v>15</v>
      </c>
      <c r="I21" s="82" t="s">
        <v>15</v>
      </c>
      <c r="J21" s="83"/>
      <c r="K21" s="9"/>
    </row>
    <row r="22" spans="2:11" ht="13.5" customHeight="1" x14ac:dyDescent="0.2">
      <c r="B22" s="75" t="s">
        <v>45</v>
      </c>
      <c r="C22" s="76" t="s">
        <v>46</v>
      </c>
      <c r="D22" s="81" t="s">
        <v>40</v>
      </c>
      <c r="E22" s="78">
        <v>46091</v>
      </c>
      <c r="F22" s="79">
        <v>46094</v>
      </c>
      <c r="G22" s="80">
        <v>3</v>
      </c>
      <c r="H22" s="81" t="s">
        <v>18</v>
      </c>
      <c r="I22" s="82" t="s">
        <v>47</v>
      </c>
      <c r="J22" s="83"/>
      <c r="K22" s="9"/>
    </row>
    <row r="23" spans="2:11" ht="13.5" customHeight="1" x14ac:dyDescent="0.2">
      <c r="B23" s="84" t="s">
        <v>48</v>
      </c>
      <c r="C23" s="85" t="s">
        <v>49</v>
      </c>
      <c r="D23" s="86"/>
      <c r="E23" s="86"/>
      <c r="F23" s="91"/>
      <c r="G23" s="80"/>
      <c r="H23" s="81"/>
      <c r="I23" s="89"/>
      <c r="J23" s="90"/>
      <c r="K23" s="9"/>
    </row>
    <row r="24" spans="2:11" ht="13.5" customHeight="1" x14ac:dyDescent="0.2">
      <c r="B24" s="75" t="s">
        <v>50</v>
      </c>
      <c r="C24" s="76" t="s">
        <v>51</v>
      </c>
      <c r="D24" s="77" t="s">
        <v>15</v>
      </c>
      <c r="E24" s="78">
        <v>46097</v>
      </c>
      <c r="F24" s="79">
        <v>46101</v>
      </c>
      <c r="G24" s="80">
        <v>4</v>
      </c>
      <c r="H24" s="81" t="s">
        <v>15</v>
      </c>
      <c r="I24" s="82" t="s">
        <v>15</v>
      </c>
      <c r="J24" s="83"/>
      <c r="K24" s="9"/>
    </row>
    <row r="25" spans="2:11" ht="13.5" customHeight="1" x14ac:dyDescent="0.2">
      <c r="B25" s="75" t="s">
        <v>52</v>
      </c>
      <c r="C25" s="76" t="s">
        <v>53</v>
      </c>
      <c r="D25" s="81" t="s">
        <v>50</v>
      </c>
      <c r="E25" s="78">
        <v>46097</v>
      </c>
      <c r="F25" s="79">
        <v>46101</v>
      </c>
      <c r="G25" s="80">
        <v>4</v>
      </c>
      <c r="H25" s="81" t="s">
        <v>54</v>
      </c>
      <c r="I25" s="82" t="s">
        <v>19</v>
      </c>
      <c r="J25" s="83"/>
      <c r="K25" s="9"/>
    </row>
    <row r="26" spans="2:11" ht="13.5" customHeight="1" x14ac:dyDescent="0.2">
      <c r="B26" s="84" t="s">
        <v>55</v>
      </c>
      <c r="C26" s="85" t="s">
        <v>56</v>
      </c>
      <c r="D26" s="86" t="s">
        <v>15</v>
      </c>
      <c r="E26" s="87">
        <v>46104</v>
      </c>
      <c r="F26" s="88">
        <v>46115</v>
      </c>
      <c r="G26" s="80">
        <v>11</v>
      </c>
      <c r="H26" s="81" t="s">
        <v>15</v>
      </c>
      <c r="I26" s="89" t="s">
        <v>15</v>
      </c>
      <c r="J26" s="90"/>
      <c r="K26" s="9"/>
    </row>
    <row r="27" spans="2:11" ht="13.5" customHeight="1" x14ac:dyDescent="0.2">
      <c r="B27" s="75" t="s">
        <v>57</v>
      </c>
      <c r="C27" s="76" t="s">
        <v>58</v>
      </c>
      <c r="D27" s="77" t="s">
        <v>55</v>
      </c>
      <c r="E27" s="78">
        <v>46104</v>
      </c>
      <c r="F27" s="79">
        <v>46108</v>
      </c>
      <c r="G27" s="80">
        <v>4</v>
      </c>
      <c r="H27" s="81" t="s">
        <v>54</v>
      </c>
      <c r="I27" s="82" t="s">
        <v>19</v>
      </c>
      <c r="J27" s="83"/>
      <c r="K27" s="9"/>
    </row>
    <row r="28" spans="2:11" ht="13.5" customHeight="1" x14ac:dyDescent="0.2">
      <c r="B28" s="75" t="s">
        <v>59</v>
      </c>
      <c r="C28" s="76" t="s">
        <v>60</v>
      </c>
      <c r="D28" s="81" t="s">
        <v>57</v>
      </c>
      <c r="E28" s="78">
        <v>46111</v>
      </c>
      <c r="F28" s="79">
        <v>46115</v>
      </c>
      <c r="G28" s="80">
        <v>4</v>
      </c>
      <c r="H28" s="81" t="s">
        <v>54</v>
      </c>
      <c r="I28" s="82" t="s">
        <v>19</v>
      </c>
      <c r="J28" s="83"/>
      <c r="K28" s="9"/>
    </row>
    <row r="29" spans="2:11" ht="13.5" customHeight="1" x14ac:dyDescent="0.2">
      <c r="B29" s="84" t="s">
        <v>61</v>
      </c>
      <c r="C29" s="85" t="s">
        <v>62</v>
      </c>
      <c r="D29" s="86" t="s">
        <v>15</v>
      </c>
      <c r="E29" s="87">
        <v>46118</v>
      </c>
      <c r="F29" s="88">
        <v>46129</v>
      </c>
      <c r="G29" s="80">
        <v>11</v>
      </c>
      <c r="H29" s="81" t="s">
        <v>15</v>
      </c>
      <c r="I29" s="89" t="s">
        <v>15</v>
      </c>
      <c r="J29" s="90"/>
      <c r="K29" s="9"/>
    </row>
    <row r="30" spans="2:11" ht="13.5" customHeight="1" x14ac:dyDescent="0.2">
      <c r="B30" s="92" t="s">
        <v>63</v>
      </c>
      <c r="C30" s="76" t="s">
        <v>64</v>
      </c>
      <c r="D30" s="93" t="s">
        <v>61</v>
      </c>
      <c r="E30" s="79">
        <v>46118</v>
      </c>
      <c r="F30" s="79">
        <v>46122</v>
      </c>
      <c r="G30" s="80">
        <v>4</v>
      </c>
      <c r="H30" s="94" t="s">
        <v>65</v>
      </c>
      <c r="I30" s="82" t="s">
        <v>19</v>
      </c>
      <c r="J30" s="83"/>
      <c r="K30" s="9"/>
    </row>
    <row r="31" spans="2:11" ht="13.5" customHeight="1" x14ac:dyDescent="0.2">
      <c r="B31" s="92" t="s">
        <v>66</v>
      </c>
      <c r="C31" s="76" t="s">
        <v>67</v>
      </c>
      <c r="D31" s="95" t="s">
        <v>63</v>
      </c>
      <c r="E31" s="96">
        <v>46125</v>
      </c>
      <c r="F31" s="79">
        <v>46127</v>
      </c>
      <c r="G31" s="80">
        <v>2</v>
      </c>
      <c r="H31" s="94" t="s">
        <v>65</v>
      </c>
      <c r="I31" s="82" t="s">
        <v>19</v>
      </c>
      <c r="J31" s="83"/>
      <c r="K31" s="9"/>
    </row>
    <row r="32" spans="2:11" ht="13.5" customHeight="1" x14ac:dyDescent="0.2">
      <c r="B32" s="92" t="s">
        <v>68</v>
      </c>
      <c r="C32" s="97" t="s">
        <v>69</v>
      </c>
      <c r="D32" s="93" t="s">
        <v>66</v>
      </c>
      <c r="E32" s="79">
        <v>46128</v>
      </c>
      <c r="F32" s="79">
        <v>46129</v>
      </c>
      <c r="G32" s="80">
        <v>1</v>
      </c>
      <c r="H32" s="98" t="s">
        <v>65</v>
      </c>
      <c r="I32" s="82" t="s">
        <v>19</v>
      </c>
      <c r="J32" s="83"/>
      <c r="K32" s="9"/>
    </row>
    <row r="33" spans="2:11" ht="13.5" customHeight="1" x14ac:dyDescent="0.2">
      <c r="B33" s="99" t="s">
        <v>70</v>
      </c>
      <c r="C33" s="76" t="s">
        <v>71</v>
      </c>
      <c r="D33" s="94"/>
      <c r="E33" s="94"/>
      <c r="F33" s="94"/>
      <c r="G33" s="80"/>
      <c r="H33" s="98"/>
      <c r="I33" s="82"/>
      <c r="J33" s="83"/>
      <c r="K33" s="9"/>
    </row>
    <row r="34" spans="2:11" ht="13.5" customHeight="1" x14ac:dyDescent="0.2">
      <c r="B34" s="99" t="s">
        <v>73</v>
      </c>
      <c r="C34" s="76" t="s">
        <v>74</v>
      </c>
      <c r="D34" s="94" t="s">
        <v>15</v>
      </c>
      <c r="E34" s="100">
        <v>46132</v>
      </c>
      <c r="F34" s="100">
        <v>46136</v>
      </c>
      <c r="G34" s="80">
        <v>5</v>
      </c>
      <c r="H34" s="98" t="s">
        <v>15</v>
      </c>
      <c r="I34" s="82" t="s">
        <v>15</v>
      </c>
      <c r="J34" s="83"/>
      <c r="K34" s="9"/>
    </row>
    <row r="35" spans="2:11" ht="13.5" customHeight="1" x14ac:dyDescent="0.2">
      <c r="B35" s="92" t="s">
        <v>75</v>
      </c>
      <c r="C35" s="76" t="s">
        <v>76</v>
      </c>
      <c r="D35" s="93" t="s">
        <v>73</v>
      </c>
      <c r="E35" s="79">
        <v>46132</v>
      </c>
      <c r="F35" s="79">
        <v>46136</v>
      </c>
      <c r="G35" s="80">
        <v>5</v>
      </c>
      <c r="H35" s="98" t="s">
        <v>77</v>
      </c>
      <c r="I35" s="82" t="s">
        <v>19</v>
      </c>
      <c r="J35" s="83"/>
      <c r="K35" s="9"/>
    </row>
    <row r="36" spans="2:11" ht="13.5" customHeight="1" x14ac:dyDescent="0.2">
      <c r="B36" s="92" t="s">
        <v>78</v>
      </c>
      <c r="C36" s="76" t="s">
        <v>79</v>
      </c>
      <c r="D36" s="98" t="s">
        <v>15</v>
      </c>
      <c r="E36" s="79">
        <v>46139</v>
      </c>
      <c r="F36" s="79">
        <v>46150</v>
      </c>
      <c r="G36" s="80">
        <v>10</v>
      </c>
      <c r="H36" s="98" t="s">
        <v>15</v>
      </c>
      <c r="I36" s="82" t="s">
        <v>15</v>
      </c>
      <c r="J36" s="83"/>
      <c r="K36" s="9"/>
    </row>
    <row r="37" spans="2:11" ht="13.5" customHeight="1" x14ac:dyDescent="0.2">
      <c r="B37" s="92" t="s">
        <v>80</v>
      </c>
      <c r="C37" s="76" t="s">
        <v>81</v>
      </c>
      <c r="D37" s="93" t="s">
        <v>78</v>
      </c>
      <c r="E37" s="79">
        <v>46139</v>
      </c>
      <c r="F37" s="79">
        <v>46143</v>
      </c>
      <c r="G37" s="80">
        <v>5</v>
      </c>
      <c r="H37" s="98" t="s">
        <v>77</v>
      </c>
      <c r="I37" s="82" t="s">
        <v>19</v>
      </c>
      <c r="J37" s="83"/>
      <c r="K37" s="9"/>
    </row>
    <row r="38" spans="2:11" ht="13.5" customHeight="1" x14ac:dyDescent="0.2">
      <c r="B38" s="92" t="s">
        <v>82</v>
      </c>
      <c r="C38" s="101" t="s">
        <v>83</v>
      </c>
      <c r="D38" s="93" t="s">
        <v>80</v>
      </c>
      <c r="E38" s="79">
        <v>46146</v>
      </c>
      <c r="F38" s="79">
        <v>46150</v>
      </c>
      <c r="G38" s="80">
        <v>5</v>
      </c>
      <c r="H38" s="98" t="s">
        <v>77</v>
      </c>
      <c r="I38" s="82" t="s">
        <v>84</v>
      </c>
      <c r="J38" s="83"/>
      <c r="K38" s="9"/>
    </row>
    <row r="39" spans="2:11" ht="13.5" customHeight="1" x14ac:dyDescent="0.2">
      <c r="B39" s="92" t="s">
        <v>85</v>
      </c>
      <c r="C39" s="76" t="s">
        <v>86</v>
      </c>
      <c r="D39" s="98"/>
      <c r="E39" s="98"/>
      <c r="F39" s="98"/>
      <c r="G39" s="80"/>
      <c r="H39" s="98"/>
      <c r="I39" s="82"/>
      <c r="J39" s="83"/>
      <c r="K39" s="9"/>
    </row>
    <row r="40" spans="2:11" ht="13.5" customHeight="1" x14ac:dyDescent="0.2">
      <c r="B40" s="92" t="s">
        <v>87</v>
      </c>
      <c r="C40" s="76" t="s">
        <v>88</v>
      </c>
      <c r="D40" s="98" t="s">
        <v>15</v>
      </c>
      <c r="E40" s="79">
        <v>46153</v>
      </c>
      <c r="F40" s="79">
        <v>46157</v>
      </c>
      <c r="G40" s="80">
        <v>5</v>
      </c>
      <c r="H40" s="98" t="s">
        <v>15</v>
      </c>
      <c r="I40" s="82" t="s">
        <v>15</v>
      </c>
      <c r="J40" s="83"/>
      <c r="K40" s="9"/>
    </row>
    <row r="41" spans="2:11" ht="13.5" customHeight="1" x14ac:dyDescent="0.2">
      <c r="B41" s="92" t="s">
        <v>89</v>
      </c>
      <c r="C41" s="76" t="s">
        <v>90</v>
      </c>
      <c r="D41" s="93" t="s">
        <v>87</v>
      </c>
      <c r="E41" s="79">
        <v>46153</v>
      </c>
      <c r="F41" s="79">
        <v>46157</v>
      </c>
      <c r="G41" s="80">
        <v>5</v>
      </c>
      <c r="H41" s="98" t="s">
        <v>65</v>
      </c>
      <c r="I41" s="82" t="s">
        <v>91</v>
      </c>
      <c r="J41" s="83"/>
      <c r="K41" s="9"/>
    </row>
    <row r="42" spans="2:11" ht="13.5" customHeight="1" x14ac:dyDescent="0.2">
      <c r="B42" s="92" t="s">
        <v>92</v>
      </c>
      <c r="C42" s="76" t="s">
        <v>93</v>
      </c>
      <c r="D42" s="98" t="s">
        <v>15</v>
      </c>
      <c r="E42" s="79">
        <v>46153</v>
      </c>
      <c r="F42" s="79">
        <v>46157</v>
      </c>
      <c r="G42" s="80">
        <v>5</v>
      </c>
      <c r="H42" s="98" t="s">
        <v>15</v>
      </c>
      <c r="I42" s="82" t="s">
        <v>15</v>
      </c>
      <c r="J42" s="83"/>
      <c r="K42" s="9"/>
    </row>
    <row r="43" spans="2:11" ht="13.5" customHeight="1" x14ac:dyDescent="0.2">
      <c r="B43" s="92" t="s">
        <v>94</v>
      </c>
      <c r="C43" s="76" t="s">
        <v>95</v>
      </c>
      <c r="D43" s="93" t="s">
        <v>92</v>
      </c>
      <c r="E43" s="79">
        <v>46153</v>
      </c>
      <c r="F43" s="79">
        <v>46157</v>
      </c>
      <c r="G43" s="80">
        <v>5</v>
      </c>
      <c r="H43" s="98" t="s">
        <v>65</v>
      </c>
      <c r="I43" s="82" t="s">
        <v>96</v>
      </c>
      <c r="J43" s="83"/>
      <c r="K43" s="9"/>
    </row>
    <row r="44" spans="2:11" ht="13.5" customHeight="1" x14ac:dyDescent="0.2">
      <c r="B44" s="92" t="s">
        <v>97</v>
      </c>
      <c r="C44" s="76" t="s">
        <v>98</v>
      </c>
      <c r="D44" s="98" t="s">
        <v>15</v>
      </c>
      <c r="E44" s="79">
        <v>46160</v>
      </c>
      <c r="F44" s="79">
        <v>46164</v>
      </c>
      <c r="G44" s="80">
        <v>5</v>
      </c>
      <c r="H44" s="98" t="s">
        <v>15</v>
      </c>
      <c r="I44" s="82" t="s">
        <v>15</v>
      </c>
      <c r="J44" s="83"/>
      <c r="K44" s="9"/>
    </row>
    <row r="45" spans="2:11" ht="13.5" customHeight="1" x14ac:dyDescent="0.2">
      <c r="B45" s="92" t="s">
        <v>99</v>
      </c>
      <c r="C45" s="76" t="s">
        <v>100</v>
      </c>
      <c r="D45" s="93" t="s">
        <v>97</v>
      </c>
      <c r="E45" s="79">
        <v>46160</v>
      </c>
      <c r="F45" s="79">
        <v>46161</v>
      </c>
      <c r="G45" s="80">
        <v>2</v>
      </c>
      <c r="H45" s="98" t="s">
        <v>65</v>
      </c>
      <c r="I45" s="82" t="s">
        <v>101</v>
      </c>
      <c r="J45" s="83"/>
      <c r="K45" s="9"/>
    </row>
    <row r="46" spans="2:11" ht="13.5" customHeight="1" x14ac:dyDescent="0.2">
      <c r="B46" s="92" t="s">
        <v>102</v>
      </c>
      <c r="C46" s="76" t="s">
        <v>103</v>
      </c>
      <c r="D46" s="93" t="s">
        <v>97</v>
      </c>
      <c r="E46" s="79">
        <v>46162</v>
      </c>
      <c r="F46" s="79">
        <v>46163</v>
      </c>
      <c r="G46" s="80">
        <v>2</v>
      </c>
      <c r="H46" s="98" t="s">
        <v>65</v>
      </c>
      <c r="I46" s="82" t="s">
        <v>101</v>
      </c>
      <c r="J46" s="83"/>
      <c r="K46" s="9"/>
    </row>
    <row r="47" spans="2:11" ht="13.5" customHeight="1" x14ac:dyDescent="0.2">
      <c r="B47" s="92" t="s">
        <v>104</v>
      </c>
      <c r="C47" s="76" t="s">
        <v>105</v>
      </c>
      <c r="D47" s="93" t="s">
        <v>97</v>
      </c>
      <c r="E47" s="79">
        <v>46164</v>
      </c>
      <c r="F47" s="79">
        <v>46164</v>
      </c>
      <c r="G47" s="80">
        <v>1</v>
      </c>
      <c r="H47" s="98" t="s">
        <v>65</v>
      </c>
      <c r="I47" s="82" t="s">
        <v>101</v>
      </c>
      <c r="J47" s="83"/>
      <c r="K47" s="9"/>
    </row>
    <row r="48" spans="2:11" ht="13.5" customHeight="1" x14ac:dyDescent="0.2">
      <c r="B48" s="92" t="s">
        <v>106</v>
      </c>
      <c r="C48" s="76" t="s">
        <v>107</v>
      </c>
      <c r="D48" s="98" t="s">
        <v>15</v>
      </c>
      <c r="E48" s="79">
        <v>46167</v>
      </c>
      <c r="F48" s="79">
        <v>46169</v>
      </c>
      <c r="G48" s="80">
        <v>3</v>
      </c>
      <c r="H48" s="98" t="s">
        <v>15</v>
      </c>
      <c r="I48" s="82" t="s">
        <v>15</v>
      </c>
      <c r="J48" s="83"/>
      <c r="K48" s="9"/>
    </row>
    <row r="49" spans="2:11" ht="13.5" customHeight="1" x14ac:dyDescent="0.2">
      <c r="B49" s="75" t="s">
        <v>108</v>
      </c>
      <c r="C49" s="76" t="s">
        <v>109</v>
      </c>
      <c r="D49" s="77" t="s">
        <v>106</v>
      </c>
      <c r="E49" s="78">
        <v>46167</v>
      </c>
      <c r="F49" s="79">
        <v>46168</v>
      </c>
      <c r="G49" s="80">
        <v>2</v>
      </c>
      <c r="H49" s="81" t="s">
        <v>65</v>
      </c>
      <c r="I49" s="82" t="s">
        <v>110</v>
      </c>
      <c r="J49" s="83"/>
      <c r="K49" s="9"/>
    </row>
    <row r="50" spans="2:11" ht="13.5" customHeight="1" x14ac:dyDescent="0.2">
      <c r="B50" s="75" t="s">
        <v>111</v>
      </c>
      <c r="C50" s="76" t="s">
        <v>112</v>
      </c>
      <c r="D50" s="77" t="s">
        <v>106</v>
      </c>
      <c r="E50" s="78">
        <v>46169</v>
      </c>
      <c r="F50" s="79">
        <v>46169</v>
      </c>
      <c r="G50" s="80">
        <v>1</v>
      </c>
      <c r="H50" s="81" t="s">
        <v>65</v>
      </c>
      <c r="I50" s="82" t="s">
        <v>113</v>
      </c>
      <c r="J50" s="83"/>
      <c r="K50" s="9"/>
    </row>
    <row r="51" spans="2:11" ht="13.5" customHeight="1" x14ac:dyDescent="0.2">
      <c r="B51" s="75" t="s">
        <v>114</v>
      </c>
      <c r="C51" s="76" t="s">
        <v>115</v>
      </c>
      <c r="D51" s="81"/>
      <c r="E51" s="81"/>
      <c r="F51" s="98"/>
      <c r="G51" s="80"/>
      <c r="H51" s="81"/>
      <c r="I51" s="82"/>
      <c r="J51" s="83"/>
      <c r="K51" s="9"/>
    </row>
    <row r="52" spans="2:11" ht="13.5" customHeight="1" x14ac:dyDescent="0.2">
      <c r="B52" s="84" t="s">
        <v>116</v>
      </c>
      <c r="C52" s="85" t="s">
        <v>117</v>
      </c>
      <c r="D52" s="86" t="s">
        <v>15</v>
      </c>
      <c r="E52" s="87">
        <v>46170</v>
      </c>
      <c r="F52" s="88">
        <v>46176</v>
      </c>
      <c r="G52" s="80">
        <v>5</v>
      </c>
      <c r="H52" s="81" t="s">
        <v>15</v>
      </c>
      <c r="I52" s="89" t="s">
        <v>15</v>
      </c>
      <c r="J52" s="90"/>
      <c r="K52" s="9"/>
    </row>
    <row r="53" spans="2:11" ht="13.5" customHeight="1" x14ac:dyDescent="0.2">
      <c r="B53" s="75" t="s">
        <v>118</v>
      </c>
      <c r="C53" s="76" t="s">
        <v>119</v>
      </c>
      <c r="D53" s="77" t="s">
        <v>116</v>
      </c>
      <c r="E53" s="78">
        <v>46170</v>
      </c>
      <c r="F53" s="79">
        <v>46176</v>
      </c>
      <c r="G53" s="80">
        <v>5</v>
      </c>
      <c r="H53" s="81" t="s">
        <v>65</v>
      </c>
      <c r="I53" s="82" t="s">
        <v>120</v>
      </c>
      <c r="J53" s="83"/>
      <c r="K53" s="9"/>
    </row>
    <row r="54" spans="2:11" ht="13.5" customHeight="1" x14ac:dyDescent="0.2">
      <c r="B54" s="75" t="s">
        <v>121</v>
      </c>
      <c r="C54" s="76" t="s">
        <v>122</v>
      </c>
      <c r="D54" s="81" t="s">
        <v>15</v>
      </c>
      <c r="E54" s="78">
        <v>46177</v>
      </c>
      <c r="F54" s="79">
        <v>46183</v>
      </c>
      <c r="G54" s="80">
        <v>5</v>
      </c>
      <c r="H54" s="81" t="s">
        <v>15</v>
      </c>
      <c r="I54" s="82" t="s">
        <v>15</v>
      </c>
      <c r="J54" s="83"/>
      <c r="K54" s="9"/>
    </row>
    <row r="55" spans="2:11" ht="13.5" customHeight="1" x14ac:dyDescent="0.2">
      <c r="B55" s="84" t="s">
        <v>123</v>
      </c>
      <c r="C55" s="85" t="s">
        <v>124</v>
      </c>
      <c r="D55" s="86" t="s">
        <v>121</v>
      </c>
      <c r="E55" s="87">
        <v>46177</v>
      </c>
      <c r="F55" s="88">
        <v>46181</v>
      </c>
      <c r="G55" s="80">
        <v>3</v>
      </c>
      <c r="H55" s="81" t="s">
        <v>65</v>
      </c>
      <c r="I55" s="89" t="s">
        <v>125</v>
      </c>
      <c r="J55" s="90"/>
      <c r="K55" s="9"/>
    </row>
    <row r="56" spans="2:11" ht="13.5" customHeight="1" x14ac:dyDescent="0.2">
      <c r="B56" s="75" t="s">
        <v>126</v>
      </c>
      <c r="C56" s="76" t="s">
        <v>127</v>
      </c>
      <c r="D56" s="77" t="s">
        <v>123</v>
      </c>
      <c r="E56" s="78">
        <v>46182</v>
      </c>
      <c r="F56" s="79">
        <v>46183</v>
      </c>
      <c r="G56" s="80">
        <v>2</v>
      </c>
      <c r="H56" s="81" t="s">
        <v>65</v>
      </c>
      <c r="I56" s="82" t="s">
        <v>19</v>
      </c>
      <c r="J56" s="83"/>
      <c r="K56" s="9"/>
    </row>
    <row r="57" spans="2:11" ht="13.5" customHeight="1" x14ac:dyDescent="0.2">
      <c r="B57" s="75" t="s">
        <v>128</v>
      </c>
      <c r="C57" s="76" t="s">
        <v>129</v>
      </c>
      <c r="D57" s="81" t="s">
        <v>15</v>
      </c>
      <c r="E57" s="78">
        <v>46184</v>
      </c>
      <c r="F57" s="79">
        <v>46190</v>
      </c>
      <c r="G57" s="80">
        <v>5</v>
      </c>
      <c r="H57" s="81" t="s">
        <v>15</v>
      </c>
      <c r="I57" s="82" t="s">
        <v>15</v>
      </c>
      <c r="J57" s="83"/>
      <c r="K57" s="9"/>
    </row>
    <row r="58" spans="2:11" ht="13.5" customHeight="1" x14ac:dyDescent="0.2">
      <c r="B58" s="84" t="s">
        <v>130</v>
      </c>
      <c r="C58" s="85" t="s">
        <v>131</v>
      </c>
      <c r="D58" s="86" t="s">
        <v>128</v>
      </c>
      <c r="E58" s="87">
        <v>46184</v>
      </c>
      <c r="F58" s="88">
        <v>46190</v>
      </c>
      <c r="G58" s="80">
        <v>5</v>
      </c>
      <c r="H58" s="81" t="s">
        <v>65</v>
      </c>
      <c r="I58" s="89" t="s">
        <v>132</v>
      </c>
      <c r="J58" s="90"/>
      <c r="K58" s="9"/>
    </row>
    <row r="59" spans="2:11" ht="13.5" customHeight="1" x14ac:dyDescent="0.2">
      <c r="B59" s="75" t="s">
        <v>133</v>
      </c>
      <c r="C59" s="76" t="s">
        <v>134</v>
      </c>
      <c r="D59" s="77" t="s">
        <v>15</v>
      </c>
      <c r="E59" s="78">
        <v>46191</v>
      </c>
      <c r="F59" s="79">
        <v>46192</v>
      </c>
      <c r="G59" s="80">
        <v>2</v>
      </c>
      <c r="H59" s="81" t="s">
        <v>15</v>
      </c>
      <c r="I59" s="82" t="s">
        <v>15</v>
      </c>
      <c r="J59" s="83"/>
      <c r="K59" s="9"/>
    </row>
    <row r="60" spans="2:11" ht="13.5" customHeight="1" x14ac:dyDescent="0.2">
      <c r="B60" s="75" t="s">
        <v>135</v>
      </c>
      <c r="C60" s="76" t="s">
        <v>136</v>
      </c>
      <c r="D60" s="81" t="s">
        <v>133</v>
      </c>
      <c r="E60" s="78">
        <v>46191</v>
      </c>
      <c r="F60" s="79">
        <v>46192</v>
      </c>
      <c r="G60" s="80">
        <v>2</v>
      </c>
      <c r="H60" s="81" t="s">
        <v>137</v>
      </c>
      <c r="I60" s="82" t="s">
        <v>138</v>
      </c>
      <c r="J60" s="83"/>
      <c r="K60" s="9"/>
    </row>
    <row r="61" spans="2:11" ht="13.5" customHeight="1" x14ac:dyDescent="0.2">
      <c r="B61" s="84" t="s">
        <v>139</v>
      </c>
      <c r="C61" s="85" t="s">
        <v>140</v>
      </c>
      <c r="D61" s="86"/>
      <c r="E61" s="86"/>
      <c r="F61" s="91"/>
      <c r="G61" s="80"/>
      <c r="H61" s="81"/>
      <c r="I61" s="89"/>
      <c r="J61" s="90"/>
      <c r="K61" s="9"/>
    </row>
    <row r="62" spans="2:11" ht="13.5" customHeight="1" x14ac:dyDescent="0.2">
      <c r="B62" s="75" t="s">
        <v>141</v>
      </c>
      <c r="C62" s="76" t="s">
        <v>142</v>
      </c>
      <c r="D62" s="77" t="s">
        <v>15</v>
      </c>
      <c r="E62" s="78">
        <v>46160</v>
      </c>
      <c r="F62" s="79">
        <v>46161</v>
      </c>
      <c r="G62" s="80">
        <v>2</v>
      </c>
      <c r="H62" s="81" t="s">
        <v>15</v>
      </c>
      <c r="I62" s="82" t="s">
        <v>143</v>
      </c>
      <c r="J62" s="83"/>
      <c r="K62" s="9"/>
    </row>
    <row r="63" spans="2:11" ht="13.5" customHeight="1" x14ac:dyDescent="0.2">
      <c r="B63" s="75" t="s">
        <v>144</v>
      </c>
      <c r="C63" s="76" t="s">
        <v>145</v>
      </c>
      <c r="D63" s="81" t="s">
        <v>141</v>
      </c>
      <c r="E63" s="78">
        <v>46160</v>
      </c>
      <c r="F63" s="79">
        <v>46161</v>
      </c>
      <c r="G63" s="80">
        <v>2</v>
      </c>
      <c r="H63" s="81" t="s">
        <v>54</v>
      </c>
      <c r="I63" s="82" t="s">
        <v>19</v>
      </c>
      <c r="J63" s="83"/>
      <c r="K63" s="9"/>
    </row>
    <row r="64" spans="2:11" ht="13.5" customHeight="1" x14ac:dyDescent="0.2">
      <c r="B64" s="84" t="s">
        <v>146</v>
      </c>
      <c r="C64" s="85" t="s">
        <v>147</v>
      </c>
      <c r="D64" s="86" t="s">
        <v>15</v>
      </c>
      <c r="E64" s="87">
        <v>46162</v>
      </c>
      <c r="F64" s="88">
        <v>46163</v>
      </c>
      <c r="G64" s="80">
        <v>2</v>
      </c>
      <c r="H64" s="81" t="s">
        <v>15</v>
      </c>
      <c r="I64" s="89" t="s">
        <v>19</v>
      </c>
      <c r="J64" s="90"/>
      <c r="K64" s="9"/>
    </row>
    <row r="65" spans="2:11" ht="13.5" customHeight="1" x14ac:dyDescent="0.2">
      <c r="B65" s="75" t="s">
        <v>148</v>
      </c>
      <c r="C65" s="76" t="s">
        <v>149</v>
      </c>
      <c r="D65" s="77" t="s">
        <v>146</v>
      </c>
      <c r="E65" s="78">
        <v>46162</v>
      </c>
      <c r="F65" s="79">
        <v>46163</v>
      </c>
      <c r="G65" s="80">
        <v>2</v>
      </c>
      <c r="H65" s="81" t="s">
        <v>77</v>
      </c>
      <c r="I65" s="82" t="s">
        <v>150</v>
      </c>
      <c r="J65" s="83"/>
      <c r="K65" s="9"/>
    </row>
    <row r="66" spans="2:11" ht="13.5" customHeight="1" x14ac:dyDescent="0.2">
      <c r="B66" s="75" t="s">
        <v>151</v>
      </c>
      <c r="C66" s="76" t="s">
        <v>152</v>
      </c>
      <c r="D66" s="81" t="s">
        <v>15</v>
      </c>
      <c r="E66" s="78">
        <v>46164</v>
      </c>
      <c r="F66" s="79">
        <v>46164</v>
      </c>
      <c r="G66" s="80">
        <v>1</v>
      </c>
      <c r="H66" s="81" t="s">
        <v>15</v>
      </c>
      <c r="I66" s="82" t="s">
        <v>19</v>
      </c>
      <c r="J66" s="83"/>
      <c r="K66" s="9"/>
    </row>
    <row r="67" spans="2:11" ht="13.5" customHeight="1" x14ac:dyDescent="0.2">
      <c r="B67" s="84" t="s">
        <v>153</v>
      </c>
      <c r="C67" s="85" t="s">
        <v>154</v>
      </c>
      <c r="D67" s="86" t="s">
        <v>151</v>
      </c>
      <c r="E67" s="87">
        <v>46164</v>
      </c>
      <c r="F67" s="88">
        <v>46164</v>
      </c>
      <c r="G67" s="80">
        <v>1</v>
      </c>
      <c r="H67" s="81" t="s">
        <v>18</v>
      </c>
      <c r="I67" s="89" t="s">
        <v>138</v>
      </c>
      <c r="J67" s="90"/>
      <c r="K67" s="9"/>
    </row>
    <row r="68" spans="2:11" ht="13.5" customHeight="1" x14ac:dyDescent="0.2">
      <c r="B68" s="75" t="s">
        <v>155</v>
      </c>
      <c r="C68" s="76" t="s">
        <v>156</v>
      </c>
      <c r="D68" s="77" t="s">
        <v>15</v>
      </c>
      <c r="E68" s="78">
        <v>46167</v>
      </c>
      <c r="F68" s="79">
        <v>46168</v>
      </c>
      <c r="G68" s="80">
        <v>2</v>
      </c>
      <c r="H68" s="81" t="s">
        <v>15</v>
      </c>
      <c r="I68" s="82" t="s">
        <v>19</v>
      </c>
      <c r="J68" s="83"/>
      <c r="K68" s="9"/>
    </row>
    <row r="69" spans="2:11" ht="13.5" customHeight="1" x14ac:dyDescent="0.2">
      <c r="B69" s="75" t="s">
        <v>157</v>
      </c>
      <c r="C69" s="76" t="s">
        <v>158</v>
      </c>
      <c r="D69" s="81" t="s">
        <v>155</v>
      </c>
      <c r="E69" s="78">
        <v>46167</v>
      </c>
      <c r="F69" s="79">
        <v>46168</v>
      </c>
      <c r="G69" s="80">
        <v>2</v>
      </c>
      <c r="H69" s="81" t="s">
        <v>25</v>
      </c>
      <c r="I69" s="82" t="s">
        <v>159</v>
      </c>
      <c r="J69" s="83"/>
      <c r="K69" s="9"/>
    </row>
    <row r="70" spans="2:11" ht="13.5" customHeight="1" x14ac:dyDescent="0.2">
      <c r="B70" s="84" t="s">
        <v>160</v>
      </c>
      <c r="C70" s="85" t="s">
        <v>161</v>
      </c>
      <c r="D70" s="86" t="s">
        <v>15</v>
      </c>
      <c r="E70" s="87">
        <v>46169</v>
      </c>
      <c r="F70" s="88">
        <v>46169</v>
      </c>
      <c r="G70" s="80">
        <v>1</v>
      </c>
      <c r="H70" s="81" t="s">
        <v>15</v>
      </c>
      <c r="I70" s="89" t="s">
        <v>162</v>
      </c>
      <c r="J70" s="90"/>
      <c r="K70" s="9"/>
    </row>
    <row r="71" spans="2:11" ht="13.5" customHeight="1" x14ac:dyDescent="0.2">
      <c r="B71" s="75" t="s">
        <v>163</v>
      </c>
      <c r="C71" s="76" t="s">
        <v>164</v>
      </c>
      <c r="D71" s="77" t="s">
        <v>151</v>
      </c>
      <c r="E71" s="78">
        <v>46169</v>
      </c>
      <c r="F71" s="79">
        <v>46169</v>
      </c>
      <c r="G71" s="80">
        <v>1</v>
      </c>
      <c r="H71" s="81" t="s">
        <v>18</v>
      </c>
      <c r="I71" s="82" t="s">
        <v>165</v>
      </c>
      <c r="J71" s="83"/>
      <c r="K71" s="9"/>
    </row>
    <row r="72" spans="2:11" ht="13.5" customHeight="1" x14ac:dyDescent="0.2">
      <c r="B72" s="75" t="s">
        <v>166</v>
      </c>
      <c r="C72" s="76" t="s">
        <v>167</v>
      </c>
      <c r="D72" s="81" t="s">
        <v>15</v>
      </c>
      <c r="E72" s="78">
        <v>46169</v>
      </c>
      <c r="F72" s="79">
        <v>46169</v>
      </c>
      <c r="G72" s="80">
        <v>0</v>
      </c>
      <c r="H72" s="81" t="s">
        <v>15</v>
      </c>
      <c r="I72" s="82" t="s">
        <v>15</v>
      </c>
      <c r="J72" s="83"/>
      <c r="K72" s="9"/>
    </row>
    <row r="73" spans="2:11" ht="13.5" customHeight="1" x14ac:dyDescent="0.2">
      <c r="B73" s="84" t="s">
        <v>168</v>
      </c>
      <c r="C73" s="85" t="s">
        <v>169</v>
      </c>
      <c r="D73" s="86" t="s">
        <v>163</v>
      </c>
      <c r="E73" s="87">
        <v>46169</v>
      </c>
      <c r="F73" s="88">
        <v>46169</v>
      </c>
      <c r="G73" s="80">
        <v>0</v>
      </c>
      <c r="H73" s="81" t="s">
        <v>15</v>
      </c>
      <c r="I73" s="89" t="s">
        <v>15</v>
      </c>
      <c r="J73" s="90"/>
      <c r="K73" s="9"/>
    </row>
    <row r="74" spans="2:11" ht="13.5" customHeight="1" x14ac:dyDescent="0.2">
      <c r="B74" s="13"/>
      <c r="C74" s="69"/>
      <c r="D74" s="13"/>
      <c r="E74" s="12"/>
      <c r="F74" s="12"/>
      <c r="G74" s="13"/>
    </row>
    <row r="75" spans="2:11" ht="13.5" customHeight="1" x14ac:dyDescent="0.2">
      <c r="B75" s="13"/>
      <c r="C75" s="69"/>
      <c r="D75" s="13"/>
      <c r="E75" s="12"/>
      <c r="F75" s="12"/>
      <c r="G75" s="13"/>
    </row>
    <row r="76" spans="2:11" ht="13.5" customHeight="1" x14ac:dyDescent="0.2">
      <c r="B76" s="13"/>
      <c r="C76" s="69"/>
      <c r="D76" s="13"/>
      <c r="E76" s="12"/>
      <c r="F76" s="12"/>
      <c r="G76" s="13"/>
    </row>
    <row r="77" spans="2:11" ht="13.5" customHeight="1" x14ac:dyDescent="0.2">
      <c r="B77" s="13"/>
      <c r="C77" s="69"/>
      <c r="D77" s="13"/>
      <c r="E77" s="12"/>
      <c r="F77" s="12"/>
      <c r="G77" s="13"/>
    </row>
    <row r="78" spans="2:11" ht="13.5" customHeight="1" x14ac:dyDescent="0.2">
      <c r="B78" s="13"/>
      <c r="C78" s="69"/>
      <c r="D78" s="13"/>
      <c r="E78" s="12"/>
      <c r="F78" s="12"/>
      <c r="G78" s="13"/>
    </row>
    <row r="79" spans="2:11" ht="13.5" customHeight="1" x14ac:dyDescent="0.2">
      <c r="B79" s="13"/>
      <c r="C79" s="69"/>
      <c r="D79" s="13"/>
      <c r="E79" s="12"/>
      <c r="F79" s="12"/>
      <c r="G79" s="13"/>
    </row>
    <row r="80" spans="2:11" ht="13.5" customHeight="1" x14ac:dyDescent="0.2">
      <c r="B80" s="13"/>
      <c r="C80" s="69"/>
      <c r="D80" s="13"/>
      <c r="E80" s="12"/>
      <c r="F80" s="12"/>
      <c r="G80" s="13"/>
    </row>
    <row r="81" spans="2:7" ht="13.5" customHeight="1" x14ac:dyDescent="0.2">
      <c r="B81" s="13"/>
      <c r="C81" s="69"/>
      <c r="D81" s="13"/>
      <c r="E81" s="12"/>
      <c r="F81" s="12"/>
      <c r="G81" s="13"/>
    </row>
    <row r="82" spans="2:7" ht="13.5" customHeight="1" x14ac:dyDescent="0.2">
      <c r="B82" s="13"/>
      <c r="C82" s="69"/>
      <c r="D82" s="13"/>
      <c r="E82" s="12"/>
      <c r="F82" s="12"/>
      <c r="G82" s="13"/>
    </row>
    <row r="83" spans="2:7" ht="13.5" customHeight="1" x14ac:dyDescent="0.2">
      <c r="B83" s="13"/>
      <c r="C83" s="69"/>
      <c r="D83" s="13"/>
      <c r="E83" s="12"/>
      <c r="F83" s="12"/>
      <c r="G83" s="13"/>
    </row>
    <row r="84" spans="2:7" ht="13.5" customHeight="1" x14ac:dyDescent="0.2">
      <c r="B84" s="13"/>
      <c r="C84" s="69"/>
      <c r="D84" s="13"/>
      <c r="E84" s="12"/>
      <c r="F84" s="12"/>
      <c r="G84" s="13"/>
    </row>
    <row r="85" spans="2:7" ht="13.5" customHeight="1" x14ac:dyDescent="0.2">
      <c r="B85" s="13"/>
      <c r="C85" s="69"/>
      <c r="D85" s="13"/>
      <c r="E85" s="12"/>
      <c r="F85" s="12"/>
      <c r="G85" s="13"/>
    </row>
    <row r="86" spans="2:7" ht="13.5" customHeight="1" x14ac:dyDescent="0.2">
      <c r="B86" s="13"/>
      <c r="C86" s="69"/>
      <c r="D86" s="13"/>
      <c r="E86" s="12"/>
      <c r="F86" s="12"/>
      <c r="G86" s="13"/>
    </row>
    <row r="87" spans="2:7" ht="13.5" customHeight="1" x14ac:dyDescent="0.2">
      <c r="B87" s="13"/>
      <c r="C87" s="69"/>
      <c r="D87" s="13"/>
      <c r="E87" s="12"/>
      <c r="F87" s="12"/>
      <c r="G87" s="13"/>
    </row>
    <row r="88" spans="2:7" ht="13.5" customHeight="1" x14ac:dyDescent="0.2">
      <c r="B88" s="13"/>
      <c r="C88" s="69"/>
      <c r="D88" s="13"/>
      <c r="E88" s="12"/>
      <c r="F88" s="12"/>
      <c r="G88" s="13"/>
    </row>
    <row r="89" spans="2:7" ht="13.5" customHeight="1" x14ac:dyDescent="0.2">
      <c r="B89" s="13"/>
      <c r="C89" s="69"/>
      <c r="D89" s="13"/>
      <c r="E89" s="12"/>
      <c r="F89" s="12"/>
      <c r="G89" s="13"/>
    </row>
    <row r="90" spans="2:7" ht="13.5" customHeight="1" x14ac:dyDescent="0.2">
      <c r="B90" s="13"/>
      <c r="C90" s="69"/>
      <c r="D90" s="13"/>
      <c r="E90" s="12"/>
      <c r="F90" s="12"/>
      <c r="G90" s="13"/>
    </row>
    <row r="91" spans="2:7" ht="13.5" customHeight="1" x14ac:dyDescent="0.2">
      <c r="B91" s="13"/>
      <c r="C91" s="69"/>
      <c r="D91" s="13"/>
      <c r="E91" s="12"/>
      <c r="F91" s="12"/>
      <c r="G91" s="13"/>
    </row>
    <row r="92" spans="2:7" ht="13.5" customHeight="1" x14ac:dyDescent="0.2">
      <c r="B92" s="13"/>
      <c r="C92" s="69"/>
      <c r="D92" s="13"/>
      <c r="E92" s="12"/>
      <c r="F92" s="12"/>
      <c r="G92" s="13"/>
    </row>
    <row r="93" spans="2:7" ht="13.5" customHeight="1" x14ac:dyDescent="0.2">
      <c r="B93" s="13"/>
      <c r="C93" s="69"/>
      <c r="D93" s="13"/>
      <c r="E93" s="12"/>
      <c r="F93" s="12"/>
      <c r="G93" s="13"/>
    </row>
    <row r="94" spans="2:7" ht="13.5" customHeight="1" x14ac:dyDescent="0.2">
      <c r="B94" s="13"/>
      <c r="C94" s="69"/>
      <c r="D94" s="13"/>
      <c r="E94" s="12"/>
      <c r="F94" s="12"/>
      <c r="G94" s="13"/>
    </row>
    <row r="95" spans="2:7" ht="13.5" customHeight="1" x14ac:dyDescent="0.2">
      <c r="B95" s="13"/>
      <c r="C95" s="69"/>
      <c r="D95" s="13"/>
      <c r="E95" s="12"/>
      <c r="F95" s="12"/>
      <c r="G95" s="13"/>
    </row>
    <row r="96" spans="2:7" ht="13.5" customHeight="1" x14ac:dyDescent="0.2">
      <c r="B96" s="13"/>
      <c r="C96" s="69"/>
      <c r="D96" s="13"/>
      <c r="E96" s="12"/>
      <c r="F96" s="12"/>
      <c r="G96" s="13"/>
    </row>
    <row r="97" spans="2:7" ht="13.5" customHeight="1" x14ac:dyDescent="0.2">
      <c r="B97" s="13"/>
      <c r="C97" s="69"/>
      <c r="D97" s="13"/>
      <c r="E97" s="12"/>
      <c r="F97" s="12"/>
      <c r="G97" s="13"/>
    </row>
    <row r="98" spans="2:7" ht="13.5" customHeight="1" x14ac:dyDescent="0.2">
      <c r="B98" s="13"/>
      <c r="C98" s="69"/>
      <c r="D98" s="13"/>
      <c r="E98" s="12"/>
      <c r="F98" s="12"/>
      <c r="G98" s="13"/>
    </row>
    <row r="99" spans="2:7" ht="13.5" customHeight="1" x14ac:dyDescent="0.2">
      <c r="B99" s="13"/>
      <c r="C99" s="69"/>
      <c r="D99" s="13"/>
      <c r="E99" s="12"/>
      <c r="F99" s="12"/>
      <c r="G99" s="13"/>
    </row>
    <row r="100" spans="2:7" ht="13.5" customHeight="1" x14ac:dyDescent="0.2">
      <c r="B100" s="13"/>
      <c r="C100" s="69"/>
      <c r="D100" s="13"/>
      <c r="E100" s="12"/>
      <c r="F100" s="12"/>
      <c r="G100" s="13"/>
    </row>
    <row r="101" spans="2:7" ht="13.5" customHeight="1" x14ac:dyDescent="0.2">
      <c r="B101" s="13"/>
      <c r="C101" s="69"/>
      <c r="D101" s="13"/>
      <c r="E101" s="12"/>
      <c r="F101" s="12"/>
      <c r="G101" s="13"/>
    </row>
    <row r="102" spans="2:7" ht="13.5" customHeight="1" x14ac:dyDescent="0.2">
      <c r="B102" s="13"/>
      <c r="C102" s="69"/>
      <c r="D102" s="13"/>
      <c r="E102" s="12"/>
      <c r="F102" s="12"/>
      <c r="G102" s="13"/>
    </row>
    <row r="103" spans="2:7" ht="13.5" customHeight="1" x14ac:dyDescent="0.2">
      <c r="B103" s="13"/>
      <c r="C103" s="69"/>
      <c r="D103" s="13"/>
      <c r="E103" s="12"/>
      <c r="F103" s="12"/>
      <c r="G103" s="13"/>
    </row>
    <row r="104" spans="2:7" ht="13.5" customHeight="1" x14ac:dyDescent="0.2">
      <c r="B104" s="13"/>
      <c r="C104" s="69"/>
      <c r="D104" s="13"/>
      <c r="E104" s="12"/>
      <c r="F104" s="12"/>
      <c r="G104" s="13"/>
    </row>
    <row r="105" spans="2:7" ht="13.5" customHeight="1" x14ac:dyDescent="0.2">
      <c r="B105" s="13"/>
      <c r="C105" s="69"/>
      <c r="D105" s="13"/>
      <c r="E105" s="12"/>
      <c r="F105" s="12"/>
      <c r="G105" s="13"/>
    </row>
    <row r="106" spans="2:7" ht="13.5" customHeight="1" x14ac:dyDescent="0.2">
      <c r="B106" s="13"/>
      <c r="C106" s="69"/>
      <c r="D106" s="13"/>
      <c r="E106" s="12"/>
      <c r="F106" s="12"/>
      <c r="G106" s="13"/>
    </row>
    <row r="107" spans="2:7" ht="13.5" customHeight="1" x14ac:dyDescent="0.2">
      <c r="B107" s="13"/>
      <c r="C107" s="69"/>
      <c r="D107" s="13"/>
      <c r="E107" s="12"/>
      <c r="F107" s="12"/>
      <c r="G107" s="13"/>
    </row>
    <row r="108" spans="2:7" ht="13.5" customHeight="1" x14ac:dyDescent="0.2">
      <c r="B108" s="13"/>
      <c r="C108" s="69"/>
      <c r="D108" s="13"/>
      <c r="E108" s="12"/>
      <c r="F108" s="12"/>
      <c r="G108" s="13"/>
    </row>
    <row r="109" spans="2:7" ht="13.5" customHeight="1" x14ac:dyDescent="0.2">
      <c r="B109" s="13"/>
      <c r="C109" s="69"/>
      <c r="D109" s="13"/>
      <c r="E109" s="12"/>
      <c r="F109" s="12"/>
      <c r="G109" s="13"/>
    </row>
    <row r="110" spans="2:7" ht="13.5" customHeight="1" x14ac:dyDescent="0.2">
      <c r="B110" s="13"/>
      <c r="C110" s="69"/>
      <c r="D110" s="13"/>
      <c r="E110" s="12"/>
      <c r="F110" s="12"/>
      <c r="G110" s="13"/>
    </row>
    <row r="111" spans="2:7" ht="13.5" customHeight="1" x14ac:dyDescent="0.2">
      <c r="B111" s="13"/>
      <c r="C111" s="69"/>
      <c r="D111" s="13"/>
      <c r="E111" s="12"/>
      <c r="F111" s="12"/>
      <c r="G111" s="13"/>
    </row>
    <row r="112" spans="2:7" ht="13.5" customHeight="1" x14ac:dyDescent="0.2">
      <c r="B112" s="13"/>
      <c r="C112" s="69"/>
      <c r="D112" s="13"/>
      <c r="E112" s="12"/>
      <c r="F112" s="12"/>
      <c r="G112" s="13"/>
    </row>
    <row r="113" spans="2:7" ht="13.5" customHeight="1" x14ac:dyDescent="0.2">
      <c r="B113" s="13"/>
      <c r="C113" s="69"/>
      <c r="D113" s="13"/>
      <c r="E113" s="12"/>
      <c r="F113" s="12"/>
      <c r="G113" s="13"/>
    </row>
    <row r="114" spans="2:7" ht="13.5" customHeight="1" x14ac:dyDescent="0.2">
      <c r="B114" s="13"/>
      <c r="C114" s="69"/>
      <c r="D114" s="13"/>
      <c r="E114" s="12"/>
      <c r="F114" s="12"/>
      <c r="G114" s="13"/>
    </row>
    <row r="115" spans="2:7" ht="13.5" customHeight="1" x14ac:dyDescent="0.2">
      <c r="B115" s="13"/>
      <c r="C115" s="69"/>
      <c r="D115" s="13"/>
      <c r="E115" s="12"/>
      <c r="F115" s="12"/>
      <c r="G115" s="13"/>
    </row>
    <row r="116" spans="2:7" ht="13.5" customHeight="1" x14ac:dyDescent="0.2">
      <c r="B116" s="13"/>
      <c r="C116" s="69"/>
      <c r="D116" s="13"/>
      <c r="E116" s="12"/>
      <c r="F116" s="12"/>
      <c r="G116" s="13"/>
    </row>
    <row r="117" spans="2:7" ht="13.5" customHeight="1" x14ac:dyDescent="0.2">
      <c r="B117" s="13"/>
      <c r="C117" s="69"/>
      <c r="D117" s="13"/>
      <c r="E117" s="12"/>
      <c r="F117" s="12"/>
      <c r="G117" s="13"/>
    </row>
    <row r="118" spans="2:7" ht="13.5" customHeight="1" x14ac:dyDescent="0.2">
      <c r="B118" s="13"/>
      <c r="C118" s="69"/>
      <c r="D118" s="13"/>
      <c r="E118" s="12"/>
      <c r="F118" s="12"/>
      <c r="G118" s="13"/>
    </row>
    <row r="119" spans="2:7" ht="13.5" customHeight="1" x14ac:dyDescent="0.2">
      <c r="B119" s="13"/>
      <c r="C119" s="69"/>
      <c r="D119" s="13"/>
      <c r="E119" s="12"/>
      <c r="F119" s="12"/>
      <c r="G119" s="13"/>
    </row>
    <row r="120" spans="2:7" ht="13.5" customHeight="1" x14ac:dyDescent="0.2">
      <c r="B120" s="13"/>
      <c r="C120" s="69"/>
      <c r="D120" s="13"/>
      <c r="E120" s="12"/>
      <c r="F120" s="12"/>
      <c r="G120" s="13"/>
    </row>
    <row r="121" spans="2:7" ht="13.5" customHeight="1" x14ac:dyDescent="0.2">
      <c r="B121" s="13"/>
      <c r="C121" s="69"/>
      <c r="D121" s="13"/>
      <c r="E121" s="12"/>
      <c r="F121" s="12"/>
      <c r="G121" s="13"/>
    </row>
    <row r="122" spans="2:7" ht="13.5" customHeight="1" x14ac:dyDescent="0.2">
      <c r="B122" s="13"/>
      <c r="C122" s="69"/>
      <c r="D122" s="13"/>
      <c r="E122" s="12"/>
      <c r="F122" s="12"/>
      <c r="G122" s="13"/>
    </row>
    <row r="123" spans="2:7" ht="13.5" customHeight="1" x14ac:dyDescent="0.2">
      <c r="B123" s="13"/>
      <c r="C123" s="69"/>
      <c r="D123" s="13"/>
      <c r="E123" s="12"/>
      <c r="F123" s="12"/>
      <c r="G123" s="13"/>
    </row>
    <row r="124" spans="2:7" ht="13.5" customHeight="1" x14ac:dyDescent="0.2">
      <c r="B124" s="13"/>
      <c r="C124" s="69"/>
      <c r="D124" s="13"/>
      <c r="E124" s="12"/>
      <c r="F124" s="12"/>
      <c r="G124" s="13"/>
    </row>
    <row r="125" spans="2:7" ht="13.5" customHeight="1" x14ac:dyDescent="0.2">
      <c r="B125" s="13"/>
      <c r="C125" s="69"/>
      <c r="D125" s="13"/>
      <c r="E125" s="12"/>
      <c r="F125" s="12"/>
      <c r="G125" s="13"/>
    </row>
    <row r="126" spans="2:7" ht="13.5" customHeight="1" x14ac:dyDescent="0.2">
      <c r="B126" s="13"/>
      <c r="C126" s="69"/>
      <c r="D126" s="13"/>
      <c r="E126" s="12"/>
      <c r="F126" s="12"/>
      <c r="G126" s="13"/>
    </row>
    <row r="127" spans="2:7" ht="13.5" customHeight="1" x14ac:dyDescent="0.2">
      <c r="B127" s="13"/>
      <c r="C127" s="69"/>
      <c r="D127" s="13"/>
      <c r="E127" s="12"/>
      <c r="F127" s="12"/>
      <c r="G127" s="13"/>
    </row>
    <row r="128" spans="2:7" ht="13.5" customHeight="1" x14ac:dyDescent="0.2">
      <c r="B128" s="13"/>
      <c r="C128" s="69"/>
      <c r="D128" s="13"/>
      <c r="E128" s="12"/>
      <c r="F128" s="12"/>
      <c r="G128" s="13"/>
    </row>
    <row r="129" spans="2:7" ht="13.5" customHeight="1" x14ac:dyDescent="0.2">
      <c r="B129" s="13"/>
      <c r="C129" s="69"/>
      <c r="D129" s="13"/>
      <c r="E129" s="12"/>
      <c r="F129" s="12"/>
      <c r="G129" s="13"/>
    </row>
    <row r="130" spans="2:7" ht="13.5" customHeight="1" x14ac:dyDescent="0.2">
      <c r="B130" s="13"/>
      <c r="C130" s="69"/>
      <c r="D130" s="13"/>
      <c r="E130" s="12"/>
      <c r="F130" s="12"/>
      <c r="G130" s="13"/>
    </row>
    <row r="131" spans="2:7" ht="13.5" customHeight="1" x14ac:dyDescent="0.2">
      <c r="B131" s="13"/>
      <c r="C131" s="69"/>
      <c r="D131" s="13"/>
      <c r="E131" s="12"/>
      <c r="F131" s="12"/>
      <c r="G131" s="13"/>
    </row>
    <row r="132" spans="2:7" ht="13.5" customHeight="1" x14ac:dyDescent="0.2">
      <c r="B132" s="13"/>
      <c r="C132" s="69"/>
      <c r="D132" s="13"/>
      <c r="E132" s="12"/>
      <c r="F132" s="12"/>
      <c r="G132" s="13"/>
    </row>
    <row r="133" spans="2:7" ht="13.5" customHeight="1" x14ac:dyDescent="0.2">
      <c r="B133" s="13"/>
      <c r="C133" s="69"/>
      <c r="D133" s="13"/>
      <c r="E133" s="12"/>
      <c r="F133" s="12"/>
      <c r="G133" s="13"/>
    </row>
    <row r="134" spans="2:7" ht="13.5" customHeight="1" x14ac:dyDescent="0.2">
      <c r="B134" s="13"/>
      <c r="C134" s="69"/>
      <c r="D134" s="13"/>
      <c r="E134" s="12"/>
      <c r="F134" s="12"/>
      <c r="G134" s="13"/>
    </row>
    <row r="135" spans="2:7" ht="13.5" customHeight="1" x14ac:dyDescent="0.2">
      <c r="B135" s="13"/>
      <c r="C135" s="69"/>
      <c r="D135" s="13"/>
      <c r="E135" s="12"/>
      <c r="F135" s="12"/>
      <c r="G135" s="13"/>
    </row>
    <row r="136" spans="2:7" ht="13.5" customHeight="1" x14ac:dyDescent="0.2">
      <c r="B136" s="13"/>
      <c r="C136" s="69"/>
      <c r="D136" s="13"/>
      <c r="E136" s="12"/>
      <c r="F136" s="12"/>
      <c r="G136" s="13"/>
    </row>
    <row r="137" spans="2:7" ht="13.5" customHeight="1" x14ac:dyDescent="0.2">
      <c r="B137" s="13"/>
      <c r="C137" s="69"/>
      <c r="D137" s="13"/>
      <c r="E137" s="12"/>
      <c r="F137" s="12"/>
      <c r="G137" s="13"/>
    </row>
    <row r="138" spans="2:7" ht="13.5" customHeight="1" x14ac:dyDescent="0.2">
      <c r="B138" s="13"/>
      <c r="C138" s="69"/>
      <c r="D138" s="13"/>
      <c r="E138" s="12"/>
      <c r="F138" s="12"/>
      <c r="G138" s="13"/>
    </row>
    <row r="139" spans="2:7" ht="13.5" customHeight="1" x14ac:dyDescent="0.2">
      <c r="B139" s="13"/>
      <c r="C139" s="69"/>
      <c r="D139" s="13"/>
      <c r="E139" s="12"/>
      <c r="F139" s="12"/>
      <c r="G139" s="13"/>
    </row>
    <row r="140" spans="2:7" ht="13.5" customHeight="1" x14ac:dyDescent="0.2">
      <c r="B140" s="13"/>
      <c r="C140" s="69"/>
      <c r="D140" s="13"/>
      <c r="E140" s="12"/>
      <c r="F140" s="12"/>
      <c r="G140" s="13"/>
    </row>
    <row r="141" spans="2:7" ht="13.5" customHeight="1" x14ac:dyDescent="0.2">
      <c r="B141" s="13"/>
      <c r="C141" s="69"/>
      <c r="D141" s="13"/>
      <c r="E141" s="12"/>
      <c r="F141" s="12"/>
      <c r="G141" s="13"/>
    </row>
    <row r="142" spans="2:7" ht="13.5" customHeight="1" x14ac:dyDescent="0.2">
      <c r="B142" s="13"/>
      <c r="C142" s="69"/>
      <c r="D142" s="13"/>
      <c r="E142" s="12"/>
      <c r="F142" s="12"/>
      <c r="G142" s="13"/>
    </row>
    <row r="143" spans="2:7" ht="13.5" customHeight="1" x14ac:dyDescent="0.2">
      <c r="B143" s="13"/>
      <c r="C143" s="69"/>
      <c r="D143" s="13"/>
      <c r="E143" s="12"/>
      <c r="F143" s="12"/>
      <c r="G143" s="13"/>
    </row>
    <row r="144" spans="2:7" ht="13.5" customHeight="1" x14ac:dyDescent="0.2">
      <c r="B144" s="13"/>
      <c r="C144" s="69"/>
      <c r="D144" s="13"/>
      <c r="E144" s="12"/>
      <c r="F144" s="12"/>
      <c r="G144" s="13"/>
    </row>
    <row r="145" spans="2:7" ht="13.5" customHeight="1" x14ac:dyDescent="0.2">
      <c r="B145" s="13"/>
      <c r="C145" s="69"/>
      <c r="D145" s="13"/>
      <c r="E145" s="12"/>
      <c r="F145" s="12"/>
      <c r="G145" s="13"/>
    </row>
    <row r="146" spans="2:7" ht="13.5" customHeight="1" x14ac:dyDescent="0.2">
      <c r="B146" s="13"/>
      <c r="C146" s="69"/>
      <c r="D146" s="13"/>
      <c r="E146" s="12"/>
      <c r="F146" s="12"/>
      <c r="G146" s="13"/>
    </row>
    <row r="147" spans="2:7" ht="13.5" customHeight="1" x14ac:dyDescent="0.2">
      <c r="B147" s="13"/>
      <c r="C147" s="69"/>
      <c r="D147" s="13"/>
      <c r="E147" s="12"/>
      <c r="F147" s="12"/>
      <c r="G147" s="13"/>
    </row>
    <row r="148" spans="2:7" ht="13.5" customHeight="1" x14ac:dyDescent="0.2">
      <c r="B148" s="13"/>
      <c r="C148" s="69"/>
      <c r="D148" s="13"/>
      <c r="E148" s="12"/>
      <c r="F148" s="12"/>
      <c r="G148" s="13"/>
    </row>
    <row r="149" spans="2:7" ht="13.5" customHeight="1" x14ac:dyDescent="0.2">
      <c r="B149" s="13"/>
      <c r="C149" s="69"/>
      <c r="D149" s="13"/>
      <c r="E149" s="12"/>
      <c r="F149" s="12"/>
      <c r="G149" s="13"/>
    </row>
    <row r="150" spans="2:7" ht="13.5" customHeight="1" x14ac:dyDescent="0.2">
      <c r="B150" s="13"/>
      <c r="C150" s="69"/>
      <c r="D150" s="13"/>
      <c r="E150" s="12"/>
      <c r="F150" s="12"/>
      <c r="G150" s="13"/>
    </row>
    <row r="151" spans="2:7" ht="13.5" customHeight="1" x14ac:dyDescent="0.2">
      <c r="B151" s="13"/>
      <c r="C151" s="69"/>
      <c r="D151" s="13"/>
      <c r="E151" s="12"/>
      <c r="F151" s="12"/>
      <c r="G151" s="13"/>
    </row>
    <row r="152" spans="2:7" ht="13.5" customHeight="1" x14ac:dyDescent="0.2">
      <c r="B152" s="13"/>
      <c r="C152" s="69"/>
      <c r="D152" s="13"/>
      <c r="E152" s="12"/>
      <c r="F152" s="12"/>
      <c r="G152" s="13"/>
    </row>
    <row r="153" spans="2:7" ht="13.5" customHeight="1" x14ac:dyDescent="0.2">
      <c r="B153" s="13"/>
      <c r="C153" s="69"/>
      <c r="D153" s="13"/>
      <c r="E153" s="12"/>
      <c r="F153" s="12"/>
      <c r="G153" s="13"/>
    </row>
    <row r="154" spans="2:7" ht="13.5" customHeight="1" x14ac:dyDescent="0.2">
      <c r="B154" s="13"/>
      <c r="C154" s="69"/>
      <c r="D154" s="13"/>
      <c r="E154" s="12"/>
      <c r="F154" s="12"/>
      <c r="G154" s="13"/>
    </row>
    <row r="155" spans="2:7" ht="13.5" customHeight="1" x14ac:dyDescent="0.2">
      <c r="B155" s="13"/>
      <c r="C155" s="69"/>
      <c r="D155" s="13"/>
      <c r="E155" s="12"/>
      <c r="F155" s="12"/>
      <c r="G155" s="13"/>
    </row>
    <row r="156" spans="2:7" ht="13.5" customHeight="1" x14ac:dyDescent="0.2">
      <c r="B156" s="13"/>
      <c r="C156" s="69"/>
      <c r="D156" s="13"/>
      <c r="E156" s="12"/>
      <c r="F156" s="12"/>
      <c r="G156" s="13"/>
    </row>
    <row r="157" spans="2:7" ht="13.5" customHeight="1" x14ac:dyDescent="0.2">
      <c r="B157" s="13"/>
      <c r="C157" s="69"/>
      <c r="D157" s="13"/>
      <c r="E157" s="12"/>
      <c r="F157" s="12"/>
      <c r="G157" s="13"/>
    </row>
    <row r="158" spans="2:7" ht="13.5" customHeight="1" x14ac:dyDescent="0.2">
      <c r="B158" s="13"/>
      <c r="C158" s="69"/>
      <c r="D158" s="13"/>
      <c r="E158" s="12"/>
      <c r="F158" s="12"/>
      <c r="G158" s="13"/>
    </row>
    <row r="159" spans="2:7" ht="13.5" customHeight="1" x14ac:dyDescent="0.2">
      <c r="B159" s="13"/>
      <c r="C159" s="69"/>
      <c r="D159" s="13"/>
      <c r="E159" s="12"/>
      <c r="F159" s="12"/>
      <c r="G159" s="13"/>
    </row>
    <row r="160" spans="2:7" ht="13.5" customHeight="1" x14ac:dyDescent="0.2">
      <c r="B160" s="13"/>
      <c r="C160" s="69"/>
      <c r="D160" s="13"/>
      <c r="E160" s="12"/>
      <c r="F160" s="12"/>
      <c r="G160" s="13"/>
    </row>
    <row r="161" spans="2:7" ht="13.5" customHeight="1" x14ac:dyDescent="0.2">
      <c r="B161" s="13"/>
      <c r="C161" s="69"/>
      <c r="D161" s="13"/>
      <c r="E161" s="12"/>
      <c r="F161" s="12"/>
      <c r="G161" s="13"/>
    </row>
    <row r="162" spans="2:7" ht="13.5" customHeight="1" x14ac:dyDescent="0.2">
      <c r="B162" s="13"/>
      <c r="C162" s="69"/>
      <c r="D162" s="13"/>
      <c r="E162" s="12"/>
      <c r="F162" s="12"/>
      <c r="G162" s="13"/>
    </row>
    <row r="163" spans="2:7" ht="13.5" customHeight="1" x14ac:dyDescent="0.2">
      <c r="B163" s="13"/>
      <c r="C163" s="69"/>
      <c r="D163" s="13"/>
      <c r="E163" s="12"/>
      <c r="F163" s="12"/>
      <c r="G163" s="13"/>
    </row>
    <row r="164" spans="2:7" ht="13.5" customHeight="1" x14ac:dyDescent="0.2">
      <c r="B164" s="13"/>
      <c r="C164" s="69"/>
      <c r="D164" s="13"/>
      <c r="E164" s="12"/>
      <c r="F164" s="12"/>
      <c r="G164" s="13"/>
    </row>
    <row r="165" spans="2:7" ht="13.5" customHeight="1" x14ac:dyDescent="0.2">
      <c r="B165" s="13"/>
      <c r="C165" s="69"/>
      <c r="D165" s="13"/>
      <c r="E165" s="12"/>
      <c r="F165" s="12"/>
      <c r="G165" s="13"/>
    </row>
    <row r="166" spans="2:7" ht="13.5" customHeight="1" x14ac:dyDescent="0.2">
      <c r="B166" s="13"/>
      <c r="C166" s="69"/>
      <c r="D166" s="13"/>
      <c r="E166" s="12"/>
      <c r="F166" s="12"/>
      <c r="G166" s="13"/>
    </row>
    <row r="167" spans="2:7" ht="13.5" customHeight="1" x14ac:dyDescent="0.2">
      <c r="B167" s="13"/>
      <c r="C167" s="69"/>
      <c r="D167" s="13"/>
      <c r="E167" s="12"/>
      <c r="F167" s="12"/>
      <c r="G167" s="13"/>
    </row>
    <row r="168" spans="2:7" ht="13.5" customHeight="1" x14ac:dyDescent="0.2">
      <c r="B168" s="13"/>
      <c r="C168" s="69"/>
      <c r="D168" s="13"/>
      <c r="E168" s="12"/>
      <c r="F168" s="12"/>
      <c r="G168" s="13"/>
    </row>
    <row r="169" spans="2:7" ht="13.5" customHeight="1" x14ac:dyDescent="0.2">
      <c r="B169" s="13"/>
      <c r="C169" s="69"/>
      <c r="D169" s="13"/>
      <c r="E169" s="12"/>
      <c r="F169" s="12"/>
      <c r="G169" s="13"/>
    </row>
    <row r="170" spans="2:7" ht="13.5" customHeight="1" x14ac:dyDescent="0.2">
      <c r="B170" s="13"/>
      <c r="C170" s="69"/>
      <c r="D170" s="13"/>
      <c r="E170" s="12"/>
      <c r="F170" s="12"/>
      <c r="G170" s="13"/>
    </row>
    <row r="171" spans="2:7" ht="13.5" customHeight="1" x14ac:dyDescent="0.2">
      <c r="B171" s="13"/>
      <c r="C171" s="69"/>
      <c r="D171" s="13"/>
      <c r="E171" s="12"/>
      <c r="F171" s="12"/>
      <c r="G171" s="13"/>
    </row>
    <row r="172" spans="2:7" ht="13.5" customHeight="1" x14ac:dyDescent="0.2">
      <c r="B172" s="13"/>
      <c r="C172" s="69"/>
      <c r="D172" s="13"/>
      <c r="E172" s="12"/>
      <c r="F172" s="12"/>
      <c r="G172" s="13"/>
    </row>
    <row r="173" spans="2:7" ht="13.5" customHeight="1" x14ac:dyDescent="0.2">
      <c r="B173" s="13"/>
      <c r="C173" s="69"/>
      <c r="D173" s="13"/>
      <c r="E173" s="12"/>
      <c r="F173" s="12"/>
      <c r="G173" s="13"/>
    </row>
    <row r="174" spans="2:7" ht="13.5" customHeight="1" x14ac:dyDescent="0.2">
      <c r="B174" s="13"/>
      <c r="C174" s="69"/>
      <c r="D174" s="13"/>
      <c r="E174" s="12"/>
      <c r="F174" s="12"/>
      <c r="G174" s="13"/>
    </row>
    <row r="175" spans="2:7" ht="13.5" customHeight="1" x14ac:dyDescent="0.2">
      <c r="B175" s="13"/>
      <c r="C175" s="69"/>
      <c r="D175" s="13"/>
      <c r="E175" s="12"/>
      <c r="F175" s="12"/>
      <c r="G175" s="13"/>
    </row>
    <row r="176" spans="2:7" ht="13.5" customHeight="1" x14ac:dyDescent="0.2">
      <c r="B176" s="13"/>
      <c r="C176" s="69"/>
      <c r="D176" s="13"/>
      <c r="E176" s="12"/>
      <c r="F176" s="12"/>
      <c r="G176" s="13"/>
    </row>
    <row r="177" spans="2:7" ht="13.5" customHeight="1" x14ac:dyDescent="0.2">
      <c r="B177" s="13"/>
      <c r="C177" s="69"/>
      <c r="D177" s="13"/>
      <c r="E177" s="12"/>
      <c r="F177" s="12"/>
      <c r="G177" s="13"/>
    </row>
    <row r="178" spans="2:7" ht="13.5" customHeight="1" x14ac:dyDescent="0.2">
      <c r="B178" s="13"/>
      <c r="C178" s="69"/>
      <c r="D178" s="13"/>
      <c r="E178" s="12"/>
      <c r="F178" s="12"/>
      <c r="G178" s="13"/>
    </row>
    <row r="179" spans="2:7" ht="13.5" customHeight="1" x14ac:dyDescent="0.2">
      <c r="B179" s="13"/>
      <c r="C179" s="69"/>
      <c r="D179" s="13"/>
      <c r="E179" s="12"/>
      <c r="F179" s="12"/>
      <c r="G179" s="13"/>
    </row>
    <row r="180" spans="2:7" ht="13.5" customHeight="1" x14ac:dyDescent="0.2">
      <c r="B180" s="13"/>
      <c r="C180" s="69"/>
      <c r="D180" s="13"/>
      <c r="E180" s="12"/>
      <c r="F180" s="12"/>
      <c r="G180" s="13"/>
    </row>
    <row r="181" spans="2:7" ht="13.5" customHeight="1" x14ac:dyDescent="0.2">
      <c r="B181" s="13"/>
      <c r="C181" s="69"/>
      <c r="D181" s="13"/>
      <c r="E181" s="12"/>
      <c r="F181" s="12"/>
      <c r="G181" s="13"/>
    </row>
    <row r="182" spans="2:7" ht="13.5" customHeight="1" x14ac:dyDescent="0.2">
      <c r="B182" s="13"/>
      <c r="C182" s="69"/>
      <c r="D182" s="13"/>
      <c r="E182" s="12"/>
      <c r="F182" s="12"/>
      <c r="G182" s="13"/>
    </row>
    <row r="183" spans="2:7" ht="13.5" customHeight="1" x14ac:dyDescent="0.2">
      <c r="B183" s="13"/>
      <c r="C183" s="69"/>
      <c r="D183" s="13"/>
      <c r="E183" s="12"/>
      <c r="F183" s="12"/>
      <c r="G183" s="13"/>
    </row>
    <row r="184" spans="2:7" ht="13.5" customHeight="1" x14ac:dyDescent="0.2">
      <c r="B184" s="13"/>
      <c r="C184" s="69"/>
      <c r="D184" s="13"/>
      <c r="E184" s="12"/>
      <c r="F184" s="12"/>
      <c r="G184" s="13"/>
    </row>
    <row r="185" spans="2:7" ht="13.5" customHeight="1" x14ac:dyDescent="0.2">
      <c r="B185" s="13"/>
      <c r="C185" s="69"/>
      <c r="D185" s="13"/>
      <c r="E185" s="12"/>
      <c r="F185" s="12"/>
      <c r="G185" s="13"/>
    </row>
    <row r="186" spans="2:7" ht="13.5" customHeight="1" x14ac:dyDescent="0.2">
      <c r="B186" s="13"/>
      <c r="C186" s="69"/>
      <c r="D186" s="13"/>
      <c r="E186" s="12"/>
      <c r="F186" s="12"/>
      <c r="G186" s="13"/>
    </row>
    <row r="187" spans="2:7" ht="13.5" customHeight="1" x14ac:dyDescent="0.2">
      <c r="B187" s="13"/>
      <c r="C187" s="69"/>
      <c r="D187" s="13"/>
      <c r="E187" s="12"/>
      <c r="F187" s="12"/>
      <c r="G187" s="13"/>
    </row>
    <row r="188" spans="2:7" ht="13.5" customHeight="1" x14ac:dyDescent="0.2">
      <c r="B188" s="13"/>
      <c r="C188" s="69"/>
      <c r="D188" s="13"/>
      <c r="E188" s="12"/>
      <c r="F188" s="12"/>
      <c r="G188" s="13"/>
    </row>
    <row r="189" spans="2:7" ht="13.5" customHeight="1" x14ac:dyDescent="0.2">
      <c r="B189" s="13"/>
      <c r="C189" s="69"/>
      <c r="D189" s="13"/>
      <c r="E189" s="12"/>
      <c r="F189" s="12"/>
      <c r="G189" s="13"/>
    </row>
    <row r="190" spans="2:7" ht="13.5" customHeight="1" x14ac:dyDescent="0.2">
      <c r="B190" s="13"/>
      <c r="C190" s="69"/>
      <c r="D190" s="13"/>
      <c r="E190" s="12"/>
      <c r="F190" s="12"/>
      <c r="G190" s="13"/>
    </row>
    <row r="191" spans="2:7" ht="13.5" customHeight="1" x14ac:dyDescent="0.2">
      <c r="B191" s="13"/>
      <c r="C191" s="69"/>
      <c r="D191" s="13"/>
      <c r="E191" s="12"/>
      <c r="F191" s="12"/>
      <c r="G191" s="13"/>
    </row>
    <row r="192" spans="2:7" ht="13.5" customHeight="1" x14ac:dyDescent="0.2">
      <c r="B192" s="13"/>
      <c r="C192" s="69"/>
      <c r="D192" s="13"/>
      <c r="E192" s="12"/>
      <c r="F192" s="12"/>
      <c r="G192" s="13"/>
    </row>
    <row r="193" spans="2:7" ht="13.5" customHeight="1" x14ac:dyDescent="0.2">
      <c r="B193" s="13"/>
      <c r="C193" s="69"/>
      <c r="D193" s="13"/>
      <c r="E193" s="12"/>
      <c r="F193" s="12"/>
      <c r="G193" s="13"/>
    </row>
    <row r="194" spans="2:7" ht="13.5" customHeight="1" x14ac:dyDescent="0.2">
      <c r="B194" s="13"/>
      <c r="C194" s="69"/>
      <c r="D194" s="13"/>
      <c r="E194" s="12"/>
      <c r="F194" s="12"/>
      <c r="G194" s="13"/>
    </row>
    <row r="195" spans="2:7" ht="13.5" customHeight="1" x14ac:dyDescent="0.2">
      <c r="B195" s="13"/>
      <c r="C195" s="69"/>
      <c r="D195" s="13"/>
      <c r="E195" s="12"/>
      <c r="F195" s="12"/>
      <c r="G195" s="13"/>
    </row>
    <row r="196" spans="2:7" ht="13.5" customHeight="1" x14ac:dyDescent="0.2">
      <c r="B196" s="13"/>
      <c r="C196" s="69"/>
      <c r="D196" s="13"/>
      <c r="E196" s="12"/>
      <c r="F196" s="12"/>
      <c r="G196" s="13"/>
    </row>
    <row r="197" spans="2:7" ht="13.5" customHeight="1" x14ac:dyDescent="0.2">
      <c r="B197" s="13"/>
      <c r="C197" s="69"/>
      <c r="D197" s="13"/>
      <c r="E197" s="12"/>
      <c r="F197" s="12"/>
      <c r="G197" s="13"/>
    </row>
    <row r="198" spans="2:7" ht="13.5" customHeight="1" x14ac:dyDescent="0.2">
      <c r="B198" s="13"/>
      <c r="C198" s="69"/>
      <c r="D198" s="13"/>
      <c r="E198" s="12"/>
      <c r="F198" s="12"/>
      <c r="G198" s="13"/>
    </row>
    <row r="199" spans="2:7" ht="13.5" customHeight="1" x14ac:dyDescent="0.2">
      <c r="B199" s="13"/>
      <c r="C199" s="69"/>
      <c r="D199" s="13"/>
      <c r="E199" s="12"/>
      <c r="F199" s="12"/>
      <c r="G199" s="13"/>
    </row>
    <row r="200" spans="2:7" ht="13.5" customHeight="1" x14ac:dyDescent="0.2">
      <c r="B200" s="13"/>
      <c r="C200" s="69"/>
      <c r="D200" s="13"/>
      <c r="E200" s="12"/>
      <c r="F200" s="12"/>
      <c r="G200" s="13"/>
    </row>
    <row r="201" spans="2:7" ht="13.5" customHeight="1" x14ac:dyDescent="0.2">
      <c r="B201" s="13"/>
      <c r="C201" s="69"/>
      <c r="D201" s="13"/>
      <c r="E201" s="12"/>
      <c r="F201" s="12"/>
      <c r="G201" s="13"/>
    </row>
    <row r="202" spans="2:7" ht="13.5" customHeight="1" x14ac:dyDescent="0.2">
      <c r="B202" s="13"/>
      <c r="C202" s="69"/>
      <c r="D202" s="13"/>
      <c r="E202" s="12"/>
      <c r="F202" s="12"/>
      <c r="G202" s="13"/>
    </row>
    <row r="203" spans="2:7" ht="13.5" customHeight="1" x14ac:dyDescent="0.2">
      <c r="B203" s="13"/>
      <c r="C203" s="69"/>
      <c r="D203" s="13"/>
      <c r="E203" s="12"/>
      <c r="F203" s="12"/>
      <c r="G203" s="13"/>
    </row>
    <row r="204" spans="2:7" ht="13.5" customHeight="1" x14ac:dyDescent="0.2">
      <c r="B204" s="13"/>
      <c r="C204" s="69"/>
      <c r="D204" s="13"/>
      <c r="E204" s="12"/>
      <c r="F204" s="12"/>
      <c r="G204" s="13"/>
    </row>
    <row r="205" spans="2:7" ht="13.5" customHeight="1" x14ac:dyDescent="0.2">
      <c r="B205" s="13"/>
      <c r="C205" s="69"/>
      <c r="D205" s="13"/>
      <c r="E205" s="12"/>
      <c r="F205" s="12"/>
      <c r="G205" s="13"/>
    </row>
    <row r="206" spans="2:7" ht="13.5" customHeight="1" x14ac:dyDescent="0.2">
      <c r="B206" s="13"/>
      <c r="C206" s="69"/>
      <c r="D206" s="13"/>
      <c r="E206" s="12"/>
      <c r="F206" s="12"/>
      <c r="G206" s="13"/>
    </row>
    <row r="207" spans="2:7" ht="13.5" customHeight="1" x14ac:dyDescent="0.2">
      <c r="B207" s="13"/>
      <c r="C207" s="69"/>
      <c r="D207" s="13"/>
      <c r="E207" s="12"/>
      <c r="F207" s="12"/>
      <c r="G207" s="13"/>
    </row>
    <row r="208" spans="2:7" ht="13.5" customHeight="1" x14ac:dyDescent="0.2">
      <c r="B208" s="13"/>
      <c r="C208" s="69"/>
      <c r="D208" s="13"/>
      <c r="E208" s="12"/>
      <c r="F208" s="12"/>
      <c r="G208" s="13"/>
    </row>
    <row r="209" spans="2:7" ht="13.5" customHeight="1" x14ac:dyDescent="0.2">
      <c r="B209" s="13"/>
      <c r="C209" s="69"/>
      <c r="D209" s="13"/>
      <c r="E209" s="12"/>
      <c r="F209" s="12"/>
      <c r="G209" s="13"/>
    </row>
    <row r="210" spans="2:7" ht="13.5" customHeight="1" x14ac:dyDescent="0.2">
      <c r="B210" s="13"/>
      <c r="C210" s="69"/>
      <c r="D210" s="13"/>
      <c r="E210" s="12"/>
      <c r="F210" s="12"/>
      <c r="G210" s="13"/>
    </row>
    <row r="211" spans="2:7" ht="13.5" customHeight="1" x14ac:dyDescent="0.2">
      <c r="B211" s="13"/>
      <c r="C211" s="69"/>
      <c r="D211" s="13"/>
      <c r="E211" s="12"/>
      <c r="F211" s="12"/>
      <c r="G211" s="13"/>
    </row>
    <row r="212" spans="2:7" ht="13.5" customHeight="1" x14ac:dyDescent="0.2">
      <c r="B212" s="13"/>
      <c r="C212" s="69"/>
      <c r="D212" s="13"/>
      <c r="E212" s="12"/>
      <c r="F212" s="12"/>
      <c r="G212" s="13"/>
    </row>
    <row r="213" spans="2:7" ht="13.5" customHeight="1" x14ac:dyDescent="0.2">
      <c r="B213" s="13"/>
      <c r="C213" s="69"/>
      <c r="D213" s="13"/>
      <c r="E213" s="12"/>
      <c r="F213" s="12"/>
      <c r="G213" s="13"/>
    </row>
    <row r="214" spans="2:7" ht="13.5" customHeight="1" x14ac:dyDescent="0.2">
      <c r="B214" s="13"/>
      <c r="C214" s="69"/>
      <c r="D214" s="13"/>
      <c r="E214" s="12"/>
      <c r="F214" s="12"/>
      <c r="G214" s="13"/>
    </row>
    <row r="215" spans="2:7" ht="13.5" customHeight="1" x14ac:dyDescent="0.2">
      <c r="B215" s="13"/>
      <c r="C215" s="69"/>
      <c r="D215" s="13"/>
      <c r="E215" s="12"/>
      <c r="F215" s="12"/>
      <c r="G215" s="13"/>
    </row>
    <row r="216" spans="2:7" ht="13.5" customHeight="1" x14ac:dyDescent="0.2">
      <c r="B216" s="13"/>
      <c r="C216" s="69"/>
      <c r="D216" s="13"/>
      <c r="E216" s="12"/>
      <c r="F216" s="12"/>
      <c r="G216" s="13"/>
    </row>
    <row r="217" spans="2:7" ht="13.5" customHeight="1" x14ac:dyDescent="0.2">
      <c r="B217" s="13"/>
      <c r="C217" s="69"/>
      <c r="D217" s="13"/>
      <c r="E217" s="12"/>
      <c r="F217" s="12"/>
      <c r="G217" s="13"/>
    </row>
    <row r="218" spans="2:7" ht="13.5" customHeight="1" x14ac:dyDescent="0.2">
      <c r="B218" s="13"/>
      <c r="C218" s="69"/>
      <c r="D218" s="13"/>
      <c r="E218" s="12"/>
      <c r="F218" s="12"/>
      <c r="G218" s="13"/>
    </row>
    <row r="219" spans="2:7" ht="13.5" customHeight="1" x14ac:dyDescent="0.2">
      <c r="B219" s="13"/>
      <c r="C219" s="69"/>
      <c r="D219" s="13"/>
      <c r="E219" s="12"/>
      <c r="F219" s="12"/>
      <c r="G219" s="13"/>
    </row>
    <row r="220" spans="2:7" ht="13.5" customHeight="1" x14ac:dyDescent="0.2">
      <c r="B220" s="13"/>
      <c r="C220" s="69"/>
      <c r="D220" s="13"/>
      <c r="E220" s="12"/>
      <c r="F220" s="12"/>
      <c r="G220" s="13"/>
    </row>
    <row r="221" spans="2:7" ht="13.5" customHeight="1" x14ac:dyDescent="0.2">
      <c r="B221" s="13"/>
      <c r="C221" s="69"/>
      <c r="D221" s="13"/>
      <c r="E221" s="12"/>
      <c r="F221" s="12"/>
      <c r="G221" s="13"/>
    </row>
    <row r="222" spans="2:7" ht="13.5" customHeight="1" x14ac:dyDescent="0.2">
      <c r="B222" s="13"/>
      <c r="C222" s="69"/>
      <c r="D222" s="13"/>
      <c r="E222" s="12"/>
      <c r="F222" s="12"/>
      <c r="G222" s="13"/>
    </row>
    <row r="223" spans="2:7" ht="13.5" customHeight="1" x14ac:dyDescent="0.2">
      <c r="B223" s="13"/>
      <c r="C223" s="69"/>
      <c r="D223" s="13"/>
      <c r="E223" s="12"/>
      <c r="F223" s="12"/>
      <c r="G223" s="13"/>
    </row>
    <row r="224" spans="2:7" ht="13.5" customHeight="1" x14ac:dyDescent="0.2">
      <c r="B224" s="13"/>
      <c r="C224" s="69"/>
      <c r="D224" s="13"/>
      <c r="E224" s="12"/>
      <c r="F224" s="12"/>
      <c r="G224" s="13"/>
    </row>
    <row r="225" spans="2:7" ht="13.5" customHeight="1" x14ac:dyDescent="0.2">
      <c r="B225" s="13"/>
      <c r="C225" s="69"/>
      <c r="D225" s="13"/>
      <c r="E225" s="12"/>
      <c r="F225" s="12"/>
      <c r="G225" s="13"/>
    </row>
    <row r="226" spans="2:7" ht="13.5" customHeight="1" x14ac:dyDescent="0.2">
      <c r="B226" s="13"/>
      <c r="C226" s="69"/>
      <c r="D226" s="13"/>
      <c r="E226" s="12"/>
      <c r="F226" s="12"/>
      <c r="G226" s="13"/>
    </row>
    <row r="227" spans="2:7" ht="13.5" customHeight="1" x14ac:dyDescent="0.2">
      <c r="B227" s="13"/>
      <c r="C227" s="69"/>
      <c r="D227" s="13"/>
      <c r="E227" s="12"/>
      <c r="F227" s="12"/>
      <c r="G227" s="13"/>
    </row>
    <row r="228" spans="2:7" ht="13.5" customHeight="1" x14ac:dyDescent="0.2">
      <c r="B228" s="13"/>
      <c r="C228" s="69"/>
      <c r="D228" s="13"/>
      <c r="E228" s="12"/>
      <c r="F228" s="12"/>
      <c r="G228" s="13"/>
    </row>
    <row r="229" spans="2:7" ht="13.5" customHeight="1" x14ac:dyDescent="0.2">
      <c r="B229" s="13"/>
      <c r="C229" s="69"/>
      <c r="D229" s="13"/>
      <c r="E229" s="12"/>
      <c r="F229" s="12"/>
      <c r="G229" s="13"/>
    </row>
    <row r="230" spans="2:7" ht="13.5" customHeight="1" x14ac:dyDescent="0.2">
      <c r="B230" s="13"/>
      <c r="C230" s="69"/>
      <c r="D230" s="13"/>
      <c r="E230" s="12"/>
      <c r="F230" s="12"/>
      <c r="G230" s="13"/>
    </row>
    <row r="231" spans="2:7" ht="13.5" customHeight="1" x14ac:dyDescent="0.2">
      <c r="B231" s="13"/>
      <c r="C231" s="69"/>
      <c r="D231" s="13"/>
      <c r="E231" s="12"/>
      <c r="F231" s="12"/>
      <c r="G231" s="13"/>
    </row>
    <row r="232" spans="2:7" ht="13.5" customHeight="1" x14ac:dyDescent="0.2">
      <c r="B232" s="13"/>
      <c r="C232" s="69"/>
      <c r="D232" s="13"/>
      <c r="E232" s="12"/>
      <c r="F232" s="12"/>
      <c r="G232" s="13"/>
    </row>
    <row r="233" spans="2:7" ht="13.5" customHeight="1" x14ac:dyDescent="0.2">
      <c r="B233" s="13"/>
      <c r="C233" s="69"/>
      <c r="D233" s="13"/>
      <c r="E233" s="12"/>
      <c r="F233" s="12"/>
      <c r="G233" s="13"/>
    </row>
    <row r="234" spans="2:7" ht="13.5" customHeight="1" x14ac:dyDescent="0.2">
      <c r="B234" s="13"/>
      <c r="C234" s="69"/>
      <c r="D234" s="13"/>
      <c r="E234" s="12"/>
      <c r="F234" s="12"/>
      <c r="G234" s="13"/>
    </row>
    <row r="235" spans="2:7" ht="13.5" customHeight="1" x14ac:dyDescent="0.2">
      <c r="B235" s="13"/>
      <c r="C235" s="69"/>
      <c r="D235" s="13"/>
      <c r="E235" s="12"/>
      <c r="F235" s="12"/>
      <c r="G235" s="13"/>
    </row>
    <row r="236" spans="2:7" ht="13.5" customHeight="1" x14ac:dyDescent="0.2">
      <c r="B236" s="13"/>
      <c r="C236" s="69"/>
      <c r="D236" s="13"/>
      <c r="E236" s="12"/>
      <c r="F236" s="12"/>
      <c r="G236" s="13"/>
    </row>
    <row r="237" spans="2:7" ht="13.5" customHeight="1" x14ac:dyDescent="0.2">
      <c r="B237" s="13"/>
      <c r="C237" s="69"/>
      <c r="D237" s="13"/>
      <c r="E237" s="12"/>
      <c r="F237" s="12"/>
      <c r="G237" s="13"/>
    </row>
    <row r="238" spans="2:7" ht="13.5" customHeight="1" x14ac:dyDescent="0.2">
      <c r="B238" s="13"/>
      <c r="C238" s="69"/>
      <c r="D238" s="13"/>
      <c r="E238" s="12"/>
      <c r="F238" s="12"/>
      <c r="G238" s="13"/>
    </row>
    <row r="239" spans="2:7" ht="13.5" customHeight="1" x14ac:dyDescent="0.2">
      <c r="B239" s="13"/>
      <c r="C239" s="69"/>
      <c r="D239" s="13"/>
      <c r="E239" s="12"/>
      <c r="F239" s="12"/>
      <c r="G239" s="13"/>
    </row>
    <row r="240" spans="2:7" ht="13.5" customHeight="1" x14ac:dyDescent="0.2">
      <c r="B240" s="13"/>
      <c r="C240" s="69"/>
      <c r="D240" s="13"/>
      <c r="E240" s="12"/>
      <c r="F240" s="12"/>
      <c r="G240" s="13"/>
    </row>
    <row r="241" spans="2:7" ht="13.5" customHeight="1" x14ac:dyDescent="0.2">
      <c r="B241" s="13"/>
      <c r="C241" s="69"/>
      <c r="D241" s="13"/>
      <c r="E241" s="12"/>
      <c r="F241" s="12"/>
      <c r="G241" s="13"/>
    </row>
    <row r="242" spans="2:7" ht="13.5" customHeight="1" x14ac:dyDescent="0.2">
      <c r="B242" s="13"/>
      <c r="C242" s="69"/>
      <c r="D242" s="13"/>
      <c r="E242" s="12"/>
      <c r="F242" s="12"/>
      <c r="G242" s="13"/>
    </row>
    <row r="243" spans="2:7" ht="13.5" customHeight="1" x14ac:dyDescent="0.2">
      <c r="B243" s="13"/>
      <c r="C243" s="69"/>
      <c r="D243" s="13"/>
      <c r="E243" s="12"/>
      <c r="F243" s="12"/>
      <c r="G243" s="13"/>
    </row>
    <row r="244" spans="2:7" ht="13.5" customHeight="1" x14ac:dyDescent="0.2">
      <c r="B244" s="13"/>
      <c r="C244" s="69"/>
      <c r="D244" s="13"/>
      <c r="E244" s="12"/>
      <c r="F244" s="12"/>
      <c r="G244" s="13"/>
    </row>
    <row r="245" spans="2:7" ht="13.5" customHeight="1" x14ac:dyDescent="0.2">
      <c r="B245" s="13"/>
      <c r="C245" s="69"/>
      <c r="D245" s="13"/>
      <c r="E245" s="12"/>
      <c r="F245" s="12"/>
      <c r="G245" s="13"/>
    </row>
    <row r="246" spans="2:7" ht="13.5" customHeight="1" x14ac:dyDescent="0.2">
      <c r="B246" s="13"/>
      <c r="C246" s="69"/>
      <c r="D246" s="13"/>
      <c r="E246" s="12"/>
      <c r="F246" s="12"/>
      <c r="G246" s="13"/>
    </row>
    <row r="247" spans="2:7" ht="13.5" customHeight="1" x14ac:dyDescent="0.2">
      <c r="B247" s="13"/>
      <c r="C247" s="69"/>
      <c r="D247" s="13"/>
      <c r="E247" s="12"/>
      <c r="F247" s="12"/>
      <c r="G247" s="13"/>
    </row>
    <row r="248" spans="2:7" ht="13.5" customHeight="1" x14ac:dyDescent="0.2">
      <c r="B248" s="13"/>
      <c r="C248" s="69"/>
      <c r="D248" s="13"/>
      <c r="E248" s="12"/>
      <c r="F248" s="12"/>
      <c r="G248" s="13"/>
    </row>
    <row r="249" spans="2:7" ht="13.5" customHeight="1" x14ac:dyDescent="0.2">
      <c r="B249" s="13"/>
      <c r="C249" s="69"/>
      <c r="D249" s="13"/>
      <c r="E249" s="12"/>
      <c r="F249" s="12"/>
      <c r="G249" s="13"/>
    </row>
    <row r="250" spans="2:7" ht="13.5" customHeight="1" x14ac:dyDescent="0.2">
      <c r="B250" s="13"/>
      <c r="C250" s="69"/>
      <c r="D250" s="13"/>
      <c r="E250" s="12"/>
      <c r="F250" s="12"/>
      <c r="G250" s="13"/>
    </row>
    <row r="251" spans="2:7" ht="13.5" customHeight="1" x14ac:dyDescent="0.2">
      <c r="B251" s="13"/>
      <c r="C251" s="69"/>
      <c r="D251" s="13"/>
      <c r="E251" s="12"/>
      <c r="F251" s="12"/>
      <c r="G251" s="13"/>
    </row>
    <row r="252" spans="2:7" ht="13.5" customHeight="1" x14ac:dyDescent="0.2">
      <c r="B252" s="13"/>
      <c r="C252" s="69"/>
      <c r="D252" s="13"/>
      <c r="E252" s="12"/>
      <c r="F252" s="12"/>
      <c r="G252" s="13"/>
    </row>
    <row r="253" spans="2:7" ht="13.5" customHeight="1" x14ac:dyDescent="0.2">
      <c r="B253" s="13"/>
      <c r="C253" s="69"/>
      <c r="D253" s="13"/>
      <c r="E253" s="12"/>
      <c r="F253" s="12"/>
      <c r="G253" s="13"/>
    </row>
    <row r="254" spans="2:7" ht="13.5" customHeight="1" x14ac:dyDescent="0.2">
      <c r="B254" s="13"/>
      <c r="C254" s="69"/>
      <c r="D254" s="13"/>
      <c r="E254" s="12"/>
      <c r="F254" s="12"/>
      <c r="G254" s="13"/>
    </row>
    <row r="255" spans="2:7" ht="13.5" customHeight="1" x14ac:dyDescent="0.2">
      <c r="B255" s="13"/>
      <c r="C255" s="69"/>
      <c r="D255" s="13"/>
      <c r="E255" s="12"/>
      <c r="F255" s="12"/>
      <c r="G255" s="13"/>
    </row>
    <row r="256" spans="2:7" ht="13.5" customHeight="1" x14ac:dyDescent="0.2">
      <c r="B256" s="13"/>
      <c r="C256" s="69"/>
      <c r="D256" s="13"/>
      <c r="E256" s="12"/>
      <c r="F256" s="12"/>
      <c r="G256" s="13"/>
    </row>
    <row r="257" spans="2:7" ht="13.5" customHeight="1" x14ac:dyDescent="0.2">
      <c r="B257" s="13"/>
      <c r="C257" s="69"/>
      <c r="D257" s="13"/>
      <c r="E257" s="12"/>
      <c r="F257" s="12"/>
      <c r="G257" s="13"/>
    </row>
    <row r="258" spans="2:7" ht="13.5" customHeight="1" x14ac:dyDescent="0.2">
      <c r="B258" s="13"/>
      <c r="C258" s="69"/>
      <c r="D258" s="13"/>
      <c r="E258" s="12"/>
      <c r="F258" s="12"/>
      <c r="G258" s="13"/>
    </row>
    <row r="259" spans="2:7" ht="13.5" customHeight="1" x14ac:dyDescent="0.2">
      <c r="B259" s="13"/>
      <c r="C259" s="69"/>
      <c r="D259" s="13"/>
      <c r="E259" s="12"/>
      <c r="F259" s="12"/>
      <c r="G259" s="13"/>
    </row>
    <row r="260" spans="2:7" ht="13.5" customHeight="1" x14ac:dyDescent="0.2">
      <c r="B260" s="13"/>
      <c r="C260" s="69"/>
      <c r="D260" s="13"/>
      <c r="E260" s="12"/>
      <c r="F260" s="12"/>
      <c r="G260" s="13"/>
    </row>
    <row r="261" spans="2:7" ht="13.5" customHeight="1" x14ac:dyDescent="0.2">
      <c r="B261" s="13"/>
      <c r="C261" s="69"/>
      <c r="D261" s="13"/>
      <c r="E261" s="12"/>
      <c r="F261" s="12"/>
      <c r="G261" s="13"/>
    </row>
    <row r="262" spans="2:7" ht="13.5" customHeight="1" x14ac:dyDescent="0.2">
      <c r="B262" s="13"/>
      <c r="C262" s="69"/>
      <c r="D262" s="13"/>
      <c r="E262" s="12"/>
      <c r="F262" s="12"/>
      <c r="G262" s="13"/>
    </row>
    <row r="263" spans="2:7" ht="13.5" customHeight="1" x14ac:dyDescent="0.2">
      <c r="B263" s="13"/>
      <c r="C263" s="69"/>
      <c r="D263" s="13"/>
      <c r="E263" s="12"/>
      <c r="F263" s="12"/>
      <c r="G263" s="13"/>
    </row>
    <row r="264" spans="2:7" ht="13.5" customHeight="1" x14ac:dyDescent="0.2">
      <c r="B264" s="13"/>
      <c r="C264" s="69"/>
      <c r="D264" s="13"/>
      <c r="E264" s="12"/>
      <c r="F264" s="12"/>
      <c r="G264" s="13"/>
    </row>
    <row r="265" spans="2:7" ht="13.5" customHeight="1" x14ac:dyDescent="0.2">
      <c r="B265" s="13"/>
      <c r="C265" s="69"/>
      <c r="D265" s="13"/>
      <c r="E265" s="12"/>
      <c r="F265" s="12"/>
      <c r="G265" s="13"/>
    </row>
    <row r="266" spans="2:7" ht="13.5" customHeight="1" x14ac:dyDescent="0.2">
      <c r="B266" s="13"/>
      <c r="C266" s="69"/>
      <c r="D266" s="13"/>
      <c r="E266" s="12"/>
      <c r="F266" s="12"/>
      <c r="G266" s="13"/>
    </row>
    <row r="267" spans="2:7" ht="13.5" customHeight="1" x14ac:dyDescent="0.2">
      <c r="B267" s="13"/>
      <c r="C267" s="69"/>
      <c r="D267" s="13"/>
      <c r="E267" s="12"/>
      <c r="F267" s="12"/>
      <c r="G267" s="13"/>
    </row>
    <row r="268" spans="2:7" ht="13.5" customHeight="1" x14ac:dyDescent="0.2">
      <c r="B268" s="13"/>
      <c r="C268" s="69"/>
      <c r="D268" s="13"/>
      <c r="E268" s="12"/>
      <c r="F268" s="12"/>
      <c r="G268" s="13"/>
    </row>
    <row r="269" spans="2:7" ht="13.5" customHeight="1" x14ac:dyDescent="0.2">
      <c r="B269" s="13"/>
      <c r="C269" s="69"/>
      <c r="D269" s="13"/>
      <c r="E269" s="12"/>
      <c r="F269" s="12"/>
      <c r="G269" s="13"/>
    </row>
    <row r="270" spans="2:7" ht="13.5" customHeight="1" x14ac:dyDescent="0.2">
      <c r="B270" s="13"/>
      <c r="C270" s="69"/>
      <c r="D270" s="13"/>
      <c r="E270" s="12"/>
      <c r="F270" s="12"/>
      <c r="G270" s="13"/>
    </row>
    <row r="271" spans="2:7" ht="13.5" customHeight="1" x14ac:dyDescent="0.2">
      <c r="B271" s="13"/>
      <c r="C271" s="69"/>
      <c r="D271" s="13"/>
      <c r="E271" s="12"/>
      <c r="F271" s="12"/>
      <c r="G271" s="13"/>
    </row>
    <row r="272" spans="2:7" ht="13.5" customHeight="1" x14ac:dyDescent="0.2">
      <c r="B272" s="13"/>
      <c r="C272" s="69"/>
      <c r="D272" s="13"/>
      <c r="E272" s="12"/>
      <c r="F272" s="12"/>
      <c r="G272" s="13"/>
    </row>
    <row r="273" spans="2:7" ht="13.5" customHeight="1" x14ac:dyDescent="0.2">
      <c r="B273" s="13"/>
      <c r="C273" s="69"/>
      <c r="D273" s="13"/>
      <c r="E273" s="12"/>
      <c r="F273" s="12"/>
      <c r="G273" s="13"/>
    </row>
    <row r="274" spans="2:7" ht="13.5" customHeight="1" x14ac:dyDescent="0.2">
      <c r="B274" s="13"/>
      <c r="C274" s="69"/>
      <c r="D274" s="13"/>
      <c r="E274" s="12"/>
      <c r="F274" s="12"/>
      <c r="G274" s="13"/>
    </row>
    <row r="275" spans="2:7" ht="13.5" customHeight="1" x14ac:dyDescent="0.2">
      <c r="B275" s="13"/>
      <c r="C275" s="69"/>
      <c r="D275" s="13"/>
      <c r="E275" s="12"/>
      <c r="F275" s="12"/>
      <c r="G275" s="13"/>
    </row>
    <row r="276" spans="2:7" ht="13.5" customHeight="1" x14ac:dyDescent="0.2">
      <c r="B276" s="13"/>
      <c r="C276" s="69"/>
      <c r="D276" s="13"/>
      <c r="E276" s="12"/>
      <c r="F276" s="12"/>
      <c r="G276" s="13"/>
    </row>
    <row r="277" spans="2:7" ht="13.5" customHeight="1" x14ac:dyDescent="0.2">
      <c r="B277" s="13"/>
      <c r="C277" s="69"/>
      <c r="D277" s="13"/>
      <c r="E277" s="12"/>
      <c r="F277" s="12"/>
      <c r="G277" s="13"/>
    </row>
    <row r="278" spans="2:7" ht="13.5" customHeight="1" x14ac:dyDescent="0.2">
      <c r="B278" s="13"/>
      <c r="C278" s="69"/>
      <c r="D278" s="13"/>
      <c r="E278" s="12"/>
      <c r="F278" s="12"/>
      <c r="G278" s="13"/>
    </row>
    <row r="279" spans="2:7" ht="13.5" customHeight="1" x14ac:dyDescent="0.2">
      <c r="B279" s="13"/>
      <c r="C279" s="69"/>
      <c r="D279" s="13"/>
      <c r="E279" s="12"/>
      <c r="F279" s="12"/>
      <c r="G279" s="13"/>
    </row>
    <row r="280" spans="2:7" ht="13.5" customHeight="1" x14ac:dyDescent="0.2">
      <c r="B280" s="13"/>
      <c r="C280" s="69"/>
      <c r="D280" s="13"/>
      <c r="E280" s="12"/>
      <c r="F280" s="12"/>
      <c r="G280" s="13"/>
    </row>
    <row r="281" spans="2:7" ht="13.5" customHeight="1" x14ac:dyDescent="0.2">
      <c r="B281" s="13"/>
      <c r="C281" s="69"/>
      <c r="D281" s="13"/>
      <c r="E281" s="12"/>
      <c r="F281" s="12"/>
      <c r="G281" s="13"/>
    </row>
    <row r="282" spans="2:7" ht="13.5" customHeight="1" x14ac:dyDescent="0.2">
      <c r="B282" s="13"/>
      <c r="C282" s="69"/>
      <c r="D282" s="13"/>
      <c r="E282" s="12"/>
      <c r="F282" s="12"/>
      <c r="G282" s="13"/>
    </row>
    <row r="283" spans="2:7" ht="13.5" customHeight="1" x14ac:dyDescent="0.2">
      <c r="B283" s="13"/>
      <c r="C283" s="69"/>
      <c r="D283" s="13"/>
      <c r="E283" s="12"/>
      <c r="F283" s="12"/>
      <c r="G283" s="13"/>
    </row>
    <row r="284" spans="2:7" ht="13.5" customHeight="1" x14ac:dyDescent="0.2">
      <c r="B284" s="13"/>
      <c r="C284" s="69"/>
      <c r="D284" s="13"/>
      <c r="E284" s="12"/>
      <c r="F284" s="12"/>
      <c r="G284" s="13"/>
    </row>
    <row r="285" spans="2:7" ht="13.5" customHeight="1" x14ac:dyDescent="0.2">
      <c r="B285" s="13"/>
      <c r="C285" s="69"/>
      <c r="D285" s="13"/>
      <c r="E285" s="12"/>
      <c r="F285" s="12"/>
      <c r="G285" s="13"/>
    </row>
    <row r="286" spans="2:7" ht="13.5" customHeight="1" x14ac:dyDescent="0.2">
      <c r="B286" s="13"/>
      <c r="C286" s="69"/>
      <c r="D286" s="13"/>
      <c r="E286" s="12"/>
      <c r="F286" s="12"/>
      <c r="G286" s="13"/>
    </row>
    <row r="287" spans="2:7" ht="13.5" customHeight="1" x14ac:dyDescent="0.2">
      <c r="B287" s="13"/>
      <c r="C287" s="69"/>
      <c r="D287" s="13"/>
      <c r="E287" s="12"/>
      <c r="F287" s="12"/>
      <c r="G287" s="13"/>
    </row>
    <row r="288" spans="2:7" ht="13.5" customHeight="1" x14ac:dyDescent="0.2">
      <c r="B288" s="13"/>
      <c r="C288" s="69"/>
      <c r="D288" s="13"/>
      <c r="E288" s="12"/>
      <c r="F288" s="12"/>
      <c r="G288" s="13"/>
    </row>
    <row r="289" spans="2:7" ht="13.5" customHeight="1" x14ac:dyDescent="0.2">
      <c r="B289" s="13"/>
      <c r="C289" s="69"/>
      <c r="D289" s="13"/>
      <c r="E289" s="12"/>
      <c r="F289" s="12"/>
      <c r="G289" s="13"/>
    </row>
    <row r="290" spans="2:7" ht="13.5" customHeight="1" x14ac:dyDescent="0.2">
      <c r="B290" s="13"/>
      <c r="C290" s="69"/>
      <c r="D290" s="13"/>
      <c r="E290" s="12"/>
      <c r="F290" s="12"/>
      <c r="G290" s="13"/>
    </row>
    <row r="291" spans="2:7" ht="13.5" customHeight="1" x14ac:dyDescent="0.2">
      <c r="B291" s="13"/>
      <c r="C291" s="69"/>
      <c r="D291" s="13"/>
      <c r="E291" s="12"/>
      <c r="F291" s="12"/>
      <c r="G291" s="13"/>
    </row>
    <row r="292" spans="2:7" ht="13.5" customHeight="1" x14ac:dyDescent="0.2">
      <c r="B292" s="13"/>
      <c r="C292" s="69"/>
      <c r="D292" s="13"/>
      <c r="E292" s="12"/>
      <c r="F292" s="12"/>
      <c r="G292" s="13"/>
    </row>
    <row r="293" spans="2:7" ht="13.5" customHeight="1" x14ac:dyDescent="0.2">
      <c r="B293" s="13"/>
      <c r="C293" s="69"/>
      <c r="D293" s="13"/>
      <c r="E293" s="12"/>
      <c r="F293" s="12"/>
      <c r="G293" s="13"/>
    </row>
    <row r="294" spans="2:7" ht="13.5" customHeight="1" x14ac:dyDescent="0.2">
      <c r="B294" s="13"/>
      <c r="C294" s="69"/>
      <c r="D294" s="13"/>
      <c r="E294" s="12"/>
      <c r="F294" s="12"/>
      <c r="G294" s="13"/>
    </row>
    <row r="295" spans="2:7" ht="13.5" customHeight="1" x14ac:dyDescent="0.2">
      <c r="B295" s="13"/>
      <c r="C295" s="69"/>
      <c r="D295" s="13"/>
      <c r="E295" s="12"/>
      <c r="F295" s="12"/>
      <c r="G295" s="13"/>
    </row>
    <row r="296" spans="2:7" ht="13.5" customHeight="1" x14ac:dyDescent="0.2">
      <c r="B296" s="13"/>
      <c r="C296" s="69"/>
      <c r="D296" s="13"/>
      <c r="E296" s="12"/>
      <c r="F296" s="12"/>
      <c r="G296" s="13"/>
    </row>
    <row r="297" spans="2:7" ht="13.5" customHeight="1" x14ac:dyDescent="0.2">
      <c r="B297" s="13"/>
      <c r="C297" s="69"/>
      <c r="D297" s="13"/>
      <c r="E297" s="12"/>
      <c r="F297" s="12"/>
      <c r="G297" s="13"/>
    </row>
    <row r="298" spans="2:7" ht="13.5" customHeight="1" x14ac:dyDescent="0.2">
      <c r="B298" s="13"/>
      <c r="C298" s="69"/>
      <c r="D298" s="13"/>
      <c r="E298" s="12"/>
      <c r="F298" s="12"/>
      <c r="G298" s="13"/>
    </row>
    <row r="299" spans="2:7" ht="13.5" customHeight="1" x14ac:dyDescent="0.2">
      <c r="B299" s="13"/>
      <c r="C299" s="69"/>
      <c r="D299" s="13"/>
      <c r="E299" s="12"/>
      <c r="F299" s="12"/>
      <c r="G299" s="13"/>
    </row>
    <row r="300" spans="2:7" ht="13.5" customHeight="1" x14ac:dyDescent="0.2">
      <c r="B300" s="13"/>
      <c r="C300" s="69"/>
      <c r="D300" s="13"/>
      <c r="E300" s="12"/>
      <c r="F300" s="12"/>
      <c r="G300" s="13"/>
    </row>
    <row r="301" spans="2:7" ht="13.5" customHeight="1" x14ac:dyDescent="0.2">
      <c r="B301" s="13"/>
      <c r="C301" s="69"/>
      <c r="D301" s="13"/>
      <c r="E301" s="12"/>
      <c r="F301" s="12"/>
      <c r="G301" s="13"/>
    </row>
    <row r="302" spans="2:7" ht="13.5" customHeight="1" x14ac:dyDescent="0.2">
      <c r="B302" s="13"/>
      <c r="C302" s="69"/>
      <c r="D302" s="13"/>
      <c r="E302" s="12"/>
      <c r="F302" s="12"/>
      <c r="G302" s="13"/>
    </row>
    <row r="303" spans="2:7" ht="13.5" customHeight="1" x14ac:dyDescent="0.2">
      <c r="B303" s="13"/>
      <c r="C303" s="69"/>
      <c r="D303" s="13"/>
      <c r="E303" s="12"/>
      <c r="F303" s="12"/>
      <c r="G303" s="13"/>
    </row>
    <row r="304" spans="2:7" ht="13.5" customHeight="1" x14ac:dyDescent="0.2">
      <c r="B304" s="13"/>
      <c r="C304" s="69"/>
      <c r="D304" s="13"/>
      <c r="E304" s="12"/>
      <c r="F304" s="12"/>
      <c r="G304" s="13"/>
    </row>
    <row r="305" spans="2:7" ht="13.5" customHeight="1" x14ac:dyDescent="0.2">
      <c r="B305" s="13"/>
      <c r="C305" s="69"/>
      <c r="D305" s="13"/>
      <c r="E305" s="12"/>
      <c r="F305" s="12"/>
      <c r="G305" s="13"/>
    </row>
    <row r="306" spans="2:7" ht="13.5" customHeight="1" x14ac:dyDescent="0.2">
      <c r="B306" s="13"/>
      <c r="C306" s="69"/>
      <c r="D306" s="13"/>
      <c r="E306" s="12"/>
      <c r="F306" s="12"/>
      <c r="G306" s="13"/>
    </row>
    <row r="307" spans="2:7" ht="13.5" customHeight="1" x14ac:dyDescent="0.2">
      <c r="B307" s="13"/>
      <c r="C307" s="69"/>
      <c r="D307" s="13"/>
      <c r="E307" s="12"/>
      <c r="F307" s="12"/>
      <c r="G307" s="13"/>
    </row>
    <row r="308" spans="2:7" ht="13.5" customHeight="1" x14ac:dyDescent="0.2">
      <c r="B308" s="13"/>
      <c r="C308" s="69"/>
      <c r="D308" s="13"/>
      <c r="E308" s="12"/>
      <c r="F308" s="12"/>
      <c r="G308" s="13"/>
    </row>
    <row r="309" spans="2:7" ht="13.5" customHeight="1" x14ac:dyDescent="0.2">
      <c r="B309" s="13"/>
      <c r="C309" s="69"/>
      <c r="D309" s="13"/>
      <c r="E309" s="12"/>
      <c r="F309" s="12"/>
      <c r="G309" s="13"/>
    </row>
    <row r="310" spans="2:7" ht="13.5" customHeight="1" x14ac:dyDescent="0.2">
      <c r="B310" s="13"/>
      <c r="C310" s="69"/>
      <c r="D310" s="13"/>
      <c r="E310" s="12"/>
      <c r="F310" s="12"/>
      <c r="G310" s="13"/>
    </row>
    <row r="311" spans="2:7" ht="13.5" customHeight="1" x14ac:dyDescent="0.2">
      <c r="B311" s="13"/>
      <c r="C311" s="69"/>
      <c r="D311" s="13"/>
      <c r="E311" s="12"/>
      <c r="F311" s="12"/>
      <c r="G311" s="13"/>
    </row>
    <row r="312" spans="2:7" ht="13.5" customHeight="1" x14ac:dyDescent="0.2">
      <c r="B312" s="13"/>
      <c r="C312" s="69"/>
      <c r="D312" s="13"/>
      <c r="E312" s="12"/>
      <c r="F312" s="12"/>
      <c r="G312" s="13"/>
    </row>
    <row r="313" spans="2:7" ht="13.5" customHeight="1" x14ac:dyDescent="0.2">
      <c r="B313" s="13"/>
      <c r="C313" s="69"/>
      <c r="D313" s="13"/>
      <c r="E313" s="12"/>
      <c r="F313" s="12"/>
      <c r="G313" s="13"/>
    </row>
    <row r="314" spans="2:7" ht="13.5" customHeight="1" x14ac:dyDescent="0.2">
      <c r="B314" s="13"/>
      <c r="C314" s="69"/>
      <c r="D314" s="13"/>
      <c r="E314" s="12"/>
      <c r="F314" s="12"/>
      <c r="G314" s="13"/>
    </row>
    <row r="315" spans="2:7" ht="13.5" customHeight="1" x14ac:dyDescent="0.2">
      <c r="B315" s="13"/>
      <c r="C315" s="69"/>
      <c r="D315" s="13"/>
      <c r="E315" s="12"/>
      <c r="F315" s="12"/>
      <c r="G315" s="13"/>
    </row>
    <row r="316" spans="2:7" ht="13.5" customHeight="1" x14ac:dyDescent="0.2">
      <c r="B316" s="13"/>
      <c r="C316" s="69"/>
      <c r="D316" s="13"/>
      <c r="E316" s="12"/>
      <c r="F316" s="12"/>
      <c r="G316" s="13"/>
    </row>
    <row r="317" spans="2:7" ht="13.5" customHeight="1" x14ac:dyDescent="0.2">
      <c r="B317" s="13"/>
      <c r="C317" s="69"/>
      <c r="D317" s="13"/>
      <c r="E317" s="12"/>
      <c r="F317" s="12"/>
      <c r="G317" s="13"/>
    </row>
    <row r="318" spans="2:7" ht="13.5" customHeight="1" x14ac:dyDescent="0.2">
      <c r="B318" s="13"/>
      <c r="C318" s="69"/>
      <c r="D318" s="13"/>
      <c r="E318" s="12"/>
      <c r="F318" s="12"/>
      <c r="G318" s="13"/>
    </row>
    <row r="319" spans="2:7" ht="13.5" customHeight="1" x14ac:dyDescent="0.2">
      <c r="B319" s="13"/>
      <c r="C319" s="69"/>
      <c r="D319" s="13"/>
      <c r="E319" s="12"/>
      <c r="F319" s="12"/>
      <c r="G319" s="13"/>
    </row>
    <row r="320" spans="2:7" ht="13.5" customHeight="1" x14ac:dyDescent="0.2">
      <c r="B320" s="13"/>
      <c r="C320" s="69"/>
      <c r="D320" s="13"/>
      <c r="E320" s="12"/>
      <c r="F320" s="12"/>
      <c r="G320" s="13"/>
    </row>
    <row r="321" spans="2:7" ht="13.5" customHeight="1" x14ac:dyDescent="0.2">
      <c r="B321" s="13"/>
      <c r="C321" s="69"/>
      <c r="D321" s="13"/>
      <c r="E321" s="12"/>
      <c r="F321" s="12"/>
      <c r="G321" s="13"/>
    </row>
    <row r="322" spans="2:7" ht="13.5" customHeight="1" x14ac:dyDescent="0.2">
      <c r="B322" s="13"/>
      <c r="C322" s="69"/>
      <c r="D322" s="13"/>
      <c r="E322" s="12"/>
      <c r="F322" s="12"/>
      <c r="G322" s="13"/>
    </row>
    <row r="323" spans="2:7" ht="13.5" customHeight="1" x14ac:dyDescent="0.2">
      <c r="B323" s="13"/>
      <c r="C323" s="69"/>
      <c r="D323" s="13"/>
      <c r="E323" s="12"/>
      <c r="F323" s="12"/>
      <c r="G323" s="13"/>
    </row>
    <row r="324" spans="2:7" ht="13.5" customHeight="1" x14ac:dyDescent="0.2">
      <c r="B324" s="13"/>
      <c r="C324" s="69"/>
      <c r="D324" s="13"/>
      <c r="E324" s="12"/>
      <c r="F324" s="12"/>
      <c r="G324" s="13"/>
    </row>
    <row r="325" spans="2:7" ht="13.5" customHeight="1" x14ac:dyDescent="0.2">
      <c r="B325" s="13"/>
      <c r="C325" s="69"/>
      <c r="D325" s="13"/>
      <c r="E325" s="12"/>
      <c r="F325" s="12"/>
      <c r="G325" s="13"/>
    </row>
    <row r="326" spans="2:7" ht="13.5" customHeight="1" x14ac:dyDescent="0.2">
      <c r="B326" s="13"/>
      <c r="C326" s="69"/>
      <c r="D326" s="13"/>
      <c r="E326" s="12"/>
      <c r="F326" s="12"/>
      <c r="G326" s="13"/>
    </row>
    <row r="327" spans="2:7" ht="13.5" customHeight="1" x14ac:dyDescent="0.2">
      <c r="B327" s="13"/>
      <c r="C327" s="69"/>
      <c r="D327" s="13"/>
      <c r="E327" s="12"/>
      <c r="F327" s="12"/>
      <c r="G327" s="13"/>
    </row>
    <row r="328" spans="2:7" ht="13.5" customHeight="1" x14ac:dyDescent="0.2">
      <c r="B328" s="13"/>
      <c r="C328" s="69"/>
      <c r="D328" s="13"/>
      <c r="E328" s="12"/>
      <c r="F328" s="12"/>
      <c r="G328" s="13"/>
    </row>
    <row r="329" spans="2:7" ht="13.5" customHeight="1" x14ac:dyDescent="0.2">
      <c r="B329" s="13"/>
      <c r="C329" s="69"/>
      <c r="D329" s="13"/>
      <c r="E329" s="12"/>
      <c r="F329" s="12"/>
      <c r="G329" s="13"/>
    </row>
    <row r="330" spans="2:7" ht="13.5" customHeight="1" x14ac:dyDescent="0.2">
      <c r="B330" s="13"/>
      <c r="C330" s="69"/>
      <c r="D330" s="13"/>
      <c r="E330" s="12"/>
      <c r="F330" s="12"/>
      <c r="G330" s="13"/>
    </row>
    <row r="331" spans="2:7" ht="13.5" customHeight="1" x14ac:dyDescent="0.2">
      <c r="B331" s="13"/>
      <c r="C331" s="69"/>
      <c r="D331" s="13"/>
      <c r="E331" s="12"/>
      <c r="F331" s="12"/>
      <c r="G331" s="13"/>
    </row>
    <row r="332" spans="2:7" ht="13.5" customHeight="1" x14ac:dyDescent="0.2">
      <c r="B332" s="13"/>
      <c r="C332" s="69"/>
      <c r="D332" s="13"/>
      <c r="E332" s="12"/>
      <c r="F332" s="12"/>
      <c r="G332" s="13"/>
    </row>
    <row r="333" spans="2:7" ht="13.5" customHeight="1" x14ac:dyDescent="0.2">
      <c r="B333" s="13"/>
      <c r="C333" s="69"/>
      <c r="D333" s="13"/>
      <c r="E333" s="12"/>
      <c r="F333" s="12"/>
      <c r="G333" s="13"/>
    </row>
    <row r="334" spans="2:7" ht="13.5" customHeight="1" x14ac:dyDescent="0.2">
      <c r="B334" s="13"/>
      <c r="C334" s="69"/>
      <c r="D334" s="13"/>
      <c r="E334" s="12"/>
      <c r="F334" s="12"/>
      <c r="G334" s="13"/>
    </row>
    <row r="335" spans="2:7" ht="13.5" customHeight="1" x14ac:dyDescent="0.2">
      <c r="B335" s="13"/>
      <c r="C335" s="69"/>
      <c r="D335" s="13"/>
      <c r="E335" s="12"/>
      <c r="F335" s="12"/>
      <c r="G335" s="13"/>
    </row>
    <row r="336" spans="2:7" ht="13.5" customHeight="1" x14ac:dyDescent="0.2">
      <c r="B336" s="13"/>
      <c r="C336" s="69"/>
      <c r="D336" s="13"/>
      <c r="E336" s="12"/>
      <c r="F336" s="12"/>
      <c r="G336" s="13"/>
    </row>
    <row r="337" spans="2:7" ht="13.5" customHeight="1" x14ac:dyDescent="0.2">
      <c r="B337" s="13"/>
      <c r="C337" s="69"/>
      <c r="D337" s="13"/>
      <c r="E337" s="12"/>
      <c r="F337" s="12"/>
      <c r="G337" s="13"/>
    </row>
    <row r="338" spans="2:7" ht="13.5" customHeight="1" x14ac:dyDescent="0.2">
      <c r="B338" s="13"/>
      <c r="C338" s="69"/>
      <c r="D338" s="13"/>
      <c r="E338" s="12"/>
      <c r="F338" s="12"/>
      <c r="G338" s="13"/>
    </row>
    <row r="339" spans="2:7" ht="13.5" customHeight="1" x14ac:dyDescent="0.2">
      <c r="B339" s="13"/>
      <c r="C339" s="69"/>
      <c r="D339" s="13"/>
      <c r="E339" s="12"/>
      <c r="F339" s="12"/>
      <c r="G339" s="13"/>
    </row>
    <row r="340" spans="2:7" ht="13.5" customHeight="1" x14ac:dyDescent="0.2">
      <c r="B340" s="13"/>
      <c r="C340" s="69"/>
      <c r="D340" s="13"/>
      <c r="E340" s="12"/>
      <c r="F340" s="12"/>
      <c r="G340" s="13"/>
    </row>
    <row r="341" spans="2:7" ht="13.5" customHeight="1" x14ac:dyDescent="0.2">
      <c r="B341" s="13"/>
      <c r="C341" s="69"/>
      <c r="D341" s="13"/>
      <c r="E341" s="12"/>
      <c r="F341" s="12"/>
      <c r="G341" s="13"/>
    </row>
    <row r="342" spans="2:7" ht="13.5" customHeight="1" x14ac:dyDescent="0.2">
      <c r="B342" s="13"/>
      <c r="C342" s="69"/>
      <c r="D342" s="13"/>
      <c r="E342" s="12"/>
      <c r="F342" s="12"/>
      <c r="G342" s="13"/>
    </row>
    <row r="343" spans="2:7" ht="13.5" customHeight="1" x14ac:dyDescent="0.2">
      <c r="B343" s="13"/>
      <c r="C343" s="69"/>
      <c r="D343" s="13"/>
      <c r="E343" s="12"/>
      <c r="F343" s="12"/>
      <c r="G343" s="13"/>
    </row>
    <row r="344" spans="2:7" ht="13.5" customHeight="1" x14ac:dyDescent="0.2">
      <c r="B344" s="13"/>
      <c r="C344" s="69"/>
      <c r="D344" s="13"/>
      <c r="E344" s="12"/>
      <c r="F344" s="12"/>
      <c r="G344" s="13"/>
    </row>
    <row r="345" spans="2:7" ht="13.5" customHeight="1" x14ac:dyDescent="0.2">
      <c r="B345" s="13"/>
      <c r="C345" s="69"/>
      <c r="D345" s="13"/>
      <c r="E345" s="12"/>
      <c r="F345" s="12"/>
      <c r="G345" s="13"/>
    </row>
    <row r="346" spans="2:7" ht="13.5" customHeight="1" x14ac:dyDescent="0.2">
      <c r="B346" s="13"/>
      <c r="C346" s="69"/>
      <c r="D346" s="13"/>
      <c r="E346" s="12"/>
      <c r="F346" s="12"/>
      <c r="G346" s="13"/>
    </row>
    <row r="347" spans="2:7" ht="13.5" customHeight="1" x14ac:dyDescent="0.2">
      <c r="B347" s="13"/>
      <c r="C347" s="69"/>
      <c r="D347" s="13"/>
      <c r="E347" s="12"/>
      <c r="F347" s="12"/>
      <c r="G347" s="13"/>
    </row>
    <row r="348" spans="2:7" ht="13.5" customHeight="1" x14ac:dyDescent="0.2">
      <c r="B348" s="13"/>
      <c r="C348" s="69"/>
      <c r="D348" s="13"/>
      <c r="E348" s="12"/>
      <c r="F348" s="12"/>
      <c r="G348" s="13"/>
    </row>
    <row r="349" spans="2:7" ht="13.5" customHeight="1" x14ac:dyDescent="0.2">
      <c r="B349" s="13"/>
      <c r="C349" s="69"/>
      <c r="D349" s="13"/>
      <c r="E349" s="12"/>
      <c r="F349" s="12"/>
      <c r="G349" s="13"/>
    </row>
    <row r="350" spans="2:7" ht="13.5" customHeight="1" x14ac:dyDescent="0.2">
      <c r="B350" s="13"/>
      <c r="C350" s="69"/>
      <c r="D350" s="13"/>
      <c r="E350" s="12"/>
      <c r="F350" s="12"/>
      <c r="G350" s="13"/>
    </row>
    <row r="351" spans="2:7" ht="13.5" customHeight="1" x14ac:dyDescent="0.2">
      <c r="B351" s="13"/>
      <c r="C351" s="69"/>
      <c r="D351" s="13"/>
      <c r="E351" s="12"/>
      <c r="F351" s="12"/>
      <c r="G351" s="13"/>
    </row>
    <row r="352" spans="2:7" ht="13.5" customHeight="1" x14ac:dyDescent="0.2">
      <c r="B352" s="13"/>
      <c r="C352" s="69"/>
      <c r="D352" s="13"/>
      <c r="E352" s="12"/>
      <c r="F352" s="12"/>
      <c r="G352" s="13"/>
    </row>
    <row r="353" spans="2:7" ht="13.5" customHeight="1" x14ac:dyDescent="0.2">
      <c r="B353" s="13"/>
      <c r="C353" s="69"/>
      <c r="D353" s="13"/>
      <c r="E353" s="12"/>
      <c r="F353" s="12"/>
      <c r="G353" s="13"/>
    </row>
    <row r="354" spans="2:7" ht="13.5" customHeight="1" x14ac:dyDescent="0.2">
      <c r="B354" s="13"/>
      <c r="C354" s="69"/>
      <c r="D354" s="13"/>
      <c r="E354" s="12"/>
      <c r="F354" s="12"/>
      <c r="G354" s="13"/>
    </row>
    <row r="355" spans="2:7" ht="13.5" customHeight="1" x14ac:dyDescent="0.2">
      <c r="B355" s="13"/>
      <c r="C355" s="69"/>
      <c r="D355" s="13"/>
      <c r="E355" s="12"/>
      <c r="F355" s="12"/>
      <c r="G355" s="13"/>
    </row>
    <row r="356" spans="2:7" ht="13.5" customHeight="1" x14ac:dyDescent="0.2">
      <c r="B356" s="13"/>
      <c r="C356" s="69"/>
      <c r="D356" s="13"/>
      <c r="E356" s="12"/>
      <c r="F356" s="12"/>
      <c r="G356" s="13"/>
    </row>
    <row r="357" spans="2:7" ht="13.5" customHeight="1" x14ac:dyDescent="0.2">
      <c r="B357" s="13"/>
      <c r="C357" s="69"/>
      <c r="D357" s="13"/>
      <c r="E357" s="12"/>
      <c r="F357" s="12"/>
      <c r="G357" s="13"/>
    </row>
    <row r="358" spans="2:7" ht="13.5" customHeight="1" x14ac:dyDescent="0.2">
      <c r="B358" s="13"/>
      <c r="C358" s="69"/>
      <c r="D358" s="13"/>
      <c r="E358" s="12"/>
      <c r="F358" s="12"/>
      <c r="G358" s="13"/>
    </row>
    <row r="359" spans="2:7" ht="13.5" customHeight="1" x14ac:dyDescent="0.2">
      <c r="B359" s="13"/>
      <c r="C359" s="69"/>
      <c r="D359" s="13"/>
      <c r="E359" s="12"/>
      <c r="F359" s="12"/>
      <c r="G359" s="13"/>
    </row>
    <row r="360" spans="2:7" ht="13.5" customHeight="1" x14ac:dyDescent="0.2">
      <c r="B360" s="13"/>
      <c r="C360" s="69"/>
      <c r="D360" s="13"/>
      <c r="E360" s="12"/>
      <c r="F360" s="12"/>
      <c r="G360" s="13"/>
    </row>
    <row r="361" spans="2:7" ht="13.5" customHeight="1" x14ac:dyDescent="0.2">
      <c r="B361" s="13"/>
      <c r="C361" s="69"/>
      <c r="D361" s="13"/>
      <c r="E361" s="12"/>
      <c r="F361" s="12"/>
      <c r="G361" s="13"/>
    </row>
    <row r="362" spans="2:7" ht="13.5" customHeight="1" x14ac:dyDescent="0.2">
      <c r="B362" s="13"/>
      <c r="C362" s="69"/>
      <c r="D362" s="13"/>
      <c r="E362" s="12"/>
      <c r="F362" s="12"/>
      <c r="G362" s="13"/>
    </row>
    <row r="363" spans="2:7" ht="13.5" customHeight="1" x14ac:dyDescent="0.2">
      <c r="B363" s="13"/>
      <c r="C363" s="69"/>
      <c r="D363" s="13"/>
      <c r="E363" s="12"/>
      <c r="F363" s="12"/>
      <c r="G363" s="13"/>
    </row>
    <row r="364" spans="2:7" ht="13.5" customHeight="1" x14ac:dyDescent="0.2">
      <c r="B364" s="13"/>
      <c r="C364" s="69"/>
      <c r="D364" s="13"/>
      <c r="E364" s="12"/>
      <c r="F364" s="12"/>
      <c r="G364" s="13"/>
    </row>
    <row r="365" spans="2:7" ht="13.5" customHeight="1" x14ac:dyDescent="0.2">
      <c r="B365" s="13"/>
      <c r="C365" s="69"/>
      <c r="D365" s="13"/>
      <c r="E365" s="12"/>
      <c r="F365" s="12"/>
      <c r="G365" s="13"/>
    </row>
    <row r="366" spans="2:7" ht="13.5" customHeight="1" x14ac:dyDescent="0.2">
      <c r="B366" s="13"/>
      <c r="C366" s="69"/>
      <c r="D366" s="13"/>
      <c r="E366" s="12"/>
      <c r="F366" s="12"/>
      <c r="G366" s="13"/>
    </row>
    <row r="367" spans="2:7" ht="13.5" customHeight="1" x14ac:dyDescent="0.2">
      <c r="B367" s="13"/>
      <c r="C367" s="69"/>
      <c r="D367" s="13"/>
      <c r="E367" s="12"/>
      <c r="F367" s="12"/>
      <c r="G367" s="13"/>
    </row>
    <row r="368" spans="2:7" ht="13.5" customHeight="1" x14ac:dyDescent="0.2">
      <c r="B368" s="13"/>
      <c r="C368" s="69"/>
      <c r="D368" s="13"/>
      <c r="E368" s="12"/>
      <c r="F368" s="12"/>
      <c r="G368" s="13"/>
    </row>
    <row r="369" spans="2:7" ht="13.5" customHeight="1" x14ac:dyDescent="0.2">
      <c r="B369" s="13"/>
      <c r="C369" s="69"/>
      <c r="D369" s="13"/>
      <c r="E369" s="12"/>
      <c r="F369" s="12"/>
      <c r="G369" s="13"/>
    </row>
    <row r="370" spans="2:7" ht="13.5" customHeight="1" x14ac:dyDescent="0.2">
      <c r="B370" s="13"/>
      <c r="C370" s="69"/>
      <c r="D370" s="13"/>
      <c r="E370" s="12"/>
      <c r="F370" s="12"/>
      <c r="G370" s="13"/>
    </row>
    <row r="371" spans="2:7" ht="13.5" customHeight="1" x14ac:dyDescent="0.2">
      <c r="B371" s="13"/>
      <c r="C371" s="69"/>
      <c r="D371" s="13"/>
      <c r="E371" s="12"/>
      <c r="F371" s="12"/>
      <c r="G371" s="13"/>
    </row>
    <row r="372" spans="2:7" ht="13.5" customHeight="1" x14ac:dyDescent="0.2">
      <c r="B372" s="13"/>
      <c r="C372" s="69"/>
      <c r="D372" s="13"/>
      <c r="E372" s="12"/>
      <c r="F372" s="12"/>
      <c r="G372" s="13"/>
    </row>
    <row r="373" spans="2:7" ht="13.5" customHeight="1" x14ac:dyDescent="0.2">
      <c r="B373" s="13"/>
      <c r="C373" s="69"/>
      <c r="D373" s="13"/>
      <c r="E373" s="12"/>
      <c r="F373" s="12"/>
      <c r="G373" s="13"/>
    </row>
    <row r="374" spans="2:7" ht="13.5" customHeight="1" x14ac:dyDescent="0.2">
      <c r="B374" s="13"/>
      <c r="C374" s="69"/>
      <c r="D374" s="13"/>
      <c r="E374" s="12"/>
      <c r="F374" s="12"/>
      <c r="G374" s="13"/>
    </row>
    <row r="375" spans="2:7" ht="13.5" customHeight="1" x14ac:dyDescent="0.2">
      <c r="B375" s="13"/>
      <c r="C375" s="69"/>
      <c r="D375" s="13"/>
      <c r="E375" s="12"/>
      <c r="F375" s="12"/>
      <c r="G375" s="13"/>
    </row>
    <row r="376" spans="2:7" ht="13.5" customHeight="1" x14ac:dyDescent="0.2">
      <c r="B376" s="13"/>
      <c r="C376" s="69"/>
      <c r="D376" s="13"/>
      <c r="E376" s="12"/>
      <c r="F376" s="12"/>
      <c r="G376" s="13"/>
    </row>
    <row r="377" spans="2:7" ht="13.5" customHeight="1" x14ac:dyDescent="0.2">
      <c r="B377" s="13"/>
      <c r="C377" s="69"/>
      <c r="D377" s="13"/>
      <c r="E377" s="12"/>
      <c r="F377" s="12"/>
      <c r="G377" s="13"/>
    </row>
    <row r="378" spans="2:7" ht="13.5" customHeight="1" x14ac:dyDescent="0.2">
      <c r="B378" s="13"/>
      <c r="C378" s="69"/>
      <c r="D378" s="13"/>
      <c r="E378" s="12"/>
      <c r="F378" s="12"/>
      <c r="G378" s="13"/>
    </row>
    <row r="379" spans="2:7" ht="13.5" customHeight="1" x14ac:dyDescent="0.2">
      <c r="B379" s="13"/>
      <c r="C379" s="69"/>
      <c r="D379" s="13"/>
      <c r="E379" s="12"/>
      <c r="F379" s="12"/>
      <c r="G379" s="13"/>
    </row>
    <row r="380" spans="2:7" ht="13.5" customHeight="1" x14ac:dyDescent="0.2">
      <c r="B380" s="13"/>
      <c r="C380" s="69"/>
      <c r="D380" s="13"/>
      <c r="E380" s="12"/>
      <c r="F380" s="12"/>
      <c r="G380" s="13"/>
    </row>
    <row r="381" spans="2:7" ht="13.5" customHeight="1" x14ac:dyDescent="0.2">
      <c r="B381" s="13"/>
      <c r="C381" s="69"/>
      <c r="D381" s="13"/>
      <c r="E381" s="12"/>
      <c r="F381" s="12"/>
      <c r="G381" s="13"/>
    </row>
    <row r="382" spans="2:7" ht="13.5" customHeight="1" x14ac:dyDescent="0.2">
      <c r="B382" s="13"/>
      <c r="C382" s="69"/>
      <c r="D382" s="13"/>
      <c r="E382" s="12"/>
      <c r="F382" s="12"/>
      <c r="G382" s="13"/>
    </row>
    <row r="383" spans="2:7" ht="13.5" customHeight="1" x14ac:dyDescent="0.2">
      <c r="B383" s="13"/>
      <c r="C383" s="69"/>
      <c r="D383" s="13"/>
      <c r="E383" s="12"/>
      <c r="F383" s="12"/>
      <c r="G383" s="13"/>
    </row>
    <row r="384" spans="2:7" ht="13.5" customHeight="1" x14ac:dyDescent="0.2">
      <c r="B384" s="13"/>
      <c r="C384" s="69"/>
      <c r="D384" s="13"/>
      <c r="E384" s="12"/>
      <c r="F384" s="12"/>
      <c r="G384" s="13"/>
    </row>
    <row r="385" spans="2:7" ht="13.5" customHeight="1" x14ac:dyDescent="0.2">
      <c r="B385" s="13"/>
      <c r="C385" s="69"/>
      <c r="D385" s="13"/>
      <c r="E385" s="12"/>
      <c r="F385" s="12"/>
      <c r="G385" s="13"/>
    </row>
    <row r="386" spans="2:7" ht="13.5" customHeight="1" x14ac:dyDescent="0.2">
      <c r="B386" s="13"/>
      <c r="C386" s="69"/>
      <c r="D386" s="13"/>
      <c r="E386" s="12"/>
      <c r="F386" s="12"/>
      <c r="G386" s="13"/>
    </row>
    <row r="387" spans="2:7" ht="13.5" customHeight="1" x14ac:dyDescent="0.2">
      <c r="B387" s="13"/>
      <c r="C387" s="69"/>
      <c r="D387" s="13"/>
      <c r="E387" s="12"/>
      <c r="F387" s="12"/>
      <c r="G387" s="13"/>
    </row>
    <row r="388" spans="2:7" ht="13.5" customHeight="1" x14ac:dyDescent="0.2">
      <c r="B388" s="13"/>
      <c r="C388" s="69"/>
      <c r="D388" s="13"/>
      <c r="E388" s="12"/>
      <c r="F388" s="12"/>
      <c r="G388" s="13"/>
    </row>
    <row r="389" spans="2:7" ht="13.5" customHeight="1" x14ac:dyDescent="0.2">
      <c r="B389" s="13"/>
      <c r="C389" s="69"/>
      <c r="D389" s="13"/>
      <c r="E389" s="12"/>
      <c r="F389" s="12"/>
      <c r="G389" s="13"/>
    </row>
    <row r="390" spans="2:7" ht="13.5" customHeight="1" x14ac:dyDescent="0.2">
      <c r="B390" s="13"/>
      <c r="C390" s="69"/>
      <c r="D390" s="13"/>
      <c r="E390" s="12"/>
      <c r="F390" s="12"/>
      <c r="G390" s="13"/>
    </row>
    <row r="391" spans="2:7" ht="13.5" customHeight="1" x14ac:dyDescent="0.2">
      <c r="B391" s="13"/>
      <c r="C391" s="69"/>
      <c r="D391" s="13"/>
      <c r="E391" s="12"/>
      <c r="F391" s="12"/>
      <c r="G391" s="13"/>
    </row>
    <row r="392" spans="2:7" ht="13.5" customHeight="1" x14ac:dyDescent="0.2">
      <c r="B392" s="13"/>
      <c r="C392" s="69"/>
      <c r="D392" s="13"/>
      <c r="E392" s="12"/>
      <c r="F392" s="12"/>
      <c r="G392" s="13"/>
    </row>
    <row r="393" spans="2:7" ht="13.5" customHeight="1" x14ac:dyDescent="0.2">
      <c r="B393" s="13"/>
      <c r="C393" s="69"/>
      <c r="D393" s="13"/>
      <c r="E393" s="12"/>
      <c r="F393" s="12"/>
      <c r="G393" s="13"/>
    </row>
    <row r="394" spans="2:7" ht="13.5" customHeight="1" x14ac:dyDescent="0.2">
      <c r="B394" s="13"/>
      <c r="C394" s="69"/>
      <c r="D394" s="13"/>
      <c r="E394" s="12"/>
      <c r="F394" s="12"/>
      <c r="G394" s="13"/>
    </row>
    <row r="395" spans="2:7" ht="13.5" customHeight="1" x14ac:dyDescent="0.2">
      <c r="B395" s="13"/>
      <c r="C395" s="69"/>
      <c r="D395" s="13"/>
      <c r="E395" s="12"/>
      <c r="F395" s="12"/>
      <c r="G395" s="13"/>
    </row>
    <row r="396" spans="2:7" ht="13.5" customHeight="1" x14ac:dyDescent="0.2">
      <c r="B396" s="13"/>
      <c r="C396" s="69"/>
      <c r="D396" s="13"/>
      <c r="E396" s="12"/>
      <c r="F396" s="12"/>
      <c r="G396" s="13"/>
    </row>
    <row r="397" spans="2:7" ht="13.5" customHeight="1" x14ac:dyDescent="0.2">
      <c r="B397" s="13"/>
      <c r="C397" s="69"/>
      <c r="D397" s="13"/>
      <c r="E397" s="12"/>
      <c r="F397" s="12"/>
      <c r="G397" s="13"/>
    </row>
    <row r="398" spans="2:7" ht="13.5" customHeight="1" x14ac:dyDescent="0.2">
      <c r="B398" s="13"/>
      <c r="C398" s="69"/>
      <c r="D398" s="13"/>
      <c r="E398" s="12"/>
      <c r="F398" s="12"/>
      <c r="G398" s="13"/>
    </row>
    <row r="399" spans="2:7" ht="13.5" customHeight="1" x14ac:dyDescent="0.2">
      <c r="B399" s="13"/>
      <c r="C399" s="69"/>
      <c r="D399" s="13"/>
      <c r="E399" s="12"/>
      <c r="F399" s="12"/>
      <c r="G399" s="13"/>
    </row>
    <row r="400" spans="2:7" ht="13.5" customHeight="1" x14ac:dyDescent="0.2">
      <c r="B400" s="13"/>
      <c r="C400" s="69"/>
      <c r="D400" s="13"/>
      <c r="E400" s="12"/>
      <c r="F400" s="12"/>
      <c r="G400" s="13"/>
    </row>
    <row r="401" spans="2:7" ht="13.5" customHeight="1" x14ac:dyDescent="0.2">
      <c r="B401" s="13"/>
      <c r="C401" s="69"/>
      <c r="D401" s="13"/>
      <c r="E401" s="12"/>
      <c r="F401" s="12"/>
      <c r="G401" s="13"/>
    </row>
    <row r="402" spans="2:7" ht="13.5" customHeight="1" x14ac:dyDescent="0.2">
      <c r="B402" s="13"/>
      <c r="C402" s="69"/>
      <c r="D402" s="13"/>
      <c r="E402" s="12"/>
      <c r="F402" s="12"/>
      <c r="G402" s="13"/>
    </row>
    <row r="403" spans="2:7" ht="13.5" customHeight="1" x14ac:dyDescent="0.2">
      <c r="B403" s="13"/>
      <c r="C403" s="69"/>
      <c r="D403" s="13"/>
      <c r="E403" s="12"/>
      <c r="F403" s="12"/>
      <c r="G403" s="13"/>
    </row>
    <row r="404" spans="2:7" ht="13.5" customHeight="1" x14ac:dyDescent="0.2">
      <c r="B404" s="13"/>
      <c r="C404" s="69"/>
      <c r="D404" s="13"/>
      <c r="E404" s="12"/>
      <c r="F404" s="12"/>
      <c r="G404" s="13"/>
    </row>
    <row r="405" spans="2:7" ht="13.5" customHeight="1" x14ac:dyDescent="0.2">
      <c r="B405" s="13"/>
      <c r="C405" s="69"/>
      <c r="D405" s="13"/>
      <c r="E405" s="12"/>
      <c r="F405" s="12"/>
      <c r="G405" s="13"/>
    </row>
    <row r="406" spans="2:7" ht="13.5" customHeight="1" x14ac:dyDescent="0.2">
      <c r="B406" s="13"/>
      <c r="C406" s="69"/>
      <c r="D406" s="13"/>
      <c r="E406" s="12"/>
      <c r="F406" s="12"/>
      <c r="G406" s="13"/>
    </row>
    <row r="407" spans="2:7" ht="13.5" customHeight="1" x14ac:dyDescent="0.2">
      <c r="B407" s="13"/>
      <c r="C407" s="69"/>
      <c r="D407" s="13"/>
      <c r="E407" s="12"/>
      <c r="F407" s="12"/>
      <c r="G407" s="13"/>
    </row>
    <row r="408" spans="2:7" ht="13.5" customHeight="1" x14ac:dyDescent="0.2">
      <c r="B408" s="13"/>
      <c r="C408" s="69"/>
      <c r="D408" s="13"/>
      <c r="E408" s="12"/>
      <c r="F408" s="12"/>
      <c r="G408" s="13"/>
    </row>
    <row r="409" spans="2:7" ht="13.5" customHeight="1" x14ac:dyDescent="0.2">
      <c r="B409" s="13"/>
      <c r="C409" s="69"/>
      <c r="D409" s="13"/>
      <c r="E409" s="12"/>
      <c r="F409" s="12"/>
      <c r="G409" s="13"/>
    </row>
    <row r="410" spans="2:7" ht="13.5" customHeight="1" x14ac:dyDescent="0.2">
      <c r="B410" s="13"/>
      <c r="C410" s="69"/>
      <c r="D410" s="13"/>
      <c r="E410" s="12"/>
      <c r="F410" s="12"/>
      <c r="G410" s="13"/>
    </row>
    <row r="411" spans="2:7" ht="13.5" customHeight="1" x14ac:dyDescent="0.2">
      <c r="B411" s="13"/>
      <c r="C411" s="69"/>
      <c r="D411" s="13"/>
      <c r="E411" s="12"/>
      <c r="F411" s="12"/>
      <c r="G411" s="13"/>
    </row>
    <row r="412" spans="2:7" ht="13.5" customHeight="1" x14ac:dyDescent="0.2">
      <c r="B412" s="13"/>
      <c r="C412" s="69"/>
      <c r="D412" s="13"/>
      <c r="E412" s="12"/>
      <c r="F412" s="12"/>
      <c r="G412" s="13"/>
    </row>
    <row r="413" spans="2:7" ht="13.5" customHeight="1" x14ac:dyDescent="0.2">
      <c r="B413" s="13"/>
      <c r="C413" s="69"/>
      <c r="D413" s="13"/>
      <c r="E413" s="12"/>
      <c r="F413" s="12"/>
      <c r="G413" s="13"/>
    </row>
    <row r="414" spans="2:7" ht="13.5" customHeight="1" x14ac:dyDescent="0.2">
      <c r="B414" s="13"/>
      <c r="C414" s="69"/>
      <c r="D414" s="13"/>
      <c r="E414" s="12"/>
      <c r="F414" s="12"/>
      <c r="G414" s="13"/>
    </row>
    <row r="415" spans="2:7" ht="13.5" customHeight="1" x14ac:dyDescent="0.2">
      <c r="B415" s="13"/>
      <c r="C415" s="69"/>
      <c r="D415" s="13"/>
      <c r="E415" s="12"/>
      <c r="F415" s="12"/>
      <c r="G415" s="13"/>
    </row>
    <row r="416" spans="2:7" ht="13.5" customHeight="1" x14ac:dyDescent="0.2">
      <c r="B416" s="13"/>
      <c r="C416" s="69"/>
      <c r="D416" s="13"/>
      <c r="E416" s="12"/>
      <c r="F416" s="12"/>
      <c r="G416" s="13"/>
    </row>
    <row r="417" spans="2:7" ht="13.5" customHeight="1" x14ac:dyDescent="0.2">
      <c r="B417" s="13"/>
      <c r="C417" s="69"/>
      <c r="D417" s="13"/>
      <c r="E417" s="12"/>
      <c r="F417" s="12"/>
      <c r="G417" s="13"/>
    </row>
    <row r="418" spans="2:7" ht="13.5" customHeight="1" x14ac:dyDescent="0.2">
      <c r="B418" s="13"/>
      <c r="C418" s="69"/>
      <c r="D418" s="13"/>
      <c r="E418" s="12"/>
      <c r="F418" s="12"/>
      <c r="G418" s="13"/>
    </row>
    <row r="419" spans="2:7" ht="13.5" customHeight="1" x14ac:dyDescent="0.2">
      <c r="B419" s="13"/>
      <c r="C419" s="69"/>
      <c r="D419" s="13"/>
      <c r="E419" s="12"/>
      <c r="F419" s="12"/>
      <c r="G419" s="13"/>
    </row>
    <row r="420" spans="2:7" ht="13.5" customHeight="1" x14ac:dyDescent="0.2">
      <c r="B420" s="13"/>
      <c r="C420" s="69"/>
      <c r="D420" s="13"/>
      <c r="E420" s="12"/>
      <c r="F420" s="12"/>
      <c r="G420" s="13"/>
    </row>
    <row r="421" spans="2:7" ht="13.5" customHeight="1" x14ac:dyDescent="0.2">
      <c r="B421" s="13"/>
      <c r="C421" s="69"/>
      <c r="D421" s="13"/>
      <c r="E421" s="12"/>
      <c r="F421" s="12"/>
      <c r="G421" s="13"/>
    </row>
    <row r="422" spans="2:7" ht="13.5" customHeight="1" x14ac:dyDescent="0.2">
      <c r="B422" s="13"/>
      <c r="C422" s="69"/>
      <c r="D422" s="13"/>
      <c r="E422" s="12"/>
      <c r="F422" s="12"/>
      <c r="G422" s="13"/>
    </row>
    <row r="423" spans="2:7" ht="13.5" customHeight="1" x14ac:dyDescent="0.2">
      <c r="B423" s="13"/>
      <c r="C423" s="69"/>
      <c r="D423" s="13"/>
      <c r="E423" s="12"/>
      <c r="F423" s="12"/>
      <c r="G423" s="13"/>
    </row>
    <row r="424" spans="2:7" ht="13.5" customHeight="1" x14ac:dyDescent="0.2">
      <c r="B424" s="13"/>
      <c r="C424" s="69"/>
      <c r="D424" s="13"/>
      <c r="E424" s="12"/>
      <c r="F424" s="12"/>
      <c r="G424" s="13"/>
    </row>
    <row r="425" spans="2:7" ht="13.5" customHeight="1" x14ac:dyDescent="0.2">
      <c r="B425" s="13"/>
      <c r="C425" s="69"/>
      <c r="D425" s="13"/>
      <c r="E425" s="12"/>
      <c r="F425" s="12"/>
      <c r="G425" s="13"/>
    </row>
    <row r="426" spans="2:7" ht="13.5" customHeight="1" x14ac:dyDescent="0.2">
      <c r="B426" s="13"/>
      <c r="C426" s="69"/>
      <c r="D426" s="13"/>
      <c r="E426" s="12"/>
      <c r="F426" s="12"/>
      <c r="G426" s="13"/>
    </row>
    <row r="427" spans="2:7" ht="13.5" customHeight="1" x14ac:dyDescent="0.2">
      <c r="B427" s="13"/>
      <c r="C427" s="69"/>
      <c r="D427" s="13"/>
      <c r="E427" s="12"/>
      <c r="F427" s="12"/>
      <c r="G427" s="13"/>
    </row>
    <row r="428" spans="2:7" ht="13.5" customHeight="1" x14ac:dyDescent="0.2">
      <c r="B428" s="13"/>
      <c r="C428" s="69"/>
      <c r="D428" s="13"/>
      <c r="E428" s="12"/>
      <c r="F428" s="12"/>
      <c r="G428" s="13"/>
    </row>
    <row r="429" spans="2:7" ht="13.5" customHeight="1" x14ac:dyDescent="0.2">
      <c r="B429" s="13"/>
      <c r="C429" s="69"/>
      <c r="D429" s="13"/>
      <c r="E429" s="12"/>
      <c r="F429" s="12"/>
      <c r="G429" s="13"/>
    </row>
    <row r="430" spans="2:7" ht="13.5" customHeight="1" x14ac:dyDescent="0.2">
      <c r="B430" s="13"/>
      <c r="C430" s="69"/>
      <c r="D430" s="13"/>
      <c r="E430" s="12"/>
      <c r="F430" s="12"/>
      <c r="G430" s="13"/>
    </row>
    <row r="431" spans="2:7" ht="13.5" customHeight="1" x14ac:dyDescent="0.2">
      <c r="B431" s="13"/>
      <c r="C431" s="69"/>
      <c r="D431" s="13"/>
      <c r="E431" s="12"/>
      <c r="F431" s="12"/>
      <c r="G431" s="13"/>
    </row>
    <row r="432" spans="2:7" ht="13.5" customHeight="1" x14ac:dyDescent="0.2">
      <c r="B432" s="13"/>
      <c r="C432" s="69"/>
      <c r="D432" s="13"/>
      <c r="E432" s="12"/>
      <c r="F432" s="12"/>
      <c r="G432" s="13"/>
    </row>
    <row r="433" spans="2:7" ht="13.5" customHeight="1" x14ac:dyDescent="0.2">
      <c r="B433" s="13"/>
      <c r="C433" s="69"/>
      <c r="D433" s="13"/>
      <c r="E433" s="12"/>
      <c r="F433" s="12"/>
      <c r="G433" s="13"/>
    </row>
    <row r="434" spans="2:7" ht="13.5" customHeight="1" x14ac:dyDescent="0.2">
      <c r="B434" s="13"/>
      <c r="C434" s="69"/>
      <c r="D434" s="13"/>
      <c r="E434" s="12"/>
      <c r="F434" s="12"/>
      <c r="G434" s="13"/>
    </row>
    <row r="435" spans="2:7" ht="13.5" customHeight="1" x14ac:dyDescent="0.2">
      <c r="B435" s="13"/>
      <c r="C435" s="69"/>
      <c r="D435" s="13"/>
      <c r="E435" s="12"/>
      <c r="F435" s="12"/>
      <c r="G435" s="13"/>
    </row>
    <row r="436" spans="2:7" ht="13.5" customHeight="1" x14ac:dyDescent="0.2">
      <c r="B436" s="13"/>
      <c r="C436" s="69"/>
      <c r="D436" s="13"/>
      <c r="E436" s="12"/>
      <c r="F436" s="12"/>
      <c r="G436" s="13"/>
    </row>
    <row r="437" spans="2:7" ht="13.5" customHeight="1" x14ac:dyDescent="0.2">
      <c r="B437" s="13"/>
      <c r="C437" s="69"/>
      <c r="D437" s="13"/>
      <c r="E437" s="12"/>
      <c r="F437" s="12"/>
      <c r="G437" s="13"/>
    </row>
    <row r="438" spans="2:7" ht="13.5" customHeight="1" x14ac:dyDescent="0.2">
      <c r="B438" s="13"/>
      <c r="C438" s="69"/>
      <c r="D438" s="13"/>
      <c r="E438" s="12"/>
      <c r="F438" s="12"/>
      <c r="G438" s="13"/>
    </row>
    <row r="439" spans="2:7" ht="13.5" customHeight="1" x14ac:dyDescent="0.2">
      <c r="B439" s="13"/>
      <c r="C439" s="69"/>
      <c r="D439" s="13"/>
      <c r="E439" s="12"/>
      <c r="F439" s="12"/>
      <c r="G439" s="13"/>
    </row>
    <row r="440" spans="2:7" ht="13.5" customHeight="1" x14ac:dyDescent="0.2">
      <c r="B440" s="13"/>
      <c r="C440" s="69"/>
      <c r="D440" s="13"/>
      <c r="E440" s="12"/>
      <c r="F440" s="12"/>
      <c r="G440" s="13"/>
    </row>
    <row r="441" spans="2:7" ht="13.5" customHeight="1" x14ac:dyDescent="0.2">
      <c r="B441" s="13"/>
      <c r="C441" s="69"/>
      <c r="D441" s="13"/>
      <c r="E441" s="12"/>
      <c r="F441" s="12"/>
      <c r="G441" s="13"/>
    </row>
    <row r="442" spans="2:7" ht="13.5" customHeight="1" x14ac:dyDescent="0.2">
      <c r="B442" s="13"/>
      <c r="C442" s="69"/>
      <c r="D442" s="13"/>
      <c r="E442" s="12"/>
      <c r="F442" s="12"/>
      <c r="G442" s="13"/>
    </row>
    <row r="443" spans="2:7" ht="13.5" customHeight="1" x14ac:dyDescent="0.2">
      <c r="B443" s="13"/>
      <c r="C443" s="69"/>
      <c r="D443" s="13"/>
      <c r="E443" s="12"/>
      <c r="F443" s="12"/>
      <c r="G443" s="13"/>
    </row>
    <row r="444" spans="2:7" ht="13.5" customHeight="1" x14ac:dyDescent="0.2">
      <c r="B444" s="13"/>
      <c r="C444" s="69"/>
      <c r="D444" s="13"/>
      <c r="E444" s="12"/>
      <c r="F444" s="12"/>
      <c r="G444" s="13"/>
    </row>
    <row r="445" spans="2:7" ht="13.5" customHeight="1" x14ac:dyDescent="0.2">
      <c r="B445" s="13"/>
      <c r="C445" s="69"/>
      <c r="D445" s="13"/>
      <c r="E445" s="12"/>
      <c r="F445" s="12"/>
      <c r="G445" s="13"/>
    </row>
    <row r="446" spans="2:7" ht="13.5" customHeight="1" x14ac:dyDescent="0.2">
      <c r="B446" s="13"/>
      <c r="C446" s="69"/>
      <c r="D446" s="13"/>
      <c r="E446" s="12"/>
      <c r="F446" s="12"/>
      <c r="G446" s="13"/>
    </row>
    <row r="447" spans="2:7" ht="13.5" customHeight="1" x14ac:dyDescent="0.2">
      <c r="B447" s="13"/>
      <c r="C447" s="69"/>
      <c r="D447" s="13"/>
      <c r="E447" s="12"/>
      <c r="F447" s="12"/>
      <c r="G447" s="13"/>
    </row>
    <row r="448" spans="2:7" ht="13.5" customHeight="1" x14ac:dyDescent="0.2">
      <c r="B448" s="13"/>
      <c r="C448" s="69"/>
      <c r="D448" s="13"/>
      <c r="E448" s="12"/>
      <c r="F448" s="12"/>
      <c r="G448" s="13"/>
    </row>
    <row r="449" spans="2:7" ht="13.5" customHeight="1" x14ac:dyDescent="0.2">
      <c r="B449" s="13"/>
      <c r="C449" s="69"/>
      <c r="D449" s="13"/>
      <c r="E449" s="12"/>
      <c r="F449" s="12"/>
      <c r="G449" s="13"/>
    </row>
    <row r="450" spans="2:7" ht="13.5" customHeight="1" x14ac:dyDescent="0.2">
      <c r="B450" s="13"/>
      <c r="C450" s="69"/>
      <c r="D450" s="13"/>
      <c r="E450" s="12"/>
      <c r="F450" s="12"/>
      <c r="G450" s="13"/>
    </row>
    <row r="451" spans="2:7" ht="13.5" customHeight="1" x14ac:dyDescent="0.2">
      <c r="B451" s="13"/>
      <c r="C451" s="69"/>
      <c r="D451" s="13"/>
      <c r="E451" s="12"/>
      <c r="F451" s="12"/>
      <c r="G451" s="13"/>
    </row>
    <row r="452" spans="2:7" ht="13.5" customHeight="1" x14ac:dyDescent="0.2">
      <c r="B452" s="13"/>
      <c r="C452" s="69"/>
      <c r="D452" s="13"/>
      <c r="E452" s="12"/>
      <c r="F452" s="12"/>
      <c r="G452" s="13"/>
    </row>
    <row r="453" spans="2:7" ht="13.5" customHeight="1" x14ac:dyDescent="0.2">
      <c r="B453" s="13"/>
      <c r="C453" s="69"/>
      <c r="D453" s="13"/>
      <c r="E453" s="12"/>
      <c r="F453" s="12"/>
      <c r="G453" s="13"/>
    </row>
    <row r="454" spans="2:7" ht="13.5" customHeight="1" x14ac:dyDescent="0.2">
      <c r="B454" s="13"/>
      <c r="C454" s="69"/>
      <c r="D454" s="13"/>
      <c r="E454" s="12"/>
      <c r="F454" s="12"/>
      <c r="G454" s="13"/>
    </row>
    <row r="455" spans="2:7" ht="13.5" customHeight="1" x14ac:dyDescent="0.2">
      <c r="B455" s="13"/>
      <c r="C455" s="69"/>
      <c r="D455" s="13"/>
      <c r="E455" s="12"/>
      <c r="F455" s="12"/>
      <c r="G455" s="13"/>
    </row>
    <row r="456" spans="2:7" ht="13.5" customHeight="1" x14ac:dyDescent="0.2">
      <c r="B456" s="13"/>
      <c r="C456" s="69"/>
      <c r="D456" s="13"/>
      <c r="E456" s="12"/>
      <c r="F456" s="12"/>
      <c r="G456" s="13"/>
    </row>
    <row r="457" spans="2:7" ht="13.5" customHeight="1" x14ac:dyDescent="0.2">
      <c r="B457" s="13"/>
      <c r="C457" s="69"/>
      <c r="D457" s="13"/>
      <c r="E457" s="12"/>
      <c r="F457" s="12"/>
      <c r="G457" s="13"/>
    </row>
    <row r="458" spans="2:7" ht="13.5" customHeight="1" x14ac:dyDescent="0.2">
      <c r="B458" s="13"/>
      <c r="C458" s="69"/>
      <c r="D458" s="13"/>
      <c r="E458" s="12"/>
      <c r="F458" s="12"/>
      <c r="G458" s="13"/>
    </row>
    <row r="459" spans="2:7" ht="13.5" customHeight="1" x14ac:dyDescent="0.2">
      <c r="B459" s="13"/>
      <c r="C459" s="69"/>
      <c r="D459" s="13"/>
      <c r="E459" s="12"/>
      <c r="F459" s="12"/>
      <c r="G459" s="13"/>
    </row>
    <row r="460" spans="2:7" ht="13.5" customHeight="1" x14ac:dyDescent="0.2">
      <c r="B460" s="13"/>
      <c r="C460" s="69"/>
      <c r="D460" s="13"/>
      <c r="E460" s="12"/>
      <c r="F460" s="12"/>
      <c r="G460" s="13"/>
    </row>
    <row r="461" spans="2:7" ht="13.5" customHeight="1" x14ac:dyDescent="0.2">
      <c r="B461" s="13"/>
      <c r="C461" s="69"/>
      <c r="D461" s="13"/>
      <c r="E461" s="12"/>
      <c r="F461" s="12"/>
      <c r="G461" s="13"/>
    </row>
    <row r="462" spans="2:7" ht="13.5" customHeight="1" x14ac:dyDescent="0.2">
      <c r="B462" s="13"/>
      <c r="C462" s="69"/>
      <c r="D462" s="13"/>
      <c r="E462" s="12"/>
      <c r="F462" s="12"/>
      <c r="G462" s="13"/>
    </row>
    <row r="463" spans="2:7" ht="13.5" customHeight="1" x14ac:dyDescent="0.2">
      <c r="B463" s="13"/>
      <c r="C463" s="69"/>
      <c r="D463" s="13"/>
      <c r="E463" s="12"/>
      <c r="F463" s="12"/>
      <c r="G463" s="13"/>
    </row>
    <row r="464" spans="2:7" ht="13.5" customHeight="1" x14ac:dyDescent="0.2">
      <c r="B464" s="13"/>
      <c r="C464" s="69"/>
      <c r="D464" s="13"/>
      <c r="E464" s="12"/>
      <c r="F464" s="12"/>
      <c r="G464" s="13"/>
    </row>
    <row r="465" spans="2:7" ht="13.5" customHeight="1" x14ac:dyDescent="0.2">
      <c r="B465" s="13"/>
      <c r="C465" s="69"/>
      <c r="D465" s="13"/>
      <c r="E465" s="12"/>
      <c r="F465" s="12"/>
      <c r="G465" s="13"/>
    </row>
    <row r="466" spans="2:7" ht="13.5" customHeight="1" x14ac:dyDescent="0.2">
      <c r="B466" s="13"/>
      <c r="C466" s="69"/>
      <c r="D466" s="13"/>
      <c r="E466" s="12"/>
      <c r="F466" s="12"/>
      <c r="G466" s="13"/>
    </row>
    <row r="467" spans="2:7" ht="13.5" customHeight="1" x14ac:dyDescent="0.2">
      <c r="B467" s="13"/>
      <c r="C467" s="69"/>
      <c r="D467" s="13"/>
      <c r="E467" s="12"/>
      <c r="F467" s="12"/>
      <c r="G467" s="13"/>
    </row>
    <row r="468" spans="2:7" ht="13.5" customHeight="1" x14ac:dyDescent="0.2">
      <c r="B468" s="13"/>
      <c r="C468" s="69"/>
      <c r="D468" s="13"/>
      <c r="E468" s="12"/>
      <c r="F468" s="12"/>
      <c r="G468" s="13"/>
    </row>
    <row r="469" spans="2:7" ht="13.5" customHeight="1" x14ac:dyDescent="0.2">
      <c r="B469" s="13"/>
      <c r="C469" s="69"/>
      <c r="D469" s="13"/>
      <c r="E469" s="12"/>
      <c r="F469" s="12"/>
      <c r="G469" s="13"/>
    </row>
    <row r="470" spans="2:7" ht="13.5" customHeight="1" x14ac:dyDescent="0.2">
      <c r="B470" s="13"/>
      <c r="C470" s="69"/>
      <c r="D470" s="13"/>
      <c r="E470" s="12"/>
      <c r="F470" s="12"/>
      <c r="G470" s="13"/>
    </row>
    <row r="471" spans="2:7" ht="13.5" customHeight="1" x14ac:dyDescent="0.2">
      <c r="B471" s="13"/>
      <c r="C471" s="69"/>
      <c r="D471" s="13"/>
      <c r="E471" s="12"/>
      <c r="F471" s="12"/>
      <c r="G471" s="13"/>
    </row>
    <row r="472" spans="2:7" ht="13.5" customHeight="1" x14ac:dyDescent="0.2">
      <c r="B472" s="13"/>
      <c r="C472" s="69"/>
      <c r="D472" s="13"/>
      <c r="E472" s="12"/>
      <c r="F472" s="12"/>
      <c r="G472" s="13"/>
    </row>
    <row r="473" spans="2:7" ht="13.5" customHeight="1" x14ac:dyDescent="0.2">
      <c r="B473" s="13"/>
      <c r="C473" s="69"/>
      <c r="D473" s="13"/>
      <c r="E473" s="12"/>
      <c r="F473" s="12"/>
      <c r="G473" s="13"/>
    </row>
    <row r="474" spans="2:7" ht="13.5" customHeight="1" x14ac:dyDescent="0.2">
      <c r="B474" s="13"/>
      <c r="C474" s="69"/>
      <c r="D474" s="13"/>
      <c r="E474" s="12"/>
      <c r="F474" s="12"/>
      <c r="G474" s="13"/>
    </row>
    <row r="475" spans="2:7" ht="13.5" customHeight="1" x14ac:dyDescent="0.2">
      <c r="B475" s="13"/>
      <c r="C475" s="69"/>
      <c r="D475" s="13"/>
      <c r="E475" s="12"/>
      <c r="F475" s="12"/>
      <c r="G475" s="13"/>
    </row>
    <row r="476" spans="2:7" ht="13.5" customHeight="1" x14ac:dyDescent="0.2">
      <c r="B476" s="13"/>
      <c r="C476" s="69"/>
      <c r="D476" s="13"/>
      <c r="E476" s="12"/>
      <c r="F476" s="12"/>
      <c r="G476" s="13"/>
    </row>
    <row r="477" spans="2:7" ht="13.5" customHeight="1" x14ac:dyDescent="0.2">
      <c r="B477" s="13"/>
      <c r="C477" s="69"/>
      <c r="D477" s="13"/>
      <c r="E477" s="12"/>
      <c r="F477" s="12"/>
      <c r="G477" s="13"/>
    </row>
    <row r="478" spans="2:7" ht="13.5" customHeight="1" x14ac:dyDescent="0.2">
      <c r="B478" s="13"/>
      <c r="C478" s="69"/>
      <c r="D478" s="13"/>
      <c r="E478" s="12"/>
      <c r="F478" s="12"/>
      <c r="G478" s="13"/>
    </row>
    <row r="479" spans="2:7" ht="13.5" customHeight="1" x14ac:dyDescent="0.2">
      <c r="B479" s="13"/>
      <c r="C479" s="69"/>
      <c r="D479" s="13"/>
      <c r="E479" s="12"/>
      <c r="F479" s="12"/>
      <c r="G479" s="13"/>
    </row>
    <row r="480" spans="2:7" ht="13.5" customHeight="1" x14ac:dyDescent="0.2">
      <c r="B480" s="13"/>
      <c r="C480" s="69"/>
      <c r="D480" s="13"/>
      <c r="E480" s="12"/>
      <c r="F480" s="12"/>
      <c r="G480" s="13"/>
    </row>
    <row r="481" spans="2:7" ht="13.5" customHeight="1" x14ac:dyDescent="0.2">
      <c r="B481" s="13"/>
      <c r="C481" s="69"/>
      <c r="D481" s="13"/>
      <c r="E481" s="12"/>
      <c r="F481" s="12"/>
      <c r="G481" s="13"/>
    </row>
    <row r="482" spans="2:7" ht="13.5" customHeight="1" x14ac:dyDescent="0.2">
      <c r="B482" s="13"/>
      <c r="C482" s="69"/>
      <c r="D482" s="13"/>
      <c r="E482" s="12"/>
      <c r="F482" s="12"/>
      <c r="G482" s="13"/>
    </row>
    <row r="483" spans="2:7" ht="13.5" customHeight="1" x14ac:dyDescent="0.2">
      <c r="B483" s="13"/>
      <c r="C483" s="69"/>
      <c r="D483" s="13"/>
      <c r="E483" s="12"/>
      <c r="F483" s="12"/>
      <c r="G483" s="13"/>
    </row>
    <row r="484" spans="2:7" ht="13.5" customHeight="1" x14ac:dyDescent="0.2">
      <c r="B484" s="13"/>
      <c r="C484" s="69"/>
      <c r="D484" s="13"/>
      <c r="E484" s="12"/>
      <c r="F484" s="12"/>
      <c r="G484" s="13"/>
    </row>
    <row r="485" spans="2:7" ht="13.5" customHeight="1" x14ac:dyDescent="0.2">
      <c r="B485" s="13"/>
      <c r="C485" s="69"/>
      <c r="D485" s="13"/>
      <c r="E485" s="12"/>
      <c r="F485" s="12"/>
      <c r="G485" s="13"/>
    </row>
    <row r="486" spans="2:7" ht="13.5" customHeight="1" x14ac:dyDescent="0.2">
      <c r="B486" s="13"/>
      <c r="C486" s="69"/>
      <c r="D486" s="13"/>
      <c r="E486" s="12"/>
      <c r="F486" s="12"/>
      <c r="G486" s="13"/>
    </row>
    <row r="487" spans="2:7" ht="13.5" customHeight="1" x14ac:dyDescent="0.2">
      <c r="B487" s="13"/>
      <c r="C487" s="69"/>
      <c r="D487" s="13"/>
      <c r="E487" s="12"/>
      <c r="F487" s="12"/>
      <c r="G487" s="13"/>
    </row>
    <row r="488" spans="2:7" ht="13.5" customHeight="1" x14ac:dyDescent="0.2">
      <c r="B488" s="13"/>
      <c r="C488" s="69"/>
      <c r="D488" s="13"/>
      <c r="E488" s="12"/>
      <c r="F488" s="12"/>
      <c r="G488" s="13"/>
    </row>
    <row r="489" spans="2:7" ht="13.5" customHeight="1" x14ac:dyDescent="0.2">
      <c r="B489" s="13"/>
      <c r="C489" s="69"/>
      <c r="D489" s="13"/>
      <c r="E489" s="12"/>
      <c r="F489" s="12"/>
      <c r="G489" s="13"/>
    </row>
    <row r="490" spans="2:7" ht="13.5" customHeight="1" x14ac:dyDescent="0.2">
      <c r="B490" s="13"/>
      <c r="C490" s="69"/>
      <c r="D490" s="13"/>
      <c r="E490" s="12"/>
      <c r="F490" s="12"/>
      <c r="G490" s="13"/>
    </row>
    <row r="491" spans="2:7" ht="13.5" customHeight="1" x14ac:dyDescent="0.2">
      <c r="B491" s="13"/>
      <c r="C491" s="69"/>
      <c r="D491" s="13"/>
      <c r="E491" s="12"/>
      <c r="F491" s="12"/>
      <c r="G491" s="13"/>
    </row>
    <row r="492" spans="2:7" ht="13.5" customHeight="1" x14ac:dyDescent="0.2">
      <c r="B492" s="13"/>
      <c r="C492" s="69"/>
      <c r="D492" s="13"/>
      <c r="E492" s="12"/>
      <c r="F492" s="12"/>
      <c r="G492" s="13"/>
    </row>
    <row r="493" spans="2:7" ht="13.5" customHeight="1" x14ac:dyDescent="0.2">
      <c r="B493" s="13"/>
      <c r="C493" s="69"/>
      <c r="D493" s="13"/>
      <c r="E493" s="12"/>
      <c r="F493" s="12"/>
      <c r="G493" s="13"/>
    </row>
    <row r="494" spans="2:7" ht="13.5" customHeight="1" x14ac:dyDescent="0.2">
      <c r="B494" s="13"/>
      <c r="C494" s="69"/>
      <c r="D494" s="13"/>
      <c r="E494" s="12"/>
      <c r="F494" s="12"/>
      <c r="G494" s="13"/>
    </row>
    <row r="495" spans="2:7" ht="13.5" customHeight="1" x14ac:dyDescent="0.2">
      <c r="B495" s="13"/>
      <c r="C495" s="69"/>
      <c r="D495" s="13"/>
      <c r="E495" s="12"/>
      <c r="F495" s="12"/>
      <c r="G495" s="13"/>
    </row>
    <row r="496" spans="2:7" ht="13.5" customHeight="1" x14ac:dyDescent="0.2">
      <c r="B496" s="13"/>
      <c r="C496" s="69"/>
      <c r="D496" s="13"/>
      <c r="E496" s="12"/>
      <c r="F496" s="12"/>
      <c r="G496" s="13"/>
    </row>
    <row r="497" spans="2:7" ht="13.5" customHeight="1" x14ac:dyDescent="0.2">
      <c r="B497" s="13"/>
      <c r="C497" s="69"/>
      <c r="D497" s="13"/>
      <c r="E497" s="12"/>
      <c r="F497" s="12"/>
      <c r="G497" s="13"/>
    </row>
    <row r="498" spans="2:7" ht="13.5" customHeight="1" x14ac:dyDescent="0.2">
      <c r="B498" s="13"/>
      <c r="C498" s="69"/>
      <c r="D498" s="13"/>
      <c r="E498" s="12"/>
      <c r="F498" s="12"/>
      <c r="G498" s="13"/>
    </row>
    <row r="499" spans="2:7" ht="13.5" customHeight="1" x14ac:dyDescent="0.2">
      <c r="B499" s="13"/>
      <c r="C499" s="69"/>
      <c r="D499" s="13"/>
      <c r="E499" s="12"/>
      <c r="F499" s="12"/>
      <c r="G499" s="13"/>
    </row>
    <row r="500" spans="2:7" ht="13.5" customHeight="1" x14ac:dyDescent="0.2">
      <c r="B500" s="13"/>
      <c r="C500" s="69"/>
      <c r="D500" s="13"/>
      <c r="E500" s="12"/>
      <c r="F500" s="12"/>
      <c r="G500" s="13"/>
    </row>
    <row r="501" spans="2:7" ht="13.5" customHeight="1" x14ac:dyDescent="0.2">
      <c r="B501" s="13"/>
      <c r="C501" s="69"/>
      <c r="D501" s="13"/>
      <c r="E501" s="12"/>
      <c r="F501" s="12"/>
      <c r="G501" s="13"/>
    </row>
    <row r="502" spans="2:7" ht="13.5" customHeight="1" x14ac:dyDescent="0.2">
      <c r="B502" s="13"/>
      <c r="C502" s="69"/>
      <c r="D502" s="13"/>
      <c r="E502" s="12"/>
      <c r="F502" s="12"/>
      <c r="G502" s="13"/>
    </row>
    <row r="503" spans="2:7" ht="13.5" customHeight="1" x14ac:dyDescent="0.2">
      <c r="B503" s="13"/>
      <c r="C503" s="69"/>
      <c r="D503" s="13"/>
      <c r="E503" s="12"/>
      <c r="F503" s="12"/>
      <c r="G503" s="13"/>
    </row>
    <row r="504" spans="2:7" ht="13.5" customHeight="1" x14ac:dyDescent="0.2">
      <c r="B504" s="13"/>
      <c r="C504" s="69"/>
      <c r="D504" s="13"/>
      <c r="E504" s="12"/>
      <c r="F504" s="12"/>
      <c r="G504" s="13"/>
    </row>
    <row r="505" spans="2:7" ht="13.5" customHeight="1" x14ac:dyDescent="0.2">
      <c r="B505" s="13"/>
      <c r="C505" s="69"/>
      <c r="D505" s="13"/>
      <c r="E505" s="12"/>
      <c r="F505" s="12"/>
      <c r="G505" s="13"/>
    </row>
    <row r="506" spans="2:7" ht="13.5" customHeight="1" x14ac:dyDescent="0.2">
      <c r="B506" s="13"/>
      <c r="C506" s="69"/>
      <c r="D506" s="13"/>
      <c r="E506" s="12"/>
      <c r="F506" s="12"/>
      <c r="G506" s="13"/>
    </row>
    <row r="507" spans="2:7" ht="13.5" customHeight="1" x14ac:dyDescent="0.2">
      <c r="B507" s="13"/>
      <c r="C507" s="69"/>
      <c r="D507" s="13"/>
      <c r="E507" s="12"/>
      <c r="F507" s="12"/>
      <c r="G507" s="13"/>
    </row>
    <row r="508" spans="2:7" ht="13.5" customHeight="1" x14ac:dyDescent="0.2">
      <c r="B508" s="13"/>
      <c r="C508" s="69"/>
      <c r="D508" s="13"/>
      <c r="E508" s="12"/>
      <c r="F508" s="12"/>
      <c r="G508" s="13"/>
    </row>
    <row r="509" spans="2:7" ht="13.5" customHeight="1" x14ac:dyDescent="0.2">
      <c r="B509" s="13"/>
      <c r="C509" s="69"/>
      <c r="D509" s="13"/>
      <c r="E509" s="12"/>
      <c r="F509" s="12"/>
      <c r="G509" s="13"/>
    </row>
    <row r="510" spans="2:7" ht="13.5" customHeight="1" x14ac:dyDescent="0.2">
      <c r="B510" s="13"/>
      <c r="C510" s="69"/>
      <c r="D510" s="13"/>
      <c r="E510" s="12"/>
      <c r="F510" s="12"/>
      <c r="G510" s="13"/>
    </row>
    <row r="511" spans="2:7" ht="13.5" customHeight="1" x14ac:dyDescent="0.2">
      <c r="B511" s="13"/>
      <c r="C511" s="69"/>
      <c r="D511" s="13"/>
      <c r="E511" s="12"/>
      <c r="F511" s="12"/>
      <c r="G511" s="13"/>
    </row>
    <row r="512" spans="2:7" ht="13.5" customHeight="1" x14ac:dyDescent="0.2">
      <c r="B512" s="13"/>
      <c r="C512" s="69"/>
      <c r="D512" s="13"/>
      <c r="E512" s="12"/>
      <c r="F512" s="12"/>
      <c r="G512" s="13"/>
    </row>
    <row r="513" spans="2:7" ht="13.5" customHeight="1" x14ac:dyDescent="0.2">
      <c r="B513" s="13"/>
      <c r="C513" s="69"/>
      <c r="D513" s="13"/>
      <c r="E513" s="12"/>
      <c r="F513" s="12"/>
      <c r="G513" s="13"/>
    </row>
    <row r="514" spans="2:7" ht="13.5" customHeight="1" x14ac:dyDescent="0.2">
      <c r="B514" s="13"/>
      <c r="C514" s="69"/>
      <c r="D514" s="13"/>
      <c r="E514" s="12"/>
      <c r="F514" s="12"/>
      <c r="G514" s="13"/>
    </row>
    <row r="515" spans="2:7" ht="13.5" customHeight="1" x14ac:dyDescent="0.2">
      <c r="B515" s="13"/>
      <c r="C515" s="69"/>
      <c r="D515" s="13"/>
      <c r="E515" s="12"/>
      <c r="F515" s="12"/>
      <c r="G515" s="13"/>
    </row>
    <row r="516" spans="2:7" ht="13.5" customHeight="1" x14ac:dyDescent="0.2">
      <c r="B516" s="13"/>
      <c r="C516" s="69"/>
      <c r="D516" s="13"/>
      <c r="E516" s="12"/>
      <c r="F516" s="12"/>
      <c r="G516" s="13"/>
    </row>
    <row r="517" spans="2:7" ht="13.5" customHeight="1" x14ac:dyDescent="0.2">
      <c r="B517" s="13"/>
      <c r="C517" s="69"/>
      <c r="D517" s="13"/>
      <c r="E517" s="12"/>
      <c r="F517" s="12"/>
      <c r="G517" s="13"/>
    </row>
    <row r="518" spans="2:7" ht="13.5" customHeight="1" x14ac:dyDescent="0.2">
      <c r="B518" s="13"/>
      <c r="C518" s="69"/>
      <c r="D518" s="13"/>
      <c r="E518" s="12"/>
      <c r="F518" s="12"/>
      <c r="G518" s="13"/>
    </row>
    <row r="519" spans="2:7" ht="13.5" customHeight="1" x14ac:dyDescent="0.2">
      <c r="B519" s="13"/>
      <c r="C519" s="69"/>
      <c r="D519" s="13"/>
      <c r="E519" s="12"/>
      <c r="F519" s="12"/>
      <c r="G519" s="13"/>
    </row>
    <row r="520" spans="2:7" ht="13.5" customHeight="1" x14ac:dyDescent="0.2">
      <c r="B520" s="13"/>
      <c r="C520" s="69"/>
      <c r="D520" s="13"/>
      <c r="E520" s="12"/>
      <c r="F520" s="12"/>
      <c r="G520" s="13"/>
    </row>
    <row r="521" spans="2:7" ht="13.5" customHeight="1" x14ac:dyDescent="0.2">
      <c r="B521" s="13"/>
      <c r="C521" s="69"/>
      <c r="D521" s="13"/>
      <c r="E521" s="12"/>
      <c r="F521" s="12"/>
      <c r="G521" s="13"/>
    </row>
    <row r="522" spans="2:7" ht="13.5" customHeight="1" x14ac:dyDescent="0.2">
      <c r="B522" s="13"/>
      <c r="C522" s="69"/>
      <c r="D522" s="13"/>
      <c r="E522" s="12"/>
      <c r="F522" s="12"/>
      <c r="G522" s="13"/>
    </row>
    <row r="523" spans="2:7" ht="13.5" customHeight="1" x14ac:dyDescent="0.2">
      <c r="B523" s="13"/>
      <c r="C523" s="69"/>
      <c r="D523" s="13"/>
      <c r="E523" s="12"/>
      <c r="F523" s="12"/>
      <c r="G523" s="13"/>
    </row>
    <row r="524" spans="2:7" ht="13.5" customHeight="1" x14ac:dyDescent="0.2">
      <c r="B524" s="13"/>
      <c r="C524" s="69"/>
      <c r="D524" s="13"/>
      <c r="E524" s="12"/>
      <c r="F524" s="12"/>
      <c r="G524" s="13"/>
    </row>
    <row r="525" spans="2:7" ht="13.5" customHeight="1" x14ac:dyDescent="0.2">
      <c r="B525" s="13"/>
      <c r="C525" s="69"/>
      <c r="D525" s="13"/>
      <c r="E525" s="12"/>
      <c r="F525" s="12"/>
      <c r="G525" s="13"/>
    </row>
    <row r="526" spans="2:7" ht="13.5" customHeight="1" x14ac:dyDescent="0.2">
      <c r="B526" s="13"/>
      <c r="C526" s="69"/>
      <c r="D526" s="13"/>
      <c r="E526" s="12"/>
      <c r="F526" s="12"/>
      <c r="G526" s="13"/>
    </row>
    <row r="527" spans="2:7" ht="13.5" customHeight="1" x14ac:dyDescent="0.2">
      <c r="B527" s="13"/>
      <c r="C527" s="69"/>
      <c r="D527" s="13"/>
      <c r="E527" s="12"/>
      <c r="F527" s="12"/>
      <c r="G527" s="13"/>
    </row>
    <row r="528" spans="2:7" ht="13.5" customHeight="1" x14ac:dyDescent="0.2">
      <c r="B528" s="13"/>
      <c r="C528" s="69"/>
      <c r="D528" s="13"/>
      <c r="E528" s="12"/>
      <c r="F528" s="12"/>
      <c r="G528" s="13"/>
    </row>
    <row r="529" spans="2:7" ht="13.5" customHeight="1" x14ac:dyDescent="0.2">
      <c r="B529" s="13"/>
      <c r="C529" s="69"/>
      <c r="D529" s="13"/>
      <c r="E529" s="12"/>
      <c r="F529" s="12"/>
      <c r="G529" s="13"/>
    </row>
    <row r="530" spans="2:7" ht="13.5" customHeight="1" x14ac:dyDescent="0.2">
      <c r="B530" s="13"/>
      <c r="C530" s="69"/>
      <c r="D530" s="13"/>
      <c r="E530" s="12"/>
      <c r="F530" s="12"/>
      <c r="G530" s="13"/>
    </row>
    <row r="531" spans="2:7" ht="13.5" customHeight="1" x14ac:dyDescent="0.2">
      <c r="B531" s="13"/>
      <c r="C531" s="69"/>
      <c r="D531" s="13"/>
      <c r="E531" s="12"/>
      <c r="F531" s="12"/>
      <c r="G531" s="13"/>
    </row>
    <row r="532" spans="2:7" ht="13.5" customHeight="1" x14ac:dyDescent="0.2">
      <c r="B532" s="13"/>
      <c r="C532" s="69"/>
      <c r="D532" s="13"/>
      <c r="E532" s="12"/>
      <c r="F532" s="12"/>
      <c r="G532" s="13"/>
    </row>
    <row r="533" spans="2:7" ht="13.5" customHeight="1" x14ac:dyDescent="0.2">
      <c r="B533" s="13"/>
      <c r="C533" s="69"/>
      <c r="D533" s="13"/>
      <c r="E533" s="12"/>
      <c r="F533" s="12"/>
      <c r="G533" s="13"/>
    </row>
    <row r="534" spans="2:7" ht="13.5" customHeight="1" x14ac:dyDescent="0.2">
      <c r="B534" s="13"/>
      <c r="C534" s="69"/>
      <c r="D534" s="13"/>
      <c r="E534" s="12"/>
      <c r="F534" s="12"/>
      <c r="G534" s="13"/>
    </row>
    <row r="535" spans="2:7" ht="13.5" customHeight="1" x14ac:dyDescent="0.2">
      <c r="B535" s="13"/>
      <c r="C535" s="69"/>
      <c r="D535" s="13"/>
      <c r="E535" s="12"/>
      <c r="F535" s="12"/>
      <c r="G535" s="13"/>
    </row>
    <row r="536" spans="2:7" ht="13.5" customHeight="1" x14ac:dyDescent="0.2">
      <c r="B536" s="13"/>
      <c r="C536" s="69"/>
      <c r="D536" s="13"/>
      <c r="E536" s="12"/>
      <c r="F536" s="12"/>
      <c r="G536" s="13"/>
    </row>
    <row r="537" spans="2:7" ht="13.5" customHeight="1" x14ac:dyDescent="0.2">
      <c r="B537" s="13"/>
      <c r="C537" s="69"/>
      <c r="D537" s="13"/>
      <c r="E537" s="12"/>
      <c r="F537" s="12"/>
      <c r="G537" s="13"/>
    </row>
    <row r="538" spans="2:7" ht="13.5" customHeight="1" x14ac:dyDescent="0.2">
      <c r="B538" s="13"/>
      <c r="C538" s="69"/>
      <c r="D538" s="13"/>
      <c r="E538" s="12"/>
      <c r="F538" s="12"/>
      <c r="G538" s="13"/>
    </row>
    <row r="539" spans="2:7" ht="13.5" customHeight="1" x14ac:dyDescent="0.2">
      <c r="B539" s="13"/>
      <c r="C539" s="69"/>
      <c r="D539" s="13"/>
      <c r="E539" s="12"/>
      <c r="F539" s="12"/>
      <c r="G539" s="13"/>
    </row>
    <row r="540" spans="2:7" ht="13.5" customHeight="1" x14ac:dyDescent="0.2">
      <c r="B540" s="13"/>
      <c r="C540" s="69"/>
      <c r="D540" s="13"/>
      <c r="E540" s="12"/>
      <c r="F540" s="12"/>
      <c r="G540" s="13"/>
    </row>
    <row r="541" spans="2:7" ht="13.5" customHeight="1" x14ac:dyDescent="0.2">
      <c r="B541" s="13"/>
      <c r="C541" s="69"/>
      <c r="D541" s="13"/>
      <c r="E541" s="12"/>
      <c r="F541" s="12"/>
      <c r="G541" s="13"/>
    </row>
    <row r="542" spans="2:7" ht="13.5" customHeight="1" x14ac:dyDescent="0.2">
      <c r="B542" s="13"/>
      <c r="C542" s="69"/>
      <c r="D542" s="13"/>
      <c r="E542" s="12"/>
      <c r="F542" s="12"/>
      <c r="G542" s="13"/>
    </row>
    <row r="543" spans="2:7" ht="13.5" customHeight="1" x14ac:dyDescent="0.2">
      <c r="B543" s="13"/>
      <c r="C543" s="69"/>
      <c r="D543" s="13"/>
      <c r="E543" s="12"/>
      <c r="F543" s="12"/>
      <c r="G543" s="13"/>
    </row>
    <row r="544" spans="2:7" ht="13.5" customHeight="1" x14ac:dyDescent="0.2">
      <c r="B544" s="13"/>
      <c r="C544" s="69"/>
      <c r="D544" s="13"/>
      <c r="E544" s="12"/>
      <c r="F544" s="12"/>
      <c r="G544" s="13"/>
    </row>
    <row r="545" spans="2:7" ht="13.5" customHeight="1" x14ac:dyDescent="0.2">
      <c r="B545" s="13"/>
      <c r="C545" s="69"/>
      <c r="D545" s="13"/>
      <c r="E545" s="12"/>
      <c r="F545" s="12"/>
      <c r="G545" s="13"/>
    </row>
    <row r="546" spans="2:7" ht="13.5" customHeight="1" x14ac:dyDescent="0.2">
      <c r="B546" s="13"/>
      <c r="C546" s="69"/>
      <c r="D546" s="13"/>
      <c r="E546" s="12"/>
      <c r="F546" s="12"/>
      <c r="G546" s="13"/>
    </row>
    <row r="547" spans="2:7" ht="13.5" customHeight="1" x14ac:dyDescent="0.2">
      <c r="B547" s="13"/>
      <c r="C547" s="69"/>
      <c r="D547" s="13"/>
      <c r="E547" s="12"/>
      <c r="F547" s="12"/>
      <c r="G547" s="13"/>
    </row>
    <row r="548" spans="2:7" ht="13.5" customHeight="1" x14ac:dyDescent="0.2">
      <c r="B548" s="13"/>
      <c r="C548" s="69"/>
      <c r="D548" s="13"/>
      <c r="E548" s="12"/>
      <c r="F548" s="12"/>
      <c r="G548" s="13"/>
    </row>
    <row r="549" spans="2:7" ht="13.5" customHeight="1" x14ac:dyDescent="0.2">
      <c r="B549" s="13"/>
      <c r="C549" s="69"/>
      <c r="D549" s="13"/>
      <c r="E549" s="12"/>
      <c r="F549" s="12"/>
      <c r="G549" s="13"/>
    </row>
    <row r="550" spans="2:7" ht="13.5" customHeight="1" x14ac:dyDescent="0.2">
      <c r="B550" s="13"/>
      <c r="C550" s="69"/>
      <c r="D550" s="13"/>
      <c r="E550" s="12"/>
      <c r="F550" s="12"/>
      <c r="G550" s="13"/>
    </row>
    <row r="551" spans="2:7" ht="13.5" customHeight="1" x14ac:dyDescent="0.2">
      <c r="B551" s="13"/>
      <c r="C551" s="69"/>
      <c r="D551" s="13"/>
      <c r="E551" s="12"/>
      <c r="F551" s="12"/>
      <c r="G551" s="13"/>
    </row>
    <row r="552" spans="2:7" ht="13.5" customHeight="1" x14ac:dyDescent="0.2">
      <c r="B552" s="13"/>
      <c r="C552" s="69"/>
      <c r="D552" s="13"/>
      <c r="E552" s="12"/>
      <c r="F552" s="12"/>
      <c r="G552" s="13"/>
    </row>
    <row r="553" spans="2:7" ht="13.5" customHeight="1" x14ac:dyDescent="0.2">
      <c r="B553" s="13"/>
      <c r="C553" s="69"/>
      <c r="D553" s="13"/>
      <c r="E553" s="12"/>
      <c r="F553" s="12"/>
      <c r="G553" s="13"/>
    </row>
    <row r="554" spans="2:7" ht="13.5" customHeight="1" x14ac:dyDescent="0.2">
      <c r="B554" s="13"/>
      <c r="C554" s="69"/>
      <c r="D554" s="13"/>
      <c r="E554" s="12"/>
      <c r="F554" s="12"/>
      <c r="G554" s="13"/>
    </row>
    <row r="555" spans="2:7" ht="13.5" customHeight="1" x14ac:dyDescent="0.2">
      <c r="B555" s="13"/>
      <c r="C555" s="69"/>
      <c r="D555" s="13"/>
      <c r="E555" s="12"/>
      <c r="F555" s="12"/>
      <c r="G555" s="13"/>
    </row>
    <row r="556" spans="2:7" ht="13.5" customHeight="1" x14ac:dyDescent="0.2">
      <c r="B556" s="13"/>
      <c r="C556" s="69"/>
      <c r="D556" s="13"/>
      <c r="E556" s="12"/>
      <c r="F556" s="12"/>
      <c r="G556" s="13"/>
    </row>
    <row r="557" spans="2:7" ht="13.5" customHeight="1" x14ac:dyDescent="0.2">
      <c r="B557" s="13"/>
      <c r="C557" s="69"/>
      <c r="D557" s="13"/>
      <c r="E557" s="12"/>
      <c r="F557" s="12"/>
      <c r="G557" s="13"/>
    </row>
    <row r="558" spans="2:7" ht="13.5" customHeight="1" x14ac:dyDescent="0.2">
      <c r="B558" s="13"/>
      <c r="C558" s="69"/>
      <c r="D558" s="13"/>
      <c r="E558" s="12"/>
      <c r="F558" s="12"/>
      <c r="G558" s="13"/>
    </row>
    <row r="559" spans="2:7" ht="13.5" customHeight="1" x14ac:dyDescent="0.2">
      <c r="B559" s="13"/>
      <c r="C559" s="69"/>
      <c r="D559" s="13"/>
      <c r="E559" s="12"/>
      <c r="F559" s="12"/>
      <c r="G559" s="13"/>
    </row>
    <row r="560" spans="2:7" ht="13.5" customHeight="1" x14ac:dyDescent="0.2">
      <c r="B560" s="13"/>
      <c r="C560" s="69"/>
      <c r="D560" s="13"/>
      <c r="E560" s="12"/>
      <c r="F560" s="12"/>
      <c r="G560" s="13"/>
    </row>
    <row r="561" spans="2:7" ht="13.5" customHeight="1" x14ac:dyDescent="0.2">
      <c r="B561" s="13"/>
      <c r="C561" s="69"/>
      <c r="D561" s="13"/>
      <c r="E561" s="12"/>
      <c r="F561" s="12"/>
      <c r="G561" s="13"/>
    </row>
    <row r="562" spans="2:7" ht="13.5" customHeight="1" x14ac:dyDescent="0.2">
      <c r="B562" s="13"/>
      <c r="C562" s="69"/>
      <c r="D562" s="13"/>
      <c r="E562" s="12"/>
      <c r="F562" s="12"/>
      <c r="G562" s="13"/>
    </row>
    <row r="563" spans="2:7" ht="13.5" customHeight="1" x14ac:dyDescent="0.2">
      <c r="B563" s="13"/>
      <c r="C563" s="69"/>
      <c r="D563" s="13"/>
      <c r="E563" s="12"/>
      <c r="F563" s="12"/>
      <c r="G563" s="13"/>
    </row>
    <row r="564" spans="2:7" ht="13.5" customHeight="1" x14ac:dyDescent="0.2">
      <c r="B564" s="13"/>
      <c r="C564" s="69"/>
      <c r="D564" s="13"/>
      <c r="E564" s="12"/>
      <c r="F564" s="12"/>
      <c r="G564" s="13"/>
    </row>
    <row r="565" spans="2:7" ht="13.5" customHeight="1" x14ac:dyDescent="0.2">
      <c r="B565" s="13"/>
      <c r="C565" s="69"/>
      <c r="D565" s="13"/>
      <c r="E565" s="12"/>
      <c r="F565" s="12"/>
      <c r="G565" s="13"/>
    </row>
    <row r="566" spans="2:7" ht="13.5" customHeight="1" x14ac:dyDescent="0.2">
      <c r="B566" s="13"/>
      <c r="C566" s="69"/>
      <c r="D566" s="13"/>
      <c r="E566" s="12"/>
      <c r="F566" s="12"/>
      <c r="G566" s="13"/>
    </row>
    <row r="567" spans="2:7" ht="13.5" customHeight="1" x14ac:dyDescent="0.2">
      <c r="B567" s="13"/>
      <c r="C567" s="69"/>
      <c r="D567" s="13"/>
      <c r="E567" s="12"/>
      <c r="F567" s="12"/>
      <c r="G567" s="13"/>
    </row>
    <row r="568" spans="2:7" ht="13.5" customHeight="1" x14ac:dyDescent="0.2">
      <c r="B568" s="13"/>
      <c r="C568" s="69"/>
      <c r="D568" s="13"/>
      <c r="E568" s="12"/>
      <c r="F568" s="12"/>
      <c r="G568" s="13"/>
    </row>
    <row r="569" spans="2:7" ht="13.5" customHeight="1" x14ac:dyDescent="0.2">
      <c r="B569" s="13"/>
      <c r="C569" s="69"/>
      <c r="D569" s="13"/>
      <c r="E569" s="12"/>
      <c r="F569" s="12"/>
      <c r="G569" s="13"/>
    </row>
    <row r="570" spans="2:7" ht="13.5" customHeight="1" x14ac:dyDescent="0.2">
      <c r="B570" s="13"/>
      <c r="C570" s="69"/>
      <c r="D570" s="13"/>
      <c r="E570" s="12"/>
      <c r="F570" s="12"/>
      <c r="G570" s="13"/>
    </row>
    <row r="571" spans="2:7" ht="13.5" customHeight="1" x14ac:dyDescent="0.2">
      <c r="B571" s="13"/>
      <c r="C571" s="69"/>
      <c r="D571" s="13"/>
      <c r="E571" s="12"/>
      <c r="F571" s="12"/>
      <c r="G571" s="13"/>
    </row>
    <row r="572" spans="2:7" ht="13.5" customHeight="1" x14ac:dyDescent="0.2">
      <c r="B572" s="13"/>
      <c r="C572" s="69"/>
      <c r="D572" s="13"/>
      <c r="E572" s="12"/>
      <c r="F572" s="12"/>
      <c r="G572" s="13"/>
    </row>
    <row r="573" spans="2:7" ht="13.5" customHeight="1" x14ac:dyDescent="0.2">
      <c r="B573" s="13"/>
      <c r="C573" s="69"/>
      <c r="D573" s="13"/>
      <c r="E573" s="12"/>
      <c r="F573" s="12"/>
      <c r="G573" s="13"/>
    </row>
    <row r="574" spans="2:7" ht="13.5" customHeight="1" x14ac:dyDescent="0.2">
      <c r="B574" s="13"/>
      <c r="C574" s="69"/>
      <c r="D574" s="13"/>
      <c r="E574" s="12"/>
      <c r="F574" s="12"/>
      <c r="G574" s="13"/>
    </row>
    <row r="575" spans="2:7" ht="13.5" customHeight="1" x14ac:dyDescent="0.2">
      <c r="B575" s="13"/>
      <c r="C575" s="69"/>
      <c r="D575" s="13"/>
      <c r="E575" s="12"/>
      <c r="F575" s="12"/>
      <c r="G575" s="13"/>
    </row>
    <row r="576" spans="2:7" ht="13.5" customHeight="1" x14ac:dyDescent="0.2">
      <c r="B576" s="13"/>
      <c r="C576" s="69"/>
      <c r="D576" s="13"/>
      <c r="E576" s="12"/>
      <c r="F576" s="12"/>
      <c r="G576" s="13"/>
    </row>
    <row r="577" spans="2:7" ht="13.5" customHeight="1" x14ac:dyDescent="0.2">
      <c r="B577" s="13"/>
      <c r="C577" s="69"/>
      <c r="D577" s="13"/>
      <c r="E577" s="12"/>
      <c r="F577" s="12"/>
      <c r="G577" s="13"/>
    </row>
    <row r="578" spans="2:7" ht="13.5" customHeight="1" x14ac:dyDescent="0.2">
      <c r="B578" s="13"/>
      <c r="C578" s="69"/>
      <c r="D578" s="13"/>
      <c r="E578" s="12"/>
      <c r="F578" s="12"/>
      <c r="G578" s="13"/>
    </row>
    <row r="579" spans="2:7" ht="13.5" customHeight="1" x14ac:dyDescent="0.2">
      <c r="B579" s="13"/>
      <c r="C579" s="69"/>
      <c r="D579" s="13"/>
      <c r="E579" s="12"/>
      <c r="F579" s="12"/>
      <c r="G579" s="13"/>
    </row>
    <row r="580" spans="2:7" ht="13.5" customHeight="1" x14ac:dyDescent="0.2">
      <c r="B580" s="13"/>
      <c r="C580" s="69"/>
      <c r="D580" s="13"/>
      <c r="E580" s="12"/>
      <c r="F580" s="12"/>
      <c r="G580" s="13"/>
    </row>
    <row r="581" spans="2:7" ht="13.5" customHeight="1" x14ac:dyDescent="0.2">
      <c r="B581" s="13"/>
      <c r="C581" s="69"/>
      <c r="D581" s="13"/>
      <c r="E581" s="12"/>
      <c r="F581" s="12"/>
      <c r="G581" s="13"/>
    </row>
    <row r="582" spans="2:7" ht="13.5" customHeight="1" x14ac:dyDescent="0.2">
      <c r="B582" s="13"/>
      <c r="C582" s="69"/>
      <c r="D582" s="13"/>
      <c r="E582" s="12"/>
      <c r="F582" s="12"/>
      <c r="G582" s="13"/>
    </row>
    <row r="583" spans="2:7" ht="13.5" customHeight="1" x14ac:dyDescent="0.2">
      <c r="B583" s="13"/>
      <c r="C583" s="69"/>
      <c r="D583" s="13"/>
      <c r="E583" s="12"/>
      <c r="F583" s="12"/>
      <c r="G583" s="13"/>
    </row>
    <row r="584" spans="2:7" ht="13.5" customHeight="1" x14ac:dyDescent="0.2">
      <c r="B584" s="13"/>
      <c r="C584" s="69"/>
      <c r="D584" s="13"/>
      <c r="E584" s="12"/>
      <c r="F584" s="12"/>
      <c r="G584" s="13"/>
    </row>
    <row r="585" spans="2:7" ht="13.5" customHeight="1" x14ac:dyDescent="0.2">
      <c r="B585" s="13"/>
      <c r="C585" s="69"/>
      <c r="D585" s="13"/>
      <c r="E585" s="12"/>
      <c r="F585" s="12"/>
      <c r="G585" s="13"/>
    </row>
    <row r="586" spans="2:7" ht="13.5" customHeight="1" x14ac:dyDescent="0.2">
      <c r="B586" s="13"/>
      <c r="C586" s="69"/>
      <c r="D586" s="13"/>
      <c r="E586" s="12"/>
      <c r="F586" s="12"/>
      <c r="G586" s="13"/>
    </row>
    <row r="587" spans="2:7" ht="13.5" customHeight="1" x14ac:dyDescent="0.2">
      <c r="B587" s="13"/>
      <c r="C587" s="69"/>
      <c r="D587" s="13"/>
      <c r="E587" s="12"/>
      <c r="F587" s="12"/>
      <c r="G587" s="13"/>
    </row>
    <row r="588" spans="2:7" ht="13.5" customHeight="1" x14ac:dyDescent="0.2">
      <c r="B588" s="13"/>
      <c r="C588" s="69"/>
      <c r="D588" s="13"/>
      <c r="E588" s="12"/>
      <c r="F588" s="12"/>
      <c r="G588" s="13"/>
    </row>
    <row r="589" spans="2:7" ht="13.5" customHeight="1" x14ac:dyDescent="0.2">
      <c r="B589" s="13"/>
      <c r="C589" s="69"/>
      <c r="D589" s="13"/>
      <c r="E589" s="12"/>
      <c r="F589" s="12"/>
      <c r="G589" s="13"/>
    </row>
    <row r="590" spans="2:7" ht="13.5" customHeight="1" x14ac:dyDescent="0.2">
      <c r="B590" s="13"/>
      <c r="C590" s="69"/>
      <c r="D590" s="13"/>
      <c r="E590" s="12"/>
      <c r="F590" s="12"/>
      <c r="G590" s="13"/>
    </row>
    <row r="591" spans="2:7" ht="13.5" customHeight="1" x14ac:dyDescent="0.2">
      <c r="B591" s="13"/>
      <c r="C591" s="69"/>
      <c r="D591" s="13"/>
      <c r="E591" s="12"/>
      <c r="F591" s="12"/>
      <c r="G591" s="13"/>
    </row>
    <row r="592" spans="2:7" ht="13.5" customHeight="1" x14ac:dyDescent="0.2">
      <c r="B592" s="13"/>
      <c r="C592" s="69"/>
      <c r="D592" s="13"/>
      <c r="E592" s="12"/>
      <c r="F592" s="12"/>
      <c r="G592" s="13"/>
    </row>
    <row r="593" spans="2:7" ht="13.5" customHeight="1" x14ac:dyDescent="0.2">
      <c r="B593" s="13"/>
      <c r="C593" s="69"/>
      <c r="D593" s="13"/>
      <c r="E593" s="12"/>
      <c r="F593" s="12"/>
      <c r="G593" s="13"/>
    </row>
    <row r="594" spans="2:7" ht="13.5" customHeight="1" x14ac:dyDescent="0.2">
      <c r="B594" s="13"/>
      <c r="C594" s="69"/>
      <c r="D594" s="13"/>
      <c r="E594" s="12"/>
      <c r="F594" s="12"/>
      <c r="G594" s="13"/>
    </row>
    <row r="595" spans="2:7" ht="13.5" customHeight="1" x14ac:dyDescent="0.2">
      <c r="B595" s="13"/>
      <c r="C595" s="69"/>
      <c r="D595" s="13"/>
      <c r="E595" s="12"/>
      <c r="F595" s="12"/>
      <c r="G595" s="13"/>
    </row>
    <row r="596" spans="2:7" ht="13.5" customHeight="1" x14ac:dyDescent="0.2">
      <c r="B596" s="13"/>
      <c r="C596" s="69"/>
      <c r="D596" s="13"/>
      <c r="E596" s="12"/>
      <c r="F596" s="12"/>
      <c r="G596" s="13"/>
    </row>
    <row r="597" spans="2:7" ht="13.5" customHeight="1" x14ac:dyDescent="0.2">
      <c r="B597" s="13"/>
      <c r="C597" s="69"/>
      <c r="D597" s="13"/>
      <c r="E597" s="12"/>
      <c r="F597" s="12"/>
      <c r="G597" s="13"/>
    </row>
    <row r="598" spans="2:7" ht="13.5" customHeight="1" x14ac:dyDescent="0.2">
      <c r="B598" s="13"/>
      <c r="C598" s="69"/>
      <c r="D598" s="13"/>
      <c r="E598" s="12"/>
      <c r="F598" s="12"/>
      <c r="G598" s="13"/>
    </row>
    <row r="599" spans="2:7" ht="13.5" customHeight="1" x14ac:dyDescent="0.2">
      <c r="B599" s="13"/>
      <c r="C599" s="69"/>
      <c r="D599" s="13"/>
      <c r="E599" s="12"/>
      <c r="F599" s="12"/>
      <c r="G599" s="13"/>
    </row>
    <row r="600" spans="2:7" ht="13.5" customHeight="1" x14ac:dyDescent="0.2">
      <c r="B600" s="13"/>
      <c r="C600" s="69"/>
      <c r="D600" s="13"/>
      <c r="E600" s="12"/>
      <c r="F600" s="12"/>
      <c r="G600" s="13"/>
    </row>
    <row r="601" spans="2:7" ht="13.5" customHeight="1" x14ac:dyDescent="0.2">
      <c r="B601" s="13"/>
      <c r="C601" s="69"/>
      <c r="D601" s="13"/>
      <c r="E601" s="12"/>
      <c r="F601" s="12"/>
      <c r="G601" s="13"/>
    </row>
    <row r="602" spans="2:7" ht="13.5" customHeight="1" x14ac:dyDescent="0.2">
      <c r="B602" s="13"/>
      <c r="C602" s="69"/>
      <c r="D602" s="13"/>
      <c r="E602" s="12"/>
      <c r="F602" s="12"/>
      <c r="G602" s="13"/>
    </row>
    <row r="603" spans="2:7" ht="13.5" customHeight="1" x14ac:dyDescent="0.2">
      <c r="B603" s="13"/>
      <c r="C603" s="69"/>
      <c r="D603" s="13"/>
      <c r="E603" s="12"/>
      <c r="F603" s="12"/>
      <c r="G603" s="13"/>
    </row>
    <row r="604" spans="2:7" ht="13.5" customHeight="1" x14ac:dyDescent="0.2">
      <c r="B604" s="13"/>
      <c r="C604" s="69"/>
      <c r="D604" s="13"/>
      <c r="E604" s="12"/>
      <c r="F604" s="12"/>
      <c r="G604" s="13"/>
    </row>
    <row r="605" spans="2:7" ht="13.5" customHeight="1" x14ac:dyDescent="0.2">
      <c r="B605" s="13"/>
      <c r="C605" s="69"/>
      <c r="D605" s="13"/>
      <c r="E605" s="12"/>
      <c r="F605" s="12"/>
      <c r="G605" s="13"/>
    </row>
    <row r="606" spans="2:7" ht="13.5" customHeight="1" x14ac:dyDescent="0.2">
      <c r="B606" s="13"/>
      <c r="C606" s="69"/>
      <c r="D606" s="13"/>
      <c r="E606" s="12"/>
      <c r="F606" s="12"/>
      <c r="G606" s="13"/>
    </row>
    <row r="607" spans="2:7" ht="13.5" customHeight="1" x14ac:dyDescent="0.2">
      <c r="B607" s="13"/>
      <c r="C607" s="69"/>
      <c r="D607" s="13"/>
      <c r="E607" s="12"/>
      <c r="F607" s="12"/>
      <c r="G607" s="13"/>
    </row>
    <row r="608" spans="2:7" ht="13.5" customHeight="1" x14ac:dyDescent="0.2">
      <c r="B608" s="13"/>
      <c r="C608" s="69"/>
      <c r="D608" s="13"/>
      <c r="E608" s="12"/>
      <c r="F608" s="12"/>
      <c r="G608" s="13"/>
    </row>
    <row r="609" spans="2:7" ht="13.5" customHeight="1" x14ac:dyDescent="0.2">
      <c r="B609" s="13"/>
      <c r="C609" s="69"/>
      <c r="D609" s="13"/>
      <c r="E609" s="12"/>
      <c r="F609" s="12"/>
      <c r="G609" s="13"/>
    </row>
    <row r="610" spans="2:7" ht="13.5" customHeight="1" x14ac:dyDescent="0.2">
      <c r="B610" s="13"/>
      <c r="C610" s="69"/>
      <c r="D610" s="13"/>
      <c r="E610" s="12"/>
      <c r="F610" s="12"/>
      <c r="G610" s="13"/>
    </row>
    <row r="611" spans="2:7" ht="13.5" customHeight="1" x14ac:dyDescent="0.2">
      <c r="B611" s="13"/>
      <c r="C611" s="69"/>
      <c r="D611" s="13"/>
      <c r="E611" s="12"/>
      <c r="F611" s="12"/>
      <c r="G611" s="13"/>
    </row>
    <row r="612" spans="2:7" ht="13.5" customHeight="1" x14ac:dyDescent="0.2">
      <c r="B612" s="13"/>
      <c r="C612" s="69"/>
      <c r="D612" s="13"/>
      <c r="E612" s="12"/>
      <c r="F612" s="12"/>
      <c r="G612" s="13"/>
    </row>
    <row r="613" spans="2:7" ht="13.5" customHeight="1" x14ac:dyDescent="0.2">
      <c r="B613" s="13"/>
      <c r="C613" s="69"/>
      <c r="D613" s="13"/>
      <c r="E613" s="12"/>
      <c r="F613" s="12"/>
      <c r="G613" s="13"/>
    </row>
    <row r="614" spans="2:7" ht="13.5" customHeight="1" x14ac:dyDescent="0.2">
      <c r="B614" s="13"/>
      <c r="C614" s="69"/>
      <c r="D614" s="13"/>
      <c r="E614" s="12"/>
      <c r="F614" s="12"/>
      <c r="G614" s="13"/>
    </row>
    <row r="615" spans="2:7" ht="13.5" customHeight="1" x14ac:dyDescent="0.2">
      <c r="B615" s="13"/>
      <c r="C615" s="69"/>
      <c r="D615" s="13"/>
      <c r="E615" s="12"/>
      <c r="F615" s="12"/>
      <c r="G615" s="13"/>
    </row>
    <row r="616" spans="2:7" ht="13.5" customHeight="1" x14ac:dyDescent="0.2">
      <c r="B616" s="13"/>
      <c r="C616" s="69"/>
      <c r="D616" s="13"/>
      <c r="E616" s="12"/>
      <c r="F616" s="12"/>
      <c r="G616" s="13"/>
    </row>
    <row r="617" spans="2:7" ht="13.5" customHeight="1" x14ac:dyDescent="0.2">
      <c r="B617" s="13"/>
      <c r="C617" s="69"/>
      <c r="D617" s="13"/>
      <c r="E617" s="12"/>
      <c r="F617" s="12"/>
      <c r="G617" s="13"/>
    </row>
    <row r="618" spans="2:7" ht="13.5" customHeight="1" x14ac:dyDescent="0.2">
      <c r="B618" s="13"/>
      <c r="C618" s="69"/>
      <c r="D618" s="13"/>
      <c r="E618" s="12"/>
      <c r="F618" s="12"/>
      <c r="G618" s="13"/>
    </row>
    <row r="619" spans="2:7" ht="13.5" customHeight="1" x14ac:dyDescent="0.2">
      <c r="B619" s="13"/>
      <c r="C619" s="69"/>
      <c r="D619" s="13"/>
      <c r="E619" s="12"/>
      <c r="F619" s="12"/>
      <c r="G619" s="13"/>
    </row>
    <row r="620" spans="2:7" ht="13.5" customHeight="1" x14ac:dyDescent="0.2">
      <c r="B620" s="13"/>
      <c r="C620" s="69"/>
      <c r="D620" s="13"/>
      <c r="E620" s="12"/>
      <c r="F620" s="12"/>
      <c r="G620" s="13"/>
    </row>
    <row r="621" spans="2:7" ht="13.5" customHeight="1" x14ac:dyDescent="0.2">
      <c r="B621" s="13"/>
      <c r="C621" s="69"/>
      <c r="D621" s="13"/>
      <c r="E621" s="12"/>
      <c r="F621" s="12"/>
      <c r="G621" s="13"/>
    </row>
    <row r="622" spans="2:7" ht="13.5" customHeight="1" x14ac:dyDescent="0.2">
      <c r="B622" s="13"/>
      <c r="C622" s="69"/>
      <c r="D622" s="13"/>
      <c r="E622" s="12"/>
      <c r="F622" s="12"/>
      <c r="G622" s="13"/>
    </row>
    <row r="623" spans="2:7" ht="13.5" customHeight="1" x14ac:dyDescent="0.2">
      <c r="B623" s="13"/>
      <c r="C623" s="69"/>
      <c r="D623" s="13"/>
      <c r="E623" s="12"/>
      <c r="F623" s="12"/>
      <c r="G623" s="13"/>
    </row>
    <row r="624" spans="2:7" ht="13.5" customHeight="1" x14ac:dyDescent="0.2">
      <c r="B624" s="13"/>
      <c r="C624" s="69"/>
      <c r="D624" s="13"/>
      <c r="E624" s="12"/>
      <c r="F624" s="12"/>
      <c r="G624" s="13"/>
    </row>
    <row r="625" spans="2:7" ht="13.5" customHeight="1" x14ac:dyDescent="0.2">
      <c r="B625" s="13"/>
      <c r="C625" s="69"/>
      <c r="D625" s="13"/>
      <c r="E625" s="12"/>
      <c r="F625" s="12"/>
      <c r="G625" s="13"/>
    </row>
    <row r="626" spans="2:7" ht="13.5" customHeight="1" x14ac:dyDescent="0.2">
      <c r="B626" s="13"/>
      <c r="C626" s="69"/>
      <c r="D626" s="13"/>
      <c r="E626" s="12"/>
      <c r="F626" s="12"/>
      <c r="G626" s="13"/>
    </row>
    <row r="627" spans="2:7" ht="13.5" customHeight="1" x14ac:dyDescent="0.2">
      <c r="B627" s="13"/>
      <c r="C627" s="69"/>
      <c r="D627" s="13"/>
      <c r="E627" s="12"/>
      <c r="F627" s="12"/>
      <c r="G627" s="13"/>
    </row>
    <row r="628" spans="2:7" ht="13.5" customHeight="1" x14ac:dyDescent="0.2">
      <c r="B628" s="13"/>
      <c r="C628" s="69"/>
      <c r="D628" s="13"/>
      <c r="E628" s="12"/>
      <c r="F628" s="12"/>
      <c r="G628" s="13"/>
    </row>
    <row r="629" spans="2:7" ht="13.5" customHeight="1" x14ac:dyDescent="0.2">
      <c r="B629" s="13"/>
      <c r="C629" s="69"/>
      <c r="D629" s="13"/>
      <c r="E629" s="12"/>
      <c r="F629" s="12"/>
      <c r="G629" s="13"/>
    </row>
    <row r="630" spans="2:7" ht="13.5" customHeight="1" x14ac:dyDescent="0.2">
      <c r="B630" s="13"/>
      <c r="C630" s="69"/>
      <c r="D630" s="13"/>
      <c r="E630" s="12"/>
      <c r="F630" s="12"/>
      <c r="G630" s="13"/>
    </row>
    <row r="631" spans="2:7" ht="13.5" customHeight="1" x14ac:dyDescent="0.2">
      <c r="B631" s="13"/>
      <c r="C631" s="69"/>
      <c r="D631" s="13"/>
      <c r="E631" s="12"/>
      <c r="F631" s="12"/>
      <c r="G631" s="13"/>
    </row>
    <row r="632" spans="2:7" ht="13.5" customHeight="1" x14ac:dyDescent="0.2">
      <c r="B632" s="13"/>
      <c r="C632" s="69"/>
      <c r="D632" s="13"/>
      <c r="E632" s="12"/>
      <c r="F632" s="12"/>
      <c r="G632" s="13"/>
    </row>
    <row r="633" spans="2:7" ht="13.5" customHeight="1" x14ac:dyDescent="0.2">
      <c r="B633" s="13"/>
      <c r="C633" s="69"/>
      <c r="D633" s="13"/>
      <c r="E633" s="12"/>
      <c r="F633" s="12"/>
      <c r="G633" s="13"/>
    </row>
    <row r="634" spans="2:7" ht="13.5" customHeight="1" x14ac:dyDescent="0.2">
      <c r="B634" s="13"/>
      <c r="C634" s="69"/>
      <c r="D634" s="13"/>
      <c r="E634" s="12"/>
      <c r="F634" s="12"/>
      <c r="G634" s="13"/>
    </row>
    <row r="635" spans="2:7" ht="13.5" customHeight="1" x14ac:dyDescent="0.2">
      <c r="B635" s="13"/>
      <c r="C635" s="69"/>
      <c r="D635" s="13"/>
      <c r="E635" s="12"/>
      <c r="F635" s="12"/>
      <c r="G635" s="13"/>
    </row>
    <row r="636" spans="2:7" ht="13.5" customHeight="1" x14ac:dyDescent="0.2">
      <c r="B636" s="13"/>
      <c r="C636" s="69"/>
      <c r="D636" s="13"/>
      <c r="E636" s="12"/>
      <c r="F636" s="12"/>
      <c r="G636" s="13"/>
    </row>
    <row r="637" spans="2:7" ht="13.5" customHeight="1" x14ac:dyDescent="0.2">
      <c r="B637" s="13"/>
      <c r="C637" s="69"/>
      <c r="D637" s="13"/>
      <c r="E637" s="12"/>
      <c r="F637" s="12"/>
      <c r="G637" s="13"/>
    </row>
    <row r="638" spans="2:7" ht="13.5" customHeight="1" x14ac:dyDescent="0.2">
      <c r="B638" s="13"/>
      <c r="C638" s="69"/>
      <c r="D638" s="13"/>
      <c r="E638" s="12"/>
      <c r="F638" s="12"/>
      <c r="G638" s="13"/>
    </row>
    <row r="639" spans="2:7" ht="13.5" customHeight="1" x14ac:dyDescent="0.2">
      <c r="B639" s="13"/>
      <c r="C639" s="69"/>
      <c r="D639" s="13"/>
      <c r="E639" s="12"/>
      <c r="F639" s="12"/>
      <c r="G639" s="13"/>
    </row>
    <row r="640" spans="2:7" ht="13.5" customHeight="1" x14ac:dyDescent="0.2">
      <c r="B640" s="13"/>
      <c r="C640" s="69"/>
      <c r="D640" s="13"/>
      <c r="E640" s="12"/>
      <c r="F640" s="12"/>
      <c r="G640" s="13"/>
    </row>
    <row r="641" spans="2:7" ht="13.5" customHeight="1" x14ac:dyDescent="0.2">
      <c r="B641" s="13"/>
      <c r="C641" s="69"/>
      <c r="D641" s="13"/>
      <c r="E641" s="12"/>
      <c r="F641" s="12"/>
      <c r="G641" s="13"/>
    </row>
    <row r="642" spans="2:7" ht="13.5" customHeight="1" x14ac:dyDescent="0.2">
      <c r="B642" s="13"/>
      <c r="C642" s="69"/>
      <c r="D642" s="13"/>
      <c r="E642" s="12"/>
      <c r="F642" s="12"/>
      <c r="G642" s="13"/>
    </row>
    <row r="643" spans="2:7" ht="13.5" customHeight="1" x14ac:dyDescent="0.2">
      <c r="B643" s="13"/>
      <c r="C643" s="69"/>
      <c r="D643" s="13"/>
      <c r="E643" s="12"/>
      <c r="F643" s="12"/>
      <c r="G643" s="13"/>
    </row>
    <row r="644" spans="2:7" ht="13.5" customHeight="1" x14ac:dyDescent="0.2">
      <c r="B644" s="13"/>
      <c r="C644" s="69"/>
      <c r="D644" s="13"/>
      <c r="E644" s="12"/>
      <c r="F644" s="12"/>
      <c r="G644" s="13"/>
    </row>
    <row r="645" spans="2:7" ht="13.5" customHeight="1" x14ac:dyDescent="0.2">
      <c r="B645" s="13"/>
      <c r="C645" s="69"/>
      <c r="D645" s="13"/>
      <c r="E645" s="12"/>
      <c r="F645" s="12"/>
      <c r="G645" s="13"/>
    </row>
    <row r="646" spans="2:7" ht="13.5" customHeight="1" x14ac:dyDescent="0.2">
      <c r="B646" s="13"/>
      <c r="C646" s="69"/>
      <c r="D646" s="13"/>
      <c r="E646" s="12"/>
      <c r="F646" s="12"/>
      <c r="G646" s="13"/>
    </row>
    <row r="647" spans="2:7" ht="13.5" customHeight="1" x14ac:dyDescent="0.2">
      <c r="B647" s="13"/>
      <c r="C647" s="69"/>
      <c r="D647" s="13"/>
      <c r="E647" s="12"/>
      <c r="F647" s="12"/>
      <c r="G647" s="13"/>
    </row>
    <row r="648" spans="2:7" ht="13.5" customHeight="1" x14ac:dyDescent="0.2">
      <c r="B648" s="13"/>
      <c r="C648" s="69"/>
      <c r="D648" s="13"/>
      <c r="E648" s="12"/>
      <c r="F648" s="12"/>
      <c r="G648" s="13"/>
    </row>
    <row r="649" spans="2:7" ht="13.5" customHeight="1" x14ac:dyDescent="0.2">
      <c r="B649" s="13"/>
      <c r="C649" s="69"/>
      <c r="D649" s="13"/>
      <c r="E649" s="12"/>
      <c r="F649" s="12"/>
      <c r="G649" s="13"/>
    </row>
    <row r="650" spans="2:7" ht="13.5" customHeight="1" x14ac:dyDescent="0.2">
      <c r="B650" s="13"/>
      <c r="C650" s="69"/>
      <c r="D650" s="13"/>
      <c r="E650" s="12"/>
      <c r="F650" s="12"/>
      <c r="G650" s="13"/>
    </row>
    <row r="651" spans="2:7" ht="13.5" customHeight="1" x14ac:dyDescent="0.2">
      <c r="B651" s="13"/>
      <c r="C651" s="69"/>
      <c r="D651" s="13"/>
      <c r="E651" s="12"/>
      <c r="F651" s="12"/>
      <c r="G651" s="13"/>
    </row>
    <row r="652" spans="2:7" ht="13.5" customHeight="1" x14ac:dyDescent="0.2">
      <c r="B652" s="13"/>
      <c r="C652" s="69"/>
      <c r="D652" s="13"/>
      <c r="E652" s="12"/>
      <c r="F652" s="12"/>
      <c r="G652" s="13"/>
    </row>
    <row r="653" spans="2:7" ht="13.5" customHeight="1" x14ac:dyDescent="0.2">
      <c r="B653" s="13"/>
      <c r="C653" s="69"/>
      <c r="D653" s="13"/>
      <c r="E653" s="12"/>
      <c r="F653" s="12"/>
      <c r="G653" s="13"/>
    </row>
    <row r="654" spans="2:7" ht="13.5" customHeight="1" x14ac:dyDescent="0.2">
      <c r="B654" s="13"/>
      <c r="C654" s="69"/>
      <c r="D654" s="13"/>
      <c r="E654" s="12"/>
      <c r="F654" s="12"/>
      <c r="G654" s="13"/>
    </row>
    <row r="655" spans="2:7" ht="13.5" customHeight="1" x14ac:dyDescent="0.2">
      <c r="B655" s="13"/>
      <c r="C655" s="69"/>
      <c r="D655" s="13"/>
      <c r="E655" s="12"/>
      <c r="F655" s="12"/>
      <c r="G655" s="13"/>
    </row>
    <row r="656" spans="2:7" ht="13.5" customHeight="1" x14ac:dyDescent="0.2">
      <c r="B656" s="13"/>
      <c r="C656" s="69"/>
      <c r="D656" s="13"/>
      <c r="E656" s="12"/>
      <c r="F656" s="12"/>
      <c r="G656" s="13"/>
    </row>
    <row r="657" spans="2:7" ht="13.5" customHeight="1" x14ac:dyDescent="0.2">
      <c r="B657" s="13"/>
      <c r="C657" s="69"/>
      <c r="D657" s="13"/>
      <c r="E657" s="12"/>
      <c r="F657" s="12"/>
      <c r="G657" s="13"/>
    </row>
    <row r="658" spans="2:7" ht="13.5" customHeight="1" x14ac:dyDescent="0.2">
      <c r="B658" s="13"/>
      <c r="C658" s="69"/>
      <c r="D658" s="13"/>
      <c r="E658" s="12"/>
      <c r="F658" s="12"/>
      <c r="G658" s="13"/>
    </row>
    <row r="659" spans="2:7" ht="13.5" customHeight="1" x14ac:dyDescent="0.2">
      <c r="B659" s="13"/>
      <c r="C659" s="69"/>
      <c r="D659" s="13"/>
      <c r="E659" s="12"/>
      <c r="F659" s="12"/>
      <c r="G659" s="13"/>
    </row>
    <row r="660" spans="2:7" ht="13.5" customHeight="1" x14ac:dyDescent="0.2">
      <c r="B660" s="13"/>
      <c r="C660" s="69"/>
      <c r="D660" s="13"/>
      <c r="E660" s="12"/>
      <c r="F660" s="12"/>
      <c r="G660" s="13"/>
    </row>
    <row r="661" spans="2:7" ht="13.5" customHeight="1" x14ac:dyDescent="0.2">
      <c r="B661" s="13"/>
      <c r="C661" s="69"/>
      <c r="D661" s="13"/>
      <c r="E661" s="12"/>
      <c r="F661" s="12"/>
      <c r="G661" s="13"/>
    </row>
    <row r="662" spans="2:7" ht="13.5" customHeight="1" x14ac:dyDescent="0.2">
      <c r="B662" s="13"/>
      <c r="C662" s="69"/>
      <c r="D662" s="13"/>
      <c r="E662" s="12"/>
      <c r="F662" s="12"/>
      <c r="G662" s="13"/>
    </row>
    <row r="663" spans="2:7" ht="13.5" customHeight="1" x14ac:dyDescent="0.2">
      <c r="B663" s="13"/>
      <c r="C663" s="69"/>
      <c r="D663" s="13"/>
      <c r="E663" s="12"/>
      <c r="F663" s="12"/>
      <c r="G663" s="13"/>
    </row>
    <row r="664" spans="2:7" ht="13.5" customHeight="1" x14ac:dyDescent="0.2">
      <c r="B664" s="13"/>
      <c r="C664" s="69"/>
      <c r="D664" s="13"/>
      <c r="E664" s="12"/>
      <c r="F664" s="12"/>
      <c r="G664" s="13"/>
    </row>
    <row r="665" spans="2:7" ht="13.5" customHeight="1" x14ac:dyDescent="0.2">
      <c r="B665" s="13"/>
      <c r="C665" s="69"/>
      <c r="D665" s="13"/>
      <c r="E665" s="12"/>
      <c r="F665" s="12"/>
      <c r="G665" s="13"/>
    </row>
    <row r="666" spans="2:7" ht="13.5" customHeight="1" x14ac:dyDescent="0.2">
      <c r="B666" s="13"/>
      <c r="C666" s="69"/>
      <c r="D666" s="13"/>
      <c r="E666" s="12"/>
      <c r="F666" s="12"/>
      <c r="G666" s="13"/>
    </row>
    <row r="667" spans="2:7" ht="13.5" customHeight="1" x14ac:dyDescent="0.2">
      <c r="B667" s="13"/>
      <c r="C667" s="69"/>
      <c r="D667" s="13"/>
      <c r="E667" s="12"/>
      <c r="F667" s="12"/>
      <c r="G667" s="13"/>
    </row>
    <row r="668" spans="2:7" ht="13.5" customHeight="1" x14ac:dyDescent="0.2">
      <c r="B668" s="13"/>
      <c r="C668" s="69"/>
      <c r="D668" s="13"/>
      <c r="E668" s="12"/>
      <c r="F668" s="12"/>
      <c r="G668" s="13"/>
    </row>
    <row r="669" spans="2:7" ht="13.5" customHeight="1" x14ac:dyDescent="0.2">
      <c r="B669" s="13"/>
      <c r="C669" s="69"/>
      <c r="D669" s="13"/>
      <c r="E669" s="12"/>
      <c r="F669" s="12"/>
      <c r="G669" s="13"/>
    </row>
    <row r="670" spans="2:7" ht="13.5" customHeight="1" x14ac:dyDescent="0.2">
      <c r="B670" s="13"/>
      <c r="C670" s="69"/>
      <c r="D670" s="13"/>
      <c r="E670" s="12"/>
      <c r="F670" s="12"/>
      <c r="G670" s="13"/>
    </row>
    <row r="671" spans="2:7" ht="13.5" customHeight="1" x14ac:dyDescent="0.2">
      <c r="B671" s="13"/>
      <c r="C671" s="69"/>
      <c r="D671" s="13"/>
      <c r="E671" s="12"/>
      <c r="F671" s="12"/>
      <c r="G671" s="13"/>
    </row>
    <row r="672" spans="2:7" ht="13.5" customHeight="1" x14ac:dyDescent="0.2">
      <c r="B672" s="13"/>
      <c r="C672" s="69"/>
      <c r="D672" s="13"/>
      <c r="E672" s="12"/>
      <c r="F672" s="12"/>
      <c r="G672" s="13"/>
    </row>
    <row r="673" spans="2:7" ht="13.5" customHeight="1" x14ac:dyDescent="0.2">
      <c r="B673" s="13"/>
      <c r="C673" s="69"/>
      <c r="D673" s="13"/>
      <c r="E673" s="12"/>
      <c r="F673" s="12"/>
      <c r="G673" s="13"/>
    </row>
    <row r="674" spans="2:7" ht="13.5" customHeight="1" x14ac:dyDescent="0.2">
      <c r="B674" s="13"/>
      <c r="C674" s="69"/>
      <c r="D674" s="13"/>
      <c r="E674" s="12"/>
      <c r="F674" s="12"/>
      <c r="G674" s="13"/>
    </row>
    <row r="675" spans="2:7" ht="13.5" customHeight="1" x14ac:dyDescent="0.2">
      <c r="B675" s="13"/>
      <c r="C675" s="69"/>
      <c r="D675" s="13"/>
      <c r="E675" s="12"/>
      <c r="F675" s="12"/>
      <c r="G675" s="13"/>
    </row>
    <row r="676" spans="2:7" ht="13.5" customHeight="1" x14ac:dyDescent="0.2">
      <c r="B676" s="13"/>
      <c r="C676" s="69"/>
      <c r="D676" s="13"/>
      <c r="E676" s="12"/>
      <c r="F676" s="12"/>
      <c r="G676" s="13"/>
    </row>
    <row r="677" spans="2:7" ht="13.5" customHeight="1" x14ac:dyDescent="0.2">
      <c r="B677" s="13"/>
      <c r="C677" s="69"/>
      <c r="D677" s="13"/>
      <c r="E677" s="12"/>
      <c r="F677" s="12"/>
      <c r="G677" s="13"/>
    </row>
    <row r="678" spans="2:7" ht="13.5" customHeight="1" x14ac:dyDescent="0.2">
      <c r="B678" s="13"/>
      <c r="C678" s="69"/>
      <c r="D678" s="13"/>
      <c r="E678" s="12"/>
      <c r="F678" s="12"/>
      <c r="G678" s="13"/>
    </row>
    <row r="679" spans="2:7" ht="13.5" customHeight="1" x14ac:dyDescent="0.2">
      <c r="B679" s="13"/>
      <c r="C679" s="69"/>
      <c r="D679" s="13"/>
      <c r="E679" s="12"/>
      <c r="F679" s="12"/>
      <c r="G679" s="13"/>
    </row>
    <row r="680" spans="2:7" ht="13.5" customHeight="1" x14ac:dyDescent="0.2">
      <c r="B680" s="13"/>
      <c r="C680" s="69"/>
      <c r="D680" s="13"/>
      <c r="E680" s="12"/>
      <c r="F680" s="12"/>
      <c r="G680" s="13"/>
    </row>
    <row r="681" spans="2:7" ht="13.5" customHeight="1" x14ac:dyDescent="0.2">
      <c r="B681" s="13"/>
      <c r="C681" s="69"/>
      <c r="D681" s="13"/>
      <c r="E681" s="12"/>
      <c r="F681" s="12"/>
      <c r="G681" s="13"/>
    </row>
    <row r="682" spans="2:7" ht="13.5" customHeight="1" x14ac:dyDescent="0.2">
      <c r="B682" s="13"/>
      <c r="C682" s="69"/>
      <c r="D682" s="13"/>
      <c r="E682" s="12"/>
      <c r="F682" s="12"/>
      <c r="G682" s="13"/>
    </row>
    <row r="683" spans="2:7" ht="13.5" customHeight="1" x14ac:dyDescent="0.2">
      <c r="B683" s="13"/>
      <c r="C683" s="69"/>
      <c r="D683" s="13"/>
      <c r="E683" s="12"/>
      <c r="F683" s="12"/>
      <c r="G683" s="13"/>
    </row>
    <row r="684" spans="2:7" ht="13.5" customHeight="1" x14ac:dyDescent="0.2">
      <c r="B684" s="13"/>
      <c r="C684" s="69"/>
      <c r="D684" s="13"/>
      <c r="E684" s="12"/>
      <c r="F684" s="12"/>
      <c r="G684" s="13"/>
    </row>
    <row r="685" spans="2:7" ht="13.5" customHeight="1" x14ac:dyDescent="0.2">
      <c r="B685" s="13"/>
      <c r="C685" s="69"/>
      <c r="D685" s="13"/>
      <c r="E685" s="12"/>
      <c r="F685" s="12"/>
      <c r="G685" s="13"/>
    </row>
    <row r="686" spans="2:7" ht="13.5" customHeight="1" x14ac:dyDescent="0.2">
      <c r="B686" s="13"/>
      <c r="C686" s="69"/>
      <c r="D686" s="13"/>
      <c r="E686" s="12"/>
      <c r="F686" s="12"/>
      <c r="G686" s="13"/>
    </row>
    <row r="687" spans="2:7" ht="13.5" customHeight="1" x14ac:dyDescent="0.2">
      <c r="B687" s="13"/>
      <c r="C687" s="69"/>
      <c r="D687" s="13"/>
      <c r="E687" s="12"/>
      <c r="F687" s="12"/>
      <c r="G687" s="13"/>
    </row>
    <row r="688" spans="2:7" ht="13.5" customHeight="1" x14ac:dyDescent="0.2">
      <c r="B688" s="13"/>
      <c r="C688" s="69"/>
      <c r="D688" s="13"/>
      <c r="E688" s="12"/>
      <c r="F688" s="12"/>
      <c r="G688" s="13"/>
    </row>
    <row r="689" spans="2:7" ht="13.5" customHeight="1" x14ac:dyDescent="0.2">
      <c r="B689" s="13"/>
      <c r="C689" s="69"/>
      <c r="D689" s="13"/>
      <c r="E689" s="12"/>
      <c r="F689" s="12"/>
      <c r="G689" s="13"/>
    </row>
    <row r="690" spans="2:7" ht="13.5" customHeight="1" x14ac:dyDescent="0.2">
      <c r="B690" s="13"/>
      <c r="C690" s="69"/>
      <c r="D690" s="13"/>
      <c r="E690" s="12"/>
      <c r="F690" s="12"/>
      <c r="G690" s="13"/>
    </row>
    <row r="691" spans="2:7" ht="13.5" customHeight="1" x14ac:dyDescent="0.2">
      <c r="B691" s="13"/>
      <c r="C691" s="69"/>
      <c r="D691" s="13"/>
      <c r="E691" s="12"/>
      <c r="F691" s="12"/>
      <c r="G691" s="13"/>
    </row>
    <row r="692" spans="2:7" ht="13.5" customHeight="1" x14ac:dyDescent="0.2">
      <c r="B692" s="13"/>
      <c r="C692" s="69"/>
      <c r="D692" s="13"/>
      <c r="E692" s="12"/>
      <c r="F692" s="12"/>
      <c r="G692" s="13"/>
    </row>
    <row r="693" spans="2:7" ht="13.5" customHeight="1" x14ac:dyDescent="0.2">
      <c r="B693" s="13"/>
      <c r="C693" s="69"/>
      <c r="D693" s="13"/>
      <c r="E693" s="12"/>
      <c r="F693" s="12"/>
      <c r="G693" s="13"/>
    </row>
    <row r="694" spans="2:7" ht="13.5" customHeight="1" x14ac:dyDescent="0.2">
      <c r="B694" s="13"/>
      <c r="C694" s="69"/>
      <c r="D694" s="13"/>
      <c r="E694" s="12"/>
      <c r="F694" s="12"/>
      <c r="G694" s="13"/>
    </row>
    <row r="695" spans="2:7" ht="13.5" customHeight="1" x14ac:dyDescent="0.2">
      <c r="B695" s="13"/>
      <c r="C695" s="69"/>
      <c r="D695" s="13"/>
      <c r="E695" s="12"/>
      <c r="F695" s="12"/>
      <c r="G695" s="13"/>
    </row>
    <row r="696" spans="2:7" ht="13.5" customHeight="1" x14ac:dyDescent="0.2">
      <c r="B696" s="13"/>
      <c r="C696" s="69"/>
      <c r="D696" s="13"/>
      <c r="E696" s="12"/>
      <c r="F696" s="12"/>
      <c r="G696" s="13"/>
    </row>
    <row r="697" spans="2:7" ht="13.5" customHeight="1" x14ac:dyDescent="0.2">
      <c r="B697" s="13"/>
      <c r="C697" s="69"/>
      <c r="D697" s="13"/>
      <c r="E697" s="12"/>
      <c r="F697" s="12"/>
      <c r="G697" s="13"/>
    </row>
    <row r="698" spans="2:7" ht="13.5" customHeight="1" x14ac:dyDescent="0.2">
      <c r="B698" s="13"/>
      <c r="C698" s="69"/>
      <c r="D698" s="13"/>
      <c r="E698" s="12"/>
      <c r="F698" s="12"/>
      <c r="G698" s="13"/>
    </row>
    <row r="699" spans="2:7" ht="13.5" customHeight="1" x14ac:dyDescent="0.2">
      <c r="B699" s="13"/>
      <c r="C699" s="69"/>
      <c r="D699" s="13"/>
      <c r="E699" s="12"/>
      <c r="F699" s="12"/>
      <c r="G699" s="13"/>
    </row>
    <row r="700" spans="2:7" ht="13.5" customHeight="1" x14ac:dyDescent="0.2">
      <c r="B700" s="13"/>
      <c r="C700" s="69"/>
      <c r="D700" s="13"/>
      <c r="E700" s="12"/>
      <c r="F700" s="12"/>
      <c r="G700" s="13"/>
    </row>
    <row r="701" spans="2:7" ht="13.5" customHeight="1" x14ac:dyDescent="0.2">
      <c r="B701" s="13"/>
      <c r="C701" s="69"/>
      <c r="D701" s="13"/>
      <c r="E701" s="12"/>
      <c r="F701" s="12"/>
      <c r="G701" s="13"/>
    </row>
    <row r="702" spans="2:7" ht="13.5" customHeight="1" x14ac:dyDescent="0.2">
      <c r="B702" s="13"/>
      <c r="C702" s="69"/>
      <c r="D702" s="13"/>
      <c r="E702" s="12"/>
      <c r="F702" s="12"/>
      <c r="G702" s="13"/>
    </row>
    <row r="703" spans="2:7" ht="13.5" customHeight="1" x14ac:dyDescent="0.2">
      <c r="B703" s="13"/>
      <c r="C703" s="69"/>
      <c r="D703" s="13"/>
      <c r="E703" s="12"/>
      <c r="F703" s="12"/>
      <c r="G703" s="13"/>
    </row>
    <row r="704" spans="2:7" ht="13.5" customHeight="1" x14ac:dyDescent="0.2">
      <c r="B704" s="13"/>
      <c r="C704" s="69"/>
      <c r="D704" s="13"/>
      <c r="E704" s="12"/>
      <c r="F704" s="12"/>
      <c r="G704" s="13"/>
    </row>
    <row r="705" spans="2:7" ht="13.5" customHeight="1" x14ac:dyDescent="0.2">
      <c r="B705" s="13"/>
      <c r="C705" s="69"/>
      <c r="D705" s="13"/>
      <c r="E705" s="12"/>
      <c r="F705" s="12"/>
      <c r="G705" s="13"/>
    </row>
    <row r="706" spans="2:7" ht="13.5" customHeight="1" x14ac:dyDescent="0.2">
      <c r="B706" s="13"/>
      <c r="C706" s="69"/>
      <c r="D706" s="13"/>
      <c r="E706" s="12"/>
      <c r="F706" s="12"/>
      <c r="G706" s="13"/>
    </row>
    <row r="707" spans="2:7" ht="13.5" customHeight="1" x14ac:dyDescent="0.2">
      <c r="B707" s="13"/>
      <c r="C707" s="69"/>
      <c r="D707" s="13"/>
      <c r="E707" s="12"/>
      <c r="F707" s="12"/>
      <c r="G707" s="13"/>
    </row>
    <row r="708" spans="2:7" ht="13.5" customHeight="1" x14ac:dyDescent="0.2">
      <c r="B708" s="13"/>
      <c r="C708" s="69"/>
      <c r="D708" s="13"/>
      <c r="E708" s="12"/>
      <c r="F708" s="12"/>
      <c r="G708" s="13"/>
    </row>
    <row r="709" spans="2:7" ht="13.5" customHeight="1" x14ac:dyDescent="0.2">
      <c r="B709" s="13"/>
      <c r="C709" s="69"/>
      <c r="D709" s="13"/>
      <c r="E709" s="12"/>
      <c r="F709" s="12"/>
      <c r="G709" s="13"/>
    </row>
    <row r="710" spans="2:7" ht="13.5" customHeight="1" x14ac:dyDescent="0.2">
      <c r="B710" s="13"/>
      <c r="C710" s="69"/>
      <c r="D710" s="13"/>
      <c r="E710" s="12"/>
      <c r="F710" s="12"/>
      <c r="G710" s="13"/>
    </row>
    <row r="711" spans="2:7" ht="13.5" customHeight="1" x14ac:dyDescent="0.2">
      <c r="B711" s="13"/>
      <c r="C711" s="69"/>
      <c r="D711" s="13"/>
      <c r="E711" s="12"/>
      <c r="F711" s="12"/>
      <c r="G711" s="13"/>
    </row>
    <row r="712" spans="2:7" ht="13.5" customHeight="1" x14ac:dyDescent="0.2">
      <c r="B712" s="13"/>
      <c r="C712" s="69"/>
      <c r="D712" s="13"/>
      <c r="E712" s="12"/>
      <c r="F712" s="12"/>
      <c r="G712" s="13"/>
    </row>
    <row r="713" spans="2:7" ht="13.5" customHeight="1" x14ac:dyDescent="0.2">
      <c r="B713" s="13"/>
      <c r="C713" s="69"/>
      <c r="D713" s="13"/>
      <c r="E713" s="12"/>
      <c r="F713" s="12"/>
      <c r="G713" s="13"/>
    </row>
    <row r="714" spans="2:7" ht="13.5" customHeight="1" x14ac:dyDescent="0.2">
      <c r="B714" s="13"/>
      <c r="C714" s="69"/>
      <c r="D714" s="13"/>
      <c r="E714" s="12"/>
      <c r="F714" s="12"/>
      <c r="G714" s="13"/>
    </row>
    <row r="715" spans="2:7" ht="13.5" customHeight="1" x14ac:dyDescent="0.2">
      <c r="B715" s="13"/>
      <c r="C715" s="69"/>
      <c r="D715" s="13"/>
      <c r="E715" s="12"/>
      <c r="F715" s="12"/>
      <c r="G715" s="13"/>
    </row>
    <row r="716" spans="2:7" ht="13.5" customHeight="1" x14ac:dyDescent="0.2">
      <c r="B716" s="13"/>
      <c r="C716" s="69"/>
      <c r="D716" s="13"/>
      <c r="E716" s="12"/>
      <c r="F716" s="12"/>
      <c r="G716" s="13"/>
    </row>
    <row r="717" spans="2:7" ht="13.5" customHeight="1" x14ac:dyDescent="0.2">
      <c r="B717" s="13"/>
      <c r="C717" s="69"/>
      <c r="D717" s="13"/>
      <c r="E717" s="12"/>
      <c r="F717" s="12"/>
      <c r="G717" s="13"/>
    </row>
    <row r="718" spans="2:7" ht="13.5" customHeight="1" x14ac:dyDescent="0.2">
      <c r="B718" s="13"/>
      <c r="C718" s="69"/>
      <c r="D718" s="13"/>
      <c r="E718" s="12"/>
      <c r="F718" s="12"/>
      <c r="G718" s="13"/>
    </row>
    <row r="719" spans="2:7" ht="13.5" customHeight="1" x14ac:dyDescent="0.2">
      <c r="B719" s="13"/>
      <c r="C719" s="69"/>
      <c r="D719" s="13"/>
      <c r="E719" s="12"/>
      <c r="F719" s="12"/>
      <c r="G719" s="13"/>
    </row>
    <row r="720" spans="2:7" ht="13.5" customHeight="1" x14ac:dyDescent="0.2">
      <c r="B720" s="13"/>
      <c r="C720" s="69"/>
      <c r="D720" s="13"/>
      <c r="E720" s="12"/>
      <c r="F720" s="12"/>
      <c r="G720" s="13"/>
    </row>
    <row r="721" spans="2:7" ht="13.5" customHeight="1" x14ac:dyDescent="0.2">
      <c r="B721" s="13"/>
      <c r="C721" s="69"/>
      <c r="D721" s="13"/>
      <c r="E721" s="12"/>
      <c r="F721" s="12"/>
      <c r="G721" s="13"/>
    </row>
    <row r="722" spans="2:7" ht="13.5" customHeight="1" x14ac:dyDescent="0.2">
      <c r="B722" s="13"/>
      <c r="C722" s="69"/>
      <c r="D722" s="13"/>
      <c r="E722" s="12"/>
      <c r="F722" s="12"/>
      <c r="G722" s="13"/>
    </row>
    <row r="723" spans="2:7" ht="13.5" customHeight="1" x14ac:dyDescent="0.2">
      <c r="B723" s="13"/>
      <c r="C723" s="69"/>
      <c r="D723" s="13"/>
      <c r="E723" s="12"/>
      <c r="F723" s="12"/>
      <c r="G723" s="13"/>
    </row>
    <row r="724" spans="2:7" ht="13.5" customHeight="1" x14ac:dyDescent="0.2">
      <c r="B724" s="13"/>
      <c r="C724" s="69"/>
      <c r="D724" s="13"/>
      <c r="E724" s="12"/>
      <c r="F724" s="12"/>
      <c r="G724" s="13"/>
    </row>
    <row r="725" spans="2:7" ht="13.5" customHeight="1" x14ac:dyDescent="0.2">
      <c r="B725" s="13"/>
      <c r="C725" s="69"/>
      <c r="D725" s="13"/>
      <c r="E725" s="12"/>
      <c r="F725" s="12"/>
      <c r="G725" s="13"/>
    </row>
    <row r="726" spans="2:7" ht="13.5" customHeight="1" x14ac:dyDescent="0.2">
      <c r="B726" s="13"/>
      <c r="C726" s="69"/>
      <c r="D726" s="13"/>
      <c r="E726" s="12"/>
      <c r="F726" s="12"/>
      <c r="G726" s="13"/>
    </row>
    <row r="727" spans="2:7" ht="13.5" customHeight="1" x14ac:dyDescent="0.2">
      <c r="B727" s="13"/>
      <c r="C727" s="69"/>
      <c r="D727" s="13"/>
      <c r="E727" s="12"/>
      <c r="F727" s="12"/>
      <c r="G727" s="13"/>
    </row>
    <row r="728" spans="2:7" ht="13.5" customHeight="1" x14ac:dyDescent="0.2">
      <c r="B728" s="13"/>
      <c r="C728" s="69"/>
      <c r="D728" s="13"/>
      <c r="E728" s="12"/>
      <c r="F728" s="12"/>
      <c r="G728" s="13"/>
    </row>
    <row r="729" spans="2:7" ht="13.5" customHeight="1" x14ac:dyDescent="0.2">
      <c r="B729" s="13"/>
      <c r="C729" s="69"/>
      <c r="D729" s="13"/>
      <c r="E729" s="12"/>
      <c r="F729" s="12"/>
      <c r="G729" s="13"/>
    </row>
    <row r="730" spans="2:7" ht="13.5" customHeight="1" x14ac:dyDescent="0.2">
      <c r="B730" s="13"/>
      <c r="C730" s="69"/>
      <c r="D730" s="13"/>
      <c r="E730" s="12"/>
      <c r="F730" s="12"/>
      <c r="G730" s="13"/>
    </row>
    <row r="731" spans="2:7" ht="13.5" customHeight="1" x14ac:dyDescent="0.2">
      <c r="B731" s="13"/>
      <c r="C731" s="69"/>
      <c r="D731" s="13"/>
      <c r="E731" s="12"/>
      <c r="F731" s="12"/>
      <c r="G731" s="13"/>
    </row>
    <row r="732" spans="2:7" ht="13.5" customHeight="1" x14ac:dyDescent="0.2">
      <c r="B732" s="13"/>
      <c r="C732" s="69"/>
      <c r="D732" s="13"/>
      <c r="E732" s="12"/>
      <c r="F732" s="12"/>
      <c r="G732" s="13"/>
    </row>
    <row r="733" spans="2:7" ht="13.5" customHeight="1" x14ac:dyDescent="0.2">
      <c r="B733" s="13"/>
      <c r="C733" s="69"/>
      <c r="D733" s="13"/>
      <c r="E733" s="12"/>
      <c r="F733" s="12"/>
      <c r="G733" s="13"/>
    </row>
    <row r="734" spans="2:7" ht="13.5" customHeight="1" x14ac:dyDescent="0.2">
      <c r="B734" s="13"/>
      <c r="C734" s="69"/>
      <c r="D734" s="13"/>
      <c r="E734" s="12"/>
      <c r="F734" s="12"/>
      <c r="G734" s="13"/>
    </row>
    <row r="735" spans="2:7" ht="13.5" customHeight="1" x14ac:dyDescent="0.2">
      <c r="B735" s="13"/>
      <c r="C735" s="69"/>
      <c r="D735" s="13"/>
      <c r="E735" s="12"/>
      <c r="F735" s="12"/>
      <c r="G735" s="13"/>
    </row>
    <row r="736" spans="2:7" ht="13.5" customHeight="1" x14ac:dyDescent="0.2">
      <c r="B736" s="13"/>
      <c r="C736" s="69"/>
      <c r="D736" s="13"/>
      <c r="E736" s="12"/>
      <c r="F736" s="12"/>
      <c r="G736" s="13"/>
    </row>
    <row r="737" spans="2:7" ht="13.5" customHeight="1" x14ac:dyDescent="0.2">
      <c r="B737" s="13"/>
      <c r="C737" s="69"/>
      <c r="D737" s="13"/>
      <c r="E737" s="12"/>
      <c r="F737" s="12"/>
      <c r="G737" s="13"/>
    </row>
    <row r="738" spans="2:7" ht="13.5" customHeight="1" x14ac:dyDescent="0.2">
      <c r="B738" s="13"/>
      <c r="C738" s="69"/>
      <c r="D738" s="13"/>
      <c r="E738" s="12"/>
      <c r="F738" s="12"/>
      <c r="G738" s="13"/>
    </row>
    <row r="739" spans="2:7" ht="13.5" customHeight="1" x14ac:dyDescent="0.2">
      <c r="B739" s="13"/>
      <c r="C739" s="69"/>
      <c r="D739" s="13"/>
      <c r="E739" s="12"/>
      <c r="F739" s="12"/>
      <c r="G739" s="13"/>
    </row>
    <row r="740" spans="2:7" ht="13.5" customHeight="1" x14ac:dyDescent="0.2">
      <c r="B740" s="13"/>
      <c r="C740" s="69"/>
      <c r="D740" s="13"/>
      <c r="E740" s="12"/>
      <c r="F740" s="12"/>
      <c r="G740" s="13"/>
    </row>
    <row r="741" spans="2:7" ht="13.5" customHeight="1" x14ac:dyDescent="0.2">
      <c r="B741" s="13"/>
      <c r="C741" s="69"/>
      <c r="D741" s="13"/>
      <c r="E741" s="12"/>
      <c r="F741" s="12"/>
      <c r="G741" s="13"/>
    </row>
    <row r="742" spans="2:7" ht="13.5" customHeight="1" x14ac:dyDescent="0.2">
      <c r="B742" s="13"/>
      <c r="C742" s="69"/>
      <c r="D742" s="13"/>
      <c r="E742" s="12"/>
      <c r="F742" s="12"/>
      <c r="G742" s="13"/>
    </row>
    <row r="743" spans="2:7" ht="13.5" customHeight="1" x14ac:dyDescent="0.2">
      <c r="B743" s="13"/>
      <c r="C743" s="69"/>
      <c r="D743" s="13"/>
      <c r="E743" s="12"/>
      <c r="F743" s="12"/>
      <c r="G743" s="13"/>
    </row>
    <row r="744" spans="2:7" ht="13.5" customHeight="1" x14ac:dyDescent="0.2">
      <c r="B744" s="13"/>
      <c r="C744" s="69"/>
      <c r="D744" s="13"/>
      <c r="E744" s="12"/>
      <c r="F744" s="12"/>
      <c r="G744" s="13"/>
    </row>
    <row r="745" spans="2:7" ht="13.5" customHeight="1" x14ac:dyDescent="0.2">
      <c r="B745" s="13"/>
      <c r="C745" s="69"/>
      <c r="D745" s="13"/>
      <c r="E745" s="12"/>
      <c r="F745" s="12"/>
      <c r="G745" s="13"/>
    </row>
    <row r="746" spans="2:7" ht="13.5" customHeight="1" x14ac:dyDescent="0.2">
      <c r="B746" s="13"/>
      <c r="C746" s="69"/>
      <c r="D746" s="13"/>
      <c r="E746" s="12"/>
      <c r="F746" s="12"/>
      <c r="G746" s="13"/>
    </row>
    <row r="747" spans="2:7" ht="13.5" customHeight="1" x14ac:dyDescent="0.2">
      <c r="B747" s="13"/>
      <c r="C747" s="69"/>
      <c r="D747" s="13"/>
      <c r="E747" s="12"/>
      <c r="F747" s="12"/>
      <c r="G747" s="13"/>
    </row>
    <row r="748" spans="2:7" ht="13.5" customHeight="1" x14ac:dyDescent="0.2">
      <c r="B748" s="13"/>
      <c r="C748" s="69"/>
      <c r="D748" s="13"/>
      <c r="E748" s="12"/>
      <c r="F748" s="12"/>
      <c r="G748" s="13"/>
    </row>
    <row r="749" spans="2:7" ht="13.5" customHeight="1" x14ac:dyDescent="0.2">
      <c r="B749" s="13"/>
      <c r="C749" s="69"/>
      <c r="D749" s="13"/>
      <c r="E749" s="12"/>
      <c r="F749" s="12"/>
      <c r="G749" s="13"/>
    </row>
    <row r="750" spans="2:7" ht="13.5" customHeight="1" x14ac:dyDescent="0.2">
      <c r="B750" s="13"/>
      <c r="C750" s="69"/>
      <c r="D750" s="13"/>
      <c r="E750" s="12"/>
      <c r="F750" s="12"/>
      <c r="G750" s="13"/>
    </row>
    <row r="751" spans="2:7" ht="13.5" customHeight="1" x14ac:dyDescent="0.2">
      <c r="B751" s="13"/>
      <c r="C751" s="69"/>
      <c r="D751" s="13"/>
      <c r="E751" s="12"/>
      <c r="F751" s="12"/>
      <c r="G751" s="13"/>
    </row>
    <row r="752" spans="2:7" ht="13.5" customHeight="1" x14ac:dyDescent="0.2">
      <c r="B752" s="13"/>
      <c r="C752" s="69"/>
      <c r="D752" s="13"/>
      <c r="E752" s="12"/>
      <c r="F752" s="12"/>
      <c r="G752" s="13"/>
    </row>
    <row r="753" spans="2:7" ht="13.5" customHeight="1" x14ac:dyDescent="0.2">
      <c r="B753" s="13"/>
      <c r="C753" s="69"/>
      <c r="D753" s="13"/>
      <c r="E753" s="12"/>
      <c r="F753" s="12"/>
      <c r="G753" s="13"/>
    </row>
    <row r="754" spans="2:7" ht="13.5" customHeight="1" x14ac:dyDescent="0.2">
      <c r="B754" s="13"/>
      <c r="C754" s="69"/>
      <c r="D754" s="13"/>
      <c r="E754" s="12"/>
      <c r="F754" s="12"/>
      <c r="G754" s="13"/>
    </row>
    <row r="755" spans="2:7" ht="13.5" customHeight="1" x14ac:dyDescent="0.2">
      <c r="B755" s="13"/>
      <c r="C755" s="69"/>
      <c r="D755" s="13"/>
      <c r="E755" s="12"/>
      <c r="F755" s="12"/>
      <c r="G755" s="13"/>
    </row>
    <row r="756" spans="2:7" ht="13.5" customHeight="1" x14ac:dyDescent="0.2">
      <c r="B756" s="13"/>
      <c r="C756" s="69"/>
      <c r="D756" s="13"/>
      <c r="E756" s="12"/>
      <c r="F756" s="12"/>
      <c r="G756" s="13"/>
    </row>
    <row r="757" spans="2:7" ht="13.5" customHeight="1" x14ac:dyDescent="0.2">
      <c r="B757" s="13"/>
      <c r="C757" s="69"/>
      <c r="D757" s="13"/>
      <c r="E757" s="12"/>
      <c r="F757" s="12"/>
      <c r="G757" s="13"/>
    </row>
    <row r="758" spans="2:7" ht="13.5" customHeight="1" x14ac:dyDescent="0.2">
      <c r="B758" s="13"/>
      <c r="C758" s="69"/>
      <c r="D758" s="13"/>
      <c r="E758" s="12"/>
      <c r="F758" s="12"/>
      <c r="G758" s="13"/>
    </row>
    <row r="759" spans="2:7" ht="13.5" customHeight="1" x14ac:dyDescent="0.2">
      <c r="B759" s="13"/>
      <c r="C759" s="69"/>
      <c r="D759" s="13"/>
      <c r="E759" s="12"/>
      <c r="F759" s="12"/>
      <c r="G759" s="13"/>
    </row>
    <row r="760" spans="2:7" ht="13.5" customHeight="1" x14ac:dyDescent="0.2">
      <c r="B760" s="13"/>
      <c r="C760" s="69"/>
      <c r="D760" s="13"/>
      <c r="E760" s="12"/>
      <c r="F760" s="12"/>
      <c r="G760" s="13"/>
    </row>
    <row r="761" spans="2:7" ht="13.5" customHeight="1" x14ac:dyDescent="0.2">
      <c r="B761" s="13"/>
      <c r="C761" s="69"/>
      <c r="D761" s="13"/>
      <c r="E761" s="12"/>
      <c r="F761" s="12"/>
      <c r="G761" s="13"/>
    </row>
    <row r="762" spans="2:7" ht="13.5" customHeight="1" x14ac:dyDescent="0.2">
      <c r="B762" s="13"/>
      <c r="C762" s="69"/>
      <c r="D762" s="13"/>
      <c r="E762" s="12"/>
      <c r="F762" s="12"/>
      <c r="G762" s="13"/>
    </row>
    <row r="763" spans="2:7" ht="13.5" customHeight="1" x14ac:dyDescent="0.2">
      <c r="B763" s="13"/>
      <c r="C763" s="69"/>
      <c r="D763" s="13"/>
      <c r="E763" s="12"/>
      <c r="F763" s="12"/>
      <c r="G763" s="13"/>
    </row>
    <row r="764" spans="2:7" ht="13.5" customHeight="1" x14ac:dyDescent="0.2">
      <c r="B764" s="13"/>
      <c r="C764" s="69"/>
      <c r="D764" s="13"/>
      <c r="E764" s="12"/>
      <c r="F764" s="12"/>
      <c r="G764" s="13"/>
    </row>
    <row r="765" spans="2:7" ht="13.5" customHeight="1" x14ac:dyDescent="0.2">
      <c r="B765" s="13"/>
      <c r="C765" s="69"/>
      <c r="D765" s="13"/>
      <c r="E765" s="12"/>
      <c r="F765" s="12"/>
      <c r="G765" s="13"/>
    </row>
    <row r="766" spans="2:7" ht="13.5" customHeight="1" x14ac:dyDescent="0.2">
      <c r="B766" s="13"/>
      <c r="C766" s="69"/>
      <c r="D766" s="13"/>
      <c r="E766" s="12"/>
      <c r="F766" s="12"/>
      <c r="G766" s="13"/>
    </row>
    <row r="767" spans="2:7" ht="13.5" customHeight="1" x14ac:dyDescent="0.2">
      <c r="B767" s="13"/>
      <c r="C767" s="69"/>
      <c r="D767" s="13"/>
      <c r="E767" s="12"/>
      <c r="F767" s="12"/>
      <c r="G767" s="13"/>
    </row>
    <row r="768" spans="2:7" ht="13.5" customHeight="1" x14ac:dyDescent="0.2">
      <c r="B768" s="13"/>
      <c r="C768" s="69"/>
      <c r="D768" s="13"/>
      <c r="E768" s="12"/>
      <c r="F768" s="12"/>
      <c r="G768" s="13"/>
    </row>
    <row r="769" spans="2:7" ht="13.5" customHeight="1" x14ac:dyDescent="0.2">
      <c r="B769" s="13"/>
      <c r="C769" s="69"/>
      <c r="D769" s="13"/>
      <c r="E769" s="12"/>
      <c r="F769" s="12"/>
      <c r="G769" s="13"/>
    </row>
    <row r="770" spans="2:7" ht="13.5" customHeight="1" x14ac:dyDescent="0.2">
      <c r="B770" s="13"/>
      <c r="C770" s="69"/>
      <c r="D770" s="13"/>
      <c r="E770" s="12"/>
      <c r="F770" s="12"/>
      <c r="G770" s="13"/>
    </row>
    <row r="771" spans="2:7" ht="13.5" customHeight="1" x14ac:dyDescent="0.2">
      <c r="B771" s="13"/>
      <c r="C771" s="69"/>
      <c r="D771" s="13"/>
      <c r="E771" s="12"/>
      <c r="F771" s="12"/>
      <c r="G771" s="13"/>
    </row>
    <row r="772" spans="2:7" ht="13.5" customHeight="1" x14ac:dyDescent="0.2">
      <c r="B772" s="13"/>
      <c r="C772" s="69"/>
      <c r="D772" s="13"/>
      <c r="E772" s="12"/>
      <c r="F772" s="12"/>
      <c r="G772" s="13"/>
    </row>
    <row r="773" spans="2:7" ht="13.5" customHeight="1" x14ac:dyDescent="0.2">
      <c r="B773" s="13"/>
      <c r="C773" s="69"/>
      <c r="D773" s="13"/>
      <c r="E773" s="12"/>
      <c r="F773" s="12"/>
      <c r="G773" s="13"/>
    </row>
    <row r="774" spans="2:7" ht="13.5" customHeight="1" x14ac:dyDescent="0.2">
      <c r="B774" s="13"/>
      <c r="C774" s="69"/>
      <c r="D774" s="13"/>
      <c r="E774" s="12"/>
      <c r="F774" s="12"/>
      <c r="G774" s="13"/>
    </row>
    <row r="775" spans="2:7" ht="13.5" customHeight="1" x14ac:dyDescent="0.2">
      <c r="B775" s="13"/>
      <c r="C775" s="69"/>
      <c r="D775" s="13"/>
      <c r="E775" s="12"/>
      <c r="F775" s="12"/>
      <c r="G775" s="13"/>
    </row>
    <row r="776" spans="2:7" ht="13.5" customHeight="1" x14ac:dyDescent="0.2">
      <c r="B776" s="13"/>
      <c r="C776" s="69"/>
      <c r="D776" s="13"/>
      <c r="E776" s="12"/>
      <c r="F776" s="12"/>
      <c r="G776" s="13"/>
    </row>
    <row r="777" spans="2:7" ht="13.5" customHeight="1" x14ac:dyDescent="0.2">
      <c r="B777" s="13"/>
      <c r="C777" s="69"/>
      <c r="D777" s="13"/>
      <c r="E777" s="12"/>
      <c r="F777" s="12"/>
      <c r="G777" s="13"/>
    </row>
    <row r="778" spans="2:7" ht="13.5" customHeight="1" x14ac:dyDescent="0.2">
      <c r="B778" s="13"/>
      <c r="C778" s="69"/>
      <c r="D778" s="13"/>
      <c r="E778" s="12"/>
      <c r="F778" s="12"/>
      <c r="G778" s="13"/>
    </row>
    <row r="779" spans="2:7" ht="13.5" customHeight="1" x14ac:dyDescent="0.2">
      <c r="B779" s="13"/>
      <c r="C779" s="69"/>
      <c r="D779" s="13"/>
      <c r="E779" s="12"/>
      <c r="F779" s="12"/>
      <c r="G779" s="13"/>
    </row>
    <row r="780" spans="2:7" ht="13.5" customHeight="1" x14ac:dyDescent="0.2">
      <c r="B780" s="13"/>
      <c r="C780" s="69"/>
      <c r="D780" s="13"/>
      <c r="E780" s="12"/>
      <c r="F780" s="12"/>
      <c r="G780" s="13"/>
    </row>
    <row r="781" spans="2:7" ht="13.5" customHeight="1" x14ac:dyDescent="0.2">
      <c r="B781" s="13"/>
      <c r="C781" s="69"/>
      <c r="D781" s="13"/>
      <c r="E781" s="12"/>
      <c r="F781" s="12"/>
      <c r="G781" s="13"/>
    </row>
    <row r="782" spans="2:7" ht="13.5" customHeight="1" x14ac:dyDescent="0.2">
      <c r="B782" s="13"/>
      <c r="C782" s="69"/>
      <c r="D782" s="13"/>
      <c r="E782" s="12"/>
      <c r="F782" s="12"/>
      <c r="G782" s="13"/>
    </row>
    <row r="783" spans="2:7" ht="13.5" customHeight="1" x14ac:dyDescent="0.2">
      <c r="B783" s="13"/>
      <c r="C783" s="69"/>
      <c r="D783" s="13"/>
      <c r="E783" s="12"/>
      <c r="F783" s="12"/>
      <c r="G783" s="13"/>
    </row>
    <row r="784" spans="2:7" ht="13.5" customHeight="1" x14ac:dyDescent="0.2">
      <c r="B784" s="13"/>
      <c r="C784" s="69"/>
      <c r="D784" s="13"/>
      <c r="E784" s="12"/>
      <c r="F784" s="12"/>
      <c r="G784" s="13"/>
    </row>
    <row r="785" spans="2:7" ht="13.5" customHeight="1" x14ac:dyDescent="0.2">
      <c r="B785" s="13"/>
      <c r="C785" s="69"/>
      <c r="D785" s="13"/>
      <c r="E785" s="12"/>
      <c r="F785" s="12"/>
      <c r="G785" s="13"/>
    </row>
    <row r="786" spans="2:7" ht="13.5" customHeight="1" x14ac:dyDescent="0.2">
      <c r="B786" s="13"/>
      <c r="C786" s="69"/>
      <c r="D786" s="13"/>
      <c r="E786" s="12"/>
      <c r="F786" s="12"/>
      <c r="G786" s="13"/>
    </row>
    <row r="787" spans="2:7" ht="13.5" customHeight="1" x14ac:dyDescent="0.2">
      <c r="B787" s="13"/>
      <c r="C787" s="69"/>
      <c r="D787" s="13"/>
      <c r="E787" s="12"/>
      <c r="F787" s="12"/>
      <c r="G787" s="13"/>
    </row>
    <row r="788" spans="2:7" ht="13.5" customHeight="1" x14ac:dyDescent="0.2">
      <c r="B788" s="13"/>
      <c r="C788" s="69"/>
      <c r="D788" s="13"/>
      <c r="E788" s="12"/>
      <c r="F788" s="12"/>
      <c r="G788" s="13"/>
    </row>
    <row r="789" spans="2:7" ht="13.5" customHeight="1" x14ac:dyDescent="0.2">
      <c r="B789" s="13"/>
      <c r="C789" s="69"/>
      <c r="D789" s="13"/>
      <c r="E789" s="12"/>
      <c r="F789" s="12"/>
      <c r="G789" s="13"/>
    </row>
    <row r="790" spans="2:7" ht="13.5" customHeight="1" x14ac:dyDescent="0.2">
      <c r="B790" s="13"/>
      <c r="C790" s="69"/>
      <c r="D790" s="13"/>
      <c r="E790" s="12"/>
      <c r="F790" s="12"/>
      <c r="G790" s="13"/>
    </row>
    <row r="791" spans="2:7" ht="13.5" customHeight="1" x14ac:dyDescent="0.2">
      <c r="B791" s="13"/>
      <c r="C791" s="69"/>
      <c r="D791" s="13"/>
      <c r="E791" s="12"/>
      <c r="F791" s="12"/>
      <c r="G791" s="13"/>
    </row>
    <row r="792" spans="2:7" ht="13.5" customHeight="1" x14ac:dyDescent="0.2">
      <c r="B792" s="13"/>
      <c r="C792" s="69"/>
      <c r="D792" s="13"/>
      <c r="E792" s="12"/>
      <c r="F792" s="12"/>
      <c r="G792" s="13"/>
    </row>
    <row r="793" spans="2:7" ht="13.5" customHeight="1" x14ac:dyDescent="0.2">
      <c r="B793" s="13"/>
      <c r="C793" s="69"/>
      <c r="D793" s="13"/>
      <c r="E793" s="12"/>
      <c r="F793" s="12"/>
      <c r="G793" s="13"/>
    </row>
    <row r="794" spans="2:7" ht="13.5" customHeight="1" x14ac:dyDescent="0.2">
      <c r="B794" s="13"/>
      <c r="C794" s="69"/>
      <c r="D794" s="13"/>
      <c r="E794" s="12"/>
      <c r="F794" s="12"/>
      <c r="G794" s="13"/>
    </row>
    <row r="795" spans="2:7" ht="13.5" customHeight="1" x14ac:dyDescent="0.2">
      <c r="B795" s="13"/>
      <c r="C795" s="69"/>
      <c r="D795" s="13"/>
      <c r="E795" s="12"/>
      <c r="F795" s="12"/>
      <c r="G795" s="13"/>
    </row>
    <row r="796" spans="2:7" ht="13.5" customHeight="1" x14ac:dyDescent="0.2">
      <c r="B796" s="13"/>
      <c r="C796" s="69"/>
      <c r="D796" s="13"/>
      <c r="E796" s="12"/>
      <c r="F796" s="12"/>
      <c r="G796" s="13"/>
    </row>
    <row r="797" spans="2:7" ht="13.5" customHeight="1" x14ac:dyDescent="0.2">
      <c r="B797" s="13"/>
      <c r="C797" s="69"/>
      <c r="D797" s="13"/>
      <c r="E797" s="12"/>
      <c r="F797" s="12"/>
      <c r="G797" s="13"/>
    </row>
    <row r="798" spans="2:7" ht="13.5" customHeight="1" x14ac:dyDescent="0.2">
      <c r="B798" s="13"/>
      <c r="C798" s="69"/>
      <c r="D798" s="13"/>
      <c r="E798" s="12"/>
      <c r="F798" s="12"/>
      <c r="G798" s="13"/>
    </row>
    <row r="799" spans="2:7" ht="13.5" customHeight="1" x14ac:dyDescent="0.2">
      <c r="B799" s="13"/>
      <c r="C799" s="69"/>
      <c r="D799" s="13"/>
      <c r="E799" s="12"/>
      <c r="F799" s="12"/>
      <c r="G799" s="13"/>
    </row>
    <row r="800" spans="2:7" ht="13.5" customHeight="1" x14ac:dyDescent="0.2">
      <c r="B800" s="13"/>
      <c r="C800" s="69"/>
      <c r="D800" s="13"/>
      <c r="E800" s="12"/>
      <c r="F800" s="12"/>
      <c r="G800" s="13"/>
    </row>
    <row r="801" spans="2:7" ht="13.5" customHeight="1" x14ac:dyDescent="0.2">
      <c r="B801" s="13"/>
      <c r="C801" s="69"/>
      <c r="D801" s="13"/>
      <c r="E801" s="12"/>
      <c r="F801" s="12"/>
      <c r="G801" s="13"/>
    </row>
    <row r="802" spans="2:7" ht="13.5" customHeight="1" x14ac:dyDescent="0.2">
      <c r="B802" s="13"/>
      <c r="C802" s="69"/>
      <c r="D802" s="13"/>
      <c r="E802" s="12"/>
      <c r="F802" s="12"/>
      <c r="G802" s="13"/>
    </row>
    <row r="803" spans="2:7" ht="13.5" customHeight="1" x14ac:dyDescent="0.2">
      <c r="B803" s="13"/>
      <c r="C803" s="69"/>
      <c r="D803" s="13"/>
      <c r="E803" s="12"/>
      <c r="F803" s="12"/>
      <c r="G803" s="13"/>
    </row>
    <row r="804" spans="2:7" ht="13.5" customHeight="1" x14ac:dyDescent="0.2">
      <c r="B804" s="13"/>
      <c r="C804" s="69"/>
      <c r="D804" s="13"/>
      <c r="E804" s="12"/>
      <c r="F804" s="12"/>
      <c r="G804" s="13"/>
    </row>
    <row r="805" spans="2:7" ht="13.5" customHeight="1" x14ac:dyDescent="0.2">
      <c r="B805" s="13"/>
      <c r="C805" s="69"/>
      <c r="D805" s="13"/>
      <c r="E805" s="12"/>
      <c r="F805" s="12"/>
      <c r="G805" s="13"/>
    </row>
    <row r="806" spans="2:7" ht="13.5" customHeight="1" x14ac:dyDescent="0.2">
      <c r="B806" s="13"/>
      <c r="C806" s="69"/>
      <c r="D806" s="13"/>
      <c r="E806" s="12"/>
      <c r="F806" s="12"/>
      <c r="G806" s="13"/>
    </row>
    <row r="807" spans="2:7" ht="13.5" customHeight="1" x14ac:dyDescent="0.2">
      <c r="B807" s="13"/>
      <c r="C807" s="69"/>
      <c r="D807" s="13"/>
      <c r="E807" s="12"/>
      <c r="F807" s="12"/>
      <c r="G807" s="13"/>
    </row>
    <row r="808" spans="2:7" ht="13.5" customHeight="1" x14ac:dyDescent="0.2">
      <c r="B808" s="13"/>
      <c r="C808" s="69"/>
      <c r="D808" s="13"/>
      <c r="E808" s="12"/>
      <c r="F808" s="12"/>
      <c r="G808" s="13"/>
    </row>
    <row r="809" spans="2:7" ht="13.5" customHeight="1" x14ac:dyDescent="0.2">
      <c r="B809" s="13"/>
      <c r="C809" s="69"/>
      <c r="D809" s="13"/>
      <c r="E809" s="12"/>
      <c r="F809" s="12"/>
      <c r="G809" s="13"/>
    </row>
    <row r="810" spans="2:7" ht="13.5" customHeight="1" x14ac:dyDescent="0.2">
      <c r="B810" s="13"/>
      <c r="C810" s="69"/>
      <c r="D810" s="13"/>
      <c r="E810" s="12"/>
      <c r="F810" s="12"/>
      <c r="G810" s="13"/>
    </row>
    <row r="811" spans="2:7" ht="13.5" customHeight="1" x14ac:dyDescent="0.2">
      <c r="B811" s="13"/>
      <c r="C811" s="69"/>
      <c r="D811" s="13"/>
      <c r="E811" s="12"/>
      <c r="F811" s="12"/>
      <c r="G811" s="13"/>
    </row>
    <row r="812" spans="2:7" ht="13.5" customHeight="1" x14ac:dyDescent="0.2">
      <c r="B812" s="13"/>
      <c r="C812" s="69"/>
      <c r="D812" s="13"/>
      <c r="E812" s="12"/>
      <c r="F812" s="12"/>
      <c r="G812" s="13"/>
    </row>
    <row r="813" spans="2:7" ht="13.5" customHeight="1" x14ac:dyDescent="0.2">
      <c r="B813" s="13"/>
      <c r="C813" s="69"/>
      <c r="D813" s="13"/>
      <c r="E813" s="12"/>
      <c r="F813" s="12"/>
      <c r="G813" s="13"/>
    </row>
    <row r="814" spans="2:7" ht="13.5" customHeight="1" x14ac:dyDescent="0.2">
      <c r="B814" s="13"/>
      <c r="C814" s="69"/>
      <c r="D814" s="13"/>
      <c r="E814" s="12"/>
      <c r="F814" s="12"/>
      <c r="G814" s="13"/>
    </row>
    <row r="815" spans="2:7" ht="13.5" customHeight="1" x14ac:dyDescent="0.2">
      <c r="B815" s="13"/>
      <c r="C815" s="69"/>
      <c r="D815" s="13"/>
      <c r="E815" s="12"/>
      <c r="F815" s="12"/>
      <c r="G815" s="13"/>
    </row>
    <row r="816" spans="2:7" ht="13.5" customHeight="1" x14ac:dyDescent="0.2">
      <c r="B816" s="13"/>
      <c r="C816" s="69"/>
      <c r="D816" s="13"/>
      <c r="E816" s="12"/>
      <c r="F816" s="12"/>
      <c r="G816" s="13"/>
    </row>
    <row r="817" spans="2:7" ht="13.5" customHeight="1" x14ac:dyDescent="0.2">
      <c r="B817" s="13"/>
      <c r="C817" s="69"/>
      <c r="D817" s="13"/>
      <c r="E817" s="12"/>
      <c r="F817" s="12"/>
      <c r="G817" s="13"/>
    </row>
    <row r="818" spans="2:7" ht="13.5" customHeight="1" x14ac:dyDescent="0.2">
      <c r="B818" s="13"/>
      <c r="C818" s="69"/>
      <c r="D818" s="13"/>
      <c r="E818" s="12"/>
      <c r="F818" s="12"/>
      <c r="G818" s="13"/>
    </row>
    <row r="819" spans="2:7" ht="13.5" customHeight="1" x14ac:dyDescent="0.2">
      <c r="B819" s="13"/>
      <c r="C819" s="69"/>
      <c r="D819" s="13"/>
      <c r="E819" s="12"/>
      <c r="F819" s="12"/>
      <c r="G819" s="13"/>
    </row>
    <row r="820" spans="2:7" ht="13.5" customHeight="1" x14ac:dyDescent="0.2">
      <c r="B820" s="13"/>
      <c r="C820" s="69"/>
      <c r="D820" s="13"/>
      <c r="E820" s="12"/>
      <c r="F820" s="12"/>
      <c r="G820" s="13"/>
    </row>
    <row r="821" spans="2:7" ht="13.5" customHeight="1" x14ac:dyDescent="0.2">
      <c r="B821" s="13"/>
      <c r="C821" s="69"/>
      <c r="D821" s="13"/>
      <c r="E821" s="12"/>
      <c r="F821" s="12"/>
      <c r="G821" s="13"/>
    </row>
    <row r="822" spans="2:7" ht="13.5" customHeight="1" x14ac:dyDescent="0.2">
      <c r="B822" s="13"/>
      <c r="C822" s="69"/>
      <c r="D822" s="13"/>
      <c r="E822" s="12"/>
      <c r="F822" s="12"/>
      <c r="G822" s="13"/>
    </row>
    <row r="823" spans="2:7" ht="13.5" customHeight="1" x14ac:dyDescent="0.2">
      <c r="B823" s="13"/>
      <c r="C823" s="69"/>
      <c r="D823" s="13"/>
      <c r="E823" s="12"/>
      <c r="F823" s="12"/>
      <c r="G823" s="13"/>
    </row>
    <row r="824" spans="2:7" ht="13.5" customHeight="1" x14ac:dyDescent="0.2">
      <c r="B824" s="13"/>
      <c r="C824" s="69"/>
      <c r="D824" s="13"/>
      <c r="E824" s="12"/>
      <c r="F824" s="12"/>
      <c r="G824" s="13"/>
    </row>
    <row r="825" spans="2:7" ht="13.5" customHeight="1" x14ac:dyDescent="0.2">
      <c r="B825" s="13"/>
      <c r="C825" s="69"/>
      <c r="D825" s="13"/>
      <c r="E825" s="12"/>
      <c r="F825" s="12"/>
      <c r="G825" s="13"/>
    </row>
    <row r="826" spans="2:7" ht="13.5" customHeight="1" x14ac:dyDescent="0.2">
      <c r="B826" s="13"/>
      <c r="C826" s="69"/>
      <c r="D826" s="13"/>
      <c r="E826" s="12"/>
      <c r="F826" s="12"/>
      <c r="G826" s="13"/>
    </row>
    <row r="827" spans="2:7" ht="13.5" customHeight="1" x14ac:dyDescent="0.2">
      <c r="B827" s="13"/>
      <c r="C827" s="69"/>
      <c r="D827" s="13"/>
      <c r="E827" s="12"/>
      <c r="F827" s="12"/>
      <c r="G827" s="13"/>
    </row>
    <row r="828" spans="2:7" ht="13.5" customHeight="1" x14ac:dyDescent="0.2">
      <c r="B828" s="13"/>
      <c r="C828" s="69"/>
      <c r="D828" s="13"/>
      <c r="E828" s="12"/>
      <c r="F828" s="12"/>
      <c r="G828" s="13"/>
    </row>
    <row r="829" spans="2:7" ht="13.5" customHeight="1" x14ac:dyDescent="0.2">
      <c r="B829" s="13"/>
      <c r="C829" s="69"/>
      <c r="D829" s="13"/>
      <c r="E829" s="12"/>
      <c r="F829" s="12"/>
      <c r="G829" s="13"/>
    </row>
    <row r="830" spans="2:7" ht="13.5" customHeight="1" x14ac:dyDescent="0.2">
      <c r="B830" s="13"/>
      <c r="C830" s="69"/>
      <c r="D830" s="13"/>
      <c r="E830" s="12"/>
      <c r="F830" s="12"/>
      <c r="G830" s="13"/>
    </row>
    <row r="831" spans="2:7" ht="13.5" customHeight="1" x14ac:dyDescent="0.2">
      <c r="B831" s="13"/>
      <c r="C831" s="69"/>
      <c r="D831" s="13"/>
      <c r="E831" s="12"/>
      <c r="F831" s="12"/>
      <c r="G831" s="13"/>
    </row>
    <row r="832" spans="2:7" ht="13.5" customHeight="1" x14ac:dyDescent="0.2">
      <c r="B832" s="13"/>
      <c r="C832" s="69"/>
      <c r="D832" s="13"/>
      <c r="E832" s="12"/>
      <c r="F832" s="12"/>
      <c r="G832" s="13"/>
    </row>
    <row r="833" spans="2:7" ht="13.5" customHeight="1" x14ac:dyDescent="0.2">
      <c r="B833" s="13"/>
      <c r="C833" s="69"/>
      <c r="D833" s="13"/>
      <c r="E833" s="12"/>
      <c r="F833" s="12"/>
      <c r="G833" s="13"/>
    </row>
    <row r="834" spans="2:7" ht="13.5" customHeight="1" x14ac:dyDescent="0.2">
      <c r="B834" s="13"/>
      <c r="C834" s="69"/>
      <c r="D834" s="13"/>
      <c r="E834" s="12"/>
      <c r="F834" s="12"/>
      <c r="G834" s="13"/>
    </row>
    <row r="835" spans="2:7" ht="13.5" customHeight="1" x14ac:dyDescent="0.2">
      <c r="B835" s="13"/>
      <c r="C835" s="69"/>
      <c r="D835" s="13"/>
      <c r="E835" s="12"/>
      <c r="F835" s="12"/>
      <c r="G835" s="13"/>
    </row>
    <row r="836" spans="2:7" ht="13.5" customHeight="1" x14ac:dyDescent="0.2">
      <c r="B836" s="13"/>
      <c r="C836" s="69"/>
      <c r="D836" s="13"/>
      <c r="E836" s="12"/>
      <c r="F836" s="12"/>
      <c r="G836" s="13"/>
    </row>
    <row r="837" spans="2:7" ht="13.5" customHeight="1" x14ac:dyDescent="0.2">
      <c r="B837" s="13"/>
      <c r="C837" s="69"/>
      <c r="D837" s="13"/>
      <c r="E837" s="12"/>
      <c r="F837" s="12"/>
      <c r="G837" s="13"/>
    </row>
    <row r="838" spans="2:7" ht="13.5" customHeight="1" x14ac:dyDescent="0.2">
      <c r="B838" s="13"/>
      <c r="C838" s="69"/>
      <c r="D838" s="13"/>
      <c r="E838" s="12"/>
      <c r="F838" s="12"/>
      <c r="G838" s="13"/>
    </row>
    <row r="839" spans="2:7" ht="13.5" customHeight="1" x14ac:dyDescent="0.2">
      <c r="B839" s="13"/>
      <c r="C839" s="69"/>
      <c r="D839" s="13"/>
      <c r="E839" s="12"/>
      <c r="F839" s="12"/>
      <c r="G839" s="13"/>
    </row>
    <row r="840" spans="2:7" ht="13.5" customHeight="1" x14ac:dyDescent="0.2">
      <c r="B840" s="13"/>
      <c r="C840" s="69"/>
      <c r="D840" s="13"/>
      <c r="E840" s="12"/>
      <c r="F840" s="12"/>
      <c r="G840" s="13"/>
    </row>
    <row r="841" spans="2:7" ht="13.5" customHeight="1" x14ac:dyDescent="0.2">
      <c r="B841" s="13"/>
      <c r="C841" s="69"/>
      <c r="D841" s="13"/>
      <c r="E841" s="12"/>
      <c r="F841" s="12"/>
      <c r="G841" s="13"/>
    </row>
    <row r="842" spans="2:7" ht="13.5" customHeight="1" x14ac:dyDescent="0.2">
      <c r="B842" s="13"/>
      <c r="C842" s="69"/>
      <c r="D842" s="13"/>
      <c r="E842" s="12"/>
      <c r="F842" s="12"/>
      <c r="G842" s="13"/>
    </row>
    <row r="843" spans="2:7" ht="13.5" customHeight="1" x14ac:dyDescent="0.2">
      <c r="B843" s="13"/>
      <c r="C843" s="69"/>
      <c r="D843" s="13"/>
      <c r="E843" s="12"/>
      <c r="F843" s="12"/>
      <c r="G843" s="13"/>
    </row>
    <row r="844" spans="2:7" ht="13.5" customHeight="1" x14ac:dyDescent="0.2">
      <c r="B844" s="13"/>
      <c r="C844" s="69"/>
      <c r="D844" s="13"/>
      <c r="E844" s="12"/>
      <c r="F844" s="12"/>
      <c r="G844" s="13"/>
    </row>
    <row r="845" spans="2:7" ht="13.5" customHeight="1" x14ac:dyDescent="0.2">
      <c r="B845" s="13"/>
      <c r="C845" s="69"/>
      <c r="D845" s="13"/>
      <c r="E845" s="12"/>
      <c r="F845" s="12"/>
      <c r="G845" s="13"/>
    </row>
    <row r="846" spans="2:7" ht="13.5" customHeight="1" x14ac:dyDescent="0.2">
      <c r="B846" s="13"/>
      <c r="C846" s="69"/>
      <c r="D846" s="13"/>
      <c r="E846" s="12"/>
      <c r="F846" s="12"/>
      <c r="G846" s="13"/>
    </row>
    <row r="847" spans="2:7" ht="13.5" customHeight="1" x14ac:dyDescent="0.2">
      <c r="B847" s="13"/>
      <c r="C847" s="69"/>
      <c r="D847" s="13"/>
      <c r="E847" s="12"/>
      <c r="F847" s="12"/>
      <c r="G847" s="13"/>
    </row>
    <row r="848" spans="2:7" ht="13.5" customHeight="1" x14ac:dyDescent="0.2">
      <c r="B848" s="13"/>
      <c r="C848" s="69"/>
      <c r="D848" s="13"/>
      <c r="E848" s="12"/>
      <c r="F848" s="12"/>
      <c r="G848" s="13"/>
    </row>
    <row r="849" spans="2:7" ht="13.5" customHeight="1" x14ac:dyDescent="0.2">
      <c r="B849" s="13"/>
      <c r="C849" s="69"/>
      <c r="D849" s="13"/>
      <c r="E849" s="12"/>
      <c r="F849" s="12"/>
      <c r="G849" s="13"/>
    </row>
    <row r="850" spans="2:7" ht="13.5" customHeight="1" x14ac:dyDescent="0.2">
      <c r="B850" s="13"/>
      <c r="C850" s="69"/>
      <c r="D850" s="13"/>
      <c r="E850" s="12"/>
      <c r="F850" s="12"/>
      <c r="G850" s="13"/>
    </row>
    <row r="851" spans="2:7" ht="13.5" customHeight="1" x14ac:dyDescent="0.2">
      <c r="B851" s="13"/>
      <c r="C851" s="69"/>
      <c r="D851" s="13"/>
      <c r="E851" s="12"/>
      <c r="F851" s="12"/>
      <c r="G851" s="13"/>
    </row>
    <row r="852" spans="2:7" ht="13.5" customHeight="1" x14ac:dyDescent="0.2">
      <c r="B852" s="13"/>
      <c r="C852" s="69"/>
      <c r="D852" s="13"/>
      <c r="E852" s="12"/>
      <c r="F852" s="12"/>
      <c r="G852" s="13"/>
    </row>
    <row r="853" spans="2:7" ht="13.5" customHeight="1" x14ac:dyDescent="0.2">
      <c r="B853" s="13"/>
      <c r="C853" s="69"/>
      <c r="D853" s="13"/>
      <c r="E853" s="12"/>
      <c r="F853" s="12"/>
      <c r="G853" s="13"/>
    </row>
    <row r="854" spans="2:7" ht="13.5" customHeight="1" x14ac:dyDescent="0.2">
      <c r="B854" s="13"/>
      <c r="C854" s="69"/>
      <c r="D854" s="13"/>
      <c r="E854" s="12"/>
      <c r="F854" s="12"/>
      <c r="G854" s="13"/>
    </row>
    <row r="855" spans="2:7" ht="13.5" customHeight="1" x14ac:dyDescent="0.2">
      <c r="B855" s="13"/>
      <c r="C855" s="69"/>
      <c r="D855" s="13"/>
      <c r="E855" s="12"/>
      <c r="F855" s="12"/>
      <c r="G855" s="13"/>
    </row>
    <row r="856" spans="2:7" ht="13.5" customHeight="1" x14ac:dyDescent="0.2">
      <c r="B856" s="13"/>
      <c r="C856" s="69"/>
      <c r="D856" s="13"/>
      <c r="E856" s="12"/>
      <c r="F856" s="12"/>
      <c r="G856" s="13"/>
    </row>
    <row r="857" spans="2:7" ht="13.5" customHeight="1" x14ac:dyDescent="0.2">
      <c r="B857" s="13"/>
      <c r="C857" s="69"/>
      <c r="D857" s="13"/>
      <c r="E857" s="12"/>
      <c r="F857" s="12"/>
      <c r="G857" s="13"/>
    </row>
    <row r="858" spans="2:7" ht="13.5" customHeight="1" x14ac:dyDescent="0.2">
      <c r="B858" s="13"/>
      <c r="C858" s="69"/>
      <c r="D858" s="13"/>
      <c r="E858" s="12"/>
      <c r="F858" s="12"/>
      <c r="G858" s="13"/>
    </row>
    <row r="859" spans="2:7" ht="13.5" customHeight="1" x14ac:dyDescent="0.2">
      <c r="B859" s="13"/>
      <c r="C859" s="69"/>
      <c r="D859" s="13"/>
      <c r="E859" s="12"/>
      <c r="F859" s="12"/>
      <c r="G859" s="13"/>
    </row>
    <row r="860" spans="2:7" ht="13.5" customHeight="1" x14ac:dyDescent="0.2">
      <c r="B860" s="13"/>
      <c r="C860" s="69"/>
      <c r="D860" s="13"/>
      <c r="E860" s="12"/>
      <c r="F860" s="12"/>
      <c r="G860" s="13"/>
    </row>
    <row r="861" spans="2:7" ht="13.5" customHeight="1" x14ac:dyDescent="0.2">
      <c r="B861" s="13"/>
      <c r="C861" s="69"/>
      <c r="D861" s="13"/>
      <c r="E861" s="12"/>
      <c r="F861" s="12"/>
      <c r="G861" s="13"/>
    </row>
    <row r="862" spans="2:7" ht="13.5" customHeight="1" x14ac:dyDescent="0.2">
      <c r="B862" s="13"/>
      <c r="C862" s="69"/>
      <c r="D862" s="13"/>
      <c r="E862" s="12"/>
      <c r="F862" s="12"/>
      <c r="G862" s="13"/>
    </row>
    <row r="863" spans="2:7" ht="13.5" customHeight="1" x14ac:dyDescent="0.2">
      <c r="B863" s="13"/>
      <c r="C863" s="69"/>
      <c r="D863" s="13"/>
      <c r="E863" s="12"/>
      <c r="F863" s="12"/>
      <c r="G863" s="13"/>
    </row>
    <row r="864" spans="2:7" ht="13.5" customHeight="1" x14ac:dyDescent="0.2">
      <c r="B864" s="13"/>
      <c r="C864" s="69"/>
      <c r="D864" s="13"/>
      <c r="E864" s="12"/>
      <c r="F864" s="12"/>
      <c r="G864" s="13"/>
    </row>
    <row r="865" spans="2:7" ht="13.5" customHeight="1" x14ac:dyDescent="0.2">
      <c r="B865" s="13"/>
      <c r="C865" s="69"/>
      <c r="D865" s="13"/>
      <c r="E865" s="12"/>
      <c r="F865" s="12"/>
      <c r="G865" s="13"/>
    </row>
    <row r="866" spans="2:7" ht="13.5" customHeight="1" x14ac:dyDescent="0.2">
      <c r="B866" s="13"/>
      <c r="C866" s="69"/>
      <c r="D866" s="13"/>
      <c r="E866" s="12"/>
      <c r="F866" s="12"/>
      <c r="G866" s="13"/>
    </row>
    <row r="867" spans="2:7" ht="13.5" customHeight="1" x14ac:dyDescent="0.2">
      <c r="B867" s="13"/>
      <c r="C867" s="69"/>
      <c r="D867" s="13"/>
      <c r="E867" s="12"/>
      <c r="F867" s="12"/>
      <c r="G867" s="13"/>
    </row>
    <row r="868" spans="2:7" ht="13.5" customHeight="1" x14ac:dyDescent="0.2">
      <c r="B868" s="13"/>
      <c r="C868" s="69"/>
      <c r="D868" s="13"/>
      <c r="E868" s="12"/>
      <c r="F868" s="12"/>
      <c r="G868" s="13"/>
    </row>
    <row r="869" spans="2:7" ht="13.5" customHeight="1" x14ac:dyDescent="0.2">
      <c r="B869" s="13"/>
      <c r="C869" s="69"/>
      <c r="D869" s="13"/>
      <c r="E869" s="12"/>
      <c r="F869" s="12"/>
      <c r="G869" s="13"/>
    </row>
    <row r="870" spans="2:7" ht="13.5" customHeight="1" x14ac:dyDescent="0.2">
      <c r="B870" s="13"/>
      <c r="C870" s="69"/>
      <c r="D870" s="13"/>
      <c r="E870" s="12"/>
      <c r="F870" s="12"/>
      <c r="G870" s="13"/>
    </row>
    <row r="871" spans="2:7" ht="13.5" customHeight="1" x14ac:dyDescent="0.2">
      <c r="B871" s="13"/>
      <c r="C871" s="69"/>
      <c r="D871" s="13"/>
      <c r="E871" s="12"/>
      <c r="F871" s="12"/>
      <c r="G871" s="13"/>
    </row>
    <row r="872" spans="2:7" ht="13.5" customHeight="1" x14ac:dyDescent="0.2">
      <c r="B872" s="13"/>
      <c r="C872" s="69"/>
      <c r="D872" s="13"/>
      <c r="E872" s="12"/>
      <c r="F872" s="12"/>
      <c r="G872" s="13"/>
    </row>
    <row r="873" spans="2:7" ht="13.5" customHeight="1" x14ac:dyDescent="0.2">
      <c r="B873" s="13"/>
      <c r="C873" s="69"/>
      <c r="D873" s="13"/>
      <c r="E873" s="12"/>
      <c r="F873" s="12"/>
      <c r="G873" s="13"/>
    </row>
    <row r="874" spans="2:7" ht="13.5" customHeight="1" x14ac:dyDescent="0.2">
      <c r="B874" s="13"/>
      <c r="C874" s="69"/>
      <c r="D874" s="13"/>
      <c r="E874" s="12"/>
      <c r="F874" s="12"/>
      <c r="G874" s="13"/>
    </row>
    <row r="875" spans="2:7" ht="13.5" customHeight="1" x14ac:dyDescent="0.2">
      <c r="B875" s="13"/>
      <c r="C875" s="69"/>
      <c r="D875" s="13"/>
      <c r="E875" s="12"/>
      <c r="F875" s="12"/>
      <c r="G875" s="13"/>
    </row>
    <row r="876" spans="2:7" ht="13.5" customHeight="1" x14ac:dyDescent="0.2">
      <c r="B876" s="13"/>
      <c r="C876" s="69"/>
      <c r="D876" s="13"/>
      <c r="E876" s="12"/>
      <c r="F876" s="12"/>
      <c r="G876" s="13"/>
    </row>
    <row r="877" spans="2:7" ht="13.5" customHeight="1" x14ac:dyDescent="0.2">
      <c r="B877" s="13"/>
      <c r="C877" s="69"/>
      <c r="D877" s="13"/>
      <c r="E877" s="12"/>
      <c r="F877" s="12"/>
      <c r="G877" s="13"/>
    </row>
    <row r="878" spans="2:7" ht="13.5" customHeight="1" x14ac:dyDescent="0.2">
      <c r="B878" s="13"/>
      <c r="C878" s="69"/>
      <c r="D878" s="13"/>
      <c r="E878" s="12"/>
      <c r="F878" s="12"/>
      <c r="G878" s="13"/>
    </row>
    <row r="879" spans="2:7" ht="13.5" customHeight="1" x14ac:dyDescent="0.2">
      <c r="B879" s="13"/>
      <c r="C879" s="69"/>
      <c r="D879" s="13"/>
      <c r="E879" s="12"/>
      <c r="F879" s="12"/>
      <c r="G879" s="13"/>
    </row>
    <row r="880" spans="2:7" ht="13.5" customHeight="1" x14ac:dyDescent="0.2">
      <c r="B880" s="13"/>
      <c r="C880" s="69"/>
      <c r="D880" s="13"/>
      <c r="E880" s="12"/>
      <c r="F880" s="12"/>
      <c r="G880" s="13"/>
    </row>
    <row r="881" spans="2:7" ht="13.5" customHeight="1" x14ac:dyDescent="0.2">
      <c r="B881" s="13"/>
      <c r="C881" s="69"/>
      <c r="D881" s="13"/>
      <c r="E881" s="12"/>
      <c r="F881" s="12"/>
      <c r="G881" s="13"/>
    </row>
    <row r="882" spans="2:7" ht="13.5" customHeight="1" x14ac:dyDescent="0.2">
      <c r="B882" s="13"/>
      <c r="C882" s="69"/>
      <c r="D882" s="13"/>
      <c r="E882" s="12"/>
      <c r="F882" s="12"/>
      <c r="G882" s="13"/>
    </row>
    <row r="883" spans="2:7" ht="13.5" customHeight="1" x14ac:dyDescent="0.2">
      <c r="B883" s="13"/>
      <c r="C883" s="69"/>
      <c r="D883" s="13"/>
      <c r="E883" s="12"/>
      <c r="F883" s="12"/>
      <c r="G883" s="13"/>
    </row>
    <row r="884" spans="2:7" ht="13.5" customHeight="1" x14ac:dyDescent="0.2">
      <c r="B884" s="13"/>
      <c r="C884" s="69"/>
      <c r="D884" s="13"/>
      <c r="E884" s="12"/>
      <c r="F884" s="12"/>
      <c r="G884" s="13"/>
    </row>
    <row r="885" spans="2:7" ht="13.5" customHeight="1" x14ac:dyDescent="0.2">
      <c r="B885" s="13"/>
      <c r="C885" s="69"/>
      <c r="D885" s="13"/>
      <c r="E885" s="12"/>
      <c r="F885" s="12"/>
      <c r="G885" s="13"/>
    </row>
    <row r="886" spans="2:7" ht="13.5" customHeight="1" x14ac:dyDescent="0.2">
      <c r="B886" s="13"/>
      <c r="C886" s="69"/>
      <c r="D886" s="13"/>
      <c r="E886" s="12"/>
      <c r="F886" s="12"/>
      <c r="G886" s="13"/>
    </row>
    <row r="887" spans="2:7" ht="13.5" customHeight="1" x14ac:dyDescent="0.2">
      <c r="B887" s="13"/>
      <c r="C887" s="69"/>
      <c r="D887" s="13"/>
      <c r="E887" s="12"/>
      <c r="F887" s="12"/>
      <c r="G887" s="13"/>
    </row>
    <row r="888" spans="2:7" ht="13.5" customHeight="1" x14ac:dyDescent="0.2">
      <c r="B888" s="13"/>
      <c r="C888" s="69"/>
      <c r="D888" s="13"/>
      <c r="E888" s="12"/>
      <c r="F888" s="12"/>
      <c r="G888" s="13"/>
    </row>
    <row r="889" spans="2:7" ht="13.5" customHeight="1" x14ac:dyDescent="0.2">
      <c r="B889" s="13"/>
      <c r="C889" s="69"/>
      <c r="D889" s="13"/>
      <c r="E889" s="12"/>
      <c r="F889" s="12"/>
      <c r="G889" s="13"/>
    </row>
    <row r="890" spans="2:7" ht="13.5" customHeight="1" x14ac:dyDescent="0.2">
      <c r="B890" s="13"/>
      <c r="C890" s="69"/>
      <c r="D890" s="13"/>
      <c r="E890" s="12"/>
      <c r="F890" s="12"/>
      <c r="G890" s="13"/>
    </row>
    <row r="891" spans="2:7" ht="13.5" customHeight="1" x14ac:dyDescent="0.2">
      <c r="B891" s="13"/>
      <c r="C891" s="69"/>
      <c r="D891" s="13"/>
      <c r="E891" s="12"/>
      <c r="F891" s="12"/>
      <c r="G891" s="13"/>
    </row>
    <row r="892" spans="2:7" ht="13.5" customHeight="1" x14ac:dyDescent="0.2">
      <c r="B892" s="13"/>
      <c r="C892" s="69"/>
      <c r="D892" s="13"/>
      <c r="E892" s="12"/>
      <c r="F892" s="12"/>
      <c r="G892" s="13"/>
    </row>
    <row r="893" spans="2:7" ht="13.5" customHeight="1" x14ac:dyDescent="0.2">
      <c r="B893" s="13"/>
      <c r="C893" s="69"/>
      <c r="D893" s="13"/>
      <c r="E893" s="12"/>
      <c r="F893" s="12"/>
      <c r="G893" s="13"/>
    </row>
    <row r="894" spans="2:7" ht="13.5" customHeight="1" x14ac:dyDescent="0.2">
      <c r="B894" s="13"/>
      <c r="C894" s="69"/>
      <c r="D894" s="13"/>
      <c r="E894" s="12"/>
      <c r="F894" s="12"/>
      <c r="G894" s="13"/>
    </row>
    <row r="895" spans="2:7" ht="13.5" customHeight="1" x14ac:dyDescent="0.2">
      <c r="B895" s="13"/>
      <c r="C895" s="69"/>
      <c r="D895" s="13"/>
      <c r="E895" s="12"/>
      <c r="F895" s="12"/>
      <c r="G895" s="13"/>
    </row>
    <row r="896" spans="2:7" ht="13.5" customHeight="1" x14ac:dyDescent="0.2">
      <c r="B896" s="13"/>
      <c r="C896" s="69"/>
      <c r="D896" s="13"/>
      <c r="E896" s="12"/>
      <c r="F896" s="12"/>
      <c r="G896" s="13"/>
    </row>
    <row r="897" spans="2:7" ht="13.5" customHeight="1" x14ac:dyDescent="0.2">
      <c r="B897" s="13"/>
      <c r="C897" s="69"/>
      <c r="D897" s="13"/>
      <c r="E897" s="12"/>
      <c r="F897" s="12"/>
      <c r="G897" s="13"/>
    </row>
    <row r="898" spans="2:7" ht="13.5" customHeight="1" x14ac:dyDescent="0.2">
      <c r="B898" s="13"/>
      <c r="C898" s="69"/>
      <c r="D898" s="13"/>
      <c r="E898" s="12"/>
      <c r="F898" s="12"/>
      <c r="G898" s="13"/>
    </row>
    <row r="899" spans="2:7" ht="13.5" customHeight="1" x14ac:dyDescent="0.2">
      <c r="B899" s="13"/>
      <c r="C899" s="69"/>
      <c r="D899" s="13"/>
      <c r="E899" s="12"/>
      <c r="F899" s="12"/>
      <c r="G899" s="13"/>
    </row>
    <row r="900" spans="2:7" ht="13.5" customHeight="1" x14ac:dyDescent="0.2">
      <c r="B900" s="13"/>
      <c r="C900" s="69"/>
      <c r="D900" s="13"/>
      <c r="E900" s="12"/>
      <c r="F900" s="12"/>
      <c r="G900" s="13"/>
    </row>
    <row r="901" spans="2:7" ht="13.5" customHeight="1" x14ac:dyDescent="0.2">
      <c r="B901" s="13"/>
      <c r="C901" s="69"/>
      <c r="D901" s="13"/>
      <c r="E901" s="12"/>
      <c r="F901" s="12"/>
      <c r="G901" s="13"/>
    </row>
    <row r="902" spans="2:7" ht="13.5" customHeight="1" x14ac:dyDescent="0.2">
      <c r="B902" s="13"/>
      <c r="C902" s="69"/>
      <c r="D902" s="13"/>
      <c r="E902" s="12"/>
      <c r="F902" s="12"/>
      <c r="G902" s="13"/>
    </row>
    <row r="903" spans="2:7" ht="13.5" customHeight="1" x14ac:dyDescent="0.2">
      <c r="B903" s="13"/>
      <c r="C903" s="69"/>
      <c r="D903" s="13"/>
      <c r="E903" s="12"/>
      <c r="F903" s="12"/>
      <c r="G903" s="13"/>
    </row>
    <row r="904" spans="2:7" ht="13.5" customHeight="1" x14ac:dyDescent="0.2">
      <c r="B904" s="13"/>
      <c r="C904" s="69"/>
      <c r="D904" s="13"/>
      <c r="E904" s="12"/>
      <c r="F904" s="12"/>
      <c r="G904" s="13"/>
    </row>
    <row r="905" spans="2:7" ht="13.5" customHeight="1" x14ac:dyDescent="0.2">
      <c r="B905" s="13"/>
      <c r="C905" s="69"/>
      <c r="D905" s="13"/>
      <c r="E905" s="12"/>
      <c r="F905" s="12"/>
      <c r="G905" s="13"/>
    </row>
    <row r="906" spans="2:7" ht="13.5" customHeight="1" x14ac:dyDescent="0.2">
      <c r="B906" s="13"/>
      <c r="C906" s="69"/>
      <c r="D906" s="13"/>
      <c r="E906" s="12"/>
      <c r="F906" s="12"/>
      <c r="G906" s="13"/>
    </row>
    <row r="907" spans="2:7" ht="13.5" customHeight="1" x14ac:dyDescent="0.2">
      <c r="B907" s="13"/>
      <c r="C907" s="69"/>
      <c r="D907" s="13"/>
      <c r="E907" s="12"/>
      <c r="F907" s="12"/>
      <c r="G907" s="13"/>
    </row>
    <row r="908" spans="2:7" ht="13.5" customHeight="1" x14ac:dyDescent="0.2">
      <c r="B908" s="13"/>
      <c r="C908" s="69"/>
      <c r="D908" s="13"/>
      <c r="E908" s="12"/>
      <c r="F908" s="12"/>
      <c r="G908" s="13"/>
    </row>
    <row r="909" spans="2:7" ht="13.5" customHeight="1" x14ac:dyDescent="0.2">
      <c r="B909" s="13"/>
      <c r="C909" s="69"/>
      <c r="D909" s="13"/>
      <c r="E909" s="12"/>
      <c r="F909" s="12"/>
      <c r="G909" s="13"/>
    </row>
    <row r="910" spans="2:7" ht="13.5" customHeight="1" x14ac:dyDescent="0.2">
      <c r="B910" s="13"/>
      <c r="C910" s="69"/>
      <c r="D910" s="13"/>
      <c r="E910" s="12"/>
      <c r="F910" s="12"/>
      <c r="G910" s="13"/>
    </row>
    <row r="911" spans="2:7" ht="13.5" customHeight="1" x14ac:dyDescent="0.2">
      <c r="B911" s="13"/>
      <c r="C911" s="69"/>
      <c r="D911" s="13"/>
      <c r="E911" s="12"/>
      <c r="F911" s="12"/>
      <c r="G911" s="13"/>
    </row>
    <row r="912" spans="2:7" ht="13.5" customHeight="1" x14ac:dyDescent="0.2">
      <c r="B912" s="13"/>
      <c r="C912" s="69"/>
      <c r="D912" s="13"/>
      <c r="E912" s="12"/>
      <c r="F912" s="12"/>
      <c r="G912" s="13"/>
    </row>
    <row r="913" spans="2:7" ht="13.5" customHeight="1" x14ac:dyDescent="0.2">
      <c r="B913" s="13"/>
      <c r="C913" s="69"/>
      <c r="D913" s="13"/>
      <c r="E913" s="12"/>
      <c r="F913" s="12"/>
      <c r="G913" s="13"/>
    </row>
    <row r="914" spans="2:7" ht="13.5" customHeight="1" x14ac:dyDescent="0.2">
      <c r="B914" s="13"/>
      <c r="C914" s="69"/>
      <c r="D914" s="13"/>
      <c r="E914" s="12"/>
      <c r="F914" s="12"/>
      <c r="G914" s="13"/>
    </row>
    <row r="915" spans="2:7" ht="13.5" customHeight="1" x14ac:dyDescent="0.2">
      <c r="B915" s="13"/>
      <c r="C915" s="69"/>
      <c r="D915" s="13"/>
      <c r="E915" s="12"/>
      <c r="F915" s="12"/>
      <c r="G915" s="13"/>
    </row>
    <row r="916" spans="2:7" ht="13.5" customHeight="1" x14ac:dyDescent="0.2">
      <c r="B916" s="13"/>
      <c r="C916" s="69"/>
      <c r="D916" s="13"/>
      <c r="E916" s="12"/>
      <c r="F916" s="12"/>
      <c r="G916" s="13"/>
    </row>
    <row r="917" spans="2:7" ht="13.5" customHeight="1" x14ac:dyDescent="0.2">
      <c r="B917" s="13"/>
      <c r="C917" s="69"/>
      <c r="D917" s="13"/>
      <c r="E917" s="12"/>
      <c r="F917" s="12"/>
      <c r="G917" s="13"/>
    </row>
    <row r="918" spans="2:7" ht="13.5" customHeight="1" x14ac:dyDescent="0.2">
      <c r="B918" s="13"/>
      <c r="C918" s="69"/>
      <c r="D918" s="13"/>
      <c r="E918" s="12"/>
      <c r="F918" s="12"/>
      <c r="G918" s="13"/>
    </row>
    <row r="919" spans="2:7" ht="13.5" customHeight="1" x14ac:dyDescent="0.2">
      <c r="B919" s="13"/>
      <c r="C919" s="69"/>
      <c r="D919" s="13"/>
      <c r="E919" s="12"/>
      <c r="F919" s="12"/>
      <c r="G919" s="13"/>
    </row>
    <row r="920" spans="2:7" ht="13.5" customHeight="1" x14ac:dyDescent="0.2">
      <c r="B920" s="13"/>
      <c r="C920" s="69"/>
      <c r="D920" s="13"/>
      <c r="E920" s="12"/>
      <c r="F920" s="12"/>
      <c r="G920" s="13"/>
    </row>
    <row r="921" spans="2:7" ht="13.5" customHeight="1" x14ac:dyDescent="0.2">
      <c r="B921" s="13"/>
      <c r="C921" s="69"/>
      <c r="D921" s="13"/>
      <c r="E921" s="12"/>
      <c r="F921" s="12"/>
      <c r="G921" s="13"/>
    </row>
    <row r="922" spans="2:7" ht="13.5" customHeight="1" x14ac:dyDescent="0.2">
      <c r="B922" s="13"/>
      <c r="C922" s="69"/>
      <c r="D922" s="13"/>
      <c r="E922" s="12"/>
      <c r="F922" s="12"/>
      <c r="G922" s="13"/>
    </row>
    <row r="923" spans="2:7" ht="13.5" customHeight="1" x14ac:dyDescent="0.2">
      <c r="B923" s="13"/>
      <c r="C923" s="69"/>
      <c r="D923" s="13"/>
      <c r="E923" s="12"/>
      <c r="F923" s="12"/>
      <c r="G923" s="13"/>
    </row>
    <row r="924" spans="2:7" ht="13.5" customHeight="1" x14ac:dyDescent="0.2">
      <c r="B924" s="13"/>
      <c r="C924" s="69"/>
      <c r="D924" s="13"/>
      <c r="E924" s="12"/>
      <c r="F924" s="12"/>
      <c r="G924" s="13"/>
    </row>
    <row r="925" spans="2:7" ht="13.5" customHeight="1" x14ac:dyDescent="0.2">
      <c r="B925" s="13"/>
      <c r="C925" s="69"/>
      <c r="D925" s="13"/>
      <c r="E925" s="12"/>
      <c r="F925" s="12"/>
      <c r="G925" s="13"/>
    </row>
    <row r="926" spans="2:7" ht="13.5" customHeight="1" x14ac:dyDescent="0.2">
      <c r="B926" s="13"/>
      <c r="C926" s="69"/>
      <c r="D926" s="13"/>
      <c r="E926" s="12"/>
      <c r="F926" s="12"/>
      <c r="G926" s="13"/>
    </row>
    <row r="927" spans="2:7" ht="13.5" customHeight="1" x14ac:dyDescent="0.2">
      <c r="B927" s="13"/>
      <c r="C927" s="69"/>
      <c r="D927" s="13"/>
      <c r="E927" s="12"/>
      <c r="F927" s="12"/>
      <c r="G927" s="13"/>
    </row>
    <row r="928" spans="2:7" ht="13.5" customHeight="1" x14ac:dyDescent="0.2">
      <c r="B928" s="13"/>
      <c r="C928" s="69"/>
      <c r="D928" s="13"/>
      <c r="E928" s="12"/>
      <c r="F928" s="12"/>
      <c r="G928" s="13"/>
    </row>
    <row r="929" spans="2:7" ht="13.5" customHeight="1" x14ac:dyDescent="0.2">
      <c r="B929" s="13"/>
      <c r="C929" s="69"/>
      <c r="D929" s="13"/>
      <c r="E929" s="12"/>
      <c r="F929" s="12"/>
      <c r="G929" s="13"/>
    </row>
    <row r="930" spans="2:7" ht="13.5" customHeight="1" x14ac:dyDescent="0.2">
      <c r="B930" s="13"/>
      <c r="C930" s="69"/>
      <c r="D930" s="13"/>
      <c r="E930" s="12"/>
      <c r="F930" s="12"/>
      <c r="G930" s="13"/>
    </row>
    <row r="931" spans="2:7" ht="13.5" customHeight="1" x14ac:dyDescent="0.2">
      <c r="B931" s="13"/>
      <c r="C931" s="69"/>
      <c r="D931" s="13"/>
      <c r="E931" s="12"/>
      <c r="F931" s="12"/>
      <c r="G931" s="13"/>
    </row>
    <row r="932" spans="2:7" ht="13.5" customHeight="1" x14ac:dyDescent="0.2">
      <c r="B932" s="13"/>
      <c r="C932" s="69"/>
      <c r="D932" s="13"/>
      <c r="E932" s="12"/>
      <c r="F932" s="12"/>
      <c r="G932" s="13"/>
    </row>
    <row r="933" spans="2:7" ht="13.5" customHeight="1" x14ac:dyDescent="0.2">
      <c r="B933" s="13"/>
      <c r="C933" s="69"/>
      <c r="D933" s="13"/>
      <c r="E933" s="12"/>
      <c r="F933" s="12"/>
      <c r="G933" s="13"/>
    </row>
    <row r="934" spans="2:7" ht="13.5" customHeight="1" x14ac:dyDescent="0.2">
      <c r="B934" s="13"/>
      <c r="C934" s="69"/>
      <c r="D934" s="13"/>
      <c r="E934" s="12"/>
      <c r="F934" s="12"/>
      <c r="G934" s="13"/>
    </row>
    <row r="935" spans="2:7" ht="13.5" customHeight="1" x14ac:dyDescent="0.2">
      <c r="B935" s="13"/>
      <c r="C935" s="69"/>
      <c r="D935" s="13"/>
      <c r="E935" s="12"/>
      <c r="F935" s="12"/>
      <c r="G935" s="13"/>
    </row>
    <row r="936" spans="2:7" ht="13.5" customHeight="1" x14ac:dyDescent="0.2">
      <c r="B936" s="13"/>
      <c r="C936" s="69"/>
      <c r="D936" s="13"/>
      <c r="E936" s="12"/>
      <c r="F936" s="12"/>
      <c r="G936" s="13"/>
    </row>
    <row r="937" spans="2:7" ht="13.5" customHeight="1" x14ac:dyDescent="0.2">
      <c r="B937" s="13"/>
      <c r="C937" s="69"/>
      <c r="D937" s="13"/>
      <c r="E937" s="12"/>
      <c r="F937" s="12"/>
      <c r="G937" s="13"/>
    </row>
    <row r="938" spans="2:7" ht="13.5" customHeight="1" x14ac:dyDescent="0.2">
      <c r="B938" s="13"/>
      <c r="C938" s="69"/>
      <c r="D938" s="13"/>
      <c r="E938" s="12"/>
      <c r="F938" s="12"/>
      <c r="G938" s="13"/>
    </row>
    <row r="939" spans="2:7" ht="13.5" customHeight="1" x14ac:dyDescent="0.2">
      <c r="B939" s="13"/>
      <c r="C939" s="69"/>
      <c r="D939" s="13"/>
      <c r="E939" s="12"/>
      <c r="F939" s="12"/>
      <c r="G939" s="13"/>
    </row>
    <row r="940" spans="2:7" ht="13.5" customHeight="1" x14ac:dyDescent="0.2">
      <c r="B940" s="13"/>
      <c r="C940" s="69"/>
      <c r="D940" s="13"/>
      <c r="E940" s="12"/>
      <c r="F940" s="12"/>
      <c r="G940" s="13"/>
    </row>
    <row r="941" spans="2:7" ht="13.5" customHeight="1" x14ac:dyDescent="0.2">
      <c r="B941" s="13"/>
      <c r="C941" s="69"/>
      <c r="D941" s="13"/>
      <c r="E941" s="12"/>
      <c r="F941" s="12"/>
      <c r="G941" s="13"/>
    </row>
    <row r="942" spans="2:7" ht="13.5" customHeight="1" x14ac:dyDescent="0.2">
      <c r="B942" s="13"/>
      <c r="C942" s="69"/>
      <c r="D942" s="13"/>
      <c r="E942" s="12"/>
      <c r="F942" s="12"/>
      <c r="G942" s="13"/>
    </row>
    <row r="943" spans="2:7" ht="13.5" customHeight="1" x14ac:dyDescent="0.2">
      <c r="B943" s="13"/>
      <c r="C943" s="69"/>
      <c r="D943" s="13"/>
      <c r="E943" s="12"/>
      <c r="F943" s="12"/>
      <c r="G943" s="13"/>
    </row>
    <row r="944" spans="2:7" ht="13.5" customHeight="1" x14ac:dyDescent="0.2">
      <c r="B944" s="13"/>
      <c r="C944" s="69"/>
      <c r="D944" s="13"/>
      <c r="E944" s="12"/>
      <c r="F944" s="12"/>
      <c r="G944" s="13"/>
    </row>
    <row r="945" spans="2:7" ht="13.5" customHeight="1" x14ac:dyDescent="0.2">
      <c r="B945" s="13"/>
      <c r="C945" s="69"/>
      <c r="D945" s="13"/>
      <c r="E945" s="12"/>
      <c r="F945" s="12"/>
      <c r="G945" s="13"/>
    </row>
    <row r="946" spans="2:7" ht="13.5" customHeight="1" x14ac:dyDescent="0.2">
      <c r="B946" s="13"/>
      <c r="C946" s="69"/>
      <c r="D946" s="13"/>
      <c r="E946" s="12"/>
      <c r="F946" s="12"/>
      <c r="G946" s="13"/>
    </row>
    <row r="947" spans="2:7" ht="13.5" customHeight="1" x14ac:dyDescent="0.2">
      <c r="B947" s="13"/>
      <c r="C947" s="69"/>
      <c r="D947" s="13"/>
      <c r="E947" s="12"/>
      <c r="F947" s="12"/>
      <c r="G947" s="13"/>
    </row>
    <row r="948" spans="2:7" ht="13.5" customHeight="1" x14ac:dyDescent="0.2">
      <c r="B948" s="13"/>
      <c r="C948" s="69"/>
      <c r="D948" s="13"/>
      <c r="E948" s="12"/>
      <c r="F948" s="12"/>
      <c r="G948" s="13"/>
    </row>
    <row r="949" spans="2:7" ht="13.5" customHeight="1" x14ac:dyDescent="0.2">
      <c r="B949" s="13"/>
      <c r="C949" s="69"/>
      <c r="D949" s="13"/>
      <c r="E949" s="12"/>
      <c r="F949" s="12"/>
      <c r="G949" s="13"/>
    </row>
    <row r="950" spans="2:7" ht="13.5" customHeight="1" x14ac:dyDescent="0.2">
      <c r="B950" s="13"/>
      <c r="C950" s="69"/>
      <c r="D950" s="13"/>
      <c r="E950" s="12"/>
      <c r="F950" s="12"/>
      <c r="G950" s="13"/>
    </row>
    <row r="951" spans="2:7" ht="13.5" customHeight="1" x14ac:dyDescent="0.2">
      <c r="B951" s="13"/>
      <c r="C951" s="69"/>
      <c r="D951" s="13"/>
      <c r="E951" s="12"/>
      <c r="F951" s="12"/>
      <c r="G951" s="13"/>
    </row>
    <row r="952" spans="2:7" ht="13.5" customHeight="1" x14ac:dyDescent="0.2">
      <c r="B952" s="13"/>
      <c r="C952" s="69"/>
      <c r="D952" s="13"/>
      <c r="E952" s="12"/>
      <c r="F952" s="12"/>
      <c r="G952" s="13"/>
    </row>
    <row r="953" spans="2:7" ht="13.5" customHeight="1" x14ac:dyDescent="0.2">
      <c r="B953" s="13"/>
      <c r="C953" s="69"/>
      <c r="D953" s="13"/>
      <c r="E953" s="12"/>
      <c r="F953" s="12"/>
      <c r="G953" s="13"/>
    </row>
    <row r="954" spans="2:7" ht="13.5" customHeight="1" x14ac:dyDescent="0.2">
      <c r="B954" s="13"/>
      <c r="C954" s="69"/>
      <c r="D954" s="13"/>
      <c r="E954" s="12"/>
      <c r="F954" s="12"/>
      <c r="G954" s="13"/>
    </row>
    <row r="955" spans="2:7" ht="13.5" customHeight="1" x14ac:dyDescent="0.2">
      <c r="B955" s="13"/>
      <c r="C955" s="69"/>
      <c r="D955" s="13"/>
      <c r="E955" s="12"/>
      <c r="F955" s="12"/>
      <c r="G955" s="13"/>
    </row>
    <row r="956" spans="2:7" ht="13.5" customHeight="1" x14ac:dyDescent="0.2">
      <c r="B956" s="13"/>
      <c r="C956" s="69"/>
      <c r="D956" s="13"/>
      <c r="E956" s="12"/>
      <c r="F956" s="12"/>
      <c r="G956" s="13"/>
    </row>
    <row r="957" spans="2:7" ht="13.5" customHeight="1" x14ac:dyDescent="0.2">
      <c r="B957" s="13"/>
      <c r="C957" s="69"/>
      <c r="D957" s="13"/>
      <c r="E957" s="12"/>
      <c r="F957" s="12"/>
      <c r="G957" s="13"/>
    </row>
    <row r="958" spans="2:7" ht="13.5" customHeight="1" x14ac:dyDescent="0.2">
      <c r="B958" s="13"/>
      <c r="C958" s="69"/>
      <c r="D958" s="13"/>
      <c r="E958" s="12"/>
      <c r="F958" s="12"/>
      <c r="G958" s="13"/>
    </row>
    <row r="959" spans="2:7" ht="13.5" customHeight="1" x14ac:dyDescent="0.2">
      <c r="B959" s="13"/>
      <c r="C959" s="69"/>
      <c r="D959" s="13"/>
      <c r="E959" s="12"/>
      <c r="F959" s="12"/>
      <c r="G959" s="13"/>
    </row>
    <row r="960" spans="2:7" ht="13.5" customHeight="1" x14ac:dyDescent="0.2">
      <c r="B960" s="13"/>
      <c r="C960" s="69"/>
      <c r="D960" s="13"/>
      <c r="E960" s="12"/>
      <c r="F960" s="12"/>
      <c r="G960" s="13"/>
    </row>
    <row r="961" spans="2:7" ht="13.5" customHeight="1" x14ac:dyDescent="0.2">
      <c r="B961" s="13"/>
      <c r="C961" s="69"/>
      <c r="D961" s="13"/>
      <c r="E961" s="12"/>
      <c r="F961" s="12"/>
      <c r="G961" s="13"/>
    </row>
    <row r="962" spans="2:7" ht="13.5" customHeight="1" x14ac:dyDescent="0.2">
      <c r="B962" s="13"/>
      <c r="C962" s="69"/>
      <c r="D962" s="13"/>
      <c r="E962" s="12"/>
      <c r="F962" s="12"/>
      <c r="G962" s="13"/>
    </row>
    <row r="963" spans="2:7" ht="13.5" customHeight="1" x14ac:dyDescent="0.2">
      <c r="B963" s="13"/>
      <c r="C963" s="69"/>
      <c r="D963" s="13"/>
      <c r="E963" s="12"/>
      <c r="F963" s="12"/>
      <c r="G963" s="13"/>
    </row>
    <row r="964" spans="2:7" ht="13.5" customHeight="1" x14ac:dyDescent="0.2">
      <c r="B964" s="13"/>
      <c r="C964" s="69"/>
      <c r="D964" s="13"/>
      <c r="E964" s="12"/>
      <c r="F964" s="12"/>
      <c r="G964" s="13"/>
    </row>
    <row r="965" spans="2:7" ht="13.5" customHeight="1" x14ac:dyDescent="0.2">
      <c r="B965" s="13"/>
      <c r="C965" s="69"/>
      <c r="D965" s="13"/>
      <c r="E965" s="12"/>
      <c r="F965" s="12"/>
      <c r="G965" s="13"/>
    </row>
    <row r="966" spans="2:7" ht="13.5" customHeight="1" x14ac:dyDescent="0.2">
      <c r="B966" s="13"/>
      <c r="C966" s="69"/>
      <c r="D966" s="13"/>
      <c r="E966" s="12"/>
      <c r="F966" s="12"/>
      <c r="G966" s="13"/>
    </row>
    <row r="967" spans="2:7" ht="13.5" customHeight="1" x14ac:dyDescent="0.2">
      <c r="B967" s="13"/>
      <c r="C967" s="69"/>
      <c r="D967" s="13"/>
      <c r="E967" s="12"/>
      <c r="F967" s="12"/>
      <c r="G967" s="13"/>
    </row>
    <row r="968" spans="2:7" ht="13.5" customHeight="1" x14ac:dyDescent="0.2">
      <c r="B968" s="13"/>
      <c r="C968" s="69"/>
      <c r="D968" s="13"/>
      <c r="E968" s="12"/>
      <c r="F968" s="12"/>
      <c r="G968" s="13"/>
    </row>
    <row r="969" spans="2:7" ht="13.5" customHeight="1" x14ac:dyDescent="0.2">
      <c r="B969" s="13"/>
      <c r="C969" s="69"/>
      <c r="D969" s="13"/>
      <c r="E969" s="12"/>
      <c r="F969" s="12"/>
      <c r="G969" s="13"/>
    </row>
    <row r="970" spans="2:7" ht="13.5" customHeight="1" x14ac:dyDescent="0.2">
      <c r="B970" s="13"/>
      <c r="C970" s="69"/>
      <c r="D970" s="13"/>
      <c r="E970" s="12"/>
      <c r="F970" s="12"/>
      <c r="G970" s="13"/>
    </row>
    <row r="971" spans="2:7" ht="13.5" customHeight="1" x14ac:dyDescent="0.2">
      <c r="B971" s="13"/>
      <c r="C971" s="69"/>
      <c r="D971" s="13"/>
      <c r="E971" s="12"/>
      <c r="F971" s="12"/>
      <c r="G971" s="13"/>
    </row>
    <row r="972" spans="2:7" ht="13.5" customHeight="1" x14ac:dyDescent="0.2">
      <c r="B972" s="13"/>
      <c r="C972" s="69"/>
      <c r="D972" s="13"/>
      <c r="E972" s="12"/>
      <c r="F972" s="12"/>
      <c r="G972" s="13"/>
    </row>
    <row r="973" spans="2:7" ht="13.5" customHeight="1" x14ac:dyDescent="0.2">
      <c r="B973" s="13"/>
      <c r="C973" s="69"/>
      <c r="D973" s="13"/>
      <c r="E973" s="12"/>
      <c r="F973" s="12"/>
      <c r="G973" s="13"/>
    </row>
    <row r="974" spans="2:7" ht="13.5" customHeight="1" x14ac:dyDescent="0.2">
      <c r="B974" s="13"/>
      <c r="C974" s="69"/>
      <c r="D974" s="13"/>
      <c r="E974" s="12"/>
      <c r="F974" s="12"/>
      <c r="G974" s="13"/>
    </row>
    <row r="975" spans="2:7" ht="13.5" customHeight="1" x14ac:dyDescent="0.2">
      <c r="B975" s="13"/>
      <c r="C975" s="69"/>
      <c r="D975" s="13"/>
      <c r="E975" s="12"/>
      <c r="F975" s="12"/>
      <c r="G975" s="13"/>
    </row>
    <row r="976" spans="2:7" ht="13.5" customHeight="1" x14ac:dyDescent="0.2">
      <c r="B976" s="13"/>
      <c r="C976" s="69"/>
      <c r="D976" s="13"/>
      <c r="E976" s="12"/>
      <c r="F976" s="12"/>
      <c r="G976" s="13"/>
    </row>
    <row r="977" spans="2:7" ht="13.5" customHeight="1" x14ac:dyDescent="0.2">
      <c r="B977" s="13"/>
      <c r="C977" s="69"/>
      <c r="D977" s="13"/>
      <c r="E977" s="12"/>
      <c r="F977" s="12"/>
      <c r="G977" s="13"/>
    </row>
    <row r="978" spans="2:7" ht="13.5" customHeight="1" x14ac:dyDescent="0.2">
      <c r="B978" s="13"/>
      <c r="C978" s="69"/>
      <c r="D978" s="13"/>
      <c r="E978" s="12"/>
      <c r="F978" s="12"/>
      <c r="G978" s="13"/>
    </row>
    <row r="979" spans="2:7" ht="13.5" customHeight="1" x14ac:dyDescent="0.2">
      <c r="B979" s="13"/>
      <c r="C979" s="69"/>
      <c r="D979" s="13"/>
      <c r="E979" s="12"/>
      <c r="F979" s="12"/>
      <c r="G979" s="13"/>
    </row>
    <row r="980" spans="2:7" ht="13.5" customHeight="1" x14ac:dyDescent="0.2">
      <c r="B980" s="13"/>
      <c r="C980" s="69"/>
      <c r="D980" s="13"/>
      <c r="E980" s="12"/>
      <c r="F980" s="12"/>
      <c r="G980" s="13"/>
    </row>
    <row r="981" spans="2:7" ht="13.5" customHeight="1" x14ac:dyDescent="0.2">
      <c r="B981" s="13"/>
      <c r="C981" s="69"/>
      <c r="D981" s="13"/>
      <c r="E981" s="12"/>
      <c r="F981" s="12"/>
      <c r="G981" s="13"/>
    </row>
    <row r="982" spans="2:7" ht="13.5" customHeight="1" x14ac:dyDescent="0.2">
      <c r="B982" s="13"/>
      <c r="C982" s="69"/>
      <c r="D982" s="13"/>
      <c r="E982" s="12"/>
      <c r="F982" s="12"/>
      <c r="G982" s="13"/>
    </row>
    <row r="983" spans="2:7" ht="13.5" customHeight="1" x14ac:dyDescent="0.2">
      <c r="B983" s="13"/>
      <c r="C983" s="69"/>
      <c r="D983" s="13"/>
      <c r="E983" s="12"/>
      <c r="F983" s="12"/>
      <c r="G983" s="13"/>
    </row>
    <row r="984" spans="2:7" ht="13.5" customHeight="1" x14ac:dyDescent="0.2">
      <c r="B984" s="13"/>
      <c r="C984" s="69"/>
      <c r="D984" s="13"/>
      <c r="E984" s="12"/>
      <c r="F984" s="12"/>
      <c r="G984" s="13"/>
    </row>
    <row r="985" spans="2:7" ht="13.5" customHeight="1" x14ac:dyDescent="0.2">
      <c r="B985" s="13"/>
      <c r="C985" s="69"/>
      <c r="D985" s="13"/>
      <c r="E985" s="12"/>
      <c r="F985" s="12"/>
      <c r="G985" s="13"/>
    </row>
    <row r="986" spans="2:7" ht="13.5" customHeight="1" x14ac:dyDescent="0.2">
      <c r="B986" s="13"/>
      <c r="C986" s="69"/>
      <c r="D986" s="13"/>
      <c r="E986" s="12"/>
      <c r="F986" s="12"/>
      <c r="G986" s="13"/>
    </row>
    <row r="987" spans="2:7" ht="13.5" customHeight="1" x14ac:dyDescent="0.2">
      <c r="B987" s="13"/>
      <c r="C987" s="69"/>
      <c r="D987" s="13"/>
      <c r="E987" s="12"/>
      <c r="F987" s="12"/>
      <c r="G987" s="13"/>
    </row>
    <row r="988" spans="2:7" ht="13.5" customHeight="1" x14ac:dyDescent="0.2">
      <c r="B988" s="13"/>
      <c r="C988" s="69"/>
      <c r="D988" s="13"/>
      <c r="E988" s="12"/>
      <c r="F988" s="12"/>
      <c r="G988" s="13"/>
    </row>
    <row r="989" spans="2:7" ht="13.5" customHeight="1" x14ac:dyDescent="0.2">
      <c r="B989" s="13"/>
      <c r="C989" s="69"/>
      <c r="D989" s="13"/>
      <c r="E989" s="12"/>
      <c r="F989" s="12"/>
      <c r="G989" s="13"/>
    </row>
    <row r="990" spans="2:7" ht="13.5" customHeight="1" x14ac:dyDescent="0.2">
      <c r="B990" s="13"/>
      <c r="C990" s="69"/>
      <c r="D990" s="13"/>
      <c r="E990" s="12"/>
      <c r="F990" s="12"/>
      <c r="G990" s="13"/>
    </row>
    <row r="991" spans="2:7" ht="13.5" customHeight="1" x14ac:dyDescent="0.2">
      <c r="B991" s="13"/>
      <c r="C991" s="69"/>
      <c r="D991" s="13"/>
      <c r="E991" s="12"/>
      <c r="F991" s="12"/>
      <c r="G991" s="13"/>
    </row>
    <row r="992" spans="2:7" ht="13.5" customHeight="1" x14ac:dyDescent="0.2">
      <c r="B992" s="13"/>
      <c r="C992" s="69"/>
      <c r="D992" s="13"/>
      <c r="E992" s="12"/>
      <c r="F992" s="12"/>
      <c r="G992" s="13"/>
    </row>
    <row r="993" spans="2:7" ht="13.5" customHeight="1" x14ac:dyDescent="0.2">
      <c r="B993" s="13"/>
      <c r="C993" s="69"/>
      <c r="D993" s="13"/>
      <c r="E993" s="12"/>
      <c r="F993" s="12"/>
      <c r="G993" s="13"/>
    </row>
    <row r="994" spans="2:7" ht="13.5" customHeight="1" x14ac:dyDescent="0.2">
      <c r="B994" s="13"/>
      <c r="C994" s="69"/>
      <c r="D994" s="13"/>
      <c r="E994" s="12"/>
      <c r="F994" s="12"/>
      <c r="G994" s="13"/>
    </row>
    <row r="995" spans="2:7" ht="13.5" customHeight="1" x14ac:dyDescent="0.2">
      <c r="B995" s="13"/>
      <c r="C995" s="69"/>
      <c r="D995" s="13"/>
      <c r="E995" s="12"/>
      <c r="F995" s="12"/>
      <c r="G995" s="13"/>
    </row>
    <row r="996" spans="2:7" ht="13.5" customHeight="1" x14ac:dyDescent="0.2">
      <c r="B996" s="13"/>
      <c r="C996" s="69"/>
      <c r="D996" s="13"/>
      <c r="E996" s="12"/>
      <c r="F996" s="12"/>
      <c r="G996" s="13"/>
    </row>
    <row r="997" spans="2:7" ht="13.5" customHeight="1" x14ac:dyDescent="0.2">
      <c r="B997" s="13"/>
      <c r="C997" s="69"/>
      <c r="D997" s="13"/>
      <c r="E997" s="12"/>
      <c r="F997" s="12"/>
      <c r="G997" s="13"/>
    </row>
    <row r="998" spans="2:7" ht="13.5" customHeight="1" x14ac:dyDescent="0.2">
      <c r="B998" s="13"/>
      <c r="C998" s="69"/>
      <c r="D998" s="13"/>
      <c r="E998" s="12"/>
      <c r="F998" s="12"/>
      <c r="G998" s="13"/>
    </row>
    <row r="999" spans="2:7" ht="13.5" customHeight="1" x14ac:dyDescent="0.2">
      <c r="B999" s="13"/>
      <c r="C999" s="69"/>
      <c r="D999" s="13"/>
      <c r="E999" s="12"/>
      <c r="F999" s="12"/>
      <c r="G999" s="13"/>
    </row>
    <row r="1000" spans="2:7" ht="13.5" customHeight="1" x14ac:dyDescent="0.2">
      <c r="B1000" s="13"/>
      <c r="C1000" s="69"/>
      <c r="D1000" s="13"/>
      <c r="E1000" s="12"/>
      <c r="F1000" s="12"/>
      <c r="G1000" s="13"/>
    </row>
  </sheetData>
  <printOptions horizontalCentered="1"/>
  <pageMargins left="0.39370078740157483" right="0.39370078740157483" top="0.39370078740157483" bottom="0.39370078740157483" header="0" footer="0"/>
  <pageSetup paperSize="9" scale="65" orientation="landscape"/>
  <headerFooter>
    <oddFooter>&amp;R15</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C24E2-9C5E-4080-A43E-171E4B53C03A}">
  <dimension ref="A1:BH30"/>
  <sheetViews>
    <sheetView zoomScale="98" zoomScaleNormal="98" workbookViewId="0">
      <selection activeCell="U26" sqref="U26"/>
    </sheetView>
  </sheetViews>
  <sheetFormatPr defaultRowHeight="12.75" x14ac:dyDescent="0.2"/>
  <cols>
    <col min="1" max="1" width="34.42578125" style="218" customWidth="1"/>
    <col min="2" max="2" width="9.140625" style="218"/>
    <col min="3" max="3" width="13.140625" style="218" bestFit="1" customWidth="1"/>
    <col min="4" max="4" width="9.140625" style="218"/>
    <col min="5" max="5" width="1.5703125" style="218" customWidth="1"/>
    <col min="6" max="60" width="4.85546875" style="218" customWidth="1"/>
    <col min="61" max="16384" width="9.140625" style="218"/>
  </cols>
  <sheetData>
    <row r="1" spans="1:60" ht="23.25" x14ac:dyDescent="0.35">
      <c r="A1" s="263" t="s">
        <v>345</v>
      </c>
      <c r="B1" s="263"/>
      <c r="C1" s="264"/>
      <c r="D1" s="264"/>
      <c r="E1" s="264"/>
      <c r="F1" s="264"/>
      <c r="G1" s="264"/>
      <c r="I1" s="264"/>
      <c r="J1" s="263" t="s">
        <v>346</v>
      </c>
      <c r="K1" s="264"/>
      <c r="L1" s="264"/>
      <c r="M1" s="264"/>
      <c r="N1" s="264"/>
      <c r="O1" s="264"/>
      <c r="P1" s="264"/>
      <c r="Q1" s="264"/>
      <c r="R1" s="264"/>
      <c r="S1" s="264"/>
      <c r="T1" s="264"/>
      <c r="U1" s="264"/>
      <c r="V1" s="264"/>
      <c r="W1" s="263"/>
      <c r="X1" s="264"/>
      <c r="Y1" s="264"/>
      <c r="Z1" s="264"/>
      <c r="AA1" s="264"/>
      <c r="AB1" s="264"/>
      <c r="AC1" s="264"/>
      <c r="AD1" s="264"/>
      <c r="AE1" s="263"/>
      <c r="AF1" s="264"/>
      <c r="AG1" s="264"/>
      <c r="AH1" s="264"/>
      <c r="AI1" s="264"/>
      <c r="AJ1" s="264"/>
      <c r="AK1" s="264"/>
      <c r="AL1" s="263"/>
      <c r="AM1" s="264"/>
      <c r="AN1" s="264"/>
      <c r="AO1" s="264"/>
      <c r="AP1" s="264"/>
      <c r="AQ1" s="264"/>
      <c r="AR1" s="264"/>
      <c r="AS1" s="264"/>
      <c r="AT1" s="263"/>
      <c r="AU1" s="264"/>
      <c r="AV1" s="264"/>
      <c r="AW1" s="264"/>
      <c r="AX1" s="264"/>
      <c r="AY1" s="264"/>
      <c r="AZ1" s="264"/>
      <c r="BA1" s="263"/>
      <c r="BB1" s="264"/>
      <c r="BC1" s="264"/>
      <c r="BD1" s="264"/>
      <c r="BE1" s="264"/>
      <c r="BF1" s="264"/>
      <c r="BG1" s="264"/>
      <c r="BH1" s="264"/>
    </row>
    <row r="2" spans="1:60" x14ac:dyDescent="0.2">
      <c r="B2" s="264"/>
      <c r="C2" s="264"/>
      <c r="D2" s="264"/>
      <c r="E2" s="264"/>
      <c r="F2" s="264"/>
      <c r="G2" s="264"/>
      <c r="H2" s="264"/>
      <c r="I2" s="264"/>
      <c r="J2" s="264"/>
      <c r="K2" s="265" t="s">
        <v>347</v>
      </c>
      <c r="L2" s="264"/>
      <c r="M2" s="264"/>
      <c r="N2" s="264"/>
      <c r="O2" s="264"/>
      <c r="P2" s="264"/>
      <c r="Q2" s="264"/>
      <c r="R2" s="264"/>
      <c r="S2" s="264"/>
      <c r="T2" s="264"/>
      <c r="U2" s="264"/>
      <c r="V2" s="264"/>
      <c r="W2" s="264"/>
      <c r="X2" s="265"/>
      <c r="Y2" s="264"/>
      <c r="Z2" s="264"/>
      <c r="AA2" s="264"/>
      <c r="AB2" s="264"/>
      <c r="AC2" s="264"/>
      <c r="AD2" s="264"/>
      <c r="AE2" s="264"/>
      <c r="AF2" s="265"/>
      <c r="AG2" s="264"/>
      <c r="AH2" s="264"/>
      <c r="AI2" s="264"/>
      <c r="AJ2" s="264"/>
      <c r="AK2" s="264"/>
      <c r="AL2" s="264"/>
      <c r="AM2" s="265"/>
      <c r="AN2" s="264"/>
      <c r="AO2" s="264"/>
      <c r="AP2" s="264"/>
      <c r="AQ2" s="264"/>
      <c r="AR2" s="264"/>
      <c r="AS2" s="264"/>
      <c r="AT2" s="264"/>
      <c r="AU2" s="265"/>
      <c r="AV2" s="264"/>
      <c r="AW2" s="264"/>
      <c r="AX2" s="264"/>
      <c r="AY2" s="264"/>
      <c r="AZ2" s="264"/>
      <c r="BA2" s="264"/>
      <c r="BB2" s="265"/>
      <c r="BC2" s="264"/>
      <c r="BD2" s="264"/>
      <c r="BE2" s="264"/>
      <c r="BF2" s="264"/>
      <c r="BG2" s="264"/>
      <c r="BH2" s="264"/>
    </row>
    <row r="3" spans="1:60" ht="15" x14ac:dyDescent="0.2">
      <c r="B3" s="266" t="s">
        <v>348</v>
      </c>
      <c r="C3" s="264"/>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c r="AF3" s="264"/>
      <c r="AG3" s="264"/>
      <c r="AH3" s="264"/>
      <c r="AI3" s="264"/>
      <c r="AJ3" s="264"/>
      <c r="AK3" s="264"/>
      <c r="AL3" s="264"/>
      <c r="AM3" s="264"/>
      <c r="AN3" s="264"/>
      <c r="AO3" s="264"/>
      <c r="AP3" s="264"/>
      <c r="AQ3" s="264"/>
      <c r="AR3" s="264"/>
      <c r="AS3" s="264"/>
      <c r="AT3" s="264"/>
      <c r="AU3" s="264"/>
      <c r="AV3" s="264"/>
      <c r="AW3" s="264"/>
      <c r="AX3" s="264"/>
      <c r="AY3" s="264"/>
      <c r="AZ3" s="264"/>
      <c r="BA3" s="264"/>
      <c r="BB3" s="264"/>
      <c r="BC3" s="264"/>
      <c r="BD3" s="264"/>
      <c r="BE3" s="264"/>
      <c r="BF3" s="264"/>
      <c r="BG3" s="264"/>
      <c r="BH3" s="264"/>
    </row>
    <row r="4" spans="1:60" ht="18.75" thickBot="1" x14ac:dyDescent="0.3">
      <c r="F4" s="267" t="s">
        <v>349</v>
      </c>
      <c r="G4" s="268"/>
      <c r="H4" s="268"/>
      <c r="I4" s="268"/>
      <c r="J4" s="268"/>
      <c r="K4" s="268"/>
      <c r="L4" s="268"/>
      <c r="M4" s="268"/>
      <c r="N4" s="268"/>
      <c r="O4" s="268"/>
      <c r="P4" s="268"/>
      <c r="Q4" s="268"/>
      <c r="R4" s="268"/>
      <c r="S4" s="268"/>
      <c r="T4" s="268"/>
      <c r="U4" s="268"/>
      <c r="V4" s="268"/>
      <c r="W4" s="268"/>
      <c r="X4" s="268"/>
      <c r="Y4" s="268"/>
      <c r="Z4" s="268"/>
      <c r="AA4" s="268"/>
      <c r="AB4" s="268"/>
      <c r="AC4" s="268"/>
      <c r="AD4" s="268"/>
      <c r="AE4" s="268"/>
      <c r="AF4" s="268"/>
      <c r="AG4" s="268"/>
      <c r="AH4" s="268"/>
      <c r="AI4" s="268"/>
      <c r="AJ4" s="268"/>
      <c r="AK4" s="268"/>
      <c r="AL4" s="268"/>
      <c r="AM4" s="268"/>
      <c r="AN4" s="268"/>
      <c r="AO4" s="268"/>
      <c r="AP4" s="268"/>
      <c r="AQ4" s="268"/>
      <c r="AR4" s="268"/>
      <c r="AS4" s="268"/>
      <c r="AT4" s="268"/>
      <c r="AU4" s="268"/>
      <c r="AV4" s="268"/>
      <c r="AW4" s="268"/>
      <c r="AX4" s="268"/>
      <c r="AY4" s="268"/>
      <c r="AZ4" s="268"/>
      <c r="BA4" s="268"/>
      <c r="BB4" s="268"/>
      <c r="BC4" s="268"/>
      <c r="BD4" s="268"/>
      <c r="BE4" s="268"/>
      <c r="BF4" s="268"/>
      <c r="BG4" s="268"/>
      <c r="BH4" s="268"/>
    </row>
    <row r="5" spans="1:60" ht="13.5" thickBot="1" x14ac:dyDescent="0.25">
      <c r="A5" s="269" t="s">
        <v>350</v>
      </c>
      <c r="B5" s="270" t="s">
        <v>247</v>
      </c>
      <c r="C5" s="270" t="s">
        <v>3</v>
      </c>
      <c r="D5" s="270" t="s">
        <v>351</v>
      </c>
      <c r="F5" s="271">
        <v>1</v>
      </c>
      <c r="G5" s="272">
        <v>2</v>
      </c>
      <c r="H5" s="272">
        <v>3</v>
      </c>
      <c r="I5" s="272">
        <v>4</v>
      </c>
      <c r="J5" s="272">
        <v>5</v>
      </c>
      <c r="K5" s="272">
        <v>6</v>
      </c>
      <c r="L5" s="272">
        <v>7</v>
      </c>
      <c r="M5" s="272">
        <v>8</v>
      </c>
      <c r="N5" s="272">
        <v>9</v>
      </c>
      <c r="O5" s="272">
        <v>10</v>
      </c>
      <c r="P5" s="272">
        <v>11</v>
      </c>
      <c r="Q5" s="272">
        <v>12</v>
      </c>
      <c r="R5" s="272">
        <v>13</v>
      </c>
      <c r="S5" s="272">
        <v>14</v>
      </c>
      <c r="T5" s="272">
        <v>15</v>
      </c>
      <c r="U5" s="273">
        <v>16</v>
      </c>
      <c r="V5" s="272">
        <v>17</v>
      </c>
      <c r="W5" s="273">
        <v>18</v>
      </c>
      <c r="X5" s="272">
        <v>19</v>
      </c>
      <c r="Y5" s="273">
        <v>20</v>
      </c>
      <c r="Z5" s="272">
        <v>21</v>
      </c>
      <c r="AA5" s="273">
        <v>22</v>
      </c>
      <c r="AB5" s="272">
        <v>23</v>
      </c>
      <c r="AC5" s="273">
        <v>24</v>
      </c>
      <c r="AD5" s="272">
        <v>25</v>
      </c>
      <c r="AE5" s="273">
        <v>26</v>
      </c>
      <c r="AF5" s="272">
        <v>27</v>
      </c>
      <c r="AG5" s="273">
        <v>28</v>
      </c>
      <c r="AH5" s="272">
        <v>29</v>
      </c>
      <c r="AI5" s="273">
        <v>30</v>
      </c>
      <c r="AJ5" s="272">
        <v>31</v>
      </c>
      <c r="AK5" s="273">
        <v>32</v>
      </c>
      <c r="AL5" s="273">
        <v>33</v>
      </c>
      <c r="AM5" s="272">
        <v>34</v>
      </c>
      <c r="AN5" s="273">
        <v>35</v>
      </c>
      <c r="AO5" s="272">
        <v>36</v>
      </c>
      <c r="AP5" s="273">
        <v>37</v>
      </c>
      <c r="AQ5" s="272">
        <v>38</v>
      </c>
      <c r="AR5" s="273">
        <v>39</v>
      </c>
      <c r="AS5" s="272">
        <v>40</v>
      </c>
      <c r="AT5" s="273">
        <v>41</v>
      </c>
      <c r="AU5" s="272">
        <v>42</v>
      </c>
      <c r="AV5" s="273">
        <v>43</v>
      </c>
      <c r="AW5" s="272">
        <v>44</v>
      </c>
      <c r="AX5" s="273">
        <v>45</v>
      </c>
      <c r="AY5" s="272">
        <v>46</v>
      </c>
      <c r="AZ5" s="273">
        <v>47</v>
      </c>
      <c r="BA5" s="273">
        <v>48</v>
      </c>
      <c r="BB5" s="272">
        <v>49</v>
      </c>
      <c r="BC5" s="273">
        <v>50</v>
      </c>
      <c r="BD5" s="272">
        <v>51</v>
      </c>
      <c r="BE5" s="273">
        <v>52</v>
      </c>
      <c r="BF5" s="272">
        <v>53</v>
      </c>
      <c r="BG5" s="273">
        <v>54</v>
      </c>
      <c r="BH5" s="272">
        <v>55</v>
      </c>
    </row>
    <row r="6" spans="1:60" ht="24.95" customHeight="1" x14ac:dyDescent="0.2">
      <c r="A6" s="274" t="s">
        <v>17</v>
      </c>
      <c r="B6" s="275" t="s">
        <v>352</v>
      </c>
      <c r="C6" s="276" t="s">
        <v>15</v>
      </c>
      <c r="D6" s="276">
        <v>2</v>
      </c>
      <c r="F6" s="277"/>
      <c r="G6" s="278"/>
      <c r="H6" s="278"/>
      <c r="I6" s="278"/>
      <c r="J6" s="278"/>
      <c r="K6" s="278"/>
      <c r="L6" s="278"/>
      <c r="M6" s="278"/>
      <c r="N6" s="278"/>
      <c r="O6" s="278"/>
      <c r="P6" s="278"/>
      <c r="Q6" s="278"/>
      <c r="R6" s="278"/>
      <c r="S6" s="278"/>
      <c r="T6" s="278" t="s">
        <v>353</v>
      </c>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row>
    <row r="7" spans="1:60" ht="24.95" customHeight="1" x14ac:dyDescent="0.2">
      <c r="A7" s="279" t="s">
        <v>354</v>
      </c>
      <c r="B7" s="275" t="s">
        <v>355</v>
      </c>
      <c r="C7" s="276" t="s">
        <v>352</v>
      </c>
      <c r="D7" s="276">
        <v>1</v>
      </c>
      <c r="F7" s="280"/>
      <c r="G7" s="281"/>
      <c r="H7" s="281"/>
      <c r="I7" s="282"/>
      <c r="J7" s="281"/>
      <c r="K7" s="281"/>
      <c r="L7" s="281"/>
      <c r="M7" s="281"/>
      <c r="N7" s="281"/>
      <c r="O7" s="281"/>
      <c r="P7" s="281"/>
      <c r="Q7" s="281"/>
      <c r="R7" s="281"/>
      <c r="S7" s="281"/>
      <c r="T7" s="281"/>
      <c r="U7" s="281"/>
      <c r="V7" s="281"/>
      <c r="W7" s="281"/>
      <c r="X7" s="281"/>
      <c r="Y7" s="281"/>
      <c r="Z7" s="281"/>
      <c r="AA7" s="281"/>
      <c r="AB7" s="281"/>
      <c r="AC7" s="281"/>
      <c r="AD7" s="281"/>
      <c r="AE7" s="281"/>
      <c r="AF7" s="281"/>
      <c r="AG7" s="281"/>
      <c r="AH7" s="281"/>
      <c r="AI7" s="281"/>
      <c r="AJ7" s="281"/>
      <c r="AK7" s="281"/>
      <c r="AL7" s="281"/>
      <c r="AM7" s="281"/>
      <c r="AN7" s="281"/>
      <c r="AO7" s="281"/>
      <c r="AP7" s="281"/>
      <c r="AQ7" s="281"/>
      <c r="AR7" s="281"/>
      <c r="AS7" s="281"/>
      <c r="AT7" s="281"/>
      <c r="AU7" s="281"/>
      <c r="AV7" s="281"/>
      <c r="AW7" s="281"/>
      <c r="AX7" s="281"/>
      <c r="AY7" s="281"/>
      <c r="AZ7" s="281"/>
      <c r="BA7" s="281"/>
      <c r="BB7" s="281"/>
      <c r="BC7" s="281"/>
      <c r="BD7" s="281"/>
      <c r="BE7" s="281"/>
      <c r="BF7" s="281"/>
      <c r="BG7" s="281"/>
      <c r="BH7" s="281"/>
    </row>
    <row r="8" spans="1:60" ht="24.95" customHeight="1" x14ac:dyDescent="0.2">
      <c r="A8" s="279" t="s">
        <v>23</v>
      </c>
      <c r="B8" s="275" t="s">
        <v>356</v>
      </c>
      <c r="C8" s="276" t="s">
        <v>355</v>
      </c>
      <c r="D8" s="276">
        <v>2</v>
      </c>
      <c r="F8" s="283" t="s">
        <v>352</v>
      </c>
      <c r="G8" s="281"/>
      <c r="H8" s="281" t="s">
        <v>355</v>
      </c>
      <c r="I8" s="281" t="s">
        <v>356</v>
      </c>
      <c r="J8" s="282"/>
      <c r="K8" s="282" t="s">
        <v>357</v>
      </c>
      <c r="L8" s="282" t="s">
        <v>358</v>
      </c>
      <c r="M8" s="282"/>
      <c r="N8" s="282"/>
      <c r="O8" s="282"/>
      <c r="P8" s="282" t="s">
        <v>359</v>
      </c>
      <c r="Q8" s="282"/>
      <c r="R8" s="282"/>
      <c r="S8" s="282"/>
      <c r="T8" s="282" t="s">
        <v>360</v>
      </c>
      <c r="U8" s="282"/>
      <c r="V8" s="282"/>
      <c r="W8" s="282" t="s">
        <v>361</v>
      </c>
      <c r="X8" s="282"/>
      <c r="Y8" s="282"/>
      <c r="Z8" s="282"/>
      <c r="AA8" s="282"/>
      <c r="AB8" s="282"/>
      <c r="AC8" s="282"/>
      <c r="AD8" s="282"/>
      <c r="AE8" s="282" t="s">
        <v>362</v>
      </c>
      <c r="AF8" s="282"/>
      <c r="AG8" s="282"/>
      <c r="AH8" s="282"/>
      <c r="AI8" s="282"/>
      <c r="AJ8" s="282" t="s">
        <v>363</v>
      </c>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row>
    <row r="9" spans="1:60" ht="24.95" customHeight="1" x14ac:dyDescent="0.2">
      <c r="A9" s="279" t="s">
        <v>29</v>
      </c>
      <c r="B9" s="275" t="s">
        <v>357</v>
      </c>
      <c r="C9" s="276" t="s">
        <v>356</v>
      </c>
      <c r="D9" s="276">
        <v>1</v>
      </c>
      <c r="F9" s="280"/>
      <c r="G9" s="281"/>
      <c r="H9" s="281"/>
      <c r="I9" s="281"/>
      <c r="J9" s="282"/>
      <c r="K9" s="282"/>
      <c r="L9" s="282"/>
      <c r="M9" s="282"/>
      <c r="N9" s="282"/>
      <c r="O9" s="282"/>
      <c r="P9" s="282"/>
      <c r="Q9" s="282"/>
      <c r="R9" s="282"/>
      <c r="S9" s="282"/>
      <c r="T9" s="282"/>
      <c r="U9" s="282"/>
      <c r="V9" s="282"/>
      <c r="W9" s="282"/>
      <c r="X9" s="282"/>
      <c r="Y9" s="282"/>
      <c r="Z9" s="282"/>
      <c r="AA9" s="282"/>
      <c r="AB9" s="282"/>
      <c r="AC9" s="282"/>
      <c r="AD9" s="282"/>
      <c r="AE9" s="282"/>
      <c r="AF9" s="282"/>
      <c r="AG9" s="282"/>
      <c r="AH9" s="282"/>
      <c r="AI9" s="282"/>
      <c r="AJ9" s="282"/>
      <c r="AK9" s="282"/>
      <c r="AL9" s="282"/>
      <c r="AM9" s="282"/>
      <c r="AN9" s="282"/>
      <c r="AO9" s="282"/>
      <c r="AP9" s="282"/>
      <c r="AQ9" s="282"/>
      <c r="AR9" s="282"/>
      <c r="AS9" s="282"/>
      <c r="AT9" s="282"/>
      <c r="AU9" s="282"/>
      <c r="AV9" s="282"/>
      <c r="AW9" s="282"/>
      <c r="AX9" s="282"/>
      <c r="AY9" s="282"/>
      <c r="AZ9" s="282"/>
      <c r="BA9" s="282"/>
      <c r="BB9" s="282"/>
      <c r="BC9" s="282"/>
      <c r="BD9" s="282"/>
      <c r="BE9" s="282"/>
      <c r="BF9" s="282"/>
      <c r="BG9" s="282"/>
      <c r="BH9" s="282"/>
    </row>
    <row r="10" spans="1:60" ht="24.95" customHeight="1" x14ac:dyDescent="0.2">
      <c r="A10" s="279" t="s">
        <v>364</v>
      </c>
      <c r="B10" s="275" t="s">
        <v>358</v>
      </c>
      <c r="C10" s="276" t="s">
        <v>357</v>
      </c>
      <c r="D10" s="276">
        <v>1</v>
      </c>
      <c r="F10" s="280"/>
      <c r="G10" s="281"/>
      <c r="H10" s="281"/>
      <c r="I10" s="281"/>
      <c r="J10" s="281"/>
      <c r="K10" s="281"/>
      <c r="L10" s="281"/>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t="s">
        <v>365</v>
      </c>
      <c r="AK10" s="281"/>
      <c r="AL10" s="281"/>
      <c r="AM10" s="281"/>
      <c r="AN10" s="281"/>
      <c r="AO10" s="281"/>
      <c r="AP10" s="281"/>
      <c r="AQ10" s="281"/>
      <c r="AR10" s="281"/>
      <c r="AS10" s="281"/>
      <c r="AT10" s="281" t="s">
        <v>366</v>
      </c>
      <c r="AU10" s="281"/>
      <c r="AV10" s="281"/>
      <c r="AW10" s="281"/>
      <c r="AX10" s="281"/>
      <c r="AY10" s="281"/>
      <c r="AZ10" s="281"/>
      <c r="BA10" s="281"/>
      <c r="BB10" s="281"/>
      <c r="BC10" s="281"/>
      <c r="BD10" s="281" t="s">
        <v>367</v>
      </c>
      <c r="BE10" s="281"/>
      <c r="BF10" s="281"/>
      <c r="BG10" s="281"/>
      <c r="BH10" s="281"/>
    </row>
    <row r="11" spans="1:60" ht="24.95" customHeight="1" x14ac:dyDescent="0.2">
      <c r="A11" s="279" t="s">
        <v>38</v>
      </c>
      <c r="B11" s="275" t="s">
        <v>368</v>
      </c>
      <c r="C11" s="276" t="s">
        <v>356</v>
      </c>
      <c r="D11" s="276">
        <v>2</v>
      </c>
      <c r="F11" s="280"/>
      <c r="G11" s="281"/>
      <c r="H11" s="281"/>
      <c r="I11" s="282"/>
      <c r="J11" s="281"/>
      <c r="K11" s="284" t="s">
        <v>368</v>
      </c>
      <c r="L11" s="281"/>
      <c r="M11" s="284" t="s">
        <v>369</v>
      </c>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1"/>
      <c r="BD11" s="281"/>
      <c r="BE11" s="281"/>
      <c r="BF11" s="281"/>
      <c r="BG11" s="281"/>
      <c r="BH11" s="281"/>
    </row>
    <row r="12" spans="1:60" ht="24.95" customHeight="1" x14ac:dyDescent="0.2">
      <c r="A12" s="279" t="s">
        <v>370</v>
      </c>
      <c r="B12" s="275" t="s">
        <v>369</v>
      </c>
      <c r="C12" s="276" t="s">
        <v>368</v>
      </c>
      <c r="D12" s="276">
        <v>3</v>
      </c>
      <c r="F12" s="280"/>
      <c r="G12" s="281"/>
      <c r="H12" s="281"/>
      <c r="I12" s="281"/>
      <c r="J12" s="281"/>
      <c r="K12" s="281"/>
      <c r="L12" s="281"/>
      <c r="M12" s="281"/>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1"/>
      <c r="BD12" s="281"/>
      <c r="BE12" s="281"/>
      <c r="BF12" s="281"/>
      <c r="BG12" s="281"/>
      <c r="BH12" s="281"/>
    </row>
    <row r="13" spans="1:60" ht="24.95" customHeight="1" thickBot="1" x14ac:dyDescent="0.25">
      <c r="A13" s="279" t="s">
        <v>371</v>
      </c>
      <c r="B13" s="275" t="s">
        <v>359</v>
      </c>
      <c r="C13" s="276" t="s">
        <v>372</v>
      </c>
      <c r="D13" s="276">
        <v>4</v>
      </c>
      <c r="F13" s="285"/>
      <c r="G13" s="286"/>
      <c r="H13" s="286"/>
      <c r="I13" s="286"/>
      <c r="J13" s="286"/>
      <c r="K13" s="286"/>
      <c r="L13" s="286"/>
      <c r="M13" s="286"/>
      <c r="N13" s="286"/>
      <c r="O13" s="286"/>
      <c r="P13" s="286"/>
      <c r="Q13" s="286"/>
      <c r="R13" s="286"/>
      <c r="S13" s="286"/>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row>
    <row r="14" spans="1:60" ht="13.5" thickBot="1" x14ac:dyDescent="0.25">
      <c r="A14" s="274" t="s">
        <v>373</v>
      </c>
      <c r="B14" s="275" t="s">
        <v>360</v>
      </c>
      <c r="C14" s="276" t="s">
        <v>359</v>
      </c>
      <c r="D14" s="276">
        <v>4</v>
      </c>
    </row>
    <row r="15" spans="1:60" x14ac:dyDescent="0.2">
      <c r="A15" s="279" t="s">
        <v>374</v>
      </c>
      <c r="B15" s="275" t="s">
        <v>361</v>
      </c>
      <c r="C15" s="276" t="s">
        <v>360</v>
      </c>
      <c r="D15" s="276">
        <v>7</v>
      </c>
      <c r="E15" s="264"/>
      <c r="F15" s="287" t="s">
        <v>375</v>
      </c>
      <c r="G15" s="288"/>
      <c r="H15" s="288"/>
      <c r="I15" s="288"/>
      <c r="J15" s="288"/>
      <c r="K15" s="288"/>
      <c r="L15" s="288"/>
      <c r="M15" s="288"/>
      <c r="N15" s="288"/>
      <c r="O15" s="288"/>
      <c r="P15" s="288"/>
      <c r="Q15" s="288"/>
      <c r="R15" s="289"/>
      <c r="S15" s="264"/>
      <c r="T15" s="264"/>
      <c r="U15" s="264"/>
    </row>
    <row r="16" spans="1:60" x14ac:dyDescent="0.2">
      <c r="A16" s="279" t="s">
        <v>376</v>
      </c>
      <c r="B16" s="275" t="s">
        <v>353</v>
      </c>
      <c r="C16" s="276" t="s">
        <v>359</v>
      </c>
      <c r="D16" s="276">
        <v>10</v>
      </c>
      <c r="E16" s="264"/>
      <c r="F16" s="290"/>
      <c r="G16" s="291"/>
      <c r="H16" s="291"/>
      <c r="I16" s="291"/>
      <c r="J16" s="291"/>
      <c r="K16" s="291"/>
      <c r="L16" s="291"/>
      <c r="M16" s="291"/>
      <c r="N16" s="291"/>
      <c r="O16" s="291"/>
      <c r="P16" s="291"/>
      <c r="Q16" s="291"/>
      <c r="R16" s="292"/>
      <c r="S16" s="264"/>
      <c r="T16" s="264"/>
      <c r="U16" s="264"/>
    </row>
    <row r="17" spans="1:60" x14ac:dyDescent="0.2">
      <c r="A17" s="279" t="s">
        <v>377</v>
      </c>
      <c r="B17" s="275" t="s">
        <v>362</v>
      </c>
      <c r="C17" s="276" t="s">
        <v>361</v>
      </c>
      <c r="D17" s="276">
        <v>5</v>
      </c>
      <c r="E17" s="264"/>
      <c r="F17" s="290" t="s">
        <v>378</v>
      </c>
      <c r="G17" s="291"/>
      <c r="H17" s="291"/>
      <c r="I17" s="291"/>
      <c r="J17" s="291"/>
      <c r="K17" s="291"/>
      <c r="L17" s="291"/>
      <c r="M17" s="291"/>
      <c r="N17" s="291"/>
      <c r="O17" s="291"/>
      <c r="P17" s="291"/>
      <c r="Q17" s="291"/>
      <c r="R17" s="292"/>
      <c r="S17" s="264"/>
      <c r="T17" s="264"/>
      <c r="U17" s="264"/>
    </row>
    <row r="18" spans="1:60" x14ac:dyDescent="0.2">
      <c r="A18" s="279" t="s">
        <v>379</v>
      </c>
      <c r="B18" s="275" t="s">
        <v>363</v>
      </c>
      <c r="C18" s="276" t="s">
        <v>380</v>
      </c>
      <c r="D18" s="276">
        <v>15</v>
      </c>
      <c r="E18" s="264"/>
      <c r="F18" s="290" t="s">
        <v>381</v>
      </c>
      <c r="G18" s="291"/>
      <c r="H18" s="291"/>
      <c r="I18" s="291"/>
      <c r="J18" s="291"/>
      <c r="K18" s="291"/>
      <c r="L18" s="291"/>
      <c r="M18" s="291"/>
      <c r="N18" s="291"/>
      <c r="O18" s="291"/>
      <c r="P18" s="291"/>
      <c r="Q18" s="291"/>
      <c r="R18" s="292"/>
      <c r="S18" s="264"/>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c r="AP18" s="264"/>
      <c r="AQ18" s="264"/>
      <c r="AR18" s="264"/>
      <c r="AS18" s="264"/>
      <c r="AT18" s="264"/>
      <c r="AU18" s="264"/>
      <c r="AV18" s="264"/>
      <c r="AW18" s="264"/>
      <c r="AX18" s="264"/>
      <c r="AY18" s="264"/>
      <c r="AZ18" s="264"/>
      <c r="BA18" s="264"/>
      <c r="BB18" s="264"/>
      <c r="BC18" s="264"/>
      <c r="BD18" s="264"/>
      <c r="BE18" s="264"/>
      <c r="BF18" s="264"/>
      <c r="BG18" s="264"/>
      <c r="BH18" s="264"/>
    </row>
    <row r="19" spans="1:60" x14ac:dyDescent="0.2">
      <c r="A19" s="274" t="s">
        <v>382</v>
      </c>
      <c r="B19" s="275" t="s">
        <v>365</v>
      </c>
      <c r="C19" s="276" t="s">
        <v>383</v>
      </c>
      <c r="D19" s="276">
        <v>10</v>
      </c>
      <c r="E19" s="264"/>
      <c r="F19" s="290"/>
      <c r="G19" s="291"/>
      <c r="H19" s="291"/>
      <c r="I19" s="291"/>
      <c r="J19" s="291"/>
      <c r="K19" s="291"/>
      <c r="L19" s="291"/>
      <c r="M19" s="291"/>
      <c r="N19" s="291"/>
      <c r="O19" s="291"/>
      <c r="P19" s="291"/>
      <c r="Q19" s="291"/>
      <c r="R19" s="292"/>
      <c r="S19" s="264"/>
      <c r="T19" s="264"/>
      <c r="U19" s="264"/>
      <c r="V19" s="264"/>
      <c r="W19" s="264"/>
      <c r="X19" s="264"/>
      <c r="Y19" s="264"/>
      <c r="Z19" s="264"/>
      <c r="AA19" s="264"/>
      <c r="AB19" s="264"/>
      <c r="AC19" s="264"/>
      <c r="AD19" s="264"/>
      <c r="AE19" s="264"/>
      <c r="AF19" s="264"/>
      <c r="AG19" s="264"/>
      <c r="AH19" s="264"/>
      <c r="AI19" s="264"/>
      <c r="AJ19" s="264"/>
      <c r="AK19" s="264"/>
      <c r="AL19" s="264"/>
      <c r="AM19" s="264"/>
      <c r="AN19" s="264"/>
      <c r="AO19" s="264"/>
      <c r="AP19" s="264"/>
      <c r="AQ19" s="264"/>
      <c r="AR19" s="264"/>
      <c r="AS19" s="264"/>
      <c r="AT19" s="264"/>
      <c r="AU19" s="264"/>
      <c r="AV19" s="264"/>
      <c r="AW19" s="264"/>
      <c r="AX19" s="264"/>
      <c r="AY19" s="264"/>
      <c r="AZ19" s="264"/>
      <c r="BA19" s="264"/>
      <c r="BB19" s="264"/>
      <c r="BC19" s="264"/>
      <c r="BD19" s="264"/>
      <c r="BE19" s="264"/>
      <c r="BF19" s="264"/>
      <c r="BG19" s="264"/>
      <c r="BH19" s="264"/>
    </row>
    <row r="20" spans="1:60" x14ac:dyDescent="0.2">
      <c r="A20" s="279" t="s">
        <v>384</v>
      </c>
      <c r="B20" s="275" t="s">
        <v>366</v>
      </c>
      <c r="C20" s="276" t="s">
        <v>385</v>
      </c>
      <c r="D20" s="276">
        <v>10</v>
      </c>
      <c r="E20" s="264"/>
      <c r="F20" s="290" t="s">
        <v>386</v>
      </c>
      <c r="G20" s="291"/>
      <c r="H20" s="291"/>
      <c r="I20" s="291"/>
      <c r="J20" s="291"/>
      <c r="K20" s="291"/>
      <c r="L20" s="291"/>
      <c r="M20" s="291"/>
      <c r="N20" s="291"/>
      <c r="O20" s="291"/>
      <c r="P20" s="291"/>
      <c r="Q20" s="291"/>
      <c r="R20" s="292"/>
      <c r="S20" s="264"/>
      <c r="T20" s="264"/>
      <c r="U20" s="264"/>
      <c r="V20" s="264"/>
      <c r="W20" s="264"/>
      <c r="X20" s="264"/>
      <c r="Y20" s="264"/>
      <c r="Z20" s="264"/>
      <c r="AA20" s="264"/>
      <c r="AB20" s="264"/>
      <c r="AC20" s="264"/>
      <c r="AD20" s="264"/>
      <c r="AE20" s="264"/>
      <c r="AF20" s="264"/>
      <c r="AG20" s="264"/>
      <c r="AH20" s="264"/>
      <c r="AI20" s="264"/>
      <c r="AJ20" s="264"/>
      <c r="AK20" s="264"/>
      <c r="AL20" s="264"/>
      <c r="AM20" s="264"/>
      <c r="AN20" s="264"/>
      <c r="AO20" s="264"/>
      <c r="AP20" s="264"/>
      <c r="AQ20" s="264"/>
      <c r="AR20" s="264"/>
      <c r="AS20" s="264"/>
      <c r="AT20" s="264"/>
      <c r="AU20" s="264"/>
      <c r="AV20" s="264"/>
      <c r="AW20" s="264"/>
      <c r="AX20" s="264"/>
      <c r="AY20" s="264"/>
      <c r="AZ20" s="264"/>
      <c r="BA20" s="264"/>
      <c r="BB20" s="264"/>
      <c r="BC20" s="264"/>
      <c r="BD20" s="264"/>
      <c r="BE20" s="264"/>
      <c r="BF20" s="264"/>
      <c r="BG20" s="264"/>
      <c r="BH20" s="264"/>
    </row>
    <row r="21" spans="1:60" x14ac:dyDescent="0.2">
      <c r="A21" s="279" t="s">
        <v>387</v>
      </c>
      <c r="B21" s="275" t="s">
        <v>367</v>
      </c>
      <c r="C21" s="276" t="s">
        <v>366</v>
      </c>
      <c r="D21" s="276">
        <v>5</v>
      </c>
      <c r="E21" s="264"/>
      <c r="F21" s="290" t="s">
        <v>388</v>
      </c>
      <c r="G21" s="291"/>
      <c r="H21" s="291"/>
      <c r="I21" s="291"/>
      <c r="J21" s="291"/>
      <c r="K21" s="291"/>
      <c r="L21" s="291"/>
      <c r="M21" s="291"/>
      <c r="N21" s="291"/>
      <c r="O21" s="291"/>
      <c r="P21" s="291"/>
      <c r="Q21" s="291"/>
      <c r="R21" s="292"/>
      <c r="S21" s="264"/>
      <c r="T21" s="264"/>
      <c r="U21" s="264"/>
      <c r="V21" s="264"/>
      <c r="W21" s="264"/>
      <c r="X21" s="264"/>
      <c r="Y21" s="264"/>
      <c r="Z21" s="264"/>
      <c r="AA21" s="264"/>
      <c r="AB21" s="264"/>
      <c r="AC21" s="264"/>
      <c r="AD21" s="264"/>
      <c r="AE21" s="264"/>
      <c r="AF21" s="264"/>
      <c r="AG21" s="264"/>
      <c r="AH21" s="264"/>
      <c r="AI21" s="264"/>
      <c r="AJ21" s="264"/>
      <c r="AK21" s="264"/>
      <c r="AL21" s="264"/>
      <c r="AM21" s="264"/>
      <c r="AN21" s="264"/>
      <c r="AO21" s="264"/>
      <c r="AP21" s="264"/>
      <c r="AQ21" s="264"/>
      <c r="AR21" s="264"/>
      <c r="AS21" s="264"/>
      <c r="AT21" s="264"/>
      <c r="AU21" s="264"/>
      <c r="AV21" s="264"/>
      <c r="AW21" s="264"/>
      <c r="AX21" s="264"/>
      <c r="AY21" s="264"/>
      <c r="AZ21" s="264"/>
      <c r="BA21" s="264"/>
      <c r="BB21" s="264"/>
      <c r="BC21" s="264"/>
      <c r="BD21" s="264"/>
      <c r="BE21" s="264"/>
      <c r="BF21" s="264"/>
      <c r="BG21" s="264"/>
      <c r="BH21" s="264"/>
    </row>
    <row r="22" spans="1:60" x14ac:dyDescent="0.2">
      <c r="B22" s="264"/>
      <c r="C22" s="264"/>
      <c r="D22" s="264"/>
      <c r="E22" s="264"/>
      <c r="F22" s="290"/>
      <c r="G22" s="291"/>
      <c r="H22" s="291"/>
      <c r="I22" s="291"/>
      <c r="J22" s="291"/>
      <c r="K22" s="291"/>
      <c r="L22" s="291"/>
      <c r="M22" s="291"/>
      <c r="N22" s="291"/>
      <c r="O22" s="291"/>
      <c r="P22" s="291"/>
      <c r="Q22" s="291"/>
      <c r="R22" s="292"/>
      <c r="S22" s="264"/>
      <c r="T22" s="264"/>
      <c r="U22" s="264"/>
      <c r="V22" s="264"/>
      <c r="W22" s="264"/>
      <c r="X22" s="264"/>
      <c r="Y22" s="264"/>
      <c r="Z22" s="264"/>
      <c r="AA22" s="264"/>
      <c r="AB22" s="264"/>
      <c r="AC22" s="264"/>
      <c r="AD22" s="264"/>
      <c r="AE22" s="264"/>
      <c r="AF22" s="264"/>
      <c r="AG22" s="264"/>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4"/>
      <c r="BD22" s="264"/>
      <c r="BE22" s="264"/>
      <c r="BF22" s="264"/>
      <c r="BG22" s="264"/>
      <c r="BH22" s="264"/>
    </row>
    <row r="23" spans="1:60" x14ac:dyDescent="0.2">
      <c r="B23" s="264"/>
      <c r="C23" s="264"/>
      <c r="D23" s="264"/>
      <c r="E23" s="264"/>
      <c r="F23" s="290" t="s">
        <v>389</v>
      </c>
      <c r="G23" s="291"/>
      <c r="H23" s="291"/>
      <c r="I23" s="291"/>
      <c r="J23" s="291"/>
      <c r="K23" s="291"/>
      <c r="L23" s="291"/>
      <c r="M23" s="291"/>
      <c r="N23" s="291"/>
      <c r="O23" s="291"/>
      <c r="P23" s="291"/>
      <c r="Q23" s="291"/>
      <c r="R23" s="292"/>
      <c r="S23" s="264"/>
      <c r="T23" s="264"/>
      <c r="U23" s="264"/>
      <c r="V23" s="264"/>
      <c r="W23" s="264"/>
      <c r="X23" s="264"/>
      <c r="Y23" s="264"/>
      <c r="Z23" s="264"/>
      <c r="AA23" s="264"/>
      <c r="AB23" s="264"/>
      <c r="AC23" s="264"/>
      <c r="AD23" s="264"/>
      <c r="AE23" s="264"/>
      <c r="AF23" s="264"/>
      <c r="AG23" s="264"/>
      <c r="AH23" s="264"/>
      <c r="AI23" s="264"/>
      <c r="AJ23" s="264"/>
      <c r="AK23" s="264"/>
      <c r="AL23" s="264"/>
      <c r="AM23" s="264"/>
      <c r="AN23" s="264"/>
      <c r="AO23" s="264"/>
      <c r="AP23" s="264"/>
      <c r="AQ23" s="264"/>
      <c r="AR23" s="264"/>
      <c r="AS23" s="264"/>
      <c r="AT23" s="264"/>
      <c r="AU23" s="264"/>
      <c r="AV23" s="264"/>
      <c r="AW23" s="264"/>
      <c r="AX23" s="264"/>
      <c r="AY23" s="264"/>
      <c r="AZ23" s="264"/>
      <c r="BA23" s="264"/>
      <c r="BB23" s="264"/>
      <c r="BC23" s="264"/>
      <c r="BD23" s="264"/>
      <c r="BE23" s="264"/>
      <c r="BF23" s="264"/>
      <c r="BG23" s="264"/>
      <c r="BH23" s="264"/>
    </row>
    <row r="24" spans="1:60" x14ac:dyDescent="0.2">
      <c r="B24" s="264"/>
      <c r="C24" s="264"/>
      <c r="D24" s="264"/>
      <c r="E24" s="264"/>
      <c r="F24" s="290" t="s">
        <v>390</v>
      </c>
      <c r="G24" s="291"/>
      <c r="H24" s="291"/>
      <c r="I24" s="291"/>
      <c r="J24" s="291"/>
      <c r="K24" s="291"/>
      <c r="L24" s="291"/>
      <c r="M24" s="291"/>
      <c r="N24" s="291"/>
      <c r="O24" s="291"/>
      <c r="P24" s="291"/>
      <c r="Q24" s="291"/>
      <c r="R24" s="292"/>
      <c r="S24" s="264"/>
      <c r="T24" s="264"/>
      <c r="U24" s="264"/>
      <c r="V24" s="264"/>
      <c r="W24" s="264"/>
      <c r="X24" s="264"/>
      <c r="Y24" s="264"/>
      <c r="Z24" s="264"/>
      <c r="AA24" s="264"/>
      <c r="AB24" s="264"/>
      <c r="AC24" s="264"/>
      <c r="AD24" s="264"/>
      <c r="AE24" s="264"/>
      <c r="AF24" s="264"/>
      <c r="AG24" s="264"/>
      <c r="AH24" s="264"/>
      <c r="AI24" s="264"/>
      <c r="AJ24" s="264"/>
      <c r="AK24" s="264"/>
      <c r="AL24" s="264"/>
      <c r="AM24" s="264"/>
      <c r="AN24" s="264"/>
      <c r="AO24" s="264"/>
      <c r="AP24" s="264"/>
      <c r="AQ24" s="264"/>
      <c r="AR24" s="264"/>
      <c r="AS24" s="264"/>
      <c r="AT24" s="264"/>
      <c r="AU24" s="264"/>
      <c r="AV24" s="264"/>
      <c r="AW24" s="264"/>
      <c r="AX24" s="264"/>
      <c r="AY24" s="264"/>
      <c r="AZ24" s="264"/>
      <c r="BA24" s="264"/>
      <c r="BB24" s="264"/>
      <c r="BC24" s="264"/>
      <c r="BD24" s="264"/>
      <c r="BE24" s="264"/>
      <c r="BF24" s="264"/>
      <c r="BG24" s="264"/>
      <c r="BH24" s="264"/>
    </row>
    <row r="25" spans="1:60" x14ac:dyDescent="0.2">
      <c r="B25" s="264"/>
      <c r="C25" s="264"/>
      <c r="D25" s="264"/>
      <c r="E25" s="264"/>
      <c r="F25" s="290" t="s">
        <v>391</v>
      </c>
      <c r="G25" s="291"/>
      <c r="H25" s="291"/>
      <c r="I25" s="291"/>
      <c r="J25" s="291"/>
      <c r="K25" s="291"/>
      <c r="L25" s="291"/>
      <c r="M25" s="291"/>
      <c r="N25" s="291"/>
      <c r="O25" s="291"/>
      <c r="P25" s="291"/>
      <c r="Q25" s="291"/>
      <c r="R25" s="292"/>
      <c r="S25" s="264"/>
      <c r="T25" s="264"/>
      <c r="U25" s="264"/>
      <c r="V25" s="264"/>
      <c r="W25" s="264"/>
      <c r="X25" s="264"/>
      <c r="Y25" s="264"/>
      <c r="Z25" s="264"/>
      <c r="AA25" s="264"/>
      <c r="AB25" s="264"/>
      <c r="AC25" s="264"/>
      <c r="AD25" s="264"/>
      <c r="AE25" s="264"/>
      <c r="AF25" s="264"/>
      <c r="AG25" s="264"/>
      <c r="AH25" s="264"/>
      <c r="AI25" s="264"/>
      <c r="AJ25" s="264"/>
      <c r="AK25" s="264"/>
      <c r="AL25" s="264"/>
      <c r="AM25" s="264"/>
      <c r="AN25" s="264"/>
      <c r="AO25" s="264"/>
      <c r="AP25" s="264"/>
      <c r="AQ25" s="264"/>
      <c r="AR25" s="264"/>
      <c r="AS25" s="264"/>
      <c r="AT25" s="264"/>
      <c r="AU25" s="264"/>
      <c r="AV25" s="264"/>
      <c r="AW25" s="264"/>
      <c r="AX25" s="264"/>
      <c r="AY25" s="264"/>
      <c r="AZ25" s="264"/>
      <c r="BA25" s="264"/>
      <c r="BB25" s="264"/>
      <c r="BC25" s="264"/>
      <c r="BD25" s="264"/>
      <c r="BE25" s="264"/>
      <c r="BF25" s="264"/>
      <c r="BG25" s="264"/>
      <c r="BH25" s="264"/>
    </row>
    <row r="26" spans="1:60" ht="13.5" thickBot="1" x14ac:dyDescent="0.25">
      <c r="B26" s="264"/>
      <c r="C26" s="264"/>
      <c r="D26" s="264"/>
      <c r="E26" s="264"/>
      <c r="F26" s="293" t="s">
        <v>392</v>
      </c>
      <c r="G26" s="294"/>
      <c r="H26" s="294"/>
      <c r="I26" s="294"/>
      <c r="J26" s="294"/>
      <c r="K26" s="294"/>
      <c r="L26" s="294"/>
      <c r="M26" s="294"/>
      <c r="N26" s="294"/>
      <c r="O26" s="294"/>
      <c r="P26" s="294"/>
      <c r="Q26" s="294"/>
      <c r="R26" s="295"/>
      <c r="S26" s="264"/>
      <c r="T26" s="264"/>
      <c r="U26" s="264"/>
      <c r="V26" s="264"/>
      <c r="W26" s="264"/>
      <c r="X26" s="264"/>
      <c r="Y26" s="264"/>
      <c r="Z26" s="264"/>
      <c r="AA26" s="264"/>
      <c r="AB26" s="264"/>
      <c r="AC26" s="264"/>
      <c r="AD26" s="264"/>
      <c r="AE26" s="264"/>
      <c r="AF26" s="264"/>
      <c r="AG26" s="264"/>
      <c r="AH26" s="264"/>
      <c r="AI26" s="264"/>
      <c r="AJ26" s="264"/>
      <c r="AK26" s="264"/>
      <c r="AL26" s="264"/>
      <c r="AM26" s="264"/>
      <c r="AN26" s="264"/>
      <c r="AO26" s="264"/>
      <c r="AP26" s="264"/>
      <c r="AQ26" s="264"/>
      <c r="AR26" s="264"/>
      <c r="AS26" s="264"/>
      <c r="AT26" s="264"/>
      <c r="AU26" s="264"/>
      <c r="AV26" s="264"/>
      <c r="AW26" s="264"/>
      <c r="AX26" s="264"/>
      <c r="AY26" s="264"/>
      <c r="AZ26" s="264"/>
      <c r="BA26" s="264"/>
      <c r="BB26" s="264"/>
      <c r="BC26" s="264"/>
      <c r="BD26" s="264"/>
      <c r="BE26" s="264"/>
      <c r="BF26" s="264"/>
      <c r="BG26" s="264"/>
      <c r="BH26" s="264"/>
    </row>
    <row r="27" spans="1:60" x14ac:dyDescent="0.2">
      <c r="B27" s="264"/>
      <c r="C27" s="264"/>
      <c r="D27" s="264"/>
      <c r="E27" s="264"/>
      <c r="F27" s="264"/>
      <c r="G27" s="264"/>
      <c r="H27" s="264"/>
      <c r="I27" s="264"/>
      <c r="J27" s="264"/>
      <c r="K27" s="264"/>
      <c r="L27" s="264"/>
      <c r="M27" s="264"/>
      <c r="N27" s="264"/>
      <c r="O27" s="264"/>
      <c r="P27" s="264"/>
      <c r="Q27" s="264"/>
      <c r="R27" s="264"/>
      <c r="S27" s="264"/>
      <c r="T27" s="264"/>
      <c r="U27" s="264"/>
      <c r="V27" s="264"/>
      <c r="W27" s="264"/>
      <c r="X27" s="264"/>
      <c r="Y27" s="264"/>
      <c r="Z27" s="264"/>
      <c r="AA27" s="264"/>
      <c r="AB27" s="264"/>
      <c r="AC27" s="264"/>
      <c r="AD27" s="264"/>
      <c r="AE27" s="264"/>
      <c r="AF27" s="264"/>
      <c r="AG27" s="264"/>
      <c r="AH27" s="264"/>
      <c r="AI27" s="264"/>
      <c r="AJ27" s="264"/>
      <c r="AK27" s="264"/>
      <c r="AL27" s="264"/>
      <c r="AM27" s="264"/>
      <c r="AN27" s="264"/>
      <c r="AO27" s="264"/>
      <c r="AP27" s="264"/>
      <c r="AQ27" s="264"/>
      <c r="AR27" s="264"/>
      <c r="AS27" s="264"/>
      <c r="AT27" s="264"/>
      <c r="AU27" s="264"/>
      <c r="AV27" s="264"/>
      <c r="AW27" s="264"/>
      <c r="AX27" s="264"/>
      <c r="AY27" s="264"/>
      <c r="AZ27" s="264"/>
      <c r="BA27" s="264"/>
      <c r="BB27" s="264"/>
      <c r="BC27" s="264"/>
      <c r="BD27" s="264"/>
      <c r="BE27" s="264"/>
      <c r="BF27" s="264"/>
      <c r="BG27" s="264"/>
      <c r="BH27" s="264"/>
    </row>
    <row r="28" spans="1:60" x14ac:dyDescent="0.2">
      <c r="B28" s="264"/>
      <c r="C28" s="264"/>
      <c r="D28" s="264"/>
      <c r="E28" s="264"/>
      <c r="F28" s="264"/>
      <c r="G28" s="264"/>
      <c r="H28" s="264"/>
      <c r="I28" s="264"/>
      <c r="J28" s="264"/>
      <c r="K28" s="264"/>
      <c r="L28" s="264"/>
      <c r="M28" s="264"/>
      <c r="N28" s="264"/>
      <c r="O28" s="264"/>
      <c r="P28" s="264"/>
      <c r="Q28" s="264"/>
      <c r="R28" s="264"/>
      <c r="S28" s="264"/>
      <c r="T28" s="264"/>
      <c r="U28" s="264"/>
      <c r="V28" s="264"/>
      <c r="W28" s="264"/>
      <c r="X28" s="264"/>
      <c r="Y28" s="264"/>
      <c r="Z28" s="264"/>
      <c r="AA28" s="264"/>
      <c r="AB28" s="264"/>
      <c r="AC28" s="264"/>
      <c r="AD28" s="264"/>
      <c r="AE28" s="264"/>
      <c r="AF28" s="264"/>
      <c r="AG28" s="264"/>
      <c r="AH28" s="264"/>
      <c r="AI28" s="264"/>
      <c r="AJ28" s="264"/>
      <c r="AK28" s="264"/>
      <c r="AL28" s="264"/>
      <c r="AM28" s="264"/>
      <c r="AN28" s="264"/>
      <c r="AO28" s="264"/>
      <c r="AP28" s="264"/>
      <c r="AQ28" s="264"/>
      <c r="AR28" s="264"/>
      <c r="AS28" s="264"/>
      <c r="AT28" s="264"/>
      <c r="AU28" s="264"/>
      <c r="AV28" s="264"/>
      <c r="AW28" s="264"/>
      <c r="AX28" s="264"/>
      <c r="AY28" s="264"/>
      <c r="AZ28" s="264"/>
      <c r="BA28" s="264"/>
      <c r="BB28" s="264"/>
      <c r="BC28" s="264"/>
      <c r="BD28" s="264"/>
      <c r="BE28" s="264"/>
      <c r="BF28" s="264"/>
      <c r="BG28" s="264"/>
      <c r="BH28" s="264"/>
    </row>
    <row r="29" spans="1:60" x14ac:dyDescent="0.2">
      <c r="B29" s="264"/>
      <c r="C29" s="264"/>
      <c r="D29" s="264"/>
      <c r="E29" s="264"/>
      <c r="F29" s="264"/>
      <c r="G29" s="264"/>
      <c r="H29" s="264"/>
      <c r="I29" s="264"/>
      <c r="J29" s="264"/>
      <c r="K29" s="264"/>
      <c r="L29" s="264"/>
      <c r="M29" s="264"/>
      <c r="N29" s="264"/>
      <c r="O29" s="264"/>
      <c r="P29" s="264"/>
      <c r="Q29" s="264"/>
      <c r="R29" s="264"/>
      <c r="S29" s="264"/>
      <c r="T29" s="264"/>
      <c r="U29" s="264"/>
      <c r="V29" s="264"/>
      <c r="W29" s="264"/>
      <c r="X29" s="264"/>
      <c r="Y29" s="264"/>
      <c r="Z29" s="264"/>
      <c r="AA29" s="264"/>
      <c r="AB29" s="264"/>
      <c r="AC29" s="264"/>
      <c r="AD29" s="264"/>
      <c r="AE29" s="264"/>
      <c r="AF29" s="264"/>
      <c r="AG29" s="264"/>
      <c r="AH29" s="264"/>
      <c r="AI29" s="264"/>
      <c r="AJ29" s="264"/>
      <c r="AK29" s="264"/>
      <c r="AL29" s="264"/>
      <c r="AM29" s="264"/>
      <c r="AN29" s="264"/>
      <c r="AO29" s="264"/>
      <c r="AP29" s="264"/>
      <c r="AQ29" s="264"/>
      <c r="AR29" s="264"/>
      <c r="AS29" s="264"/>
      <c r="AT29" s="264"/>
      <c r="AU29" s="264"/>
      <c r="AV29" s="264"/>
      <c r="AW29" s="264"/>
      <c r="AX29" s="264"/>
      <c r="AY29" s="264"/>
      <c r="AZ29" s="264"/>
      <c r="BA29" s="264"/>
      <c r="BB29" s="264"/>
      <c r="BC29" s="264"/>
      <c r="BD29" s="264"/>
      <c r="BE29" s="264"/>
      <c r="BF29" s="264"/>
      <c r="BG29" s="264"/>
      <c r="BH29" s="264"/>
    </row>
    <row r="30" spans="1:60" x14ac:dyDescent="0.2">
      <c r="B30" s="264"/>
      <c r="C30" s="264"/>
      <c r="D30" s="264"/>
      <c r="E30" s="264"/>
      <c r="F30" s="264"/>
      <c r="G30" s="264"/>
      <c r="H30" s="264"/>
      <c r="I30" s="264"/>
      <c r="J30" s="264"/>
      <c r="K30" s="264"/>
      <c r="L30" s="264"/>
      <c r="M30" s="264"/>
      <c r="N30" s="264"/>
      <c r="O30" s="264"/>
      <c r="P30" s="264"/>
      <c r="Q30" s="264"/>
      <c r="R30" s="264"/>
      <c r="S30" s="264"/>
      <c r="T30" s="264"/>
      <c r="U30" s="264"/>
      <c r="V30" s="264"/>
      <c r="W30" s="264"/>
      <c r="X30" s="264"/>
      <c r="Y30" s="264"/>
      <c r="Z30" s="264"/>
      <c r="AA30" s="264"/>
      <c r="AB30" s="264"/>
      <c r="AC30" s="264"/>
      <c r="AD30" s="264"/>
      <c r="AE30" s="264"/>
      <c r="AF30" s="264"/>
      <c r="AG30" s="264"/>
      <c r="AH30" s="264"/>
      <c r="AI30" s="264"/>
      <c r="AJ30" s="264"/>
      <c r="AK30" s="264"/>
      <c r="AL30" s="264"/>
      <c r="AM30" s="264"/>
      <c r="AN30" s="264"/>
      <c r="AO30" s="264"/>
      <c r="AP30" s="264"/>
      <c r="AQ30" s="264"/>
      <c r="AR30" s="264"/>
      <c r="AS30" s="264"/>
      <c r="AT30" s="264"/>
      <c r="AU30" s="264"/>
      <c r="AV30" s="264"/>
      <c r="AW30" s="264"/>
      <c r="AX30" s="264"/>
      <c r="AY30" s="264"/>
      <c r="AZ30" s="264"/>
      <c r="BA30" s="264"/>
      <c r="BB30" s="264"/>
      <c r="BC30" s="264"/>
      <c r="BD30" s="264"/>
      <c r="BE30" s="264"/>
      <c r="BF30" s="264"/>
      <c r="BG30" s="264"/>
      <c r="BH30" s="264"/>
    </row>
  </sheetData>
  <mergeCells count="1">
    <mergeCell ref="F4:BH4"/>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391B-0557-4996-A9DA-30094195B86F}">
  <dimension ref="A1:AP31"/>
  <sheetViews>
    <sheetView zoomScale="70" zoomScaleNormal="70" workbookViewId="0">
      <selection activeCell="J14" sqref="J14"/>
    </sheetView>
  </sheetViews>
  <sheetFormatPr defaultRowHeight="12.75" x14ac:dyDescent="0.2"/>
  <cols>
    <col min="1" max="1" width="36.7109375" style="218" customWidth="1"/>
    <col min="2" max="2" width="9.140625" style="218"/>
    <col min="3" max="3" width="13.140625" style="218" bestFit="1" customWidth="1"/>
    <col min="4" max="5" width="9.140625" style="218"/>
    <col min="6" max="7" width="9.140625" style="218" customWidth="1"/>
    <col min="8" max="10" width="9.140625" style="218"/>
    <col min="11" max="28" width="9.140625" style="218" customWidth="1"/>
    <col min="29" max="38" width="9.140625" style="218"/>
    <col min="39" max="40" width="4.85546875" style="218" customWidth="1"/>
    <col min="41" max="16384" width="9.140625" style="218"/>
  </cols>
  <sheetData>
    <row r="1" spans="1:42" ht="23.25" x14ac:dyDescent="0.35">
      <c r="A1" s="263" t="s">
        <v>345</v>
      </c>
      <c r="B1" s="263"/>
      <c r="C1" s="264"/>
      <c r="D1" s="264"/>
      <c r="E1" s="264"/>
      <c r="F1" s="264"/>
      <c r="G1" s="296" t="s">
        <v>393</v>
      </c>
      <c r="H1" s="297"/>
      <c r="I1" s="298"/>
      <c r="J1" s="299" t="s">
        <v>394</v>
      </c>
      <c r="K1" s="297"/>
      <c r="L1" s="298"/>
      <c r="M1" s="264"/>
      <c r="N1" s="264"/>
      <c r="O1" s="264"/>
      <c r="P1" s="264"/>
      <c r="Q1" s="264"/>
      <c r="R1" s="264"/>
      <c r="S1" s="264"/>
      <c r="T1" s="264"/>
      <c r="U1" s="264"/>
      <c r="V1" s="264"/>
      <c r="W1" s="264"/>
      <c r="X1" s="264"/>
      <c r="Y1" s="264"/>
      <c r="Z1" s="264"/>
      <c r="AA1" s="264"/>
      <c r="AB1" s="264"/>
      <c r="AC1" s="264"/>
      <c r="AD1" s="264"/>
      <c r="AE1" s="264"/>
      <c r="AF1" s="264"/>
      <c r="AG1" s="264"/>
      <c r="AH1" s="264"/>
      <c r="AI1" s="264"/>
      <c r="AJ1" s="264"/>
      <c r="AK1" s="264"/>
      <c r="AL1" s="264"/>
    </row>
    <row r="2" spans="1:42" ht="13.5" thickBot="1" x14ac:dyDescent="0.25">
      <c r="B2" s="264"/>
      <c r="C2" s="264"/>
      <c r="D2" s="264"/>
      <c r="E2" s="264"/>
      <c r="F2" s="264"/>
      <c r="G2" s="300" t="s">
        <v>395</v>
      </c>
      <c r="H2" s="264"/>
      <c r="I2" s="301"/>
      <c r="J2" s="302" t="s">
        <v>396</v>
      </c>
      <c r="K2" s="264"/>
      <c r="L2" s="301"/>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row>
    <row r="3" spans="1:42" ht="15.75" thickBot="1" x14ac:dyDescent="0.25">
      <c r="B3" s="266" t="s">
        <v>348</v>
      </c>
      <c r="C3" s="264"/>
      <c r="D3" s="264"/>
      <c r="E3" s="264"/>
      <c r="F3" s="264"/>
      <c r="G3" s="296" t="s">
        <v>397</v>
      </c>
      <c r="H3" s="297"/>
      <c r="I3" s="298"/>
      <c r="J3" s="303">
        <v>0</v>
      </c>
      <c r="K3" s="304" t="s">
        <v>398</v>
      </c>
      <c r="L3" s="298"/>
      <c r="M3" s="264"/>
      <c r="N3" s="264"/>
      <c r="O3" s="264"/>
      <c r="P3" s="264"/>
      <c r="Q3" s="264"/>
      <c r="R3" s="264"/>
      <c r="S3" s="264"/>
      <c r="T3" s="264"/>
      <c r="U3" s="264"/>
      <c r="V3" s="264"/>
      <c r="W3" s="264"/>
      <c r="X3" s="264"/>
      <c r="Y3" s="264"/>
      <c r="Z3" s="264"/>
      <c r="AA3" s="264"/>
      <c r="AB3" s="264"/>
      <c r="AC3" s="264"/>
      <c r="AD3" s="264"/>
      <c r="AE3" s="264"/>
      <c r="AF3" s="264"/>
      <c r="AG3" s="264"/>
      <c r="AH3" s="264"/>
      <c r="AI3" s="264"/>
      <c r="AJ3" s="264"/>
      <c r="AK3" s="264"/>
      <c r="AL3" s="264"/>
    </row>
    <row r="4" spans="1:42" ht="13.5" thickBot="1" x14ac:dyDescent="0.25">
      <c r="G4" s="305" t="s">
        <v>399</v>
      </c>
      <c r="H4" s="306"/>
      <c r="I4" s="307"/>
      <c r="J4" s="306"/>
      <c r="K4" s="306"/>
      <c r="L4" s="307"/>
      <c r="M4" s="264"/>
      <c r="N4" s="264"/>
      <c r="O4" s="264"/>
      <c r="P4" s="264"/>
      <c r="Q4" s="264"/>
      <c r="R4" s="264"/>
    </row>
    <row r="5" spans="1:42" ht="13.5" thickBot="1" x14ac:dyDescent="0.25">
      <c r="E5" s="264"/>
      <c r="G5" s="302"/>
      <c r="H5" s="264"/>
    </row>
    <row r="6" spans="1:42" ht="13.5" thickBot="1" x14ac:dyDescent="0.25">
      <c r="A6" s="270" t="s">
        <v>400</v>
      </c>
      <c r="B6" s="270" t="s">
        <v>247</v>
      </c>
      <c r="C6" s="270" t="s">
        <v>3</v>
      </c>
      <c r="D6" s="270" t="s">
        <v>351</v>
      </c>
      <c r="E6" s="264"/>
      <c r="F6" s="308" t="s">
        <v>401</v>
      </c>
      <c r="G6" s="309"/>
      <c r="H6" s="264"/>
    </row>
    <row r="7" spans="1:42" ht="15" customHeight="1" x14ac:dyDescent="0.2">
      <c r="A7" s="274" t="s">
        <v>17</v>
      </c>
      <c r="B7" s="275" t="s">
        <v>352</v>
      </c>
      <c r="C7" s="276" t="s">
        <v>15</v>
      </c>
      <c r="D7" s="276">
        <v>2</v>
      </c>
      <c r="E7" s="264"/>
      <c r="F7" s="310" t="s">
        <v>402</v>
      </c>
      <c r="G7" s="311" t="s">
        <v>403</v>
      </c>
      <c r="H7" s="264"/>
    </row>
    <row r="8" spans="1:42" ht="15" customHeight="1" thickBot="1" x14ac:dyDescent="0.25">
      <c r="A8" s="279" t="s">
        <v>354</v>
      </c>
      <c r="B8" s="275" t="s">
        <v>355</v>
      </c>
      <c r="C8" s="276" t="s">
        <v>352</v>
      </c>
      <c r="D8" s="276">
        <v>1</v>
      </c>
      <c r="E8" s="264"/>
      <c r="F8" s="312" t="s">
        <v>404</v>
      </c>
      <c r="G8" s="313" t="s">
        <v>405</v>
      </c>
      <c r="H8" s="264"/>
    </row>
    <row r="9" spans="1:42" ht="15" customHeight="1" thickBot="1" x14ac:dyDescent="0.25">
      <c r="A9" s="279" t="s">
        <v>23</v>
      </c>
      <c r="B9" s="275" t="s">
        <v>356</v>
      </c>
      <c r="C9" s="276" t="s">
        <v>355</v>
      </c>
      <c r="D9" s="276">
        <v>2</v>
      </c>
      <c r="E9" s="264"/>
      <c r="F9" s="312" t="s">
        <v>406</v>
      </c>
      <c r="G9" s="313" t="s">
        <v>407</v>
      </c>
      <c r="H9" s="264"/>
      <c r="AH9" s="314" t="s">
        <v>365</v>
      </c>
      <c r="AI9" s="315">
        <v>10</v>
      </c>
    </row>
    <row r="10" spans="1:42" ht="15" customHeight="1" thickBot="1" x14ac:dyDescent="0.25">
      <c r="A10" s="279" t="s">
        <v>29</v>
      </c>
      <c r="B10" s="275" t="s">
        <v>357</v>
      </c>
      <c r="C10" s="276" t="s">
        <v>356</v>
      </c>
      <c r="D10" s="276">
        <v>1</v>
      </c>
      <c r="E10" s="264"/>
      <c r="F10" s="316" t="s">
        <v>408</v>
      </c>
      <c r="G10" s="317" t="s">
        <v>409</v>
      </c>
      <c r="H10" s="264"/>
      <c r="AH10" s="318">
        <f>AF16</f>
        <v>30</v>
      </c>
      <c r="AI10" s="319">
        <f>AH10+AI9</f>
        <v>40</v>
      </c>
    </row>
    <row r="11" spans="1:42" ht="15" customHeight="1" x14ac:dyDescent="0.2">
      <c r="A11" s="279" t="s">
        <v>364</v>
      </c>
      <c r="B11" s="275" t="s">
        <v>358</v>
      </c>
      <c r="C11" s="276" t="s">
        <v>357</v>
      </c>
      <c r="D11" s="276">
        <v>1</v>
      </c>
      <c r="E11" s="264"/>
      <c r="F11" s="264"/>
      <c r="G11" s="264"/>
      <c r="H11" s="264"/>
      <c r="I11" s="264"/>
      <c r="J11" s="264"/>
      <c r="K11" s="264"/>
      <c r="L11" s="264"/>
      <c r="M11" s="264"/>
      <c r="N11" s="264"/>
      <c r="AH11" s="320">
        <f>AI11-AI9</f>
        <v>35</v>
      </c>
      <c r="AI11" s="321">
        <f>AK17</f>
        <v>45</v>
      </c>
    </row>
    <row r="12" spans="1:42" ht="15" customHeight="1" thickBot="1" x14ac:dyDescent="0.25">
      <c r="A12" s="279" t="s">
        <v>38</v>
      </c>
      <c r="B12" s="275" t="s">
        <v>368</v>
      </c>
      <c r="C12" s="276" t="s">
        <v>356</v>
      </c>
      <c r="D12" s="276">
        <v>2</v>
      </c>
      <c r="E12" s="264"/>
      <c r="F12" s="264"/>
      <c r="G12" s="264"/>
      <c r="H12" s="264"/>
      <c r="I12" s="264"/>
      <c r="J12" s="264"/>
      <c r="K12" s="264"/>
      <c r="L12" s="264"/>
      <c r="M12" s="264"/>
      <c r="N12" s="264"/>
      <c r="O12" s="264"/>
      <c r="P12" s="264"/>
      <c r="Q12" s="264"/>
      <c r="R12" s="264"/>
      <c r="S12" s="264"/>
      <c r="AH12" s="303">
        <f>AH10-AH11</f>
        <v>-5</v>
      </c>
      <c r="AI12" s="303">
        <f>AI10-AI11</f>
        <v>-5</v>
      </c>
    </row>
    <row r="13" spans="1:42" ht="15" customHeight="1" thickBot="1" x14ac:dyDescent="0.25">
      <c r="A13" s="279" t="s">
        <v>370</v>
      </c>
      <c r="B13" s="275" t="s">
        <v>369</v>
      </c>
      <c r="C13" s="276" t="s">
        <v>368</v>
      </c>
      <c r="D13" s="276">
        <v>3</v>
      </c>
      <c r="E13" s="264"/>
      <c r="F13" s="322" t="s">
        <v>352</v>
      </c>
      <c r="G13" s="323">
        <v>2</v>
      </c>
      <c r="H13" s="264"/>
      <c r="I13" s="314" t="s">
        <v>355</v>
      </c>
      <c r="J13" s="315">
        <v>1</v>
      </c>
      <c r="K13" s="264"/>
      <c r="L13" s="314" t="s">
        <v>356</v>
      </c>
      <c r="M13" s="315">
        <v>2</v>
      </c>
      <c r="O13" s="314" t="s">
        <v>357</v>
      </c>
      <c r="P13" s="315">
        <v>1</v>
      </c>
      <c r="R13" s="314" t="s">
        <v>358</v>
      </c>
      <c r="S13" s="315">
        <v>1</v>
      </c>
    </row>
    <row r="14" spans="1:42" ht="15" customHeight="1" thickBot="1" x14ac:dyDescent="0.25">
      <c r="A14" s="279" t="s">
        <v>371</v>
      </c>
      <c r="B14" s="275" t="s">
        <v>359</v>
      </c>
      <c r="C14" s="276" t="s">
        <v>372</v>
      </c>
      <c r="D14" s="276">
        <v>4</v>
      </c>
      <c r="E14" s="264"/>
      <c r="F14" s="318">
        <v>0</v>
      </c>
      <c r="G14" s="319">
        <v>2</v>
      </c>
      <c r="H14" s="264"/>
      <c r="I14" s="318">
        <f>G14</f>
        <v>2</v>
      </c>
      <c r="J14" s="319">
        <f>I14+J13</f>
        <v>3</v>
      </c>
      <c r="K14" s="264"/>
      <c r="L14" s="318">
        <f>J14</f>
        <v>3</v>
      </c>
      <c r="M14" s="319">
        <f>L14+M13</f>
        <v>5</v>
      </c>
      <c r="O14" s="318">
        <f>M14</f>
        <v>5</v>
      </c>
      <c r="P14" s="319">
        <f>O14+P13</f>
        <v>6</v>
      </c>
      <c r="R14" s="318">
        <f>P14</f>
        <v>6</v>
      </c>
      <c r="S14" s="319">
        <f>R14+S13</f>
        <v>7</v>
      </c>
    </row>
    <row r="15" spans="1:42" ht="13.5" thickBot="1" x14ac:dyDescent="0.25">
      <c r="A15" s="274" t="s">
        <v>373</v>
      </c>
      <c r="B15" s="275" t="s">
        <v>360</v>
      </c>
      <c r="C15" s="276" t="s">
        <v>359</v>
      </c>
      <c r="D15" s="276">
        <v>4</v>
      </c>
      <c r="E15" s="264"/>
      <c r="F15" s="320">
        <f>G13-G15</f>
        <v>6</v>
      </c>
      <c r="G15" s="321">
        <f>MIN(AO17,I15,AK17)</f>
        <v>-4</v>
      </c>
      <c r="H15" s="264"/>
      <c r="I15" s="320">
        <f>J15-J13</f>
        <v>-4</v>
      </c>
      <c r="J15" s="321">
        <f>L15</f>
        <v>-3</v>
      </c>
      <c r="K15" s="264"/>
      <c r="L15" s="320">
        <f>M13-M15</f>
        <v>-3</v>
      </c>
      <c r="M15" s="321">
        <f>MIN(O21,O15)</f>
        <v>5</v>
      </c>
      <c r="O15" s="320">
        <f>P15-P13</f>
        <v>8</v>
      </c>
      <c r="P15" s="321">
        <f>R15</f>
        <v>9</v>
      </c>
      <c r="R15" s="320">
        <f>S15-S13</f>
        <v>9</v>
      </c>
      <c r="S15" s="321">
        <f>U17</f>
        <v>10</v>
      </c>
      <c r="U15" s="314" t="s">
        <v>359</v>
      </c>
      <c r="V15" s="315">
        <v>4</v>
      </c>
      <c r="X15" s="314" t="s">
        <v>360</v>
      </c>
      <c r="Y15" s="315">
        <v>4</v>
      </c>
      <c r="AA15" s="314" t="s">
        <v>361</v>
      </c>
      <c r="AB15" s="315">
        <v>7</v>
      </c>
      <c r="AE15" s="314" t="s">
        <v>362</v>
      </c>
      <c r="AF15" s="315">
        <v>5</v>
      </c>
      <c r="AK15" s="314" t="s">
        <v>366</v>
      </c>
      <c r="AL15" s="323">
        <v>10</v>
      </c>
      <c r="AO15" s="314" t="s">
        <v>367</v>
      </c>
      <c r="AP15" s="323">
        <v>5</v>
      </c>
    </row>
    <row r="16" spans="1:42" ht="13.5" thickBot="1" x14ac:dyDescent="0.25">
      <c r="A16" s="279" t="s">
        <v>374</v>
      </c>
      <c r="B16" s="275" t="s">
        <v>361</v>
      </c>
      <c r="C16" s="276" t="s">
        <v>360</v>
      </c>
      <c r="D16" s="276">
        <v>7</v>
      </c>
      <c r="E16" s="264"/>
      <c r="F16" s="303">
        <f>F15-F14</f>
        <v>6</v>
      </c>
      <c r="G16" s="303">
        <f>G14-G15</f>
        <v>6</v>
      </c>
      <c r="H16" s="264"/>
      <c r="I16" s="303">
        <f>I14-I15</f>
        <v>6</v>
      </c>
      <c r="J16" s="303">
        <f>J14-J15</f>
        <v>6</v>
      </c>
      <c r="K16" s="264"/>
      <c r="L16" s="303">
        <f>L14-L15</f>
        <v>6</v>
      </c>
      <c r="M16" s="303">
        <f>M14-M15</f>
        <v>0</v>
      </c>
      <c r="O16" s="303">
        <f>O14-O15</f>
        <v>-3</v>
      </c>
      <c r="P16" s="303">
        <f>P14-P15</f>
        <v>-3</v>
      </c>
      <c r="R16" s="303">
        <f>R14-R15</f>
        <v>-3</v>
      </c>
      <c r="S16" s="303">
        <f>S14-S15</f>
        <v>-3</v>
      </c>
      <c r="T16" s="264"/>
      <c r="U16" s="318">
        <f>MAX(S14,S20)</f>
        <v>10</v>
      </c>
      <c r="V16" s="319">
        <f>U16+V15</f>
        <v>14</v>
      </c>
      <c r="W16" s="264"/>
      <c r="X16" s="318">
        <f>V16</f>
        <v>14</v>
      </c>
      <c r="Y16" s="319">
        <f>X16+Y15</f>
        <v>18</v>
      </c>
      <c r="AA16" s="318">
        <f>Y16</f>
        <v>18</v>
      </c>
      <c r="AB16" s="319">
        <f>AA16+AB15</f>
        <v>25</v>
      </c>
      <c r="AE16" s="318">
        <f>AB16</f>
        <v>25</v>
      </c>
      <c r="AF16" s="319">
        <f>AE16+AF15</f>
        <v>30</v>
      </c>
      <c r="AK16" s="318">
        <f>MAX(AI10,AI23)</f>
        <v>45</v>
      </c>
      <c r="AL16" s="319">
        <f>AK16+AL15</f>
        <v>55</v>
      </c>
      <c r="AM16" s="264"/>
      <c r="AN16" s="264"/>
      <c r="AO16" s="318">
        <f>AL16</f>
        <v>55</v>
      </c>
      <c r="AP16" s="319">
        <f>AO16+AP15</f>
        <v>60</v>
      </c>
    </row>
    <row r="17" spans="1:42" x14ac:dyDescent="0.2">
      <c r="A17" s="279" t="s">
        <v>376</v>
      </c>
      <c r="B17" s="275" t="s">
        <v>353</v>
      </c>
      <c r="C17" s="276" t="s">
        <v>359</v>
      </c>
      <c r="D17" s="276">
        <v>10</v>
      </c>
      <c r="E17" s="264"/>
      <c r="F17" s="264"/>
      <c r="G17" s="264"/>
      <c r="H17" s="264"/>
      <c r="I17" s="264"/>
      <c r="J17" s="264"/>
      <c r="K17" s="264"/>
      <c r="L17" s="264"/>
      <c r="M17" s="264"/>
      <c r="N17" s="264"/>
      <c r="O17" s="264"/>
      <c r="P17" s="264"/>
      <c r="Q17" s="264"/>
      <c r="R17" s="264"/>
      <c r="S17" s="264"/>
      <c r="T17" s="264"/>
      <c r="U17" s="320">
        <f>V17-V15</f>
        <v>10</v>
      </c>
      <c r="V17" s="321">
        <f>MIN(X17,X24)</f>
        <v>14</v>
      </c>
      <c r="W17" s="264"/>
      <c r="X17" s="320">
        <f>Y17-Y15</f>
        <v>14</v>
      </c>
      <c r="Y17" s="321">
        <f>AA17</f>
        <v>18</v>
      </c>
      <c r="AA17" s="320">
        <f>AB17-AB15</f>
        <v>18</v>
      </c>
      <c r="AB17" s="321">
        <f>MIN(AE17,AH11)</f>
        <v>25</v>
      </c>
      <c r="AE17" s="320">
        <f>AF17-AF15</f>
        <v>25</v>
      </c>
      <c r="AF17" s="321">
        <f>MIN(AH24,AH11)</f>
        <v>30</v>
      </c>
      <c r="AK17" s="320">
        <f>AL17-AL15</f>
        <v>45</v>
      </c>
      <c r="AL17" s="321">
        <f>AO17</f>
        <v>55</v>
      </c>
      <c r="AM17" s="264"/>
      <c r="AN17" s="264"/>
      <c r="AO17" s="320">
        <f>AP17-AP15</f>
        <v>55</v>
      </c>
      <c r="AP17" s="321">
        <f>AP16</f>
        <v>60</v>
      </c>
    </row>
    <row r="18" spans="1:42" ht="13.5" thickBot="1" x14ac:dyDescent="0.25">
      <c r="A18" s="279" t="s">
        <v>377</v>
      </c>
      <c r="B18" s="275" t="s">
        <v>362</v>
      </c>
      <c r="C18" s="276" t="s">
        <v>361</v>
      </c>
      <c r="D18" s="276">
        <v>5</v>
      </c>
      <c r="E18" s="264"/>
      <c r="F18" s="264"/>
      <c r="G18" s="264"/>
      <c r="H18" s="264"/>
      <c r="I18" s="264"/>
      <c r="J18" s="264"/>
      <c r="K18" s="264"/>
      <c r="L18" s="264"/>
      <c r="M18" s="264"/>
      <c r="N18" s="264"/>
      <c r="O18" s="264"/>
      <c r="P18" s="264"/>
      <c r="Q18" s="264"/>
      <c r="R18" s="264"/>
      <c r="S18" s="264"/>
      <c r="T18" s="264"/>
      <c r="U18" s="303">
        <f>U16-U17</f>
        <v>0</v>
      </c>
      <c r="V18" s="303">
        <f>V16-V17</f>
        <v>0</v>
      </c>
      <c r="W18" s="264"/>
      <c r="X18" s="303">
        <f>X16-X17</f>
        <v>0</v>
      </c>
      <c r="Y18" s="303">
        <f>Y16-Y17</f>
        <v>0</v>
      </c>
      <c r="AA18" s="303">
        <f>AA16-AA17</f>
        <v>0</v>
      </c>
      <c r="AB18" s="303">
        <f>AB16-AB17</f>
        <v>0</v>
      </c>
      <c r="AE18" s="303">
        <f>AE16-AE17</f>
        <v>0</v>
      </c>
      <c r="AF18" s="303">
        <f>AF16-AF17</f>
        <v>0</v>
      </c>
      <c r="AK18" s="303">
        <f>AK17-AK16</f>
        <v>0</v>
      </c>
      <c r="AL18" s="303">
        <f>AL16-AL17</f>
        <v>0</v>
      </c>
      <c r="AM18" s="264"/>
      <c r="AN18" s="264"/>
      <c r="AO18" s="303">
        <f>AO16-AO17</f>
        <v>0</v>
      </c>
      <c r="AP18" s="303">
        <f>AP16-AP17</f>
        <v>0</v>
      </c>
    </row>
    <row r="19" spans="1:42" ht="13.5" thickBot="1" x14ac:dyDescent="0.25">
      <c r="A19" s="279" t="s">
        <v>379</v>
      </c>
      <c r="B19" s="275" t="s">
        <v>363</v>
      </c>
      <c r="C19" s="276" t="s">
        <v>380</v>
      </c>
      <c r="D19" s="276">
        <v>15</v>
      </c>
      <c r="E19" s="264"/>
      <c r="F19" s="264"/>
      <c r="G19" s="264"/>
      <c r="H19" s="264"/>
      <c r="O19" s="314" t="s">
        <v>368</v>
      </c>
      <c r="P19" s="315">
        <v>2</v>
      </c>
      <c r="Q19" s="264"/>
      <c r="R19" s="314" t="s">
        <v>369</v>
      </c>
      <c r="S19" s="315">
        <v>3</v>
      </c>
      <c r="T19" s="264"/>
      <c r="U19" s="264"/>
      <c r="V19" s="264"/>
      <c r="W19" s="264"/>
      <c r="X19" s="264"/>
      <c r="Y19" s="264"/>
      <c r="AA19" s="264"/>
      <c r="AB19" s="264"/>
      <c r="AC19" s="264"/>
      <c r="AD19" s="264"/>
      <c r="AE19" s="264"/>
      <c r="AF19" s="264"/>
      <c r="AH19" s="264"/>
      <c r="AI19" s="264"/>
      <c r="AJ19" s="264"/>
      <c r="AK19" s="264"/>
      <c r="AL19" s="264"/>
      <c r="AM19" s="264"/>
      <c r="AN19" s="264"/>
      <c r="AO19" s="264"/>
      <c r="AP19" s="264"/>
    </row>
    <row r="20" spans="1:42" x14ac:dyDescent="0.2">
      <c r="A20" s="274" t="s">
        <v>382</v>
      </c>
      <c r="B20" s="275" t="s">
        <v>365</v>
      </c>
      <c r="C20" s="276" t="s">
        <v>383</v>
      </c>
      <c r="D20" s="276">
        <v>10</v>
      </c>
      <c r="E20" s="264"/>
      <c r="F20" s="264"/>
      <c r="G20" s="264"/>
      <c r="H20" s="264"/>
      <c r="K20" s="264"/>
      <c r="L20" s="264"/>
      <c r="O20" s="318">
        <f>M14</f>
        <v>5</v>
      </c>
      <c r="P20" s="319">
        <f>O20+P19</f>
        <v>7</v>
      </c>
      <c r="Q20" s="264"/>
      <c r="R20" s="318">
        <f>P20</f>
        <v>7</v>
      </c>
      <c r="S20" s="319">
        <f>R20+S19</f>
        <v>10</v>
      </c>
      <c r="T20" s="264"/>
      <c r="U20" s="264"/>
      <c r="V20" s="264"/>
      <c r="W20" s="264"/>
      <c r="X20" s="264"/>
      <c r="Y20" s="264"/>
      <c r="Z20" s="264"/>
      <c r="AA20" s="264"/>
      <c r="AB20" s="264"/>
      <c r="AC20" s="264"/>
      <c r="AD20" s="264"/>
      <c r="AE20" s="264"/>
      <c r="AF20" s="264"/>
      <c r="AH20" s="264"/>
      <c r="AI20" s="264"/>
      <c r="AJ20" s="264"/>
      <c r="AK20" s="264"/>
      <c r="AL20" s="264"/>
      <c r="AM20" s="264"/>
      <c r="AN20" s="264"/>
      <c r="AO20" s="264"/>
      <c r="AP20" s="264"/>
    </row>
    <row r="21" spans="1:42" ht="13.5" thickBot="1" x14ac:dyDescent="0.25">
      <c r="A21" s="279" t="s">
        <v>384</v>
      </c>
      <c r="B21" s="275" t="s">
        <v>366</v>
      </c>
      <c r="C21" s="276" t="s">
        <v>385</v>
      </c>
      <c r="D21" s="276">
        <v>10</v>
      </c>
      <c r="E21" s="264"/>
      <c r="F21" s="264"/>
      <c r="G21" s="264"/>
      <c r="H21" s="264"/>
      <c r="K21" s="264"/>
      <c r="L21" s="264"/>
      <c r="O21" s="320">
        <f>P21-P19</f>
        <v>5</v>
      </c>
      <c r="P21" s="321">
        <f>R21</f>
        <v>7</v>
      </c>
      <c r="Q21" s="264"/>
      <c r="R21" s="320">
        <f>S21-S19</f>
        <v>7</v>
      </c>
      <c r="S21" s="321">
        <f>U17</f>
        <v>10</v>
      </c>
      <c r="T21" s="264"/>
      <c r="U21" s="264"/>
      <c r="V21" s="264"/>
      <c r="W21" s="264"/>
      <c r="X21" s="264"/>
      <c r="Y21" s="264"/>
      <c r="Z21" s="264"/>
      <c r="AA21" s="264"/>
      <c r="AB21" s="264"/>
      <c r="AC21" s="264"/>
      <c r="AD21" s="264"/>
      <c r="AE21" s="264"/>
      <c r="AF21" s="264"/>
      <c r="AH21" s="264"/>
      <c r="AI21" s="264"/>
      <c r="AJ21" s="264"/>
      <c r="AK21" s="264"/>
      <c r="AL21" s="264"/>
      <c r="AM21" s="264"/>
      <c r="AN21" s="264"/>
      <c r="AO21" s="264"/>
      <c r="AP21" s="264"/>
    </row>
    <row r="22" spans="1:42" ht="13.5" thickBot="1" x14ac:dyDescent="0.25">
      <c r="A22" s="279" t="s">
        <v>387</v>
      </c>
      <c r="B22" s="275" t="s">
        <v>367</v>
      </c>
      <c r="C22" s="276" t="s">
        <v>366</v>
      </c>
      <c r="D22" s="276">
        <v>5</v>
      </c>
      <c r="E22" s="264"/>
      <c r="F22" s="264"/>
      <c r="G22" s="264"/>
      <c r="H22" s="264"/>
      <c r="K22" s="264"/>
      <c r="L22" s="264"/>
      <c r="O22" s="303">
        <f>O20-O21</f>
        <v>0</v>
      </c>
      <c r="P22" s="303">
        <f>P20-P21</f>
        <v>0</v>
      </c>
      <c r="Q22" s="264"/>
      <c r="R22" s="303">
        <f>R20-R21</f>
        <v>0</v>
      </c>
      <c r="S22" s="303">
        <f>S20-S21</f>
        <v>0</v>
      </c>
      <c r="T22" s="264"/>
      <c r="U22" s="264"/>
      <c r="V22" s="264"/>
      <c r="W22" s="264"/>
      <c r="X22" s="314" t="s">
        <v>353</v>
      </c>
      <c r="Y22" s="315">
        <v>10</v>
      </c>
      <c r="Z22" s="264"/>
      <c r="AA22" s="264"/>
      <c r="AC22" s="264"/>
      <c r="AD22" s="264"/>
      <c r="AE22" s="264"/>
      <c r="AF22" s="264"/>
      <c r="AH22" s="314" t="s">
        <v>363</v>
      </c>
      <c r="AI22" s="323">
        <v>15</v>
      </c>
      <c r="AJ22" s="264"/>
      <c r="AK22" s="264"/>
      <c r="AL22" s="264"/>
      <c r="AM22" s="264"/>
      <c r="AN22" s="264"/>
      <c r="AO22" s="264"/>
      <c r="AP22" s="264"/>
    </row>
    <row r="23" spans="1:42" x14ac:dyDescent="0.2">
      <c r="B23" s="264"/>
      <c r="C23" s="264"/>
      <c r="D23" s="264"/>
      <c r="E23" s="264"/>
      <c r="F23" s="264"/>
      <c r="G23" s="264"/>
      <c r="H23" s="264"/>
      <c r="K23" s="264"/>
      <c r="L23" s="264"/>
      <c r="O23" s="264"/>
      <c r="P23" s="264"/>
      <c r="Q23" s="264"/>
      <c r="R23" s="264"/>
      <c r="S23" s="264"/>
      <c r="T23" s="264"/>
      <c r="U23" s="264"/>
      <c r="V23" s="264"/>
      <c r="W23" s="264"/>
      <c r="X23" s="318">
        <f>V16</f>
        <v>14</v>
      </c>
      <c r="Y23" s="319">
        <f>X23+Y22</f>
        <v>24</v>
      </c>
      <c r="Z23" s="264"/>
      <c r="AA23" s="264"/>
      <c r="AB23" s="264"/>
      <c r="AC23" s="264"/>
      <c r="AD23" s="264"/>
      <c r="AE23" s="264"/>
      <c r="AF23" s="264"/>
      <c r="AH23" s="318">
        <f>MAX(Y23,AF16)</f>
        <v>30</v>
      </c>
      <c r="AI23" s="319">
        <f>AH23+AI22</f>
        <v>45</v>
      </c>
      <c r="AJ23" s="264"/>
      <c r="AK23" s="264"/>
      <c r="AL23" s="264"/>
      <c r="AM23" s="264"/>
      <c r="AN23" s="264"/>
      <c r="AO23" s="264"/>
      <c r="AP23" s="264"/>
    </row>
    <row r="24" spans="1:42" x14ac:dyDescent="0.2">
      <c r="B24" s="264"/>
      <c r="C24" s="264"/>
      <c r="D24" s="264"/>
      <c r="E24" s="264"/>
      <c r="F24" s="264"/>
      <c r="G24" s="264"/>
      <c r="H24" s="264"/>
      <c r="I24" s="264"/>
      <c r="J24" s="264"/>
      <c r="K24" s="264"/>
      <c r="L24" s="264"/>
      <c r="M24" s="264"/>
      <c r="N24" s="264"/>
      <c r="O24" s="264"/>
      <c r="P24" s="264"/>
      <c r="Q24" s="264"/>
      <c r="R24" s="264"/>
      <c r="S24" s="264"/>
      <c r="T24" s="264"/>
      <c r="U24" s="264"/>
      <c r="V24" s="264"/>
      <c r="W24" s="264"/>
      <c r="X24" s="320">
        <f>Y24-Y22</f>
        <v>20</v>
      </c>
      <c r="Y24" s="321">
        <f>AH24</f>
        <v>30</v>
      </c>
      <c r="Z24" s="264"/>
      <c r="AA24" s="264"/>
      <c r="AB24" s="264"/>
      <c r="AC24" s="264"/>
      <c r="AD24" s="264"/>
      <c r="AE24" s="264"/>
      <c r="AF24" s="264"/>
      <c r="AH24" s="320">
        <f>AI24-AI22</f>
        <v>30</v>
      </c>
      <c r="AI24" s="321">
        <f>AK17</f>
        <v>45</v>
      </c>
      <c r="AJ24" s="264"/>
      <c r="AK24" s="264"/>
      <c r="AL24" s="264"/>
      <c r="AM24" s="264"/>
      <c r="AN24" s="264"/>
      <c r="AO24" s="264"/>
      <c r="AP24" s="264"/>
    </row>
    <row r="25" spans="1:42" ht="13.5" thickBot="1" x14ac:dyDescent="0.25">
      <c r="B25" s="264"/>
      <c r="C25" s="264"/>
      <c r="D25" s="264"/>
      <c r="E25" s="264"/>
      <c r="F25" s="264"/>
      <c r="G25" s="264"/>
      <c r="H25" s="264"/>
      <c r="I25" s="264"/>
      <c r="J25" s="264"/>
      <c r="K25" s="264"/>
      <c r="L25" s="264"/>
      <c r="M25" s="264"/>
      <c r="N25" s="264"/>
      <c r="O25" s="264"/>
      <c r="P25" s="264"/>
      <c r="Q25" s="264"/>
      <c r="R25" s="264"/>
      <c r="S25" s="264"/>
      <c r="T25" s="264"/>
      <c r="U25" s="264"/>
      <c r="V25" s="264"/>
      <c r="W25" s="264"/>
      <c r="X25" s="303">
        <f>X24-X23</f>
        <v>6</v>
      </c>
      <c r="Y25" s="303">
        <f>Y24-Y23</f>
        <v>6</v>
      </c>
      <c r="Z25" s="264"/>
      <c r="AA25" s="264"/>
      <c r="AB25" s="264"/>
      <c r="AC25" s="264"/>
      <c r="AD25" s="264"/>
      <c r="AE25" s="264"/>
      <c r="AF25" s="264"/>
      <c r="AH25" s="303">
        <f>AH24-AH23</f>
        <v>0</v>
      </c>
      <c r="AI25" s="303">
        <f>AI24-AI23</f>
        <v>0</v>
      </c>
      <c r="AJ25" s="264"/>
      <c r="AK25" s="264"/>
      <c r="AL25" s="264"/>
      <c r="AM25" s="264"/>
      <c r="AN25" s="264"/>
      <c r="AO25" s="264"/>
      <c r="AP25" s="264"/>
    </row>
    <row r="26" spans="1:42" x14ac:dyDescent="0.2">
      <c r="B26" s="264"/>
      <c r="C26" s="264"/>
      <c r="D26" s="264"/>
      <c r="E26" s="264"/>
      <c r="F26" s="264"/>
      <c r="G26" s="264"/>
      <c r="H26" s="264"/>
      <c r="K26" s="264"/>
      <c r="L26" s="264"/>
      <c r="O26" s="264"/>
      <c r="P26" s="264"/>
      <c r="Q26" s="264"/>
      <c r="R26" s="264"/>
      <c r="S26" s="264"/>
      <c r="T26" s="264"/>
      <c r="U26" s="264"/>
      <c r="V26" s="264"/>
      <c r="W26" s="264"/>
      <c r="X26" s="264"/>
      <c r="Y26" s="264"/>
      <c r="Z26" s="264"/>
      <c r="AA26" s="264"/>
      <c r="AB26" s="264"/>
      <c r="AC26" s="264"/>
      <c r="AD26" s="264"/>
      <c r="AE26" s="264"/>
      <c r="AF26" s="264"/>
      <c r="AG26" s="264"/>
      <c r="AH26" s="264"/>
      <c r="AI26" s="264"/>
      <c r="AJ26" s="264"/>
      <c r="AK26" s="264"/>
      <c r="AL26" s="264"/>
      <c r="AM26" s="264"/>
      <c r="AN26" s="264"/>
      <c r="AO26" s="264"/>
      <c r="AP26" s="264"/>
    </row>
    <row r="27" spans="1:42" x14ac:dyDescent="0.2">
      <c r="B27" s="264"/>
      <c r="C27" s="264"/>
      <c r="D27" s="264"/>
      <c r="E27" s="264"/>
      <c r="F27" s="264"/>
      <c r="G27" s="264"/>
      <c r="H27" s="264"/>
      <c r="K27" s="264"/>
      <c r="L27" s="264"/>
      <c r="O27" s="264"/>
      <c r="P27" s="264"/>
      <c r="Q27" s="264"/>
      <c r="R27" s="264"/>
      <c r="S27" s="264"/>
      <c r="T27" s="264"/>
      <c r="U27" s="264"/>
      <c r="V27" s="264"/>
      <c r="W27" s="264"/>
      <c r="X27" s="264"/>
      <c r="Y27" s="264"/>
      <c r="Z27" s="264"/>
      <c r="AA27" s="264"/>
      <c r="AB27" s="264"/>
      <c r="AC27" s="264"/>
      <c r="AD27" s="264"/>
      <c r="AE27" s="264"/>
      <c r="AF27" s="264"/>
      <c r="AG27" s="264"/>
      <c r="AH27" s="264"/>
      <c r="AI27" s="264"/>
      <c r="AJ27" s="264"/>
      <c r="AK27" s="264"/>
      <c r="AL27" s="264"/>
      <c r="AM27" s="264"/>
      <c r="AN27" s="264"/>
      <c r="AO27" s="264"/>
      <c r="AP27" s="264"/>
    </row>
    <row r="28" spans="1:42" x14ac:dyDescent="0.2">
      <c r="B28" s="264"/>
      <c r="C28" s="264"/>
      <c r="D28" s="264"/>
      <c r="E28" s="264"/>
      <c r="F28" s="264"/>
      <c r="G28" s="264"/>
      <c r="H28" s="264"/>
      <c r="K28" s="264"/>
      <c r="L28" s="264"/>
      <c r="O28" s="264"/>
      <c r="P28" s="264"/>
      <c r="Q28" s="264"/>
      <c r="R28" s="264"/>
      <c r="S28" s="264"/>
      <c r="T28" s="264"/>
      <c r="U28" s="264"/>
      <c r="V28" s="264"/>
      <c r="W28" s="264"/>
      <c r="X28" s="264"/>
      <c r="Y28" s="264"/>
      <c r="Z28" s="264"/>
      <c r="AA28" s="264"/>
      <c r="AB28" s="264"/>
      <c r="AC28" s="264"/>
      <c r="AD28" s="264"/>
      <c r="AE28" s="264"/>
      <c r="AF28" s="264"/>
      <c r="AG28" s="264"/>
      <c r="AH28" s="264"/>
      <c r="AI28" s="264"/>
      <c r="AJ28" s="264"/>
      <c r="AK28" s="264"/>
      <c r="AL28" s="264"/>
      <c r="AM28" s="264"/>
      <c r="AN28" s="264"/>
      <c r="AO28" s="264"/>
      <c r="AP28" s="264"/>
    </row>
    <row r="29" spans="1:42" x14ac:dyDescent="0.2">
      <c r="B29" s="264"/>
      <c r="C29" s="264"/>
      <c r="D29" s="264"/>
      <c r="E29" s="264"/>
      <c r="F29" s="264"/>
      <c r="G29" s="264"/>
      <c r="H29" s="264"/>
      <c r="K29" s="264"/>
      <c r="L29" s="264"/>
      <c r="O29" s="264"/>
      <c r="P29" s="264"/>
      <c r="Q29" s="264"/>
      <c r="R29" s="264"/>
      <c r="S29" s="264"/>
      <c r="T29" s="264"/>
      <c r="U29" s="264"/>
      <c r="V29" s="264"/>
      <c r="W29" s="264"/>
      <c r="X29" s="264"/>
      <c r="Y29" s="264"/>
      <c r="Z29" s="264"/>
      <c r="AA29" s="264"/>
      <c r="AB29" s="264"/>
      <c r="AC29" s="264"/>
      <c r="AD29" s="264"/>
      <c r="AE29" s="264"/>
      <c r="AF29" s="264"/>
      <c r="AG29" s="264"/>
      <c r="AH29" s="264"/>
      <c r="AI29" s="264"/>
      <c r="AJ29" s="264"/>
      <c r="AK29" s="264"/>
      <c r="AL29" s="264"/>
      <c r="AM29" s="264"/>
      <c r="AN29" s="264"/>
      <c r="AO29" s="264"/>
      <c r="AP29" s="264"/>
    </row>
    <row r="30" spans="1:42" x14ac:dyDescent="0.2">
      <c r="B30" s="264"/>
      <c r="C30" s="264"/>
      <c r="D30" s="264"/>
      <c r="E30" s="264"/>
      <c r="F30" s="264"/>
      <c r="G30" s="264"/>
      <c r="H30" s="264"/>
      <c r="I30" s="264"/>
      <c r="J30" s="264"/>
      <c r="K30" s="264"/>
      <c r="L30" s="264"/>
      <c r="M30" s="264"/>
      <c r="N30" s="264"/>
      <c r="O30" s="264"/>
      <c r="P30" s="264"/>
      <c r="Q30" s="264"/>
      <c r="R30" s="264"/>
      <c r="S30" s="264"/>
      <c r="T30" s="264"/>
      <c r="U30" s="264"/>
      <c r="V30" s="264"/>
      <c r="W30" s="264"/>
      <c r="X30" s="264"/>
      <c r="Y30" s="264"/>
      <c r="Z30" s="264"/>
      <c r="AA30" s="264"/>
      <c r="AB30" s="264"/>
      <c r="AC30" s="264"/>
      <c r="AD30" s="264"/>
      <c r="AE30" s="264"/>
      <c r="AF30" s="264"/>
      <c r="AG30" s="264"/>
      <c r="AH30" s="264"/>
      <c r="AI30" s="264"/>
      <c r="AJ30" s="264"/>
      <c r="AK30" s="264"/>
      <c r="AL30" s="264"/>
      <c r="AM30" s="264"/>
      <c r="AN30" s="264"/>
      <c r="AO30" s="264"/>
      <c r="AP30" s="264"/>
    </row>
    <row r="31" spans="1:42" x14ac:dyDescent="0.2">
      <c r="B31" s="264"/>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c r="AA31" s="264"/>
      <c r="AB31" s="264"/>
      <c r="AC31" s="264"/>
      <c r="AD31" s="264"/>
      <c r="AE31" s="264"/>
      <c r="AF31" s="264"/>
      <c r="AG31" s="264"/>
      <c r="AH31" s="264"/>
      <c r="AI31" s="264"/>
      <c r="AJ31" s="264"/>
      <c r="AK31" s="264"/>
      <c r="AL31" s="264"/>
      <c r="AM31" s="264"/>
      <c r="AN31" s="264"/>
      <c r="AO31" s="264"/>
      <c r="AP31" s="264"/>
    </row>
  </sheetData>
  <mergeCells count="1">
    <mergeCell ref="F6:G6"/>
  </mergeCells>
  <conditionalFormatting sqref="F16:G16">
    <cfRule type="cellIs" dxfId="28" priority="17" operator="equal">
      <formula>0</formula>
    </cfRule>
  </conditionalFormatting>
  <conditionalFormatting sqref="I16:J16">
    <cfRule type="cellIs" dxfId="27" priority="15" operator="equal">
      <formula>0</formula>
    </cfRule>
  </conditionalFormatting>
  <conditionalFormatting sqref="J3">
    <cfRule type="cellIs" dxfId="26" priority="9" operator="equal">
      <formula>0</formula>
    </cfRule>
  </conditionalFormatting>
  <conditionalFormatting sqref="L16:M16">
    <cfRule type="cellIs" dxfId="25" priority="12" operator="equal">
      <formula>0</formula>
    </cfRule>
  </conditionalFormatting>
  <conditionalFormatting sqref="O16:P16">
    <cfRule type="cellIs" dxfId="24" priority="10" operator="equal">
      <formula>0</formula>
    </cfRule>
  </conditionalFormatting>
  <conditionalFormatting sqref="O22:P22">
    <cfRule type="cellIs" dxfId="23" priority="11" operator="equal">
      <formula>0</formula>
    </cfRule>
  </conditionalFormatting>
  <conditionalFormatting sqref="R16:S16">
    <cfRule type="cellIs" dxfId="22" priority="8" operator="equal">
      <formula>0</formula>
    </cfRule>
  </conditionalFormatting>
  <conditionalFormatting sqref="R22:S22">
    <cfRule type="cellIs" dxfId="21" priority="7" operator="equal">
      <formula>0</formula>
    </cfRule>
  </conditionalFormatting>
  <conditionalFormatting sqref="U18:V18">
    <cfRule type="cellIs" dxfId="20" priority="13" operator="equal">
      <formula>0</formula>
    </cfRule>
  </conditionalFormatting>
  <conditionalFormatting sqref="X18:Y18">
    <cfRule type="cellIs" dxfId="19" priority="6" operator="equal">
      <formula>0</formula>
    </cfRule>
  </conditionalFormatting>
  <conditionalFormatting sqref="X25:Y25">
    <cfRule type="cellIs" dxfId="18" priority="4" operator="equal">
      <formula>0</formula>
    </cfRule>
  </conditionalFormatting>
  <conditionalFormatting sqref="AA18:AB18">
    <cfRule type="cellIs" dxfId="17" priority="5" operator="equal">
      <formula>0</formula>
    </cfRule>
  </conditionalFormatting>
  <conditionalFormatting sqref="AE18:AF18">
    <cfRule type="cellIs" dxfId="16" priority="3" operator="equal">
      <formula>0</formula>
    </cfRule>
  </conditionalFormatting>
  <conditionalFormatting sqref="AH12:AI12">
    <cfRule type="cellIs" dxfId="15" priority="1" operator="equal">
      <formula>0</formula>
    </cfRule>
  </conditionalFormatting>
  <conditionalFormatting sqref="AH25:AI25">
    <cfRule type="cellIs" dxfId="14" priority="2" operator="equal">
      <formula>0</formula>
    </cfRule>
  </conditionalFormatting>
  <conditionalFormatting sqref="AK18:AL18">
    <cfRule type="cellIs" dxfId="13" priority="14" operator="equal">
      <formula>0</formula>
    </cfRule>
  </conditionalFormatting>
  <conditionalFormatting sqref="AO18:AP18">
    <cfRule type="cellIs" dxfId="12" priority="16" operator="equal">
      <formula>0</formula>
    </cfRule>
  </conditionalFormatting>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853D-2695-4598-9C73-13121EDF9E83}">
  <dimension ref="A1:R77"/>
  <sheetViews>
    <sheetView showGridLines="0" topLeftCell="A5" zoomScale="70" zoomScaleNormal="70" workbookViewId="0">
      <selection activeCell="H19" sqref="H19"/>
    </sheetView>
  </sheetViews>
  <sheetFormatPr defaultRowHeight="12.75" x14ac:dyDescent="0.2"/>
  <cols>
    <col min="1" max="1" width="37.42578125" style="218" customWidth="1"/>
    <col min="2" max="2" width="19.42578125" style="218" customWidth="1"/>
    <col min="3" max="3" width="19.140625" style="218" customWidth="1"/>
    <col min="4" max="4" width="19.85546875" style="218" customWidth="1"/>
    <col min="5" max="6" width="9.140625" style="218"/>
    <col min="7" max="7" width="19" style="218" customWidth="1"/>
    <col min="8" max="8" width="16.140625" style="218" customWidth="1"/>
    <col min="9" max="9" width="28.42578125" style="218" customWidth="1"/>
    <col min="10" max="10" width="20.5703125" style="218" customWidth="1"/>
    <col min="11" max="11" width="19.28515625" style="218" customWidth="1"/>
    <col min="12" max="12" width="20.85546875" style="218" customWidth="1"/>
    <col min="13" max="13" width="21.140625" style="218" customWidth="1"/>
    <col min="14" max="14" width="21.85546875" style="218" customWidth="1"/>
    <col min="15" max="15" width="27.5703125" style="218" customWidth="1"/>
    <col min="16" max="16" width="27.7109375" style="219" customWidth="1"/>
    <col min="17" max="17" width="30" style="219" customWidth="1"/>
    <col min="18" max="16384" width="9.140625" style="218"/>
  </cols>
  <sheetData>
    <row r="1" spans="1:18" ht="15" x14ac:dyDescent="0.2">
      <c r="A1" s="216" t="s">
        <v>227</v>
      </c>
      <c r="B1" s="217"/>
      <c r="C1" s="217"/>
    </row>
    <row r="2" spans="1:18" ht="15" x14ac:dyDescent="0.2">
      <c r="A2" s="220"/>
    </row>
    <row r="3" spans="1:18" ht="15" x14ac:dyDescent="0.2">
      <c r="A3" s="216" t="s">
        <v>228</v>
      </c>
      <c r="B3" s="217"/>
    </row>
    <row r="4" spans="1:18" ht="15.75" thickBot="1" x14ac:dyDescent="0.25">
      <c r="A4" s="216"/>
      <c r="B4" s="217"/>
    </row>
    <row r="5" spans="1:18" ht="54.75" customHeight="1" thickBot="1" x14ac:dyDescent="0.25">
      <c r="A5" s="221" t="s">
        <v>229</v>
      </c>
      <c r="B5" s="222" t="s">
        <v>230</v>
      </c>
      <c r="C5" s="222" t="s">
        <v>231</v>
      </c>
      <c r="D5" s="222" t="s">
        <v>232</v>
      </c>
      <c r="G5" s="223" t="s">
        <v>233</v>
      </c>
      <c r="H5" s="224"/>
      <c r="I5" s="224"/>
      <c r="J5" s="224"/>
      <c r="K5" s="224"/>
      <c r="L5" s="224"/>
      <c r="M5" s="224"/>
      <c r="N5" s="224"/>
      <c r="O5" s="224"/>
      <c r="P5" s="225"/>
      <c r="Q5" s="226"/>
      <c r="R5" s="227"/>
    </row>
    <row r="6" spans="1:18" ht="60.75" thickBot="1" x14ac:dyDescent="0.25">
      <c r="A6" s="228" t="s">
        <v>234</v>
      </c>
      <c r="B6" s="229" t="s">
        <v>235</v>
      </c>
      <c r="C6" s="229" t="s">
        <v>236</v>
      </c>
      <c r="D6" s="229" t="s">
        <v>237</v>
      </c>
      <c r="G6" s="230" t="s">
        <v>238</v>
      </c>
      <c r="H6" s="231"/>
      <c r="I6" s="231"/>
      <c r="J6" s="231"/>
      <c r="K6" s="231"/>
      <c r="L6" s="231"/>
      <c r="M6" s="232"/>
      <c r="N6" s="232"/>
      <c r="O6" s="231"/>
      <c r="P6" s="233"/>
      <c r="Q6" s="234"/>
      <c r="R6" s="227"/>
    </row>
    <row r="7" spans="1:18" ht="75.75" thickBot="1" x14ac:dyDescent="0.25">
      <c r="A7" s="228" t="s">
        <v>239</v>
      </c>
      <c r="B7" s="229" t="s">
        <v>240</v>
      </c>
      <c r="C7" s="229" t="s">
        <v>241</v>
      </c>
      <c r="D7" s="229" t="s">
        <v>242</v>
      </c>
      <c r="G7" s="235"/>
      <c r="H7" s="235"/>
      <c r="I7" s="236"/>
      <c r="J7" s="236"/>
      <c r="K7" s="236"/>
      <c r="L7" s="236"/>
      <c r="M7" s="236"/>
      <c r="N7" s="237"/>
      <c r="O7" s="237"/>
      <c r="P7" s="238"/>
      <c r="Q7" s="236"/>
      <c r="R7" s="239"/>
    </row>
    <row r="8" spans="1:18" ht="76.5" thickTop="1" thickBot="1" x14ac:dyDescent="0.25">
      <c r="A8" s="228" t="s">
        <v>243</v>
      </c>
      <c r="B8" s="229" t="s">
        <v>244</v>
      </c>
      <c r="C8" s="229" t="s">
        <v>245</v>
      </c>
      <c r="D8" s="229" t="s">
        <v>246</v>
      </c>
      <c r="G8" s="240" t="s">
        <v>1</v>
      </c>
      <c r="H8" s="241" t="s">
        <v>247</v>
      </c>
      <c r="I8" s="241" t="s">
        <v>248</v>
      </c>
      <c r="J8" s="241" t="s">
        <v>249</v>
      </c>
      <c r="K8" s="241" t="s">
        <v>250</v>
      </c>
      <c r="L8" s="241" t="s">
        <v>251</v>
      </c>
      <c r="M8" s="241" t="s">
        <v>252</v>
      </c>
      <c r="N8" s="242" t="s">
        <v>253</v>
      </c>
      <c r="O8" s="243" t="s">
        <v>254</v>
      </c>
      <c r="P8" s="243" t="s">
        <v>255</v>
      </c>
      <c r="Q8" s="240" t="s">
        <v>10</v>
      </c>
      <c r="R8" s="227"/>
    </row>
    <row r="9" spans="1:18" ht="75.75" customHeight="1" thickBot="1" x14ac:dyDescent="0.25">
      <c r="A9" s="228" t="s">
        <v>256</v>
      </c>
      <c r="B9" s="229" t="s">
        <v>257</v>
      </c>
      <c r="C9" s="229" t="s">
        <v>258</v>
      </c>
      <c r="D9" s="229" t="s">
        <v>259</v>
      </c>
      <c r="G9" s="244" t="s">
        <v>260</v>
      </c>
      <c r="H9" s="245" t="s">
        <v>261</v>
      </c>
      <c r="I9" s="245" t="s">
        <v>262</v>
      </c>
      <c r="J9" s="245" t="s">
        <v>263</v>
      </c>
      <c r="K9" s="245" t="s">
        <v>243</v>
      </c>
      <c r="L9" s="245" t="s">
        <v>264</v>
      </c>
      <c r="M9" s="245" t="s">
        <v>265</v>
      </c>
      <c r="N9" s="246" t="s">
        <v>266</v>
      </c>
      <c r="O9" s="246" t="s">
        <v>267</v>
      </c>
      <c r="P9" s="246" t="s">
        <v>268</v>
      </c>
      <c r="Q9" s="244" t="s">
        <v>269</v>
      </c>
      <c r="R9" s="227"/>
    </row>
    <row r="10" spans="1:18" ht="75.75" customHeight="1" thickBot="1" x14ac:dyDescent="0.25">
      <c r="A10" s="228" t="s">
        <v>270</v>
      </c>
      <c r="B10" s="229" t="s">
        <v>271</v>
      </c>
      <c r="C10" s="229" t="s">
        <v>272</v>
      </c>
      <c r="D10" s="229" t="s">
        <v>273</v>
      </c>
      <c r="G10" s="244" t="s">
        <v>274</v>
      </c>
      <c r="H10" s="245" t="s">
        <v>275</v>
      </c>
      <c r="I10" s="245" t="s">
        <v>276</v>
      </c>
      <c r="J10" s="245" t="s">
        <v>263</v>
      </c>
      <c r="K10" s="245" t="s">
        <v>243</v>
      </c>
      <c r="L10" s="245" t="s">
        <v>264</v>
      </c>
      <c r="M10" s="245" t="s">
        <v>277</v>
      </c>
      <c r="N10" s="246" t="s">
        <v>278</v>
      </c>
      <c r="O10" s="246" t="s">
        <v>279</v>
      </c>
      <c r="P10" s="246" t="s">
        <v>280</v>
      </c>
      <c r="Q10" s="244" t="s">
        <v>281</v>
      </c>
      <c r="R10" s="227"/>
    </row>
    <row r="11" spans="1:18" ht="75.75" customHeight="1" thickBot="1" x14ac:dyDescent="0.25">
      <c r="A11" s="228" t="s">
        <v>282</v>
      </c>
      <c r="B11" s="229" t="s">
        <v>283</v>
      </c>
      <c r="C11" s="229" t="s">
        <v>284</v>
      </c>
      <c r="D11" s="229" t="s">
        <v>285</v>
      </c>
      <c r="G11" s="244" t="s">
        <v>286</v>
      </c>
      <c r="H11" s="245" t="s">
        <v>287</v>
      </c>
      <c r="I11" s="245" t="s">
        <v>288</v>
      </c>
      <c r="J11" s="245" t="s">
        <v>263</v>
      </c>
      <c r="K11" s="245" t="s">
        <v>289</v>
      </c>
      <c r="L11" s="245" t="s">
        <v>264</v>
      </c>
      <c r="M11" s="245" t="s">
        <v>290</v>
      </c>
      <c r="N11" s="246" t="s">
        <v>291</v>
      </c>
      <c r="O11" s="246" t="s">
        <v>292</v>
      </c>
      <c r="P11" s="246" t="s">
        <v>280</v>
      </c>
      <c r="Q11" s="244" t="s">
        <v>293</v>
      </c>
      <c r="R11" s="227"/>
    </row>
    <row r="12" spans="1:18" ht="60.75" customHeight="1" thickBot="1" x14ac:dyDescent="0.25">
      <c r="A12" s="228" t="s">
        <v>294</v>
      </c>
      <c r="B12" s="229" t="s">
        <v>295</v>
      </c>
      <c r="C12" s="229" t="s">
        <v>296</v>
      </c>
      <c r="D12" s="229" t="s">
        <v>297</v>
      </c>
      <c r="G12" s="244" t="s">
        <v>298</v>
      </c>
      <c r="H12" s="245" t="s">
        <v>299</v>
      </c>
      <c r="I12" s="245" t="s">
        <v>300</v>
      </c>
      <c r="J12" s="245" t="s">
        <v>263</v>
      </c>
      <c r="K12" s="245" t="s">
        <v>270</v>
      </c>
      <c r="L12" s="245" t="s">
        <v>264</v>
      </c>
      <c r="M12" s="245" t="s">
        <v>301</v>
      </c>
      <c r="N12" s="246" t="s">
        <v>302</v>
      </c>
      <c r="O12" s="246" t="s">
        <v>303</v>
      </c>
      <c r="P12" s="246" t="s">
        <v>304</v>
      </c>
      <c r="Q12" s="244" t="s">
        <v>305</v>
      </c>
      <c r="R12" s="227"/>
    </row>
    <row r="13" spans="1:18" ht="75.75" customHeight="1" thickBot="1" x14ac:dyDescent="0.25">
      <c r="A13" s="228" t="s">
        <v>306</v>
      </c>
      <c r="B13" s="229" t="s">
        <v>307</v>
      </c>
      <c r="C13" s="229" t="s">
        <v>308</v>
      </c>
      <c r="D13" s="229" t="s">
        <v>309</v>
      </c>
      <c r="G13" s="244" t="s">
        <v>310</v>
      </c>
      <c r="H13" s="245" t="s">
        <v>311</v>
      </c>
      <c r="I13" s="245" t="s">
        <v>312</v>
      </c>
      <c r="J13" s="245" t="s">
        <v>263</v>
      </c>
      <c r="K13" s="245" t="s">
        <v>282</v>
      </c>
      <c r="L13" s="245" t="s">
        <v>264</v>
      </c>
      <c r="M13" s="245" t="s">
        <v>313</v>
      </c>
      <c r="N13" s="246" t="s">
        <v>314</v>
      </c>
      <c r="O13" s="246" t="s">
        <v>315</v>
      </c>
      <c r="P13" s="246" t="s">
        <v>316</v>
      </c>
      <c r="Q13" s="244" t="s">
        <v>317</v>
      </c>
      <c r="R13" s="227"/>
    </row>
    <row r="14" spans="1:18" ht="51.75" customHeight="1" thickBot="1" x14ac:dyDescent="0.25">
      <c r="G14" s="244" t="s">
        <v>318</v>
      </c>
      <c r="H14" s="245" t="s">
        <v>319</v>
      </c>
      <c r="I14" s="245" t="s">
        <v>320</v>
      </c>
      <c r="J14" s="245" t="s">
        <v>263</v>
      </c>
      <c r="K14" s="245" t="s">
        <v>294</v>
      </c>
      <c r="L14" s="245" t="s">
        <v>321</v>
      </c>
      <c r="M14" s="245" t="s">
        <v>322</v>
      </c>
      <c r="N14" s="246" t="s">
        <v>278</v>
      </c>
      <c r="O14" s="246" t="s">
        <v>323</v>
      </c>
      <c r="P14" s="246" t="s">
        <v>316</v>
      </c>
      <c r="Q14" s="244" t="s">
        <v>324</v>
      </c>
      <c r="R14" s="227"/>
    </row>
    <row r="15" spans="1:18" ht="51.75" customHeight="1" thickBot="1" x14ac:dyDescent="0.25">
      <c r="G15" s="244" t="s">
        <v>325</v>
      </c>
      <c r="H15" s="245" t="s">
        <v>326</v>
      </c>
      <c r="I15" s="245" t="s">
        <v>327</v>
      </c>
      <c r="J15" s="245" t="s">
        <v>263</v>
      </c>
      <c r="K15" s="245" t="s">
        <v>328</v>
      </c>
      <c r="L15" s="245" t="s">
        <v>264</v>
      </c>
      <c r="M15" s="245" t="s">
        <v>329</v>
      </c>
      <c r="N15" s="246" t="s">
        <v>330</v>
      </c>
      <c r="O15" s="246" t="s">
        <v>331</v>
      </c>
      <c r="P15" s="246" t="s">
        <v>332</v>
      </c>
      <c r="Q15" s="244" t="s">
        <v>333</v>
      </c>
      <c r="R15" s="227"/>
    </row>
    <row r="16" spans="1:18" ht="64.5" customHeight="1" thickBot="1" x14ac:dyDescent="0.25">
      <c r="G16" s="244" t="s">
        <v>334</v>
      </c>
      <c r="H16" s="245" t="s">
        <v>335</v>
      </c>
      <c r="I16" s="245" t="s">
        <v>336</v>
      </c>
      <c r="J16" s="245" t="s">
        <v>263</v>
      </c>
      <c r="K16" s="247" t="s">
        <v>337</v>
      </c>
      <c r="L16" s="245" t="s">
        <v>264</v>
      </c>
      <c r="M16" s="245" t="s">
        <v>338</v>
      </c>
      <c r="N16" s="246" t="s">
        <v>302</v>
      </c>
      <c r="O16" s="246" t="s">
        <v>339</v>
      </c>
      <c r="P16" s="246" t="s">
        <v>280</v>
      </c>
      <c r="Q16" s="244" t="s">
        <v>340</v>
      </c>
      <c r="R16" s="227"/>
    </row>
    <row r="17" spans="7:18" ht="13.5" thickBot="1" x14ac:dyDescent="0.25">
      <c r="G17" s="235"/>
      <c r="H17" s="235"/>
      <c r="I17" s="236"/>
      <c r="J17" s="236"/>
      <c r="K17" s="236"/>
      <c r="L17" s="236"/>
      <c r="M17" s="236"/>
      <c r="N17" s="248"/>
      <c r="O17" s="248"/>
      <c r="P17" s="238"/>
      <c r="Q17" s="236"/>
      <c r="R17" s="239"/>
    </row>
    <row r="18" spans="7:18" ht="63" customHeight="1" thickBot="1" x14ac:dyDescent="0.25">
      <c r="G18" s="236"/>
      <c r="H18" s="249" t="s">
        <v>341</v>
      </c>
      <c r="I18" s="250" t="s">
        <v>25</v>
      </c>
      <c r="J18" s="249" t="s">
        <v>342</v>
      </c>
      <c r="K18" s="251"/>
      <c r="L18" s="251"/>
      <c r="M18" s="252"/>
      <c r="N18" s="253" t="s">
        <v>343</v>
      </c>
      <c r="O18" s="251"/>
      <c r="P18" s="254"/>
      <c r="Q18" s="252"/>
      <c r="R18" s="227"/>
    </row>
    <row r="19" spans="7:18" ht="90" customHeight="1" thickBot="1" x14ac:dyDescent="0.25">
      <c r="G19" s="255" t="s">
        <v>344</v>
      </c>
      <c r="H19" s="256"/>
      <c r="I19" s="256"/>
      <c r="J19" s="256"/>
      <c r="K19" s="256"/>
      <c r="L19" s="256"/>
      <c r="M19" s="257"/>
      <c r="N19" s="258"/>
      <c r="O19" s="237"/>
      <c r="P19" s="259"/>
      <c r="Q19" s="236"/>
      <c r="R19" s="239"/>
    </row>
    <row r="23" spans="7:18" ht="17.25" x14ac:dyDescent="0.2">
      <c r="G23" s="260"/>
    </row>
    <row r="24" spans="7:18" x14ac:dyDescent="0.2">
      <c r="G24" s="261"/>
    </row>
    <row r="25" spans="7:18" ht="17.25" x14ac:dyDescent="0.2">
      <c r="G25" s="262"/>
    </row>
    <row r="26" spans="7:18" ht="17.25" x14ac:dyDescent="0.2">
      <c r="G26" s="262"/>
    </row>
    <row r="27" spans="7:18" ht="17.25" x14ac:dyDescent="0.2">
      <c r="G27" s="262"/>
    </row>
    <row r="28" spans="7:18" ht="17.25" x14ac:dyDescent="0.2">
      <c r="G28" s="262"/>
    </row>
    <row r="29" spans="7:18" ht="17.25" x14ac:dyDescent="0.2">
      <c r="G29" s="262"/>
    </row>
    <row r="30" spans="7:18" ht="17.25" x14ac:dyDescent="0.2">
      <c r="G30" s="262"/>
    </row>
    <row r="31" spans="7:18" ht="17.25" x14ac:dyDescent="0.2">
      <c r="G31" s="262"/>
    </row>
    <row r="32" spans="7:18" ht="17.25" x14ac:dyDescent="0.2">
      <c r="G32" s="262"/>
    </row>
    <row r="33" spans="7:7" ht="17.25" x14ac:dyDescent="0.2">
      <c r="G33" s="262"/>
    </row>
    <row r="34" spans="7:7" ht="17.25" x14ac:dyDescent="0.2">
      <c r="G34" s="262"/>
    </row>
    <row r="35" spans="7:7" ht="17.25" x14ac:dyDescent="0.2">
      <c r="G35" s="262"/>
    </row>
    <row r="37" spans="7:7" ht="17.25" x14ac:dyDescent="0.2">
      <c r="G37" s="260"/>
    </row>
    <row r="38" spans="7:7" x14ac:dyDescent="0.2">
      <c r="G38" s="261"/>
    </row>
    <row r="39" spans="7:7" ht="17.25" x14ac:dyDescent="0.2">
      <c r="G39" s="262"/>
    </row>
    <row r="40" spans="7:7" ht="17.25" x14ac:dyDescent="0.2">
      <c r="G40" s="262"/>
    </row>
    <row r="41" spans="7:7" ht="17.25" x14ac:dyDescent="0.2">
      <c r="G41" s="262"/>
    </row>
    <row r="42" spans="7:7" ht="17.25" x14ac:dyDescent="0.2">
      <c r="G42" s="262"/>
    </row>
    <row r="43" spans="7:7" ht="17.25" x14ac:dyDescent="0.2">
      <c r="G43" s="262"/>
    </row>
    <row r="44" spans="7:7" ht="17.25" x14ac:dyDescent="0.2">
      <c r="G44" s="262"/>
    </row>
    <row r="45" spans="7:7" ht="17.25" x14ac:dyDescent="0.2">
      <c r="G45" s="262"/>
    </row>
    <row r="46" spans="7:7" ht="17.25" x14ac:dyDescent="0.2">
      <c r="G46" s="262"/>
    </row>
    <row r="47" spans="7:7" ht="17.25" x14ac:dyDescent="0.2">
      <c r="G47" s="262"/>
    </row>
    <row r="48" spans="7:7" ht="17.25" x14ac:dyDescent="0.2">
      <c r="G48" s="262"/>
    </row>
    <row r="49" spans="7:7" ht="17.25" x14ac:dyDescent="0.2">
      <c r="G49" s="262"/>
    </row>
    <row r="51" spans="7:7" ht="17.25" x14ac:dyDescent="0.2">
      <c r="G51" s="260"/>
    </row>
    <row r="52" spans="7:7" x14ac:dyDescent="0.2">
      <c r="G52" s="261"/>
    </row>
    <row r="53" spans="7:7" ht="17.25" x14ac:dyDescent="0.2">
      <c r="G53" s="262"/>
    </row>
    <row r="54" spans="7:7" ht="17.25" x14ac:dyDescent="0.2">
      <c r="G54" s="262"/>
    </row>
    <row r="55" spans="7:7" ht="17.25" x14ac:dyDescent="0.2">
      <c r="G55" s="262"/>
    </row>
    <row r="56" spans="7:7" ht="17.25" x14ac:dyDescent="0.2">
      <c r="G56" s="262"/>
    </row>
    <row r="57" spans="7:7" ht="17.25" x14ac:dyDescent="0.2">
      <c r="G57" s="262"/>
    </row>
    <row r="58" spans="7:7" ht="17.25" x14ac:dyDescent="0.2">
      <c r="G58" s="262"/>
    </row>
    <row r="59" spans="7:7" ht="17.25" x14ac:dyDescent="0.2">
      <c r="G59" s="262"/>
    </row>
    <row r="60" spans="7:7" ht="17.25" x14ac:dyDescent="0.2">
      <c r="G60" s="262"/>
    </row>
    <row r="61" spans="7:7" ht="17.25" x14ac:dyDescent="0.2">
      <c r="G61" s="262"/>
    </row>
    <row r="62" spans="7:7" ht="17.25" x14ac:dyDescent="0.2">
      <c r="G62" s="262"/>
    </row>
    <row r="63" spans="7:7" ht="17.25" x14ac:dyDescent="0.2">
      <c r="G63" s="262"/>
    </row>
    <row r="65" spans="7:7" ht="17.25" x14ac:dyDescent="0.2">
      <c r="G65" s="260"/>
    </row>
    <row r="66" spans="7:7" x14ac:dyDescent="0.2">
      <c r="G66" s="261"/>
    </row>
    <row r="67" spans="7:7" ht="17.25" x14ac:dyDescent="0.2">
      <c r="G67" s="262"/>
    </row>
    <row r="68" spans="7:7" ht="17.25" x14ac:dyDescent="0.2">
      <c r="G68" s="262"/>
    </row>
    <row r="69" spans="7:7" ht="17.25" x14ac:dyDescent="0.2">
      <c r="G69" s="262"/>
    </row>
    <row r="70" spans="7:7" ht="17.25" x14ac:dyDescent="0.2">
      <c r="G70" s="262"/>
    </row>
    <row r="71" spans="7:7" ht="17.25" x14ac:dyDescent="0.2">
      <c r="G71" s="262"/>
    </row>
    <row r="72" spans="7:7" ht="17.25" x14ac:dyDescent="0.2">
      <c r="G72" s="262"/>
    </row>
    <row r="73" spans="7:7" ht="17.25" x14ac:dyDescent="0.2">
      <c r="G73" s="262"/>
    </row>
    <row r="74" spans="7:7" ht="17.25" x14ac:dyDescent="0.2">
      <c r="G74" s="262"/>
    </row>
    <row r="75" spans="7:7" ht="17.25" x14ac:dyDescent="0.2">
      <c r="G75" s="262"/>
    </row>
    <row r="76" spans="7:7" ht="17.25" x14ac:dyDescent="0.2">
      <c r="G76" s="262"/>
    </row>
    <row r="77" spans="7:7" ht="17.25" x14ac:dyDescent="0.2">
      <c r="G77" s="262"/>
    </row>
  </sheetData>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69AE-5D3F-41E3-83C3-723555B1302E}">
  <dimension ref="A1:G39"/>
  <sheetViews>
    <sheetView zoomScaleNormal="100" workbookViewId="0">
      <pane ySplit="3" topLeftCell="A4" activePane="bottomLeft" state="frozen"/>
      <selection pane="bottomLeft" activeCell="G39" sqref="G39"/>
    </sheetView>
  </sheetViews>
  <sheetFormatPr defaultColWidth="8.7109375" defaultRowHeight="15" x14ac:dyDescent="0.25"/>
  <cols>
    <col min="1" max="1" width="6" style="325" customWidth="1"/>
    <col min="2" max="2" width="23.7109375" style="325" bestFit="1" customWidth="1"/>
    <col min="3" max="3" width="81.28515625" style="325" bestFit="1" customWidth="1"/>
    <col min="4" max="5" width="16" style="325" customWidth="1"/>
    <col min="6" max="6" width="20" style="325" customWidth="1"/>
    <col min="7" max="7" width="12" style="325" customWidth="1"/>
    <col min="8" max="16384" width="8.7109375" style="325"/>
  </cols>
  <sheetData>
    <row r="1" spans="1:7" ht="31.5" customHeight="1" x14ac:dyDescent="0.25">
      <c r="A1" s="324" t="s">
        <v>410</v>
      </c>
      <c r="B1" s="324"/>
      <c r="C1" s="324"/>
      <c r="D1" s="324"/>
      <c r="E1" s="324"/>
      <c r="F1" s="324"/>
      <c r="G1" s="324"/>
    </row>
    <row r="2" spans="1:7" ht="15" customHeight="1" x14ac:dyDescent="0.25">
      <c r="A2" s="326" t="s">
        <v>411</v>
      </c>
      <c r="B2" s="326"/>
      <c r="C2" s="326"/>
      <c r="D2" s="326"/>
      <c r="E2" s="326"/>
      <c r="F2" s="326"/>
      <c r="G2" s="326"/>
    </row>
    <row r="3" spans="1:7" ht="27.75" customHeight="1" x14ac:dyDescent="0.25">
      <c r="A3" s="327" t="s">
        <v>412</v>
      </c>
      <c r="B3" s="327" t="s">
        <v>413</v>
      </c>
      <c r="C3" s="327" t="s">
        <v>414</v>
      </c>
      <c r="D3" s="328" t="s">
        <v>415</v>
      </c>
      <c r="E3" s="328" t="s">
        <v>416</v>
      </c>
      <c r="F3" s="327" t="s">
        <v>417</v>
      </c>
      <c r="G3" s="327" t="s">
        <v>418</v>
      </c>
    </row>
    <row r="4" spans="1:7" x14ac:dyDescent="0.25">
      <c r="A4" s="329" t="s">
        <v>16</v>
      </c>
      <c r="B4" s="330" t="s">
        <v>19</v>
      </c>
      <c r="C4" s="330" t="s">
        <v>17</v>
      </c>
      <c r="D4" s="331">
        <v>2</v>
      </c>
      <c r="E4" s="331">
        <v>4000</v>
      </c>
      <c r="F4" s="332">
        <f t="shared" ref="F4:F38" si="0">D4*E4</f>
        <v>8000</v>
      </c>
      <c r="G4" s="333">
        <f t="shared" ref="G4:G38" si="1">IF(F$39=0,0,F4/F$39)</f>
        <v>5.8415488633149132E-2</v>
      </c>
    </row>
    <row r="5" spans="1:7" x14ac:dyDescent="0.25">
      <c r="A5" s="334" t="s">
        <v>20</v>
      </c>
      <c r="B5" s="335" t="s">
        <v>19</v>
      </c>
      <c r="C5" s="335" t="s">
        <v>21</v>
      </c>
      <c r="D5" s="336">
        <v>1</v>
      </c>
      <c r="E5" s="336">
        <v>2000</v>
      </c>
      <c r="F5" s="337">
        <f t="shared" si="0"/>
        <v>2000</v>
      </c>
      <c r="G5" s="338">
        <f t="shared" si="1"/>
        <v>1.4603872158287283E-2</v>
      </c>
    </row>
    <row r="6" spans="1:7" x14ac:dyDescent="0.25">
      <c r="A6" s="329" t="s">
        <v>22</v>
      </c>
      <c r="B6" s="330" t="s">
        <v>19</v>
      </c>
      <c r="C6" s="330" t="s">
        <v>23</v>
      </c>
      <c r="D6" s="331">
        <v>2</v>
      </c>
      <c r="E6" s="331">
        <v>1000</v>
      </c>
      <c r="F6" s="332">
        <f t="shared" si="0"/>
        <v>2000</v>
      </c>
      <c r="G6" s="333">
        <f t="shared" si="1"/>
        <v>1.4603872158287283E-2</v>
      </c>
    </row>
    <row r="7" spans="1:7" x14ac:dyDescent="0.25">
      <c r="A7" s="334" t="s">
        <v>28</v>
      </c>
      <c r="B7" s="335" t="s">
        <v>19</v>
      </c>
      <c r="C7" s="335" t="s">
        <v>29</v>
      </c>
      <c r="D7" s="336">
        <v>1</v>
      </c>
      <c r="E7" s="336">
        <v>13800</v>
      </c>
      <c r="F7" s="337">
        <f t="shared" si="0"/>
        <v>13800</v>
      </c>
      <c r="G7" s="338">
        <f t="shared" si="1"/>
        <v>0.10076671789218225</v>
      </c>
    </row>
    <row r="8" spans="1:7" x14ac:dyDescent="0.25">
      <c r="A8" s="329" t="s">
        <v>31</v>
      </c>
      <c r="B8" s="330" t="s">
        <v>19</v>
      </c>
      <c r="C8" s="330" t="s">
        <v>32</v>
      </c>
      <c r="D8" s="331">
        <v>1</v>
      </c>
      <c r="E8" s="331">
        <v>800</v>
      </c>
      <c r="F8" s="332">
        <f t="shared" si="0"/>
        <v>800</v>
      </c>
      <c r="G8" s="333">
        <f t="shared" si="1"/>
        <v>5.8415488633149137E-3</v>
      </c>
    </row>
    <row r="9" spans="1:7" x14ac:dyDescent="0.25">
      <c r="A9" s="334" t="s">
        <v>33</v>
      </c>
      <c r="B9" s="335" t="s">
        <v>19</v>
      </c>
      <c r="C9" s="335" t="s">
        <v>34</v>
      </c>
      <c r="D9" s="336">
        <v>1</v>
      </c>
      <c r="E9" s="336">
        <v>2000</v>
      </c>
      <c r="F9" s="337">
        <f t="shared" si="0"/>
        <v>2000</v>
      </c>
      <c r="G9" s="338">
        <f t="shared" si="1"/>
        <v>1.4603872158287283E-2</v>
      </c>
    </row>
    <row r="10" spans="1:7" x14ac:dyDescent="0.25">
      <c r="A10" s="329" t="s">
        <v>37</v>
      </c>
      <c r="B10" s="330" t="s">
        <v>39</v>
      </c>
      <c r="C10" s="330" t="s">
        <v>38</v>
      </c>
      <c r="D10" s="331">
        <v>2</v>
      </c>
      <c r="E10" s="331">
        <v>2850</v>
      </c>
      <c r="F10" s="332">
        <f t="shared" si="0"/>
        <v>5700</v>
      </c>
      <c r="G10" s="333">
        <f t="shared" si="1"/>
        <v>4.1621035651118757E-2</v>
      </c>
    </row>
    <row r="11" spans="1:7" x14ac:dyDescent="0.25">
      <c r="A11" s="334" t="s">
        <v>40</v>
      </c>
      <c r="B11" s="335" t="s">
        <v>42</v>
      </c>
      <c r="C11" s="335" t="s">
        <v>41</v>
      </c>
      <c r="D11" s="336">
        <v>3</v>
      </c>
      <c r="E11" s="336">
        <v>833.33</v>
      </c>
      <c r="F11" s="337">
        <f t="shared" si="0"/>
        <v>2499.9900000000002</v>
      </c>
      <c r="G11" s="338">
        <f t="shared" si="1"/>
        <v>1.8254767178498315E-2</v>
      </c>
    </row>
    <row r="12" spans="1:7" x14ac:dyDescent="0.25">
      <c r="A12" s="329" t="s">
        <v>45</v>
      </c>
      <c r="B12" s="330" t="s">
        <v>47</v>
      </c>
      <c r="C12" s="330" t="s">
        <v>46</v>
      </c>
      <c r="D12" s="331">
        <v>3</v>
      </c>
      <c r="E12" s="331">
        <v>833.33</v>
      </c>
      <c r="F12" s="332">
        <f t="shared" si="0"/>
        <v>2499.9900000000002</v>
      </c>
      <c r="G12" s="333">
        <f t="shared" si="1"/>
        <v>1.8254767178498315E-2</v>
      </c>
    </row>
    <row r="13" spans="1:7" x14ac:dyDescent="0.25">
      <c r="A13" s="334" t="s">
        <v>52</v>
      </c>
      <c r="B13" s="335" t="s">
        <v>19</v>
      </c>
      <c r="C13" s="335" t="s">
        <v>53</v>
      </c>
      <c r="D13" s="336">
        <v>4</v>
      </c>
      <c r="E13" s="336">
        <v>625</v>
      </c>
      <c r="F13" s="337">
        <f t="shared" si="0"/>
        <v>2500</v>
      </c>
      <c r="G13" s="338">
        <f t="shared" si="1"/>
        <v>1.8254840197859105E-2</v>
      </c>
    </row>
    <row r="14" spans="1:7" x14ac:dyDescent="0.25">
      <c r="A14" s="329" t="s">
        <v>57</v>
      </c>
      <c r="B14" s="330" t="s">
        <v>19</v>
      </c>
      <c r="C14" s="330" t="s">
        <v>58</v>
      </c>
      <c r="D14" s="331">
        <v>4</v>
      </c>
      <c r="E14" s="331">
        <v>625</v>
      </c>
      <c r="F14" s="332">
        <f t="shared" si="0"/>
        <v>2500</v>
      </c>
      <c r="G14" s="333">
        <f t="shared" si="1"/>
        <v>1.8254840197859105E-2</v>
      </c>
    </row>
    <row r="15" spans="1:7" x14ac:dyDescent="0.25">
      <c r="A15" s="334" t="s">
        <v>59</v>
      </c>
      <c r="B15" s="335" t="s">
        <v>19</v>
      </c>
      <c r="C15" s="335" t="s">
        <v>60</v>
      </c>
      <c r="D15" s="336">
        <v>4</v>
      </c>
      <c r="E15" s="336">
        <v>312.5</v>
      </c>
      <c r="F15" s="337">
        <f t="shared" si="0"/>
        <v>1250</v>
      </c>
      <c r="G15" s="338">
        <f t="shared" si="1"/>
        <v>9.1274200989295527E-3</v>
      </c>
    </row>
    <row r="16" spans="1:7" x14ac:dyDescent="0.25">
      <c r="A16" s="329" t="s">
        <v>63</v>
      </c>
      <c r="B16" s="330" t="s">
        <v>19</v>
      </c>
      <c r="C16" s="330" t="s">
        <v>64</v>
      </c>
      <c r="D16" s="331">
        <v>4</v>
      </c>
      <c r="E16" s="331">
        <v>2375</v>
      </c>
      <c r="F16" s="332">
        <f t="shared" si="0"/>
        <v>9500</v>
      </c>
      <c r="G16" s="333">
        <f t="shared" si="1"/>
        <v>6.9368392751864599E-2</v>
      </c>
    </row>
    <row r="17" spans="1:7" x14ac:dyDescent="0.25">
      <c r="A17" s="334" t="s">
        <v>66</v>
      </c>
      <c r="B17" s="335" t="s">
        <v>19</v>
      </c>
      <c r="C17" s="335" t="s">
        <v>67</v>
      </c>
      <c r="D17" s="336">
        <v>2</v>
      </c>
      <c r="E17" s="336">
        <v>1250</v>
      </c>
      <c r="F17" s="337">
        <f t="shared" si="0"/>
        <v>2500</v>
      </c>
      <c r="G17" s="338">
        <f t="shared" si="1"/>
        <v>1.8254840197859105E-2</v>
      </c>
    </row>
    <row r="18" spans="1:7" x14ac:dyDescent="0.25">
      <c r="A18" s="329" t="s">
        <v>68</v>
      </c>
      <c r="B18" s="330" t="s">
        <v>19</v>
      </c>
      <c r="C18" s="330" t="s">
        <v>69</v>
      </c>
      <c r="D18" s="331">
        <v>1</v>
      </c>
      <c r="E18" s="331">
        <v>3000</v>
      </c>
      <c r="F18" s="332">
        <f t="shared" si="0"/>
        <v>3000</v>
      </c>
      <c r="G18" s="333">
        <f t="shared" si="1"/>
        <v>2.1905808237430924E-2</v>
      </c>
    </row>
    <row r="19" spans="1:7" x14ac:dyDescent="0.25">
      <c r="A19" s="334" t="s">
        <v>75</v>
      </c>
      <c r="B19" s="335" t="s">
        <v>19</v>
      </c>
      <c r="C19" s="335" t="s">
        <v>76</v>
      </c>
      <c r="D19" s="336">
        <v>5</v>
      </c>
      <c r="E19" s="336">
        <v>2000</v>
      </c>
      <c r="F19" s="337">
        <f t="shared" si="0"/>
        <v>10000</v>
      </c>
      <c r="G19" s="338">
        <f t="shared" si="1"/>
        <v>7.3019360791436422E-2</v>
      </c>
    </row>
    <row r="20" spans="1:7" x14ac:dyDescent="0.25">
      <c r="A20" s="329" t="s">
        <v>80</v>
      </c>
      <c r="B20" s="330" t="s">
        <v>19</v>
      </c>
      <c r="C20" s="330" t="s">
        <v>81</v>
      </c>
      <c r="D20" s="331">
        <v>5</v>
      </c>
      <c r="E20" s="331">
        <v>1700</v>
      </c>
      <c r="F20" s="332">
        <f t="shared" si="0"/>
        <v>8500</v>
      </c>
      <c r="G20" s="333">
        <f t="shared" si="1"/>
        <v>6.2066456672720954E-2</v>
      </c>
    </row>
    <row r="21" spans="1:7" x14ac:dyDescent="0.25">
      <c r="A21" s="334" t="s">
        <v>82</v>
      </c>
      <c r="B21" s="335" t="s">
        <v>84</v>
      </c>
      <c r="C21" s="335" t="s">
        <v>83</v>
      </c>
      <c r="D21" s="336">
        <v>5</v>
      </c>
      <c r="E21" s="336">
        <v>500</v>
      </c>
      <c r="F21" s="337">
        <f t="shared" si="0"/>
        <v>2500</v>
      </c>
      <c r="G21" s="338">
        <f t="shared" si="1"/>
        <v>1.8254840197859105E-2</v>
      </c>
    </row>
    <row r="22" spans="1:7" x14ac:dyDescent="0.25">
      <c r="A22" s="329" t="s">
        <v>89</v>
      </c>
      <c r="B22" s="330" t="s">
        <v>91</v>
      </c>
      <c r="C22" s="330" t="s">
        <v>90</v>
      </c>
      <c r="D22" s="331">
        <v>5</v>
      </c>
      <c r="E22" s="331">
        <v>300</v>
      </c>
      <c r="F22" s="332">
        <f t="shared" si="0"/>
        <v>1500</v>
      </c>
      <c r="G22" s="333">
        <f t="shared" si="1"/>
        <v>1.0952904118715462E-2</v>
      </c>
    </row>
    <row r="23" spans="1:7" x14ac:dyDescent="0.25">
      <c r="A23" s="334" t="s">
        <v>94</v>
      </c>
      <c r="B23" s="335" t="s">
        <v>96</v>
      </c>
      <c r="C23" s="335" t="s">
        <v>95</v>
      </c>
      <c r="D23" s="336">
        <v>5</v>
      </c>
      <c r="E23" s="336">
        <v>300</v>
      </c>
      <c r="F23" s="337">
        <f t="shared" si="0"/>
        <v>1500</v>
      </c>
      <c r="G23" s="338">
        <f t="shared" si="1"/>
        <v>1.0952904118715462E-2</v>
      </c>
    </row>
    <row r="24" spans="1:7" x14ac:dyDescent="0.25">
      <c r="A24" s="329" t="s">
        <v>99</v>
      </c>
      <c r="B24" s="330" t="s">
        <v>101</v>
      </c>
      <c r="C24" s="330" t="s">
        <v>100</v>
      </c>
      <c r="D24" s="331">
        <v>2</v>
      </c>
      <c r="E24" s="331">
        <v>5250</v>
      </c>
      <c r="F24" s="332">
        <f t="shared" si="0"/>
        <v>10500</v>
      </c>
      <c r="G24" s="333">
        <f t="shared" si="1"/>
        <v>7.667032883100823E-2</v>
      </c>
    </row>
    <row r="25" spans="1:7" x14ac:dyDescent="0.25">
      <c r="A25" s="334" t="s">
        <v>102</v>
      </c>
      <c r="B25" s="335" t="s">
        <v>101</v>
      </c>
      <c r="C25" s="335" t="s">
        <v>103</v>
      </c>
      <c r="D25" s="336">
        <v>2</v>
      </c>
      <c r="E25" s="336">
        <v>1750</v>
      </c>
      <c r="F25" s="337">
        <f t="shared" si="0"/>
        <v>3500</v>
      </c>
      <c r="G25" s="338">
        <f t="shared" si="1"/>
        <v>2.5556776277002747E-2</v>
      </c>
    </row>
    <row r="26" spans="1:7" x14ac:dyDescent="0.25">
      <c r="A26" s="329" t="s">
        <v>104</v>
      </c>
      <c r="B26" s="330" t="s">
        <v>101</v>
      </c>
      <c r="C26" s="330" t="s">
        <v>105</v>
      </c>
      <c r="D26" s="331">
        <v>1</v>
      </c>
      <c r="E26" s="331">
        <v>3500</v>
      </c>
      <c r="F26" s="332">
        <f t="shared" si="0"/>
        <v>3500</v>
      </c>
      <c r="G26" s="333">
        <f t="shared" si="1"/>
        <v>2.5556776277002747E-2</v>
      </c>
    </row>
    <row r="27" spans="1:7" x14ac:dyDescent="0.25">
      <c r="A27" s="334" t="s">
        <v>108</v>
      </c>
      <c r="B27" s="335" t="s">
        <v>110</v>
      </c>
      <c r="C27" s="335" t="s">
        <v>109</v>
      </c>
      <c r="D27" s="336">
        <v>2</v>
      </c>
      <c r="E27" s="336">
        <v>500</v>
      </c>
      <c r="F27" s="337">
        <f t="shared" si="0"/>
        <v>1000</v>
      </c>
      <c r="G27" s="338">
        <f t="shared" si="1"/>
        <v>7.3019360791436415E-3</v>
      </c>
    </row>
    <row r="28" spans="1:7" x14ac:dyDescent="0.25">
      <c r="A28" s="329" t="s">
        <v>111</v>
      </c>
      <c r="B28" s="330" t="s">
        <v>113</v>
      </c>
      <c r="C28" s="330" t="s">
        <v>112</v>
      </c>
      <c r="D28" s="331">
        <v>1</v>
      </c>
      <c r="E28" s="331">
        <v>500</v>
      </c>
      <c r="F28" s="332">
        <f t="shared" si="0"/>
        <v>500</v>
      </c>
      <c r="G28" s="333">
        <f t="shared" si="1"/>
        <v>3.6509680395718207E-3</v>
      </c>
    </row>
    <row r="29" spans="1:7" x14ac:dyDescent="0.25">
      <c r="A29" s="334" t="s">
        <v>118</v>
      </c>
      <c r="B29" s="335" t="s">
        <v>120</v>
      </c>
      <c r="C29" s="335" t="s">
        <v>119</v>
      </c>
      <c r="D29" s="336">
        <v>5</v>
      </c>
      <c r="E29" s="336">
        <v>100</v>
      </c>
      <c r="F29" s="337">
        <f t="shared" si="0"/>
        <v>500</v>
      </c>
      <c r="G29" s="338">
        <f t="shared" si="1"/>
        <v>3.6509680395718207E-3</v>
      </c>
    </row>
    <row r="30" spans="1:7" x14ac:dyDescent="0.25">
      <c r="A30" s="329" t="s">
        <v>123</v>
      </c>
      <c r="B30" s="330" t="s">
        <v>125</v>
      </c>
      <c r="C30" s="330" t="s">
        <v>124</v>
      </c>
      <c r="D30" s="331">
        <v>3</v>
      </c>
      <c r="E30" s="331">
        <v>500</v>
      </c>
      <c r="F30" s="332">
        <f t="shared" si="0"/>
        <v>1500</v>
      </c>
      <c r="G30" s="333">
        <f t="shared" si="1"/>
        <v>1.0952904118715462E-2</v>
      </c>
    </row>
    <row r="31" spans="1:7" x14ac:dyDescent="0.25">
      <c r="A31" s="334" t="s">
        <v>126</v>
      </c>
      <c r="B31" s="335" t="s">
        <v>19</v>
      </c>
      <c r="C31" s="335" t="s">
        <v>127</v>
      </c>
      <c r="D31" s="336">
        <v>2</v>
      </c>
      <c r="E31" s="336">
        <v>500</v>
      </c>
      <c r="F31" s="337">
        <f t="shared" si="0"/>
        <v>1000</v>
      </c>
      <c r="G31" s="338">
        <f t="shared" si="1"/>
        <v>7.3019360791436415E-3</v>
      </c>
    </row>
    <row r="32" spans="1:7" x14ac:dyDescent="0.25">
      <c r="A32" s="329" t="s">
        <v>130</v>
      </c>
      <c r="B32" s="330" t="s">
        <v>132</v>
      </c>
      <c r="C32" s="330" t="s">
        <v>131</v>
      </c>
      <c r="D32" s="331">
        <v>5</v>
      </c>
      <c r="E32" s="331">
        <v>300</v>
      </c>
      <c r="F32" s="332">
        <f t="shared" si="0"/>
        <v>1500</v>
      </c>
      <c r="G32" s="333">
        <f t="shared" si="1"/>
        <v>1.0952904118715462E-2</v>
      </c>
    </row>
    <row r="33" spans="1:7" x14ac:dyDescent="0.25">
      <c r="A33" s="334" t="s">
        <v>135</v>
      </c>
      <c r="B33" s="335" t="s">
        <v>138</v>
      </c>
      <c r="C33" s="335" t="s">
        <v>136</v>
      </c>
      <c r="D33" s="336">
        <v>2</v>
      </c>
      <c r="E33" s="336">
        <v>250</v>
      </c>
      <c r="F33" s="337">
        <f t="shared" si="0"/>
        <v>500</v>
      </c>
      <c r="G33" s="338">
        <f t="shared" si="1"/>
        <v>3.6509680395718207E-3</v>
      </c>
    </row>
    <row r="34" spans="1:7" x14ac:dyDescent="0.25">
      <c r="A34" s="329" t="s">
        <v>144</v>
      </c>
      <c r="B34" s="330" t="s">
        <v>19</v>
      </c>
      <c r="C34" s="330" t="s">
        <v>145</v>
      </c>
      <c r="D34" s="331">
        <v>2</v>
      </c>
      <c r="E34" s="331">
        <v>3450</v>
      </c>
      <c r="F34" s="332">
        <f t="shared" si="0"/>
        <v>6900</v>
      </c>
      <c r="G34" s="333">
        <f t="shared" si="1"/>
        <v>5.0383358946091125E-2</v>
      </c>
    </row>
    <row r="35" spans="1:7" x14ac:dyDescent="0.25">
      <c r="A35" s="334" t="s">
        <v>148</v>
      </c>
      <c r="B35" s="335" t="s">
        <v>150</v>
      </c>
      <c r="C35" s="335" t="s">
        <v>149</v>
      </c>
      <c r="D35" s="336">
        <v>2</v>
      </c>
      <c r="E35" s="336">
        <v>3000</v>
      </c>
      <c r="F35" s="337">
        <f t="shared" si="0"/>
        <v>6000</v>
      </c>
      <c r="G35" s="338">
        <f t="shared" si="1"/>
        <v>4.3811616474861849E-2</v>
      </c>
    </row>
    <row r="36" spans="1:7" x14ac:dyDescent="0.25">
      <c r="A36" s="329" t="s">
        <v>153</v>
      </c>
      <c r="B36" s="330" t="s">
        <v>138</v>
      </c>
      <c r="C36" s="330" t="s">
        <v>154</v>
      </c>
      <c r="D36" s="331">
        <v>1</v>
      </c>
      <c r="E36" s="331">
        <v>5000</v>
      </c>
      <c r="F36" s="332">
        <f t="shared" si="0"/>
        <v>5000</v>
      </c>
      <c r="G36" s="333">
        <f t="shared" si="1"/>
        <v>3.6509680395718211E-2</v>
      </c>
    </row>
    <row r="37" spans="1:7" x14ac:dyDescent="0.25">
      <c r="A37" s="334" t="s">
        <v>157</v>
      </c>
      <c r="B37" s="335" t="s">
        <v>159</v>
      </c>
      <c r="C37" s="335" t="s">
        <v>158</v>
      </c>
      <c r="D37" s="336">
        <v>2</v>
      </c>
      <c r="E37" s="336">
        <v>4750</v>
      </c>
      <c r="F37" s="337">
        <f t="shared" si="0"/>
        <v>9500</v>
      </c>
      <c r="G37" s="338">
        <f t="shared" si="1"/>
        <v>6.9368392751864599E-2</v>
      </c>
    </row>
    <row r="38" spans="1:7" x14ac:dyDescent="0.25">
      <c r="A38" s="329" t="s">
        <v>163</v>
      </c>
      <c r="B38" s="330" t="s">
        <v>165</v>
      </c>
      <c r="C38" s="330" t="s">
        <v>164</v>
      </c>
      <c r="D38" s="331">
        <v>1</v>
      </c>
      <c r="E38" s="331">
        <v>1000</v>
      </c>
      <c r="F38" s="332">
        <f t="shared" si="0"/>
        <v>1000</v>
      </c>
      <c r="G38" s="333">
        <f t="shared" si="1"/>
        <v>7.3019360791436415E-3</v>
      </c>
    </row>
    <row r="39" spans="1:7" ht="15" customHeight="1" x14ac:dyDescent="0.25">
      <c r="A39" s="339" t="s">
        <v>419</v>
      </c>
      <c r="B39" s="339"/>
      <c r="C39" s="339"/>
      <c r="D39" s="340">
        <f>SUM(D4:D38)</f>
        <v>93</v>
      </c>
      <c r="E39" s="341" t="s">
        <v>420</v>
      </c>
      <c r="F39" s="342">
        <f>SUM(F4:F38)</f>
        <v>136949.97999999998</v>
      </c>
      <c r="G39" s="341" t="s">
        <v>421</v>
      </c>
    </row>
  </sheetData>
  <mergeCells count="3">
    <mergeCell ref="A1:G1"/>
    <mergeCell ref="A2:G2"/>
    <mergeCell ref="A39:C3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B474-D9D0-4DFE-A1C5-BA9985B43461}">
  <dimension ref="A1:G39"/>
  <sheetViews>
    <sheetView zoomScaleNormal="100" workbookViewId="0">
      <pane ySplit="3" topLeftCell="A4" activePane="bottomLeft" state="frozen"/>
      <selection pane="bottomLeft" activeCell="F22" sqref="F22"/>
    </sheetView>
  </sheetViews>
  <sheetFormatPr defaultColWidth="8.7109375" defaultRowHeight="15" x14ac:dyDescent="0.25"/>
  <cols>
    <col min="1" max="1" width="6" style="325" customWidth="1"/>
    <col min="2" max="2" width="23.7109375" style="325" bestFit="1" customWidth="1"/>
    <col min="3" max="3" width="81.140625" style="325" bestFit="1" customWidth="1"/>
    <col min="4" max="4" width="14" style="325" customWidth="1"/>
    <col min="5" max="5" width="16" style="325" customWidth="1"/>
    <col min="6" max="6" width="20" style="325" customWidth="1"/>
    <col min="7" max="7" width="14" style="325" customWidth="1"/>
    <col min="8" max="16384" width="8.7109375" style="325"/>
  </cols>
  <sheetData>
    <row r="1" spans="1:7" ht="31.5" customHeight="1" x14ac:dyDescent="0.25">
      <c r="A1" s="324" t="s">
        <v>422</v>
      </c>
      <c r="B1" s="324"/>
      <c r="C1" s="324"/>
      <c r="D1" s="324"/>
      <c r="E1" s="324"/>
      <c r="F1" s="324"/>
      <c r="G1" s="324"/>
    </row>
    <row r="2" spans="1:7" ht="15" customHeight="1" x14ac:dyDescent="0.25">
      <c r="A2" s="326" t="s">
        <v>411</v>
      </c>
      <c r="B2" s="326"/>
      <c r="C2" s="326"/>
      <c r="D2" s="326"/>
      <c r="E2" s="326"/>
      <c r="F2" s="326"/>
      <c r="G2" s="326"/>
    </row>
    <row r="3" spans="1:7" ht="27.75" customHeight="1" x14ac:dyDescent="0.25">
      <c r="A3" s="327" t="s">
        <v>412</v>
      </c>
      <c r="B3" s="327" t="s">
        <v>413</v>
      </c>
      <c r="C3" s="327" t="s">
        <v>414</v>
      </c>
      <c r="D3" s="327" t="s">
        <v>423</v>
      </c>
      <c r="E3" s="327" t="s">
        <v>424</v>
      </c>
      <c r="F3" s="327" t="s">
        <v>425</v>
      </c>
      <c r="G3" s="327" t="s">
        <v>426</v>
      </c>
    </row>
    <row r="4" spans="1:7" x14ac:dyDescent="0.25">
      <c r="A4" s="329" t="s">
        <v>16</v>
      </c>
      <c r="B4" s="330" t="s">
        <v>19</v>
      </c>
      <c r="C4" s="330" t="s">
        <v>17</v>
      </c>
      <c r="D4" s="331">
        <v>3</v>
      </c>
      <c r="E4" s="331">
        <v>4000</v>
      </c>
      <c r="F4" s="343">
        <v>8000</v>
      </c>
      <c r="G4" s="344" t="str">
        <f>IF(F4&gt;[4]Orcamento_Previsto!F4,"⚠ Acima","✔ OK")</f>
        <v>✔ OK</v>
      </c>
    </row>
    <row r="5" spans="1:7" x14ac:dyDescent="0.25">
      <c r="A5" s="334" t="s">
        <v>20</v>
      </c>
      <c r="B5" s="335" t="s">
        <v>19</v>
      </c>
      <c r="C5" s="335" t="s">
        <v>21</v>
      </c>
      <c r="D5" s="336">
        <v>1</v>
      </c>
      <c r="E5" s="336">
        <v>2000</v>
      </c>
      <c r="F5" s="345">
        <v>2200</v>
      </c>
      <c r="G5" s="346" t="str">
        <f>IF(F5&gt;[4]Orcamento_Previsto!F5,"⚠ Acima","✔ OK")</f>
        <v>⚠ Acima</v>
      </c>
    </row>
    <row r="6" spans="1:7" x14ac:dyDescent="0.25">
      <c r="A6" s="329" t="s">
        <v>22</v>
      </c>
      <c r="B6" s="330" t="s">
        <v>19</v>
      </c>
      <c r="C6" s="330" t="s">
        <v>23</v>
      </c>
      <c r="D6" s="331">
        <v>2</v>
      </c>
      <c r="E6" s="331">
        <v>1000</v>
      </c>
      <c r="F6" s="343">
        <v>1900</v>
      </c>
      <c r="G6" s="344" t="str">
        <f>IF(F6&gt;[4]Orcamento_Previsto!F6,"⚠ Acima","✔ OK")</f>
        <v>✔ OK</v>
      </c>
    </row>
    <row r="7" spans="1:7" x14ac:dyDescent="0.25">
      <c r="A7" s="334" t="s">
        <v>28</v>
      </c>
      <c r="B7" s="335" t="s">
        <v>19</v>
      </c>
      <c r="C7" s="335" t="s">
        <v>29</v>
      </c>
      <c r="D7" s="336">
        <v>1</v>
      </c>
      <c r="E7" s="336">
        <v>13800</v>
      </c>
      <c r="F7" s="345">
        <v>13800</v>
      </c>
      <c r="G7" s="346" t="str">
        <f>IF(F7&gt;[4]Orcamento_Previsto!F7,"⚠ Acima","✔ OK")</f>
        <v>✔ OK</v>
      </c>
    </row>
    <row r="8" spans="1:7" x14ac:dyDescent="0.25">
      <c r="A8" s="329" t="s">
        <v>31</v>
      </c>
      <c r="B8" s="330" t="s">
        <v>19</v>
      </c>
      <c r="C8" s="330" t="s">
        <v>32</v>
      </c>
      <c r="D8" s="331">
        <v>1</v>
      </c>
      <c r="E8" s="331">
        <v>800</v>
      </c>
      <c r="F8" s="343">
        <v>1000</v>
      </c>
      <c r="G8" s="344" t="str">
        <f>IF(F8&gt;[4]Orcamento_Previsto!F8,"⚠ Acima","✔ OK")</f>
        <v>⚠ Acima</v>
      </c>
    </row>
    <row r="9" spans="1:7" x14ac:dyDescent="0.25">
      <c r="A9" s="334" t="s">
        <v>33</v>
      </c>
      <c r="B9" s="335" t="s">
        <v>19</v>
      </c>
      <c r="C9" s="335" t="s">
        <v>34</v>
      </c>
      <c r="D9" s="336">
        <v>1</v>
      </c>
      <c r="E9" s="336">
        <v>2000</v>
      </c>
      <c r="F9" s="345">
        <v>1800</v>
      </c>
      <c r="G9" s="346" t="str">
        <f>IF(F9&gt;[4]Orcamento_Previsto!F9,"⚠ Acima","✔ OK")</f>
        <v>✔ OK</v>
      </c>
    </row>
    <row r="10" spans="1:7" x14ac:dyDescent="0.25">
      <c r="A10" s="329" t="s">
        <v>37</v>
      </c>
      <c r="B10" s="330" t="s">
        <v>39</v>
      </c>
      <c r="C10" s="330" t="s">
        <v>38</v>
      </c>
      <c r="D10" s="331">
        <v>2</v>
      </c>
      <c r="E10" s="331">
        <v>2850</v>
      </c>
      <c r="F10" s="343">
        <v>5700</v>
      </c>
      <c r="G10" s="344" t="str">
        <f>IF(F10&gt;[4]Orcamento_Previsto!F10,"⚠ Acima","✔ OK")</f>
        <v>✔ OK</v>
      </c>
    </row>
    <row r="11" spans="1:7" x14ac:dyDescent="0.25">
      <c r="A11" s="334" t="s">
        <v>40</v>
      </c>
      <c r="B11" s="335" t="s">
        <v>42</v>
      </c>
      <c r="C11" s="335" t="s">
        <v>41</v>
      </c>
      <c r="D11" s="336">
        <v>3</v>
      </c>
      <c r="E11" s="336">
        <v>833.33</v>
      </c>
      <c r="F11" s="345">
        <v>2699.99</v>
      </c>
      <c r="G11" s="346" t="str">
        <f>IF(F11&gt;[4]Orcamento_Previsto!F11,"⚠ Acima","✔ OK")</f>
        <v>⚠ Acima</v>
      </c>
    </row>
    <row r="12" spans="1:7" x14ac:dyDescent="0.25">
      <c r="A12" s="329" t="s">
        <v>45</v>
      </c>
      <c r="B12" s="330" t="s">
        <v>47</v>
      </c>
      <c r="C12" s="330" t="s">
        <v>46</v>
      </c>
      <c r="D12" s="331">
        <v>3</v>
      </c>
      <c r="E12" s="331">
        <v>833.33</v>
      </c>
      <c r="F12" s="343">
        <v>2399.9899999999998</v>
      </c>
      <c r="G12" s="344" t="str">
        <f>IF(F12&gt;[4]Orcamento_Previsto!F12,"⚠ Acima","✔ OK")</f>
        <v>✔ OK</v>
      </c>
    </row>
    <row r="13" spans="1:7" x14ac:dyDescent="0.25">
      <c r="A13" s="334" t="s">
        <v>52</v>
      </c>
      <c r="B13" s="335" t="s">
        <v>19</v>
      </c>
      <c r="C13" s="335" t="s">
        <v>53</v>
      </c>
      <c r="D13" s="336">
        <v>4</v>
      </c>
      <c r="E13" s="336">
        <v>625</v>
      </c>
      <c r="F13" s="345">
        <v>2500</v>
      </c>
      <c r="G13" s="346" t="str">
        <f>IF(F13&gt;[4]Orcamento_Previsto!F13,"⚠ Acima","✔ OK")</f>
        <v>✔ OK</v>
      </c>
    </row>
    <row r="14" spans="1:7" x14ac:dyDescent="0.25">
      <c r="A14" s="329" t="s">
        <v>57</v>
      </c>
      <c r="B14" s="330" t="s">
        <v>19</v>
      </c>
      <c r="C14" s="330" t="s">
        <v>58</v>
      </c>
      <c r="D14" s="331">
        <v>4</v>
      </c>
      <c r="E14" s="331">
        <v>625</v>
      </c>
      <c r="F14" s="343">
        <v>2300</v>
      </c>
      <c r="G14" s="344" t="str">
        <f>IF(F14&gt;[4]Orcamento_Previsto!F14,"⚠ Acima","✔ OK")</f>
        <v>✔ OK</v>
      </c>
    </row>
    <row r="15" spans="1:7" x14ac:dyDescent="0.25">
      <c r="A15" s="334" t="s">
        <v>59</v>
      </c>
      <c r="B15" s="335" t="s">
        <v>19</v>
      </c>
      <c r="C15" s="335" t="s">
        <v>60</v>
      </c>
      <c r="D15" s="336">
        <v>4</v>
      </c>
      <c r="E15" s="336">
        <v>312.5</v>
      </c>
      <c r="F15" s="345">
        <v>1400</v>
      </c>
      <c r="G15" s="346" t="str">
        <f>IF(F15&gt;[4]Orcamento_Previsto!F15,"⚠ Acima","✔ OK")</f>
        <v>⚠ Acima</v>
      </c>
    </row>
    <row r="16" spans="1:7" x14ac:dyDescent="0.25">
      <c r="A16" s="329" t="s">
        <v>63</v>
      </c>
      <c r="B16" s="330" t="s">
        <v>19</v>
      </c>
      <c r="C16" s="330" t="s">
        <v>64</v>
      </c>
      <c r="D16" s="331">
        <v>4</v>
      </c>
      <c r="E16" s="331">
        <v>2375</v>
      </c>
      <c r="F16" s="343">
        <v>9975</v>
      </c>
      <c r="G16" s="344" t="str">
        <f>IF(F16&gt;[4]Orcamento_Previsto!F16,"⚠ Acima","✔ OK")</f>
        <v>⚠ Acima</v>
      </c>
    </row>
    <row r="17" spans="1:7" x14ac:dyDescent="0.25">
      <c r="A17" s="334" t="s">
        <v>66</v>
      </c>
      <c r="B17" s="335" t="s">
        <v>19</v>
      </c>
      <c r="C17" s="335" t="s">
        <v>67</v>
      </c>
      <c r="D17" s="336">
        <v>2</v>
      </c>
      <c r="E17" s="336">
        <v>1250</v>
      </c>
      <c r="F17" s="345">
        <v>2250</v>
      </c>
      <c r="G17" s="346" t="str">
        <f>IF(F17&gt;[4]Orcamento_Previsto!F17,"⚠ Acima","✔ OK")</f>
        <v>✔ OK</v>
      </c>
    </row>
    <row r="18" spans="1:7" x14ac:dyDescent="0.25">
      <c r="A18" s="329" t="s">
        <v>68</v>
      </c>
      <c r="B18" s="330" t="s">
        <v>19</v>
      </c>
      <c r="C18" s="330" t="s">
        <v>69</v>
      </c>
      <c r="D18" s="331">
        <v>1</v>
      </c>
      <c r="E18" s="331">
        <v>3000</v>
      </c>
      <c r="F18" s="343">
        <v>3000</v>
      </c>
      <c r="G18" s="344" t="str">
        <f>IF(F18&gt;[4]Orcamento_Previsto!F18,"⚠ Acima","✔ OK")</f>
        <v>✔ OK</v>
      </c>
    </row>
    <row r="19" spans="1:7" x14ac:dyDescent="0.25">
      <c r="A19" s="334" t="s">
        <v>75</v>
      </c>
      <c r="B19" s="335" t="s">
        <v>19</v>
      </c>
      <c r="C19" s="335" t="s">
        <v>76</v>
      </c>
      <c r="D19" s="336">
        <v>5</v>
      </c>
      <c r="E19" s="336">
        <v>2000</v>
      </c>
      <c r="F19" s="345">
        <v>10800</v>
      </c>
      <c r="G19" s="346" t="str">
        <f>IF(F19&gt;[4]Orcamento_Previsto!F19,"⚠ Acima","✔ OK")</f>
        <v>⚠ Acima</v>
      </c>
    </row>
    <row r="20" spans="1:7" x14ac:dyDescent="0.25">
      <c r="A20" s="329" t="s">
        <v>80</v>
      </c>
      <c r="B20" s="330" t="s">
        <v>19</v>
      </c>
      <c r="C20" s="330" t="s">
        <v>81</v>
      </c>
      <c r="D20" s="331">
        <v>5</v>
      </c>
      <c r="E20" s="331">
        <v>1700</v>
      </c>
      <c r="F20" s="343">
        <v>7990</v>
      </c>
      <c r="G20" s="344" t="str">
        <f>IF(F20&gt;[4]Orcamento_Previsto!F20,"⚠ Acima","✔ OK")</f>
        <v>✔ OK</v>
      </c>
    </row>
    <row r="21" spans="1:7" x14ac:dyDescent="0.25">
      <c r="A21" s="334" t="s">
        <v>82</v>
      </c>
      <c r="B21" s="335" t="s">
        <v>84</v>
      </c>
      <c r="C21" s="335" t="s">
        <v>83</v>
      </c>
      <c r="D21" s="336">
        <v>5</v>
      </c>
      <c r="E21" s="336">
        <v>500</v>
      </c>
      <c r="F21" s="345">
        <v>2500</v>
      </c>
      <c r="G21" s="346" t="str">
        <f>IF(F21&gt;[4]Orcamento_Previsto!F21,"⚠ Acima","✔ OK")</f>
        <v>✔ OK</v>
      </c>
    </row>
    <row r="22" spans="1:7" x14ac:dyDescent="0.25">
      <c r="A22" s="329" t="s">
        <v>89</v>
      </c>
      <c r="B22" s="330" t="s">
        <v>91</v>
      </c>
      <c r="C22" s="330" t="s">
        <v>90</v>
      </c>
      <c r="D22" s="331">
        <v>5</v>
      </c>
      <c r="E22" s="331">
        <v>300</v>
      </c>
      <c r="F22" s="343">
        <v>1500</v>
      </c>
      <c r="G22" s="344" t="str">
        <f>IF(F22&gt;[4]Orcamento_Previsto!F22,"⚠ Acima","✔ OK")</f>
        <v>✔ OK</v>
      </c>
    </row>
    <row r="23" spans="1:7" x14ac:dyDescent="0.25">
      <c r="A23" s="334" t="s">
        <v>94</v>
      </c>
      <c r="B23" s="335" t="s">
        <v>96</v>
      </c>
      <c r="C23" s="335" t="s">
        <v>95</v>
      </c>
      <c r="D23" s="336">
        <v>5</v>
      </c>
      <c r="E23" s="336">
        <v>300</v>
      </c>
      <c r="F23" s="345">
        <v>1725</v>
      </c>
      <c r="G23" s="346" t="str">
        <f>IF(F23&gt;[4]Orcamento_Previsto!F23,"⚠ Acima","✔ OK")</f>
        <v>⚠ Acima</v>
      </c>
    </row>
    <row r="24" spans="1:7" x14ac:dyDescent="0.25">
      <c r="A24" s="329" t="s">
        <v>99</v>
      </c>
      <c r="B24" s="330" t="s">
        <v>101</v>
      </c>
      <c r="C24" s="330" t="s">
        <v>100</v>
      </c>
      <c r="D24" s="331">
        <v>2</v>
      </c>
      <c r="E24" s="331">
        <v>5250</v>
      </c>
      <c r="F24" s="343">
        <v>11760</v>
      </c>
      <c r="G24" s="344" t="str">
        <f>IF(F24&gt;[4]Orcamento_Previsto!F24,"⚠ Acima","✔ OK")</f>
        <v>⚠ Acima</v>
      </c>
    </row>
    <row r="25" spans="1:7" x14ac:dyDescent="0.25">
      <c r="A25" s="334" t="s">
        <v>102</v>
      </c>
      <c r="B25" s="335" t="s">
        <v>101</v>
      </c>
      <c r="C25" s="335" t="s">
        <v>103</v>
      </c>
      <c r="D25" s="336">
        <v>2</v>
      </c>
      <c r="E25" s="336">
        <v>1750</v>
      </c>
      <c r="F25" s="345">
        <v>3395</v>
      </c>
      <c r="G25" s="346" t="str">
        <f>IF(F25&gt;[4]Orcamento_Previsto!F25,"⚠ Acima","✔ OK")</f>
        <v>✔ OK</v>
      </c>
    </row>
    <row r="26" spans="1:7" x14ac:dyDescent="0.25">
      <c r="A26" s="329" t="s">
        <v>104</v>
      </c>
      <c r="B26" s="330" t="s">
        <v>101</v>
      </c>
      <c r="C26" s="330" t="s">
        <v>105</v>
      </c>
      <c r="D26" s="331">
        <v>1</v>
      </c>
      <c r="E26" s="331">
        <v>3500</v>
      </c>
      <c r="F26" s="343">
        <v>3500</v>
      </c>
      <c r="G26" s="344" t="str">
        <f>IF(F26&gt;[4]Orcamento_Previsto!F26,"⚠ Acima","✔ OK")</f>
        <v>✔ OK</v>
      </c>
    </row>
    <row r="27" spans="1:7" x14ac:dyDescent="0.25">
      <c r="A27" s="334" t="s">
        <v>108</v>
      </c>
      <c r="B27" s="335" t="s">
        <v>110</v>
      </c>
      <c r="C27" s="335" t="s">
        <v>109</v>
      </c>
      <c r="D27" s="336">
        <v>2</v>
      </c>
      <c r="E27" s="336">
        <v>500</v>
      </c>
      <c r="F27" s="345">
        <v>900</v>
      </c>
      <c r="G27" s="346" t="str">
        <f>IF(F27&gt;[4]Orcamento_Previsto!F27,"⚠ Acima","✔ OK")</f>
        <v>✔ OK</v>
      </c>
    </row>
    <row r="28" spans="1:7" x14ac:dyDescent="0.25">
      <c r="A28" s="329" t="s">
        <v>111</v>
      </c>
      <c r="B28" s="330" t="s">
        <v>113</v>
      </c>
      <c r="C28" s="330" t="s">
        <v>112</v>
      </c>
      <c r="D28" s="331">
        <v>1</v>
      </c>
      <c r="E28" s="331">
        <v>500</v>
      </c>
      <c r="F28" s="343">
        <v>600</v>
      </c>
      <c r="G28" s="344" t="str">
        <f>IF(F28&gt;[4]Orcamento_Previsto!F28,"⚠ Acima","✔ OK")</f>
        <v>⚠ Acima</v>
      </c>
    </row>
    <row r="29" spans="1:7" x14ac:dyDescent="0.25">
      <c r="A29" s="334" t="s">
        <v>118</v>
      </c>
      <c r="B29" s="335" t="s">
        <v>120</v>
      </c>
      <c r="C29" s="335" t="s">
        <v>119</v>
      </c>
      <c r="D29" s="336">
        <v>5</v>
      </c>
      <c r="E29" s="336">
        <v>100</v>
      </c>
      <c r="F29" s="345">
        <v>500</v>
      </c>
      <c r="G29" s="346" t="str">
        <f>IF(F29&gt;[4]Orcamento_Previsto!F29,"⚠ Acima","✔ OK")</f>
        <v>✔ OK</v>
      </c>
    </row>
    <row r="30" spans="1:7" x14ac:dyDescent="0.25">
      <c r="A30" s="329" t="s">
        <v>123</v>
      </c>
      <c r="B30" s="330" t="s">
        <v>125</v>
      </c>
      <c r="C30" s="330" t="s">
        <v>124</v>
      </c>
      <c r="D30" s="331">
        <v>3</v>
      </c>
      <c r="E30" s="331">
        <v>500</v>
      </c>
      <c r="F30" s="343">
        <v>1500</v>
      </c>
      <c r="G30" s="344" t="str">
        <f>IF(F30&gt;[4]Orcamento_Previsto!F30,"⚠ Acima","✔ OK")</f>
        <v>✔ OK</v>
      </c>
    </row>
    <row r="31" spans="1:7" x14ac:dyDescent="0.25">
      <c r="A31" s="334" t="s">
        <v>126</v>
      </c>
      <c r="B31" s="335" t="s">
        <v>19</v>
      </c>
      <c r="C31" s="335" t="s">
        <v>127</v>
      </c>
      <c r="D31" s="336">
        <v>2</v>
      </c>
      <c r="E31" s="336">
        <v>500</v>
      </c>
      <c r="F31" s="345">
        <v>1300</v>
      </c>
      <c r="G31" s="346" t="str">
        <f>IF(F31&gt;[4]Orcamento_Previsto!F31,"⚠ Acima","✔ OK")</f>
        <v>⚠ Acima</v>
      </c>
    </row>
    <row r="32" spans="1:7" x14ac:dyDescent="0.25">
      <c r="A32" s="329" t="s">
        <v>130</v>
      </c>
      <c r="B32" s="330" t="s">
        <v>132</v>
      </c>
      <c r="C32" s="330" t="s">
        <v>131</v>
      </c>
      <c r="D32" s="331">
        <v>5</v>
      </c>
      <c r="E32" s="331">
        <v>300</v>
      </c>
      <c r="F32" s="343">
        <v>1395</v>
      </c>
      <c r="G32" s="344" t="str">
        <f>IF(F32&gt;[4]Orcamento_Previsto!F32,"⚠ Acima","✔ OK")</f>
        <v>✔ OK</v>
      </c>
    </row>
    <row r="33" spans="1:7" x14ac:dyDescent="0.25">
      <c r="A33" s="334" t="s">
        <v>135</v>
      </c>
      <c r="B33" s="335" t="s">
        <v>138</v>
      </c>
      <c r="C33" s="335" t="s">
        <v>136</v>
      </c>
      <c r="D33" s="336">
        <v>2</v>
      </c>
      <c r="E33" s="336">
        <v>250</v>
      </c>
      <c r="F33" s="345">
        <v>500</v>
      </c>
      <c r="G33" s="346" t="str">
        <f>IF(F33&gt;[4]Orcamento_Previsto!F33,"⚠ Acima","✔ OK")</f>
        <v>✔ OK</v>
      </c>
    </row>
    <row r="34" spans="1:7" x14ac:dyDescent="0.25">
      <c r="A34" s="329" t="s">
        <v>144</v>
      </c>
      <c r="B34" s="330" t="s">
        <v>19</v>
      </c>
      <c r="C34" s="330" t="s">
        <v>145</v>
      </c>
      <c r="D34" s="331">
        <v>2</v>
      </c>
      <c r="E34" s="331">
        <v>3450</v>
      </c>
      <c r="F34" s="343">
        <v>7452</v>
      </c>
      <c r="G34" s="344" t="str">
        <f>IF(F34&gt;[4]Orcamento_Previsto!F34,"⚠ Acima","✔ OK")</f>
        <v>⚠ Acima</v>
      </c>
    </row>
    <row r="35" spans="1:7" x14ac:dyDescent="0.25">
      <c r="A35" s="334" t="s">
        <v>148</v>
      </c>
      <c r="B35" s="335" t="s">
        <v>150</v>
      </c>
      <c r="C35" s="335" t="s">
        <v>149</v>
      </c>
      <c r="D35" s="336">
        <v>2</v>
      </c>
      <c r="E35" s="336">
        <v>3000</v>
      </c>
      <c r="F35" s="345">
        <v>5520</v>
      </c>
      <c r="G35" s="346" t="str">
        <f>IF(F35&gt;[4]Orcamento_Previsto!F35,"⚠ Acima","✔ OK")</f>
        <v>✔ OK</v>
      </c>
    </row>
    <row r="36" spans="1:7" x14ac:dyDescent="0.25">
      <c r="A36" s="329" t="s">
        <v>153</v>
      </c>
      <c r="B36" s="330" t="s">
        <v>138</v>
      </c>
      <c r="C36" s="330" t="s">
        <v>154</v>
      </c>
      <c r="D36" s="331">
        <v>1</v>
      </c>
      <c r="E36" s="331">
        <v>5000</v>
      </c>
      <c r="F36" s="343">
        <v>5000</v>
      </c>
      <c r="G36" s="344" t="str">
        <f>IF(F36&gt;[4]Orcamento_Previsto!F36,"⚠ Acima","✔ OK")</f>
        <v>✔ OK</v>
      </c>
    </row>
    <row r="37" spans="1:7" x14ac:dyDescent="0.25">
      <c r="A37" s="334" t="s">
        <v>157</v>
      </c>
      <c r="B37" s="335" t="s">
        <v>159</v>
      </c>
      <c r="C37" s="335" t="s">
        <v>158</v>
      </c>
      <c r="D37" s="336">
        <v>2</v>
      </c>
      <c r="E37" s="336">
        <v>4750</v>
      </c>
      <c r="F37" s="345">
        <v>10070</v>
      </c>
      <c r="G37" s="346" t="str">
        <f>IF(F37&gt;[4]Orcamento_Previsto!F37,"⚠ Acima","✔ OK")</f>
        <v>⚠ Acima</v>
      </c>
    </row>
    <row r="38" spans="1:7" x14ac:dyDescent="0.25">
      <c r="A38" s="329" t="s">
        <v>163</v>
      </c>
      <c r="B38" s="330" t="s">
        <v>165</v>
      </c>
      <c r="C38" s="330" t="s">
        <v>164</v>
      </c>
      <c r="D38" s="331">
        <v>1</v>
      </c>
      <c r="E38" s="331">
        <v>1000</v>
      </c>
      <c r="F38" s="343">
        <v>1000</v>
      </c>
      <c r="G38" s="344" t="str">
        <f>IF(F38&gt;[4]Orcamento_Previsto!F38,"⚠ Acima","✔ OK")</f>
        <v>✔ OK</v>
      </c>
    </row>
    <row r="39" spans="1:7" ht="15" customHeight="1" x14ac:dyDescent="0.25">
      <c r="A39" s="339" t="s">
        <v>419</v>
      </c>
      <c r="B39" s="339"/>
      <c r="C39" s="339"/>
      <c r="D39" s="340">
        <f>SUM(D4:D38)</f>
        <v>94</v>
      </c>
      <c r="E39" s="341" t="s">
        <v>420</v>
      </c>
      <c r="F39" s="342">
        <f>SUM(F4:F38)</f>
        <v>139831.97999999998</v>
      </c>
      <c r="G39" s="341" t="s">
        <v>420</v>
      </c>
    </row>
  </sheetData>
  <mergeCells count="3">
    <mergeCell ref="A1:G1"/>
    <mergeCell ref="A2:G2"/>
    <mergeCell ref="A39:C39"/>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84B4-7413-4295-B13F-92BA8FED6964}">
  <dimension ref="A1:H39"/>
  <sheetViews>
    <sheetView zoomScaleNormal="100" workbookViewId="0">
      <pane ySplit="3" topLeftCell="A4" activePane="bottomLeft" state="frozen"/>
      <selection pane="bottomLeft" activeCell="H10" sqref="H10"/>
    </sheetView>
  </sheetViews>
  <sheetFormatPr defaultColWidth="8.7109375" defaultRowHeight="15" x14ac:dyDescent="0.25"/>
  <cols>
    <col min="1" max="1" width="6" style="325" customWidth="1"/>
    <col min="2" max="2" width="23.7109375" style="325" bestFit="1" customWidth="1"/>
    <col min="3" max="3" width="81.140625" style="325" bestFit="1" customWidth="1"/>
    <col min="4" max="6" width="18" style="325" customWidth="1"/>
    <col min="7" max="8" width="14" style="325" customWidth="1"/>
    <col min="9" max="16384" width="8.7109375" style="325"/>
  </cols>
  <sheetData>
    <row r="1" spans="1:8" ht="31.5" customHeight="1" x14ac:dyDescent="0.25">
      <c r="A1" s="324" t="s">
        <v>427</v>
      </c>
      <c r="B1" s="324"/>
      <c r="C1" s="324"/>
      <c r="D1" s="324"/>
      <c r="E1" s="324"/>
      <c r="F1" s="324"/>
      <c r="G1" s="324"/>
      <c r="H1" s="324"/>
    </row>
    <row r="2" spans="1:8" ht="15" customHeight="1" x14ac:dyDescent="0.25">
      <c r="A2" s="326" t="s">
        <v>411</v>
      </c>
      <c r="B2" s="326"/>
      <c r="C2" s="326"/>
      <c r="D2" s="326"/>
      <c r="E2" s="326"/>
      <c r="F2" s="326"/>
      <c r="G2" s="326"/>
      <c r="H2" s="326"/>
    </row>
    <row r="3" spans="1:8" ht="27.75" customHeight="1" x14ac:dyDescent="0.25">
      <c r="A3" s="327" t="s">
        <v>412</v>
      </c>
      <c r="B3" s="327" t="s">
        <v>413</v>
      </c>
      <c r="C3" s="327" t="s">
        <v>414</v>
      </c>
      <c r="D3" s="327" t="s">
        <v>428</v>
      </c>
      <c r="E3" s="327" t="s">
        <v>429</v>
      </c>
      <c r="F3" s="327" t="s">
        <v>430</v>
      </c>
      <c r="G3" s="327" t="s">
        <v>431</v>
      </c>
      <c r="H3" s="327" t="s">
        <v>426</v>
      </c>
    </row>
    <row r="4" spans="1:8" x14ac:dyDescent="0.25">
      <c r="A4" s="329" t="s">
        <v>16</v>
      </c>
      <c r="B4" s="330" t="s">
        <v>19</v>
      </c>
      <c r="C4" s="330" t="s">
        <v>17</v>
      </c>
      <c r="D4" s="347">
        <f>Orcamento_Previsto!F4</f>
        <v>8000</v>
      </c>
      <c r="E4" s="347">
        <f>Custos_Reais!F4</f>
        <v>8000</v>
      </c>
      <c r="F4" s="347">
        <f>E4-D4</f>
        <v>0</v>
      </c>
      <c r="G4" s="347">
        <f>IF(D4=0,0,(E4-D4)/D4)</f>
        <v>0</v>
      </c>
      <c r="H4" s="347" t="str">
        <f>IF(E4&gt;D4,"⚠ Acima","✔ OK")</f>
        <v>✔ OK</v>
      </c>
    </row>
    <row r="5" spans="1:8" x14ac:dyDescent="0.25">
      <c r="A5" s="334" t="s">
        <v>20</v>
      </c>
      <c r="B5" s="335" t="s">
        <v>19</v>
      </c>
      <c r="C5" s="335" t="s">
        <v>21</v>
      </c>
      <c r="D5" s="359">
        <f>Orcamento_Previsto!F5</f>
        <v>2000</v>
      </c>
      <c r="E5" s="359">
        <f>Custos_Reais!F5</f>
        <v>2200</v>
      </c>
      <c r="F5" s="348">
        <f t="shared" ref="F5:F39" si="0">E5-D5</f>
        <v>200</v>
      </c>
      <c r="G5" s="348">
        <f t="shared" ref="G5:G38" si="1">IF(D5=0,0,(E5-D5)/D5)</f>
        <v>0.1</v>
      </c>
      <c r="H5" s="348" t="str">
        <f t="shared" ref="H5:H39" si="2">IF(E5&gt;D5,"⚠ Acima","✔ OK")</f>
        <v>⚠ Acima</v>
      </c>
    </row>
    <row r="6" spans="1:8" x14ac:dyDescent="0.25">
      <c r="A6" s="329" t="s">
        <v>22</v>
      </c>
      <c r="B6" s="330" t="s">
        <v>19</v>
      </c>
      <c r="C6" s="330" t="s">
        <v>23</v>
      </c>
      <c r="D6" s="347">
        <f>Orcamento_Previsto!F6</f>
        <v>2000</v>
      </c>
      <c r="E6" s="347">
        <f>Custos_Reais!F6</f>
        <v>1900</v>
      </c>
      <c r="F6" s="347">
        <f t="shared" si="0"/>
        <v>-100</v>
      </c>
      <c r="G6" s="347">
        <f t="shared" si="1"/>
        <v>-0.05</v>
      </c>
      <c r="H6" s="347" t="str">
        <f t="shared" si="2"/>
        <v>✔ OK</v>
      </c>
    </row>
    <row r="7" spans="1:8" x14ac:dyDescent="0.25">
      <c r="A7" s="334" t="s">
        <v>28</v>
      </c>
      <c r="B7" s="335" t="s">
        <v>19</v>
      </c>
      <c r="C7" s="335" t="s">
        <v>29</v>
      </c>
      <c r="D7" s="359">
        <f>Orcamento_Previsto!F7</f>
        <v>13800</v>
      </c>
      <c r="E7" s="359">
        <f>Custos_Reais!F7</f>
        <v>13800</v>
      </c>
      <c r="F7" s="348">
        <f t="shared" si="0"/>
        <v>0</v>
      </c>
      <c r="G7" s="348">
        <f t="shared" si="1"/>
        <v>0</v>
      </c>
      <c r="H7" s="348" t="str">
        <f t="shared" si="2"/>
        <v>✔ OK</v>
      </c>
    </row>
    <row r="8" spans="1:8" x14ac:dyDescent="0.25">
      <c r="A8" s="329" t="s">
        <v>31</v>
      </c>
      <c r="B8" s="330" t="s">
        <v>19</v>
      </c>
      <c r="C8" s="330" t="s">
        <v>32</v>
      </c>
      <c r="D8" s="347">
        <f>Orcamento_Previsto!F8</f>
        <v>800</v>
      </c>
      <c r="E8" s="347">
        <f>Custos_Reais!F8</f>
        <v>1000</v>
      </c>
      <c r="F8" s="347">
        <f t="shared" si="0"/>
        <v>200</v>
      </c>
      <c r="G8" s="347">
        <f t="shared" si="1"/>
        <v>0.25</v>
      </c>
      <c r="H8" s="347" t="str">
        <f t="shared" si="2"/>
        <v>⚠ Acima</v>
      </c>
    </row>
    <row r="9" spans="1:8" x14ac:dyDescent="0.25">
      <c r="A9" s="334" t="s">
        <v>33</v>
      </c>
      <c r="B9" s="335" t="s">
        <v>19</v>
      </c>
      <c r="C9" s="335" t="s">
        <v>34</v>
      </c>
      <c r="D9" s="359">
        <f>Orcamento_Previsto!F9</f>
        <v>2000</v>
      </c>
      <c r="E9" s="359">
        <f>Custos_Reais!F9</f>
        <v>1800</v>
      </c>
      <c r="F9" s="348">
        <f t="shared" si="0"/>
        <v>-200</v>
      </c>
      <c r="G9" s="348">
        <f t="shared" si="1"/>
        <v>-0.1</v>
      </c>
      <c r="H9" s="348" t="str">
        <f t="shared" si="2"/>
        <v>✔ OK</v>
      </c>
    </row>
    <row r="10" spans="1:8" x14ac:dyDescent="0.25">
      <c r="A10" s="329" t="s">
        <v>37</v>
      </c>
      <c r="B10" s="330" t="s">
        <v>39</v>
      </c>
      <c r="C10" s="330" t="s">
        <v>38</v>
      </c>
      <c r="D10" s="347">
        <f>Orcamento_Previsto!F10</f>
        <v>5700</v>
      </c>
      <c r="E10" s="347">
        <f>Custos_Reais!F10</f>
        <v>5700</v>
      </c>
      <c r="F10" s="347">
        <f t="shared" si="0"/>
        <v>0</v>
      </c>
      <c r="G10" s="347">
        <f t="shared" si="1"/>
        <v>0</v>
      </c>
      <c r="H10" s="347" t="str">
        <f t="shared" si="2"/>
        <v>✔ OK</v>
      </c>
    </row>
    <row r="11" spans="1:8" x14ac:dyDescent="0.25">
      <c r="A11" s="334" t="s">
        <v>40</v>
      </c>
      <c r="B11" s="335" t="s">
        <v>42</v>
      </c>
      <c r="C11" s="335" t="s">
        <v>41</v>
      </c>
      <c r="D11" s="359">
        <f>Orcamento_Previsto!F11</f>
        <v>2499.9900000000002</v>
      </c>
      <c r="E11" s="359">
        <f>Custos_Reais!F11</f>
        <v>2699.99</v>
      </c>
      <c r="F11" s="348">
        <f t="shared" si="0"/>
        <v>199.99999999999955</v>
      </c>
      <c r="G11" s="348">
        <f t="shared" si="1"/>
        <v>8.0000320001279809E-2</v>
      </c>
      <c r="H11" s="348" t="str">
        <f t="shared" si="2"/>
        <v>⚠ Acima</v>
      </c>
    </row>
    <row r="12" spans="1:8" x14ac:dyDescent="0.25">
      <c r="A12" s="329" t="s">
        <v>45</v>
      </c>
      <c r="B12" s="330" t="s">
        <v>47</v>
      </c>
      <c r="C12" s="330" t="s">
        <v>46</v>
      </c>
      <c r="D12" s="347">
        <f>Orcamento_Previsto!F12</f>
        <v>2499.9900000000002</v>
      </c>
      <c r="E12" s="347">
        <f>Custos_Reais!F12</f>
        <v>2399.9899999999998</v>
      </c>
      <c r="F12" s="347">
        <f t="shared" si="0"/>
        <v>-100.00000000000045</v>
      </c>
      <c r="G12" s="347">
        <f t="shared" si="1"/>
        <v>-4.0000160000640182E-2</v>
      </c>
      <c r="H12" s="347" t="str">
        <f t="shared" si="2"/>
        <v>✔ OK</v>
      </c>
    </row>
    <row r="13" spans="1:8" x14ac:dyDescent="0.25">
      <c r="A13" s="334" t="s">
        <v>52</v>
      </c>
      <c r="B13" s="335" t="s">
        <v>19</v>
      </c>
      <c r="C13" s="335" t="s">
        <v>53</v>
      </c>
      <c r="D13" s="359">
        <f>Orcamento_Previsto!F13</f>
        <v>2500</v>
      </c>
      <c r="E13" s="359">
        <f>Custos_Reais!F13</f>
        <v>2500</v>
      </c>
      <c r="F13" s="348">
        <f t="shared" si="0"/>
        <v>0</v>
      </c>
      <c r="G13" s="348">
        <f t="shared" si="1"/>
        <v>0</v>
      </c>
      <c r="H13" s="348" t="str">
        <f t="shared" si="2"/>
        <v>✔ OK</v>
      </c>
    </row>
    <row r="14" spans="1:8" x14ac:dyDescent="0.25">
      <c r="A14" s="329" t="s">
        <v>57</v>
      </c>
      <c r="B14" s="330" t="s">
        <v>19</v>
      </c>
      <c r="C14" s="330" t="s">
        <v>58</v>
      </c>
      <c r="D14" s="347">
        <f>Orcamento_Previsto!F14</f>
        <v>2500</v>
      </c>
      <c r="E14" s="347">
        <f>Custos_Reais!F14</f>
        <v>2300</v>
      </c>
      <c r="F14" s="347">
        <f t="shared" si="0"/>
        <v>-200</v>
      </c>
      <c r="G14" s="347">
        <f t="shared" si="1"/>
        <v>-0.08</v>
      </c>
      <c r="H14" s="347" t="str">
        <f t="shared" si="2"/>
        <v>✔ OK</v>
      </c>
    </row>
    <row r="15" spans="1:8" x14ac:dyDescent="0.25">
      <c r="A15" s="334" t="s">
        <v>59</v>
      </c>
      <c r="B15" s="335" t="s">
        <v>19</v>
      </c>
      <c r="C15" s="335" t="s">
        <v>60</v>
      </c>
      <c r="D15" s="359">
        <f>Orcamento_Previsto!F15</f>
        <v>1250</v>
      </c>
      <c r="E15" s="359">
        <f>Custos_Reais!F15</f>
        <v>1400</v>
      </c>
      <c r="F15" s="348">
        <f t="shared" si="0"/>
        <v>150</v>
      </c>
      <c r="G15" s="348">
        <f t="shared" si="1"/>
        <v>0.12</v>
      </c>
      <c r="H15" s="348" t="str">
        <f t="shared" si="2"/>
        <v>⚠ Acima</v>
      </c>
    </row>
    <row r="16" spans="1:8" x14ac:dyDescent="0.25">
      <c r="A16" s="329" t="s">
        <v>63</v>
      </c>
      <c r="B16" s="330" t="s">
        <v>19</v>
      </c>
      <c r="C16" s="330" t="s">
        <v>64</v>
      </c>
      <c r="D16" s="347">
        <f>Orcamento_Previsto!F16</f>
        <v>9500</v>
      </c>
      <c r="E16" s="347">
        <f>Custos_Reais!F16</f>
        <v>9975</v>
      </c>
      <c r="F16" s="347">
        <f t="shared" si="0"/>
        <v>475</v>
      </c>
      <c r="G16" s="347">
        <f t="shared" si="1"/>
        <v>0.05</v>
      </c>
      <c r="H16" s="347" t="str">
        <f t="shared" si="2"/>
        <v>⚠ Acima</v>
      </c>
    </row>
    <row r="17" spans="1:8" x14ac:dyDescent="0.25">
      <c r="A17" s="334" t="s">
        <v>66</v>
      </c>
      <c r="B17" s="335" t="s">
        <v>19</v>
      </c>
      <c r="C17" s="335" t="s">
        <v>67</v>
      </c>
      <c r="D17" s="359">
        <f>Orcamento_Previsto!F17</f>
        <v>2500</v>
      </c>
      <c r="E17" s="359">
        <f>Custos_Reais!F17</f>
        <v>2250</v>
      </c>
      <c r="F17" s="348">
        <f t="shared" si="0"/>
        <v>-250</v>
      </c>
      <c r="G17" s="348">
        <f t="shared" si="1"/>
        <v>-0.1</v>
      </c>
      <c r="H17" s="348" t="str">
        <f t="shared" si="2"/>
        <v>✔ OK</v>
      </c>
    </row>
    <row r="18" spans="1:8" x14ac:dyDescent="0.25">
      <c r="A18" s="329" t="s">
        <v>68</v>
      </c>
      <c r="B18" s="330" t="s">
        <v>19</v>
      </c>
      <c r="C18" s="330" t="s">
        <v>69</v>
      </c>
      <c r="D18" s="347">
        <f>Orcamento_Previsto!F18</f>
        <v>3000</v>
      </c>
      <c r="E18" s="347">
        <f>Custos_Reais!F18</f>
        <v>3000</v>
      </c>
      <c r="F18" s="347">
        <f t="shared" si="0"/>
        <v>0</v>
      </c>
      <c r="G18" s="347">
        <f t="shared" si="1"/>
        <v>0</v>
      </c>
      <c r="H18" s="347" t="str">
        <f t="shared" si="2"/>
        <v>✔ OK</v>
      </c>
    </row>
    <row r="19" spans="1:8" x14ac:dyDescent="0.25">
      <c r="A19" s="334" t="s">
        <v>75</v>
      </c>
      <c r="B19" s="335" t="s">
        <v>19</v>
      </c>
      <c r="C19" s="335" t="s">
        <v>76</v>
      </c>
      <c r="D19" s="359">
        <f>Orcamento_Previsto!F19</f>
        <v>10000</v>
      </c>
      <c r="E19" s="359">
        <f>Custos_Reais!F19</f>
        <v>10800</v>
      </c>
      <c r="F19" s="348">
        <f t="shared" si="0"/>
        <v>800</v>
      </c>
      <c r="G19" s="348">
        <f t="shared" si="1"/>
        <v>0.08</v>
      </c>
      <c r="H19" s="348" t="str">
        <f t="shared" si="2"/>
        <v>⚠ Acima</v>
      </c>
    </row>
    <row r="20" spans="1:8" x14ac:dyDescent="0.25">
      <c r="A20" s="329" t="s">
        <v>80</v>
      </c>
      <c r="B20" s="330" t="s">
        <v>19</v>
      </c>
      <c r="C20" s="330" t="s">
        <v>81</v>
      </c>
      <c r="D20" s="347">
        <f>Orcamento_Previsto!F20</f>
        <v>8500</v>
      </c>
      <c r="E20" s="347">
        <f>Custos_Reais!F20</f>
        <v>7990</v>
      </c>
      <c r="F20" s="347">
        <f t="shared" si="0"/>
        <v>-510</v>
      </c>
      <c r="G20" s="347">
        <f t="shared" si="1"/>
        <v>-0.06</v>
      </c>
      <c r="H20" s="347" t="str">
        <f t="shared" si="2"/>
        <v>✔ OK</v>
      </c>
    </row>
    <row r="21" spans="1:8" x14ac:dyDescent="0.25">
      <c r="A21" s="334" t="s">
        <v>82</v>
      </c>
      <c r="B21" s="335" t="s">
        <v>84</v>
      </c>
      <c r="C21" s="335" t="s">
        <v>83</v>
      </c>
      <c r="D21" s="359">
        <f>Orcamento_Previsto!F21</f>
        <v>2500</v>
      </c>
      <c r="E21" s="359">
        <f>Custos_Reais!F21</f>
        <v>2500</v>
      </c>
      <c r="F21" s="348">
        <f t="shared" si="0"/>
        <v>0</v>
      </c>
      <c r="G21" s="348">
        <f t="shared" si="1"/>
        <v>0</v>
      </c>
      <c r="H21" s="348" t="str">
        <f t="shared" si="2"/>
        <v>✔ OK</v>
      </c>
    </row>
    <row r="22" spans="1:8" x14ac:dyDescent="0.25">
      <c r="A22" s="329" t="s">
        <v>89</v>
      </c>
      <c r="B22" s="330" t="s">
        <v>91</v>
      </c>
      <c r="C22" s="330" t="s">
        <v>90</v>
      </c>
      <c r="D22" s="347">
        <f>Orcamento_Previsto!F22</f>
        <v>1500</v>
      </c>
      <c r="E22" s="347">
        <f>Custos_Reais!F22</f>
        <v>1500</v>
      </c>
      <c r="F22" s="347">
        <f t="shared" si="0"/>
        <v>0</v>
      </c>
      <c r="G22" s="347">
        <f t="shared" si="1"/>
        <v>0</v>
      </c>
      <c r="H22" s="347" t="str">
        <f t="shared" si="2"/>
        <v>✔ OK</v>
      </c>
    </row>
    <row r="23" spans="1:8" x14ac:dyDescent="0.25">
      <c r="A23" s="334" t="s">
        <v>94</v>
      </c>
      <c r="B23" s="335" t="s">
        <v>96</v>
      </c>
      <c r="C23" s="335" t="s">
        <v>95</v>
      </c>
      <c r="D23" s="359">
        <f>Orcamento_Previsto!F23</f>
        <v>1500</v>
      </c>
      <c r="E23" s="359">
        <f>Custos_Reais!F23</f>
        <v>1725</v>
      </c>
      <c r="F23" s="348">
        <f t="shared" si="0"/>
        <v>225</v>
      </c>
      <c r="G23" s="348">
        <f t="shared" si="1"/>
        <v>0.15</v>
      </c>
      <c r="H23" s="348" t="str">
        <f t="shared" si="2"/>
        <v>⚠ Acima</v>
      </c>
    </row>
    <row r="24" spans="1:8" x14ac:dyDescent="0.25">
      <c r="A24" s="329" t="s">
        <v>99</v>
      </c>
      <c r="B24" s="330" t="s">
        <v>101</v>
      </c>
      <c r="C24" s="330" t="s">
        <v>100</v>
      </c>
      <c r="D24" s="347">
        <f>Orcamento_Previsto!F24</f>
        <v>10500</v>
      </c>
      <c r="E24" s="347">
        <f>Custos_Reais!F24</f>
        <v>11760</v>
      </c>
      <c r="F24" s="347">
        <f t="shared" si="0"/>
        <v>1260</v>
      </c>
      <c r="G24" s="347">
        <f t="shared" si="1"/>
        <v>0.12</v>
      </c>
      <c r="H24" s="347" t="str">
        <f t="shared" si="2"/>
        <v>⚠ Acima</v>
      </c>
    </row>
    <row r="25" spans="1:8" x14ac:dyDescent="0.25">
      <c r="A25" s="334" t="s">
        <v>102</v>
      </c>
      <c r="B25" s="335" t="s">
        <v>101</v>
      </c>
      <c r="C25" s="335" t="s">
        <v>103</v>
      </c>
      <c r="D25" s="359">
        <f>Orcamento_Previsto!F25</f>
        <v>3500</v>
      </c>
      <c r="E25" s="359">
        <f>Custos_Reais!F25</f>
        <v>3395</v>
      </c>
      <c r="F25" s="348">
        <f t="shared" si="0"/>
        <v>-105</v>
      </c>
      <c r="G25" s="348">
        <f t="shared" si="1"/>
        <v>-0.03</v>
      </c>
      <c r="H25" s="348" t="str">
        <f t="shared" si="2"/>
        <v>✔ OK</v>
      </c>
    </row>
    <row r="26" spans="1:8" x14ac:dyDescent="0.25">
      <c r="A26" s="329" t="s">
        <v>104</v>
      </c>
      <c r="B26" s="330" t="s">
        <v>101</v>
      </c>
      <c r="C26" s="330" t="s">
        <v>105</v>
      </c>
      <c r="D26" s="347">
        <f>Orcamento_Previsto!F26</f>
        <v>3500</v>
      </c>
      <c r="E26" s="347">
        <f>Custos_Reais!F26</f>
        <v>3500</v>
      </c>
      <c r="F26" s="347">
        <f t="shared" si="0"/>
        <v>0</v>
      </c>
      <c r="G26" s="347">
        <f t="shared" si="1"/>
        <v>0</v>
      </c>
      <c r="H26" s="347" t="str">
        <f t="shared" si="2"/>
        <v>✔ OK</v>
      </c>
    </row>
    <row r="27" spans="1:8" x14ac:dyDescent="0.25">
      <c r="A27" s="334" t="s">
        <v>108</v>
      </c>
      <c r="B27" s="335" t="s">
        <v>110</v>
      </c>
      <c r="C27" s="335" t="s">
        <v>109</v>
      </c>
      <c r="D27" s="359">
        <f>Orcamento_Previsto!F27</f>
        <v>1000</v>
      </c>
      <c r="E27" s="359">
        <f>Custos_Reais!F27</f>
        <v>900</v>
      </c>
      <c r="F27" s="348">
        <f t="shared" si="0"/>
        <v>-100</v>
      </c>
      <c r="G27" s="348">
        <f t="shared" si="1"/>
        <v>-0.1</v>
      </c>
      <c r="H27" s="348" t="str">
        <f t="shared" si="2"/>
        <v>✔ OK</v>
      </c>
    </row>
    <row r="28" spans="1:8" x14ac:dyDescent="0.25">
      <c r="A28" s="329" t="s">
        <v>111</v>
      </c>
      <c r="B28" s="330" t="s">
        <v>113</v>
      </c>
      <c r="C28" s="330" t="s">
        <v>112</v>
      </c>
      <c r="D28" s="347">
        <f>Orcamento_Previsto!F28</f>
        <v>500</v>
      </c>
      <c r="E28" s="347">
        <f>Custos_Reais!F28</f>
        <v>600</v>
      </c>
      <c r="F28" s="347">
        <f t="shared" si="0"/>
        <v>100</v>
      </c>
      <c r="G28" s="347">
        <f t="shared" si="1"/>
        <v>0.2</v>
      </c>
      <c r="H28" s="347" t="str">
        <f t="shared" si="2"/>
        <v>⚠ Acima</v>
      </c>
    </row>
    <row r="29" spans="1:8" x14ac:dyDescent="0.25">
      <c r="A29" s="334" t="s">
        <v>118</v>
      </c>
      <c r="B29" s="335" t="s">
        <v>120</v>
      </c>
      <c r="C29" s="335" t="s">
        <v>119</v>
      </c>
      <c r="D29" s="359">
        <f>Orcamento_Previsto!F29</f>
        <v>500</v>
      </c>
      <c r="E29" s="359">
        <f>Custos_Reais!F29</f>
        <v>500</v>
      </c>
      <c r="F29" s="348">
        <f t="shared" si="0"/>
        <v>0</v>
      </c>
      <c r="G29" s="348">
        <f t="shared" si="1"/>
        <v>0</v>
      </c>
      <c r="H29" s="348" t="str">
        <f t="shared" si="2"/>
        <v>✔ OK</v>
      </c>
    </row>
    <row r="30" spans="1:8" x14ac:dyDescent="0.25">
      <c r="A30" s="329" t="s">
        <v>123</v>
      </c>
      <c r="B30" s="330" t="s">
        <v>125</v>
      </c>
      <c r="C30" s="330" t="s">
        <v>124</v>
      </c>
      <c r="D30" s="347">
        <f>Orcamento_Previsto!F30</f>
        <v>1500</v>
      </c>
      <c r="E30" s="347">
        <f>Custos_Reais!F30</f>
        <v>1500</v>
      </c>
      <c r="F30" s="347">
        <f t="shared" si="0"/>
        <v>0</v>
      </c>
      <c r="G30" s="347">
        <f t="shared" si="1"/>
        <v>0</v>
      </c>
      <c r="H30" s="347" t="str">
        <f t="shared" si="2"/>
        <v>✔ OK</v>
      </c>
    </row>
    <row r="31" spans="1:8" x14ac:dyDescent="0.25">
      <c r="A31" s="334" t="s">
        <v>126</v>
      </c>
      <c r="B31" s="335" t="s">
        <v>19</v>
      </c>
      <c r="C31" s="335" t="s">
        <v>127</v>
      </c>
      <c r="D31" s="359">
        <f>Orcamento_Previsto!F31</f>
        <v>1000</v>
      </c>
      <c r="E31" s="359">
        <f>Custos_Reais!F31</f>
        <v>1300</v>
      </c>
      <c r="F31" s="348">
        <f t="shared" si="0"/>
        <v>300</v>
      </c>
      <c r="G31" s="348">
        <f t="shared" si="1"/>
        <v>0.3</v>
      </c>
      <c r="H31" s="348" t="str">
        <f t="shared" si="2"/>
        <v>⚠ Acima</v>
      </c>
    </row>
    <row r="32" spans="1:8" x14ac:dyDescent="0.25">
      <c r="A32" s="329" t="s">
        <v>130</v>
      </c>
      <c r="B32" s="330" t="s">
        <v>132</v>
      </c>
      <c r="C32" s="330" t="s">
        <v>131</v>
      </c>
      <c r="D32" s="347">
        <f>Orcamento_Previsto!F32</f>
        <v>1500</v>
      </c>
      <c r="E32" s="347">
        <f>Custos_Reais!F32</f>
        <v>1395</v>
      </c>
      <c r="F32" s="347">
        <f t="shared" si="0"/>
        <v>-105</v>
      </c>
      <c r="G32" s="347">
        <f t="shared" si="1"/>
        <v>-7.0000000000000007E-2</v>
      </c>
      <c r="H32" s="347" t="str">
        <f t="shared" si="2"/>
        <v>✔ OK</v>
      </c>
    </row>
    <row r="33" spans="1:8" x14ac:dyDescent="0.25">
      <c r="A33" s="334" t="s">
        <v>135</v>
      </c>
      <c r="B33" s="335" t="s">
        <v>138</v>
      </c>
      <c r="C33" s="335" t="s">
        <v>136</v>
      </c>
      <c r="D33" s="359">
        <f>Orcamento_Previsto!F33</f>
        <v>500</v>
      </c>
      <c r="E33" s="359">
        <f>Custos_Reais!F33</f>
        <v>500</v>
      </c>
      <c r="F33" s="348">
        <f t="shared" si="0"/>
        <v>0</v>
      </c>
      <c r="G33" s="348">
        <f t="shared" si="1"/>
        <v>0</v>
      </c>
      <c r="H33" s="348" t="str">
        <f t="shared" si="2"/>
        <v>✔ OK</v>
      </c>
    </row>
    <row r="34" spans="1:8" x14ac:dyDescent="0.25">
      <c r="A34" s="329" t="s">
        <v>144</v>
      </c>
      <c r="B34" s="330" t="s">
        <v>19</v>
      </c>
      <c r="C34" s="330" t="s">
        <v>145</v>
      </c>
      <c r="D34" s="347">
        <f>Orcamento_Previsto!F34</f>
        <v>6900</v>
      </c>
      <c r="E34" s="347">
        <f>Custos_Reais!F34</f>
        <v>7452</v>
      </c>
      <c r="F34" s="347">
        <f t="shared" si="0"/>
        <v>552</v>
      </c>
      <c r="G34" s="347">
        <f t="shared" si="1"/>
        <v>0.08</v>
      </c>
      <c r="H34" s="347" t="str">
        <f t="shared" si="2"/>
        <v>⚠ Acima</v>
      </c>
    </row>
    <row r="35" spans="1:8" x14ac:dyDescent="0.25">
      <c r="A35" s="334" t="s">
        <v>148</v>
      </c>
      <c r="B35" s="335" t="s">
        <v>150</v>
      </c>
      <c r="C35" s="335" t="s">
        <v>149</v>
      </c>
      <c r="D35" s="359">
        <f>Orcamento_Previsto!F35</f>
        <v>6000</v>
      </c>
      <c r="E35" s="359">
        <f>Custos_Reais!F35</f>
        <v>5520</v>
      </c>
      <c r="F35" s="348">
        <f t="shared" si="0"/>
        <v>-480</v>
      </c>
      <c r="G35" s="348">
        <f t="shared" si="1"/>
        <v>-0.08</v>
      </c>
      <c r="H35" s="348" t="str">
        <f t="shared" si="2"/>
        <v>✔ OK</v>
      </c>
    </row>
    <row r="36" spans="1:8" x14ac:dyDescent="0.25">
      <c r="A36" s="329" t="s">
        <v>153</v>
      </c>
      <c r="B36" s="330" t="s">
        <v>138</v>
      </c>
      <c r="C36" s="330" t="s">
        <v>154</v>
      </c>
      <c r="D36" s="347">
        <f>Orcamento_Previsto!F36</f>
        <v>5000</v>
      </c>
      <c r="E36" s="347">
        <f>Custos_Reais!F36</f>
        <v>5000</v>
      </c>
      <c r="F36" s="347">
        <f t="shared" si="0"/>
        <v>0</v>
      </c>
      <c r="G36" s="347">
        <f t="shared" si="1"/>
        <v>0</v>
      </c>
      <c r="H36" s="347" t="str">
        <f t="shared" si="2"/>
        <v>✔ OK</v>
      </c>
    </row>
    <row r="37" spans="1:8" x14ac:dyDescent="0.25">
      <c r="A37" s="334" t="s">
        <v>157</v>
      </c>
      <c r="B37" s="335" t="s">
        <v>159</v>
      </c>
      <c r="C37" s="335" t="s">
        <v>158</v>
      </c>
      <c r="D37" s="359">
        <f>Orcamento_Previsto!F37</f>
        <v>9500</v>
      </c>
      <c r="E37" s="359">
        <f>Custos_Reais!F37</f>
        <v>10070</v>
      </c>
      <c r="F37" s="348">
        <f t="shared" si="0"/>
        <v>570</v>
      </c>
      <c r="G37" s="348">
        <f t="shared" si="1"/>
        <v>0.06</v>
      </c>
      <c r="H37" s="348" t="str">
        <f t="shared" si="2"/>
        <v>⚠ Acima</v>
      </c>
    </row>
    <row r="38" spans="1:8" x14ac:dyDescent="0.25">
      <c r="A38" s="329" t="s">
        <v>163</v>
      </c>
      <c r="B38" s="330" t="s">
        <v>165</v>
      </c>
      <c r="C38" s="330" t="s">
        <v>164</v>
      </c>
      <c r="D38" s="347">
        <f>Orcamento_Previsto!F38</f>
        <v>1000</v>
      </c>
      <c r="E38" s="347">
        <f>Custos_Reais!F38</f>
        <v>1000</v>
      </c>
      <c r="F38" s="347">
        <f t="shared" si="0"/>
        <v>0</v>
      </c>
      <c r="G38" s="347">
        <f t="shared" si="1"/>
        <v>0</v>
      </c>
      <c r="H38" s="347" t="str">
        <f t="shared" si="2"/>
        <v>✔ OK</v>
      </c>
    </row>
    <row r="39" spans="1:8" ht="15" customHeight="1" x14ac:dyDescent="0.25">
      <c r="A39" s="339" t="s">
        <v>419</v>
      </c>
      <c r="B39" s="339"/>
      <c r="C39" s="339"/>
      <c r="D39" s="342">
        <f>SUM(D4:D38)</f>
        <v>136949.97999999998</v>
      </c>
      <c r="E39" s="342">
        <f>SUM(E4:E38)</f>
        <v>139831.97999999998</v>
      </c>
      <c r="F39" s="342">
        <f t="shared" si="0"/>
        <v>2882</v>
      </c>
      <c r="G39" s="349">
        <f>IF(D39&lt;&gt;0,(E39-D39)/D39,0)</f>
        <v>2.1044179780091977E-2</v>
      </c>
      <c r="H39" s="350" t="str">
        <f t="shared" si="2"/>
        <v>⚠ Acima</v>
      </c>
    </row>
  </sheetData>
  <mergeCells count="3">
    <mergeCell ref="A1:H1"/>
    <mergeCell ref="A2:H2"/>
    <mergeCell ref="A39:C3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662C-1CB8-4E42-AA74-D36E1EA3D9E3}">
  <dimension ref="A1:H44"/>
  <sheetViews>
    <sheetView topLeftCell="A5" zoomScale="70" zoomScaleNormal="70" workbookViewId="0">
      <selection activeCell="B10" sqref="B10"/>
    </sheetView>
  </sheetViews>
  <sheetFormatPr defaultColWidth="8.7109375" defaultRowHeight="15" x14ac:dyDescent="0.25"/>
  <cols>
    <col min="1" max="1" width="36" style="325" customWidth="1"/>
    <col min="2" max="3" width="18" style="325" customWidth="1"/>
    <col min="4" max="16384" width="8.7109375" style="325"/>
  </cols>
  <sheetData>
    <row r="1" spans="1:8" ht="31.5" customHeight="1" x14ac:dyDescent="0.25">
      <c r="A1" s="324" t="s">
        <v>432</v>
      </c>
      <c r="B1" s="324"/>
      <c r="C1" s="324"/>
      <c r="D1" s="324"/>
      <c r="E1" s="324"/>
      <c r="F1" s="324"/>
      <c r="G1" s="324"/>
      <c r="H1" s="324"/>
    </row>
    <row r="2" spans="1:8" x14ac:dyDescent="0.25">
      <c r="A2" s="327" t="s">
        <v>433</v>
      </c>
      <c r="B2" s="327" t="s">
        <v>428</v>
      </c>
      <c r="C2" s="327" t="s">
        <v>429</v>
      </c>
    </row>
    <row r="3" spans="1:8" x14ac:dyDescent="0.25">
      <c r="A3" s="351" t="s">
        <v>434</v>
      </c>
      <c r="B3" s="352">
        <f>Analise_Custos!D4</f>
        <v>8000</v>
      </c>
      <c r="C3" s="352">
        <f>Analise_Custos!E4</f>
        <v>8000</v>
      </c>
    </row>
    <row r="4" spans="1:8" x14ac:dyDescent="0.25">
      <c r="A4" s="353" t="s">
        <v>435</v>
      </c>
      <c r="B4" s="360">
        <f>Analise_Custos!D5</f>
        <v>2000</v>
      </c>
      <c r="C4" s="360">
        <f>Analise_Custos!E5</f>
        <v>2200</v>
      </c>
    </row>
    <row r="5" spans="1:8" x14ac:dyDescent="0.25">
      <c r="A5" s="351" t="s">
        <v>436</v>
      </c>
      <c r="B5" s="352">
        <f>Analise_Custos!D6</f>
        <v>2000</v>
      </c>
      <c r="C5" s="352">
        <f>Analise_Custos!E6</f>
        <v>1900</v>
      </c>
    </row>
    <row r="6" spans="1:8" x14ac:dyDescent="0.25">
      <c r="A6" s="353" t="s">
        <v>437</v>
      </c>
      <c r="B6" s="360">
        <f>Analise_Custos!D7</f>
        <v>13800</v>
      </c>
      <c r="C6" s="360">
        <f>Analise_Custos!E7</f>
        <v>13800</v>
      </c>
    </row>
    <row r="7" spans="1:8" x14ac:dyDescent="0.25">
      <c r="A7" s="351" t="s">
        <v>438</v>
      </c>
      <c r="B7" s="352">
        <f>Analise_Custos!D8</f>
        <v>800</v>
      </c>
      <c r="C7" s="352">
        <f>Analise_Custos!E8</f>
        <v>1000</v>
      </c>
    </row>
    <row r="8" spans="1:8" x14ac:dyDescent="0.25">
      <c r="A8" s="353" t="s">
        <v>439</v>
      </c>
      <c r="B8" s="360">
        <f>Analise_Custos!D9</f>
        <v>2000</v>
      </c>
      <c r="C8" s="360">
        <f>Analise_Custos!E9</f>
        <v>1800</v>
      </c>
    </row>
    <row r="9" spans="1:8" x14ac:dyDescent="0.25">
      <c r="A9" s="351" t="s">
        <v>440</v>
      </c>
      <c r="B9" s="352">
        <f>Analise_Custos!D10</f>
        <v>5700</v>
      </c>
      <c r="C9" s="352">
        <f>Analise_Custos!E10</f>
        <v>5700</v>
      </c>
    </row>
    <row r="10" spans="1:8" x14ac:dyDescent="0.25">
      <c r="A10" s="353" t="s">
        <v>441</v>
      </c>
      <c r="B10" s="360">
        <f>Analise_Custos!D11</f>
        <v>2499.9900000000002</v>
      </c>
      <c r="C10" s="360">
        <f>Analise_Custos!E11</f>
        <v>2699.99</v>
      </c>
    </row>
    <row r="11" spans="1:8" x14ac:dyDescent="0.25">
      <c r="A11" s="351" t="s">
        <v>442</v>
      </c>
      <c r="B11" s="352">
        <f>Analise_Custos!D12</f>
        <v>2499.9900000000002</v>
      </c>
      <c r="C11" s="352">
        <f>Analise_Custos!E12</f>
        <v>2399.9899999999998</v>
      </c>
    </row>
    <row r="12" spans="1:8" x14ac:dyDescent="0.25">
      <c r="A12" s="353" t="s">
        <v>443</v>
      </c>
      <c r="B12" s="360">
        <f>Analise_Custos!D13</f>
        <v>2500</v>
      </c>
      <c r="C12" s="360">
        <f>Analise_Custos!E13</f>
        <v>2500</v>
      </c>
    </row>
    <row r="13" spans="1:8" x14ac:dyDescent="0.25">
      <c r="A13" s="351" t="s">
        <v>444</v>
      </c>
      <c r="B13" s="352">
        <f>Analise_Custos!D14</f>
        <v>2500</v>
      </c>
      <c r="C13" s="352">
        <f>Analise_Custos!E14</f>
        <v>2300</v>
      </c>
    </row>
    <row r="14" spans="1:8" x14ac:dyDescent="0.25">
      <c r="A14" s="353" t="s">
        <v>445</v>
      </c>
      <c r="B14" s="360">
        <f>Analise_Custos!D15</f>
        <v>1250</v>
      </c>
      <c r="C14" s="360">
        <f>Analise_Custos!E15</f>
        <v>1400</v>
      </c>
    </row>
    <row r="15" spans="1:8" x14ac:dyDescent="0.25">
      <c r="A15" s="351" t="s">
        <v>446</v>
      </c>
      <c r="B15" s="352">
        <f>Analise_Custos!D16</f>
        <v>9500</v>
      </c>
      <c r="C15" s="352">
        <f>Analise_Custos!E16</f>
        <v>9975</v>
      </c>
    </row>
    <row r="16" spans="1:8" x14ac:dyDescent="0.25">
      <c r="A16" s="353" t="s">
        <v>447</v>
      </c>
      <c r="B16" s="360">
        <f>Analise_Custos!D17</f>
        <v>2500</v>
      </c>
      <c r="C16" s="360">
        <f>Analise_Custos!E17</f>
        <v>2250</v>
      </c>
    </row>
    <row r="17" spans="1:3" x14ac:dyDescent="0.25">
      <c r="A17" s="351" t="s">
        <v>448</v>
      </c>
      <c r="B17" s="352">
        <f>Analise_Custos!D18</f>
        <v>3000</v>
      </c>
      <c r="C17" s="352">
        <f>Analise_Custos!E18</f>
        <v>3000</v>
      </c>
    </row>
    <row r="18" spans="1:3" x14ac:dyDescent="0.25">
      <c r="A18" s="353" t="s">
        <v>449</v>
      </c>
      <c r="B18" s="360">
        <f>Analise_Custos!D19</f>
        <v>10000</v>
      </c>
      <c r="C18" s="360">
        <f>Analise_Custos!E19</f>
        <v>10800</v>
      </c>
    </row>
    <row r="19" spans="1:3" x14ac:dyDescent="0.25">
      <c r="A19" s="351" t="s">
        <v>450</v>
      </c>
      <c r="B19" s="352">
        <f>Analise_Custos!D20</f>
        <v>8500</v>
      </c>
      <c r="C19" s="352">
        <f>Analise_Custos!E20</f>
        <v>7990</v>
      </c>
    </row>
    <row r="20" spans="1:3" x14ac:dyDescent="0.25">
      <c r="A20" s="353" t="s">
        <v>451</v>
      </c>
      <c r="B20" s="360">
        <f>Analise_Custos!D21</f>
        <v>2500</v>
      </c>
      <c r="C20" s="360">
        <f>Analise_Custos!E21</f>
        <v>2500</v>
      </c>
    </row>
    <row r="21" spans="1:3" x14ac:dyDescent="0.25">
      <c r="A21" s="351" t="s">
        <v>452</v>
      </c>
      <c r="B21" s="352">
        <f>Analise_Custos!D22</f>
        <v>1500</v>
      </c>
      <c r="C21" s="352">
        <f>Analise_Custos!E22</f>
        <v>1500</v>
      </c>
    </row>
    <row r="22" spans="1:3" x14ac:dyDescent="0.25">
      <c r="A22" s="353" t="s">
        <v>453</v>
      </c>
      <c r="B22" s="360">
        <f>Analise_Custos!D23</f>
        <v>1500</v>
      </c>
      <c r="C22" s="360">
        <f>Analise_Custos!E23</f>
        <v>1725</v>
      </c>
    </row>
    <row r="23" spans="1:3" x14ac:dyDescent="0.25">
      <c r="A23" s="351" t="s">
        <v>454</v>
      </c>
      <c r="B23" s="352">
        <f>Analise_Custos!D24</f>
        <v>10500</v>
      </c>
      <c r="C23" s="352">
        <f>Analise_Custos!E24</f>
        <v>11760</v>
      </c>
    </row>
    <row r="24" spans="1:3" x14ac:dyDescent="0.25">
      <c r="A24" s="353" t="s">
        <v>455</v>
      </c>
      <c r="B24" s="360">
        <f>Analise_Custos!D25</f>
        <v>3500</v>
      </c>
      <c r="C24" s="360">
        <f>Analise_Custos!E25</f>
        <v>3395</v>
      </c>
    </row>
    <row r="25" spans="1:3" x14ac:dyDescent="0.25">
      <c r="A25" s="351" t="s">
        <v>456</v>
      </c>
      <c r="B25" s="352">
        <f>Analise_Custos!D26</f>
        <v>3500</v>
      </c>
      <c r="C25" s="352">
        <f>Analise_Custos!E26</f>
        <v>3500</v>
      </c>
    </row>
    <row r="26" spans="1:3" x14ac:dyDescent="0.25">
      <c r="A26" s="353" t="s">
        <v>457</v>
      </c>
      <c r="B26" s="360">
        <f>Analise_Custos!D27</f>
        <v>1000</v>
      </c>
      <c r="C26" s="360">
        <f>Analise_Custos!E27</f>
        <v>900</v>
      </c>
    </row>
    <row r="27" spans="1:3" x14ac:dyDescent="0.25">
      <c r="A27" s="351" t="s">
        <v>458</v>
      </c>
      <c r="B27" s="352">
        <f>Analise_Custos!D28</f>
        <v>500</v>
      </c>
      <c r="C27" s="352">
        <f>Analise_Custos!E28</f>
        <v>600</v>
      </c>
    </row>
    <row r="28" spans="1:3" x14ac:dyDescent="0.25">
      <c r="A28" s="353" t="s">
        <v>459</v>
      </c>
      <c r="B28" s="360">
        <f>Analise_Custos!D29</f>
        <v>500</v>
      </c>
      <c r="C28" s="360">
        <f>Analise_Custos!E29</f>
        <v>500</v>
      </c>
    </row>
    <row r="29" spans="1:3" x14ac:dyDescent="0.25">
      <c r="A29" s="351" t="s">
        <v>460</v>
      </c>
      <c r="B29" s="352">
        <f>Analise_Custos!D30</f>
        <v>1500</v>
      </c>
      <c r="C29" s="352">
        <f>Analise_Custos!E30</f>
        <v>1500</v>
      </c>
    </row>
    <row r="30" spans="1:3" x14ac:dyDescent="0.25">
      <c r="A30" s="353" t="s">
        <v>461</v>
      </c>
      <c r="B30" s="360">
        <f>Analise_Custos!D31</f>
        <v>1000</v>
      </c>
      <c r="C30" s="360">
        <f>Analise_Custos!E31</f>
        <v>1300</v>
      </c>
    </row>
    <row r="31" spans="1:3" x14ac:dyDescent="0.25">
      <c r="A31" s="351" t="s">
        <v>462</v>
      </c>
      <c r="B31" s="352">
        <f>Analise_Custos!D32</f>
        <v>1500</v>
      </c>
      <c r="C31" s="352">
        <f>Analise_Custos!E32</f>
        <v>1395</v>
      </c>
    </row>
    <row r="32" spans="1:3" x14ac:dyDescent="0.25">
      <c r="A32" s="353" t="s">
        <v>463</v>
      </c>
      <c r="B32" s="360">
        <f>Analise_Custos!D33</f>
        <v>500</v>
      </c>
      <c r="C32" s="360">
        <f>Analise_Custos!E33</f>
        <v>500</v>
      </c>
    </row>
    <row r="33" spans="1:3" x14ac:dyDescent="0.25">
      <c r="A33" s="351" t="s">
        <v>464</v>
      </c>
      <c r="B33" s="352">
        <f>Analise_Custos!D34</f>
        <v>6900</v>
      </c>
      <c r="C33" s="352">
        <f>Analise_Custos!E34</f>
        <v>7452</v>
      </c>
    </row>
    <row r="34" spans="1:3" x14ac:dyDescent="0.25">
      <c r="A34" s="353" t="s">
        <v>465</v>
      </c>
      <c r="B34" s="360">
        <f>Analise_Custos!D35</f>
        <v>6000</v>
      </c>
      <c r="C34" s="360">
        <f>Analise_Custos!E35</f>
        <v>5520</v>
      </c>
    </row>
    <row r="35" spans="1:3" x14ac:dyDescent="0.25">
      <c r="A35" s="351" t="s">
        <v>466</v>
      </c>
      <c r="B35" s="352">
        <f>Analise_Custos!D36</f>
        <v>5000</v>
      </c>
      <c r="C35" s="352">
        <f>Analise_Custos!E36</f>
        <v>5000</v>
      </c>
    </row>
    <row r="36" spans="1:3" x14ac:dyDescent="0.25">
      <c r="A36" s="353" t="s">
        <v>467</v>
      </c>
      <c r="B36" s="360">
        <f>Analise_Custos!D37</f>
        <v>9500</v>
      </c>
      <c r="C36" s="360">
        <f>Analise_Custos!E37</f>
        <v>10070</v>
      </c>
    </row>
    <row r="37" spans="1:3" x14ac:dyDescent="0.25">
      <c r="A37" s="351" t="s">
        <v>468</v>
      </c>
      <c r="B37" s="352">
        <f>Analise_Custos!D38</f>
        <v>1000</v>
      </c>
      <c r="C37" s="352">
        <f>Analise_Custos!E38</f>
        <v>1000</v>
      </c>
    </row>
    <row r="38" spans="1:3" ht="15" customHeight="1" x14ac:dyDescent="0.25">
      <c r="A38" s="354" t="s">
        <v>469</v>
      </c>
      <c r="B38" s="354"/>
      <c r="C38" s="354"/>
    </row>
    <row r="39" spans="1:3" x14ac:dyDescent="0.25">
      <c r="A39" s="355" t="s">
        <v>470</v>
      </c>
      <c r="B39" s="356">
        <f>SUM(B3:B37)</f>
        <v>136949.97999999998</v>
      </c>
    </row>
    <row r="40" spans="1:3" x14ac:dyDescent="0.25">
      <c r="A40" s="355" t="s">
        <v>471</v>
      </c>
      <c r="B40" s="356">
        <f>SUM(C3:C37)</f>
        <v>139831.97999999998</v>
      </c>
    </row>
    <row r="41" spans="1:3" x14ac:dyDescent="0.25">
      <c r="A41" s="355" t="s">
        <v>472</v>
      </c>
      <c r="B41" s="356">
        <f>B40-B39</f>
        <v>2882</v>
      </c>
    </row>
    <row r="42" spans="1:3" x14ac:dyDescent="0.25">
      <c r="A42" s="355" t="s">
        <v>473</v>
      </c>
      <c r="B42" s="357">
        <f>IF(B39&lt;&gt;0,(B40-B39)/B39,0)</f>
        <v>2.1044179780091977E-2</v>
      </c>
    </row>
    <row r="43" spans="1:3" x14ac:dyDescent="0.25">
      <c r="A43" s="355" t="s">
        <v>474</v>
      </c>
      <c r="B43" s="358">
        <f>COUNTIF(Analise_Custos!H4:H38,"⚠ Acima")</f>
        <v>12</v>
      </c>
    </row>
    <row r="44" spans="1:3" x14ac:dyDescent="0.25">
      <c r="A44" s="355" t="s">
        <v>475</v>
      </c>
      <c r="B44" s="358">
        <f>COUNTIF(Analise_Custos!H4:H38,"✔ OK")</f>
        <v>23</v>
      </c>
    </row>
  </sheetData>
  <mergeCells count="2">
    <mergeCell ref="A1:H1"/>
    <mergeCell ref="A38:C38"/>
  </mergeCells>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A0567-C3D9-4682-893F-8EDDED78F166}">
  <sheetPr codeName="Plan3"/>
  <dimension ref="A5:U16"/>
  <sheetViews>
    <sheetView showGridLines="0" workbookViewId="0">
      <selection activeCell="E7" sqref="E7:J7"/>
    </sheetView>
  </sheetViews>
  <sheetFormatPr defaultRowHeight="12.75" x14ac:dyDescent="0.2"/>
  <cols>
    <col min="1" max="1" width="3" style="218" customWidth="1"/>
    <col min="2" max="2" width="13.5703125" style="218" customWidth="1"/>
    <col min="3" max="3" width="4" style="218" customWidth="1"/>
    <col min="4" max="4" width="4.85546875" style="218" customWidth="1"/>
    <col min="5" max="10" width="11" style="218" customWidth="1"/>
    <col min="11" max="11" width="3" style="218" customWidth="1"/>
    <col min="12" max="255" width="9" style="218" customWidth="1"/>
    <col min="256" max="256" width="9.140625" style="218"/>
    <col min="257" max="257" width="3" style="218" customWidth="1"/>
    <col min="258" max="258" width="13.5703125" style="218" customWidth="1"/>
    <col min="259" max="259" width="4" style="218" customWidth="1"/>
    <col min="260" max="260" width="4.85546875" style="218" customWidth="1"/>
    <col min="261" max="266" width="11" style="218" customWidth="1"/>
    <col min="267" max="267" width="3" style="218" customWidth="1"/>
    <col min="268" max="511" width="9" style="218" customWidth="1"/>
    <col min="512" max="512" width="9.140625" style="218"/>
    <col min="513" max="513" width="3" style="218" customWidth="1"/>
    <col min="514" max="514" width="13.5703125" style="218" customWidth="1"/>
    <col min="515" max="515" width="4" style="218" customWidth="1"/>
    <col min="516" max="516" width="4.85546875" style="218" customWidth="1"/>
    <col min="517" max="522" width="11" style="218" customWidth="1"/>
    <col min="523" max="523" width="3" style="218" customWidth="1"/>
    <col min="524" max="767" width="9" style="218" customWidth="1"/>
    <col min="768" max="768" width="9.140625" style="218"/>
    <col min="769" max="769" width="3" style="218" customWidth="1"/>
    <col min="770" max="770" width="13.5703125" style="218" customWidth="1"/>
    <col min="771" max="771" width="4" style="218" customWidth="1"/>
    <col min="772" max="772" width="4.85546875" style="218" customWidth="1"/>
    <col min="773" max="778" width="11" style="218" customWidth="1"/>
    <col min="779" max="779" width="3" style="218" customWidth="1"/>
    <col min="780" max="1023" width="9" style="218" customWidth="1"/>
    <col min="1024" max="1024" width="9.140625" style="218"/>
    <col min="1025" max="1025" width="3" style="218" customWidth="1"/>
    <col min="1026" max="1026" width="13.5703125" style="218" customWidth="1"/>
    <col min="1027" max="1027" width="4" style="218" customWidth="1"/>
    <col min="1028" max="1028" width="4.85546875" style="218" customWidth="1"/>
    <col min="1029" max="1034" width="11" style="218" customWidth="1"/>
    <col min="1035" max="1035" width="3" style="218" customWidth="1"/>
    <col min="1036" max="1279" width="9" style="218" customWidth="1"/>
    <col min="1280" max="1280" width="9.140625" style="218"/>
    <col min="1281" max="1281" width="3" style="218" customWidth="1"/>
    <col min="1282" max="1282" width="13.5703125" style="218" customWidth="1"/>
    <col min="1283" max="1283" width="4" style="218" customWidth="1"/>
    <col min="1284" max="1284" width="4.85546875" style="218" customWidth="1"/>
    <col min="1285" max="1290" width="11" style="218" customWidth="1"/>
    <col min="1291" max="1291" width="3" style="218" customWidth="1"/>
    <col min="1292" max="1535" width="9" style="218" customWidth="1"/>
    <col min="1536" max="1536" width="9.140625" style="218"/>
    <col min="1537" max="1537" width="3" style="218" customWidth="1"/>
    <col min="1538" max="1538" width="13.5703125" style="218" customWidth="1"/>
    <col min="1539" max="1539" width="4" style="218" customWidth="1"/>
    <col min="1540" max="1540" width="4.85546875" style="218" customWidth="1"/>
    <col min="1541" max="1546" width="11" style="218" customWidth="1"/>
    <col min="1547" max="1547" width="3" style="218" customWidth="1"/>
    <col min="1548" max="1791" width="9" style="218" customWidth="1"/>
    <col min="1792" max="1792" width="9.140625" style="218"/>
    <col min="1793" max="1793" width="3" style="218" customWidth="1"/>
    <col min="1794" max="1794" width="13.5703125" style="218" customWidth="1"/>
    <col min="1795" max="1795" width="4" style="218" customWidth="1"/>
    <col min="1796" max="1796" width="4.85546875" style="218" customWidth="1"/>
    <col min="1797" max="1802" width="11" style="218" customWidth="1"/>
    <col min="1803" max="1803" width="3" style="218" customWidth="1"/>
    <col min="1804" max="2047" width="9" style="218" customWidth="1"/>
    <col min="2048" max="2048" width="9.140625" style="218"/>
    <col min="2049" max="2049" width="3" style="218" customWidth="1"/>
    <col min="2050" max="2050" width="13.5703125" style="218" customWidth="1"/>
    <col min="2051" max="2051" width="4" style="218" customWidth="1"/>
    <col min="2052" max="2052" width="4.85546875" style="218" customWidth="1"/>
    <col min="2053" max="2058" width="11" style="218" customWidth="1"/>
    <col min="2059" max="2059" width="3" style="218" customWidth="1"/>
    <col min="2060" max="2303" width="9" style="218" customWidth="1"/>
    <col min="2304" max="2304" width="9.140625" style="218"/>
    <col min="2305" max="2305" width="3" style="218" customWidth="1"/>
    <col min="2306" max="2306" width="13.5703125" style="218" customWidth="1"/>
    <col min="2307" max="2307" width="4" style="218" customWidth="1"/>
    <col min="2308" max="2308" width="4.85546875" style="218" customWidth="1"/>
    <col min="2309" max="2314" width="11" style="218" customWidth="1"/>
    <col min="2315" max="2315" width="3" style="218" customWidth="1"/>
    <col min="2316" max="2559" width="9" style="218" customWidth="1"/>
    <col min="2560" max="2560" width="9.140625" style="218"/>
    <col min="2561" max="2561" width="3" style="218" customWidth="1"/>
    <col min="2562" max="2562" width="13.5703125" style="218" customWidth="1"/>
    <col min="2563" max="2563" width="4" style="218" customWidth="1"/>
    <col min="2564" max="2564" width="4.85546875" style="218" customWidth="1"/>
    <col min="2565" max="2570" width="11" style="218" customWidth="1"/>
    <col min="2571" max="2571" width="3" style="218" customWidth="1"/>
    <col min="2572" max="2815" width="9" style="218" customWidth="1"/>
    <col min="2816" max="2816" width="9.140625" style="218"/>
    <col min="2817" max="2817" width="3" style="218" customWidth="1"/>
    <col min="2818" max="2818" width="13.5703125" style="218" customWidth="1"/>
    <col min="2819" max="2819" width="4" style="218" customWidth="1"/>
    <col min="2820" max="2820" width="4.85546875" style="218" customWidth="1"/>
    <col min="2821" max="2826" width="11" style="218" customWidth="1"/>
    <col min="2827" max="2827" width="3" style="218" customWidth="1"/>
    <col min="2828" max="3071" width="9" style="218" customWidth="1"/>
    <col min="3072" max="3072" width="9.140625" style="218"/>
    <col min="3073" max="3073" width="3" style="218" customWidth="1"/>
    <col min="3074" max="3074" width="13.5703125" style="218" customWidth="1"/>
    <col min="3075" max="3075" width="4" style="218" customWidth="1"/>
    <col min="3076" max="3076" width="4.85546875" style="218" customWidth="1"/>
    <col min="3077" max="3082" width="11" style="218" customWidth="1"/>
    <col min="3083" max="3083" width="3" style="218" customWidth="1"/>
    <col min="3084" max="3327" width="9" style="218" customWidth="1"/>
    <col min="3328" max="3328" width="9.140625" style="218"/>
    <col min="3329" max="3329" width="3" style="218" customWidth="1"/>
    <col min="3330" max="3330" width="13.5703125" style="218" customWidth="1"/>
    <col min="3331" max="3331" width="4" style="218" customWidth="1"/>
    <col min="3332" max="3332" width="4.85546875" style="218" customWidth="1"/>
    <col min="3333" max="3338" width="11" style="218" customWidth="1"/>
    <col min="3339" max="3339" width="3" style="218" customWidth="1"/>
    <col min="3340" max="3583" width="9" style="218" customWidth="1"/>
    <col min="3584" max="3584" width="9.140625" style="218"/>
    <col min="3585" max="3585" width="3" style="218" customWidth="1"/>
    <col min="3586" max="3586" width="13.5703125" style="218" customWidth="1"/>
    <col min="3587" max="3587" width="4" style="218" customWidth="1"/>
    <col min="3588" max="3588" width="4.85546875" style="218" customWidth="1"/>
    <col min="3589" max="3594" width="11" style="218" customWidth="1"/>
    <col min="3595" max="3595" width="3" style="218" customWidth="1"/>
    <col min="3596" max="3839" width="9" style="218" customWidth="1"/>
    <col min="3840" max="3840" width="9.140625" style="218"/>
    <col min="3841" max="3841" width="3" style="218" customWidth="1"/>
    <col min="3842" max="3842" width="13.5703125" style="218" customWidth="1"/>
    <col min="3843" max="3843" width="4" style="218" customWidth="1"/>
    <col min="3844" max="3844" width="4.85546875" style="218" customWidth="1"/>
    <col min="3845" max="3850" width="11" style="218" customWidth="1"/>
    <col min="3851" max="3851" width="3" style="218" customWidth="1"/>
    <col min="3852" max="4095" width="9" style="218" customWidth="1"/>
    <col min="4096" max="4096" width="9.140625" style="218"/>
    <col min="4097" max="4097" width="3" style="218" customWidth="1"/>
    <col min="4098" max="4098" width="13.5703125" style="218" customWidth="1"/>
    <col min="4099" max="4099" width="4" style="218" customWidth="1"/>
    <col min="4100" max="4100" width="4.85546875" style="218" customWidth="1"/>
    <col min="4101" max="4106" width="11" style="218" customWidth="1"/>
    <col min="4107" max="4107" width="3" style="218" customWidth="1"/>
    <col min="4108" max="4351" width="9" style="218" customWidth="1"/>
    <col min="4352" max="4352" width="9.140625" style="218"/>
    <col min="4353" max="4353" width="3" style="218" customWidth="1"/>
    <col min="4354" max="4354" width="13.5703125" style="218" customWidth="1"/>
    <col min="4355" max="4355" width="4" style="218" customWidth="1"/>
    <col min="4356" max="4356" width="4.85546875" style="218" customWidth="1"/>
    <col min="4357" max="4362" width="11" style="218" customWidth="1"/>
    <col min="4363" max="4363" width="3" style="218" customWidth="1"/>
    <col min="4364" max="4607" width="9" style="218" customWidth="1"/>
    <col min="4608" max="4608" width="9.140625" style="218"/>
    <col min="4609" max="4609" width="3" style="218" customWidth="1"/>
    <col min="4610" max="4610" width="13.5703125" style="218" customWidth="1"/>
    <col min="4611" max="4611" width="4" style="218" customWidth="1"/>
    <col min="4612" max="4612" width="4.85546875" style="218" customWidth="1"/>
    <col min="4613" max="4618" width="11" style="218" customWidth="1"/>
    <col min="4619" max="4619" width="3" style="218" customWidth="1"/>
    <col min="4620" max="4863" width="9" style="218" customWidth="1"/>
    <col min="4864" max="4864" width="9.140625" style="218"/>
    <col min="4865" max="4865" width="3" style="218" customWidth="1"/>
    <col min="4866" max="4866" width="13.5703125" style="218" customWidth="1"/>
    <col min="4867" max="4867" width="4" style="218" customWidth="1"/>
    <col min="4868" max="4868" width="4.85546875" style="218" customWidth="1"/>
    <col min="4869" max="4874" width="11" style="218" customWidth="1"/>
    <col min="4875" max="4875" width="3" style="218" customWidth="1"/>
    <col min="4876" max="5119" width="9" style="218" customWidth="1"/>
    <col min="5120" max="5120" width="9.140625" style="218"/>
    <col min="5121" max="5121" width="3" style="218" customWidth="1"/>
    <col min="5122" max="5122" width="13.5703125" style="218" customWidth="1"/>
    <col min="5123" max="5123" width="4" style="218" customWidth="1"/>
    <col min="5124" max="5124" width="4.85546875" style="218" customWidth="1"/>
    <col min="5125" max="5130" width="11" style="218" customWidth="1"/>
    <col min="5131" max="5131" width="3" style="218" customWidth="1"/>
    <col min="5132" max="5375" width="9" style="218" customWidth="1"/>
    <col min="5376" max="5376" width="9.140625" style="218"/>
    <col min="5377" max="5377" width="3" style="218" customWidth="1"/>
    <col min="5378" max="5378" width="13.5703125" style="218" customWidth="1"/>
    <col min="5379" max="5379" width="4" style="218" customWidth="1"/>
    <col min="5380" max="5380" width="4.85546875" style="218" customWidth="1"/>
    <col min="5381" max="5386" width="11" style="218" customWidth="1"/>
    <col min="5387" max="5387" width="3" style="218" customWidth="1"/>
    <col min="5388" max="5631" width="9" style="218" customWidth="1"/>
    <col min="5632" max="5632" width="9.140625" style="218"/>
    <col min="5633" max="5633" width="3" style="218" customWidth="1"/>
    <col min="5634" max="5634" width="13.5703125" style="218" customWidth="1"/>
    <col min="5635" max="5635" width="4" style="218" customWidth="1"/>
    <col min="5636" max="5636" width="4.85546875" style="218" customWidth="1"/>
    <col min="5637" max="5642" width="11" style="218" customWidth="1"/>
    <col min="5643" max="5643" width="3" style="218" customWidth="1"/>
    <col min="5644" max="5887" width="9" style="218" customWidth="1"/>
    <col min="5888" max="5888" width="9.140625" style="218"/>
    <col min="5889" max="5889" width="3" style="218" customWidth="1"/>
    <col min="5890" max="5890" width="13.5703125" style="218" customWidth="1"/>
    <col min="5891" max="5891" width="4" style="218" customWidth="1"/>
    <col min="5892" max="5892" width="4.85546875" style="218" customWidth="1"/>
    <col min="5893" max="5898" width="11" style="218" customWidth="1"/>
    <col min="5899" max="5899" width="3" style="218" customWidth="1"/>
    <col min="5900" max="6143" width="9" style="218" customWidth="1"/>
    <col min="6144" max="6144" width="9.140625" style="218"/>
    <col min="6145" max="6145" width="3" style="218" customWidth="1"/>
    <col min="6146" max="6146" width="13.5703125" style="218" customWidth="1"/>
    <col min="6147" max="6147" width="4" style="218" customWidth="1"/>
    <col min="6148" max="6148" width="4.85546875" style="218" customWidth="1"/>
    <col min="6149" max="6154" width="11" style="218" customWidth="1"/>
    <col min="6155" max="6155" width="3" style="218" customWidth="1"/>
    <col min="6156" max="6399" width="9" style="218" customWidth="1"/>
    <col min="6400" max="6400" width="9.140625" style="218"/>
    <col min="6401" max="6401" width="3" style="218" customWidth="1"/>
    <col min="6402" max="6402" width="13.5703125" style="218" customWidth="1"/>
    <col min="6403" max="6403" width="4" style="218" customWidth="1"/>
    <col min="6404" max="6404" width="4.85546875" style="218" customWidth="1"/>
    <col min="6405" max="6410" width="11" style="218" customWidth="1"/>
    <col min="6411" max="6411" width="3" style="218" customWidth="1"/>
    <col min="6412" max="6655" width="9" style="218" customWidth="1"/>
    <col min="6656" max="6656" width="9.140625" style="218"/>
    <col min="6657" max="6657" width="3" style="218" customWidth="1"/>
    <col min="6658" max="6658" width="13.5703125" style="218" customWidth="1"/>
    <col min="6659" max="6659" width="4" style="218" customWidth="1"/>
    <col min="6660" max="6660" width="4.85546875" style="218" customWidth="1"/>
    <col min="6661" max="6666" width="11" style="218" customWidth="1"/>
    <col min="6667" max="6667" width="3" style="218" customWidth="1"/>
    <col min="6668" max="6911" width="9" style="218" customWidth="1"/>
    <col min="6912" max="6912" width="9.140625" style="218"/>
    <col min="6913" max="6913" width="3" style="218" customWidth="1"/>
    <col min="6914" max="6914" width="13.5703125" style="218" customWidth="1"/>
    <col min="6915" max="6915" width="4" style="218" customWidth="1"/>
    <col min="6916" max="6916" width="4.85546875" style="218" customWidth="1"/>
    <col min="6917" max="6922" width="11" style="218" customWidth="1"/>
    <col min="6923" max="6923" width="3" style="218" customWidth="1"/>
    <col min="6924" max="7167" width="9" style="218" customWidth="1"/>
    <col min="7168" max="7168" width="9.140625" style="218"/>
    <col min="7169" max="7169" width="3" style="218" customWidth="1"/>
    <col min="7170" max="7170" width="13.5703125" style="218" customWidth="1"/>
    <col min="7171" max="7171" width="4" style="218" customWidth="1"/>
    <col min="7172" max="7172" width="4.85546875" style="218" customWidth="1"/>
    <col min="7173" max="7178" width="11" style="218" customWidth="1"/>
    <col min="7179" max="7179" width="3" style="218" customWidth="1"/>
    <col min="7180" max="7423" width="9" style="218" customWidth="1"/>
    <col min="7424" max="7424" width="9.140625" style="218"/>
    <col min="7425" max="7425" width="3" style="218" customWidth="1"/>
    <col min="7426" max="7426" width="13.5703125" style="218" customWidth="1"/>
    <col min="7427" max="7427" width="4" style="218" customWidth="1"/>
    <col min="7428" max="7428" width="4.85546875" style="218" customWidth="1"/>
    <col min="7429" max="7434" width="11" style="218" customWidth="1"/>
    <col min="7435" max="7435" width="3" style="218" customWidth="1"/>
    <col min="7436" max="7679" width="9" style="218" customWidth="1"/>
    <col min="7680" max="7680" width="9.140625" style="218"/>
    <col min="7681" max="7681" width="3" style="218" customWidth="1"/>
    <col min="7682" max="7682" width="13.5703125" style="218" customWidth="1"/>
    <col min="7683" max="7683" width="4" style="218" customWidth="1"/>
    <col min="7684" max="7684" width="4.85546875" style="218" customWidth="1"/>
    <col min="7685" max="7690" width="11" style="218" customWidth="1"/>
    <col min="7691" max="7691" width="3" style="218" customWidth="1"/>
    <col min="7692" max="7935" width="9" style="218" customWidth="1"/>
    <col min="7936" max="7936" width="9.140625" style="218"/>
    <col min="7937" max="7937" width="3" style="218" customWidth="1"/>
    <col min="7938" max="7938" width="13.5703125" style="218" customWidth="1"/>
    <col min="7939" max="7939" width="4" style="218" customWidth="1"/>
    <col min="7940" max="7940" width="4.85546875" style="218" customWidth="1"/>
    <col min="7941" max="7946" width="11" style="218" customWidth="1"/>
    <col min="7947" max="7947" width="3" style="218" customWidth="1"/>
    <col min="7948" max="8191" width="9" style="218" customWidth="1"/>
    <col min="8192" max="8192" width="9.140625" style="218"/>
    <col min="8193" max="8193" width="3" style="218" customWidth="1"/>
    <col min="8194" max="8194" width="13.5703125" style="218" customWidth="1"/>
    <col min="8195" max="8195" width="4" style="218" customWidth="1"/>
    <col min="8196" max="8196" width="4.85546875" style="218" customWidth="1"/>
    <col min="8197" max="8202" width="11" style="218" customWidth="1"/>
    <col min="8203" max="8203" width="3" style="218" customWidth="1"/>
    <col min="8204" max="8447" width="9" style="218" customWidth="1"/>
    <col min="8448" max="8448" width="9.140625" style="218"/>
    <col min="8449" max="8449" width="3" style="218" customWidth="1"/>
    <col min="8450" max="8450" width="13.5703125" style="218" customWidth="1"/>
    <col min="8451" max="8451" width="4" style="218" customWidth="1"/>
    <col min="8452" max="8452" width="4.85546875" style="218" customWidth="1"/>
    <col min="8453" max="8458" width="11" style="218" customWidth="1"/>
    <col min="8459" max="8459" width="3" style="218" customWidth="1"/>
    <col min="8460" max="8703" width="9" style="218" customWidth="1"/>
    <col min="8704" max="8704" width="9.140625" style="218"/>
    <col min="8705" max="8705" width="3" style="218" customWidth="1"/>
    <col min="8706" max="8706" width="13.5703125" style="218" customWidth="1"/>
    <col min="8707" max="8707" width="4" style="218" customWidth="1"/>
    <col min="8708" max="8708" width="4.85546875" style="218" customWidth="1"/>
    <col min="8709" max="8714" width="11" style="218" customWidth="1"/>
    <col min="8715" max="8715" width="3" style="218" customWidth="1"/>
    <col min="8716" max="8959" width="9" style="218" customWidth="1"/>
    <col min="8960" max="8960" width="9.140625" style="218"/>
    <col min="8961" max="8961" width="3" style="218" customWidth="1"/>
    <col min="8962" max="8962" width="13.5703125" style="218" customWidth="1"/>
    <col min="8963" max="8963" width="4" style="218" customWidth="1"/>
    <col min="8964" max="8964" width="4.85546875" style="218" customWidth="1"/>
    <col min="8965" max="8970" width="11" style="218" customWidth="1"/>
    <col min="8971" max="8971" width="3" style="218" customWidth="1"/>
    <col min="8972" max="9215" width="9" style="218" customWidth="1"/>
    <col min="9216" max="9216" width="9.140625" style="218"/>
    <col min="9217" max="9217" width="3" style="218" customWidth="1"/>
    <col min="9218" max="9218" width="13.5703125" style="218" customWidth="1"/>
    <col min="9219" max="9219" width="4" style="218" customWidth="1"/>
    <col min="9220" max="9220" width="4.85546875" style="218" customWidth="1"/>
    <col min="9221" max="9226" width="11" style="218" customWidth="1"/>
    <col min="9227" max="9227" width="3" style="218" customWidth="1"/>
    <col min="9228" max="9471" width="9" style="218" customWidth="1"/>
    <col min="9472" max="9472" width="9.140625" style="218"/>
    <col min="9473" max="9473" width="3" style="218" customWidth="1"/>
    <col min="9474" max="9474" width="13.5703125" style="218" customWidth="1"/>
    <col min="9475" max="9475" width="4" style="218" customWidth="1"/>
    <col min="9476" max="9476" width="4.85546875" style="218" customWidth="1"/>
    <col min="9477" max="9482" width="11" style="218" customWidth="1"/>
    <col min="9483" max="9483" width="3" style="218" customWidth="1"/>
    <col min="9484" max="9727" width="9" style="218" customWidth="1"/>
    <col min="9728" max="9728" width="9.140625" style="218"/>
    <col min="9729" max="9729" width="3" style="218" customWidth="1"/>
    <col min="9730" max="9730" width="13.5703125" style="218" customWidth="1"/>
    <col min="9731" max="9731" width="4" style="218" customWidth="1"/>
    <col min="9732" max="9732" width="4.85546875" style="218" customWidth="1"/>
    <col min="9733" max="9738" width="11" style="218" customWidth="1"/>
    <col min="9739" max="9739" width="3" style="218" customWidth="1"/>
    <col min="9740" max="9983" width="9" style="218" customWidth="1"/>
    <col min="9984" max="9984" width="9.140625" style="218"/>
    <col min="9985" max="9985" width="3" style="218" customWidth="1"/>
    <col min="9986" max="9986" width="13.5703125" style="218" customWidth="1"/>
    <col min="9987" max="9987" width="4" style="218" customWidth="1"/>
    <col min="9988" max="9988" width="4.85546875" style="218" customWidth="1"/>
    <col min="9989" max="9994" width="11" style="218" customWidth="1"/>
    <col min="9995" max="9995" width="3" style="218" customWidth="1"/>
    <col min="9996" max="10239" width="9" style="218" customWidth="1"/>
    <col min="10240" max="10240" width="9.140625" style="218"/>
    <col min="10241" max="10241" width="3" style="218" customWidth="1"/>
    <col min="10242" max="10242" width="13.5703125" style="218" customWidth="1"/>
    <col min="10243" max="10243" width="4" style="218" customWidth="1"/>
    <col min="10244" max="10244" width="4.85546875" style="218" customWidth="1"/>
    <col min="10245" max="10250" width="11" style="218" customWidth="1"/>
    <col min="10251" max="10251" width="3" style="218" customWidth="1"/>
    <col min="10252" max="10495" width="9" style="218" customWidth="1"/>
    <col min="10496" max="10496" width="9.140625" style="218"/>
    <col min="10497" max="10497" width="3" style="218" customWidth="1"/>
    <col min="10498" max="10498" width="13.5703125" style="218" customWidth="1"/>
    <col min="10499" max="10499" width="4" style="218" customWidth="1"/>
    <col min="10500" max="10500" width="4.85546875" style="218" customWidth="1"/>
    <col min="10501" max="10506" width="11" style="218" customWidth="1"/>
    <col min="10507" max="10507" width="3" style="218" customWidth="1"/>
    <col min="10508" max="10751" width="9" style="218" customWidth="1"/>
    <col min="10752" max="10752" width="9.140625" style="218"/>
    <col min="10753" max="10753" width="3" style="218" customWidth="1"/>
    <col min="10754" max="10754" width="13.5703125" style="218" customWidth="1"/>
    <col min="10755" max="10755" width="4" style="218" customWidth="1"/>
    <col min="10756" max="10756" width="4.85546875" style="218" customWidth="1"/>
    <col min="10757" max="10762" width="11" style="218" customWidth="1"/>
    <col min="10763" max="10763" width="3" style="218" customWidth="1"/>
    <col min="10764" max="11007" width="9" style="218" customWidth="1"/>
    <col min="11008" max="11008" width="9.140625" style="218"/>
    <col min="11009" max="11009" width="3" style="218" customWidth="1"/>
    <col min="11010" max="11010" width="13.5703125" style="218" customWidth="1"/>
    <col min="11011" max="11011" width="4" style="218" customWidth="1"/>
    <col min="11012" max="11012" width="4.85546875" style="218" customWidth="1"/>
    <col min="11013" max="11018" width="11" style="218" customWidth="1"/>
    <col min="11019" max="11019" width="3" style="218" customWidth="1"/>
    <col min="11020" max="11263" width="9" style="218" customWidth="1"/>
    <col min="11264" max="11264" width="9.140625" style="218"/>
    <col min="11265" max="11265" width="3" style="218" customWidth="1"/>
    <col min="11266" max="11266" width="13.5703125" style="218" customWidth="1"/>
    <col min="11267" max="11267" width="4" style="218" customWidth="1"/>
    <col min="11268" max="11268" width="4.85546875" style="218" customWidth="1"/>
    <col min="11269" max="11274" width="11" style="218" customWidth="1"/>
    <col min="11275" max="11275" width="3" style="218" customWidth="1"/>
    <col min="11276" max="11519" width="9" style="218" customWidth="1"/>
    <col min="11520" max="11520" width="9.140625" style="218"/>
    <col min="11521" max="11521" width="3" style="218" customWidth="1"/>
    <col min="11522" max="11522" width="13.5703125" style="218" customWidth="1"/>
    <col min="11523" max="11523" width="4" style="218" customWidth="1"/>
    <col min="11524" max="11524" width="4.85546875" style="218" customWidth="1"/>
    <col min="11525" max="11530" width="11" style="218" customWidth="1"/>
    <col min="11531" max="11531" width="3" style="218" customWidth="1"/>
    <col min="11532" max="11775" width="9" style="218" customWidth="1"/>
    <col min="11776" max="11776" width="9.140625" style="218"/>
    <col min="11777" max="11777" width="3" style="218" customWidth="1"/>
    <col min="11778" max="11778" width="13.5703125" style="218" customWidth="1"/>
    <col min="11779" max="11779" width="4" style="218" customWidth="1"/>
    <col min="11780" max="11780" width="4.85546875" style="218" customWidth="1"/>
    <col min="11781" max="11786" width="11" style="218" customWidth="1"/>
    <col min="11787" max="11787" width="3" style="218" customWidth="1"/>
    <col min="11788" max="12031" width="9" style="218" customWidth="1"/>
    <col min="12032" max="12032" width="9.140625" style="218"/>
    <col min="12033" max="12033" width="3" style="218" customWidth="1"/>
    <col min="12034" max="12034" width="13.5703125" style="218" customWidth="1"/>
    <col min="12035" max="12035" width="4" style="218" customWidth="1"/>
    <col min="12036" max="12036" width="4.85546875" style="218" customWidth="1"/>
    <col min="12037" max="12042" width="11" style="218" customWidth="1"/>
    <col min="12043" max="12043" width="3" style="218" customWidth="1"/>
    <col min="12044" max="12287" width="9" style="218" customWidth="1"/>
    <col min="12288" max="12288" width="9.140625" style="218"/>
    <col min="12289" max="12289" width="3" style="218" customWidth="1"/>
    <col min="12290" max="12290" width="13.5703125" style="218" customWidth="1"/>
    <col min="12291" max="12291" width="4" style="218" customWidth="1"/>
    <col min="12292" max="12292" width="4.85546875" style="218" customWidth="1"/>
    <col min="12293" max="12298" width="11" style="218" customWidth="1"/>
    <col min="12299" max="12299" width="3" style="218" customWidth="1"/>
    <col min="12300" max="12543" width="9" style="218" customWidth="1"/>
    <col min="12544" max="12544" width="9.140625" style="218"/>
    <col min="12545" max="12545" width="3" style="218" customWidth="1"/>
    <col min="12546" max="12546" width="13.5703125" style="218" customWidth="1"/>
    <col min="12547" max="12547" width="4" style="218" customWidth="1"/>
    <col min="12548" max="12548" width="4.85546875" style="218" customWidth="1"/>
    <col min="12549" max="12554" width="11" style="218" customWidth="1"/>
    <col min="12555" max="12555" width="3" style="218" customWidth="1"/>
    <col min="12556" max="12799" width="9" style="218" customWidth="1"/>
    <col min="12800" max="12800" width="9.140625" style="218"/>
    <col min="12801" max="12801" width="3" style="218" customWidth="1"/>
    <col min="12802" max="12802" width="13.5703125" style="218" customWidth="1"/>
    <col min="12803" max="12803" width="4" style="218" customWidth="1"/>
    <col min="12804" max="12804" width="4.85546875" style="218" customWidth="1"/>
    <col min="12805" max="12810" width="11" style="218" customWidth="1"/>
    <col min="12811" max="12811" width="3" style="218" customWidth="1"/>
    <col min="12812" max="13055" width="9" style="218" customWidth="1"/>
    <col min="13056" max="13056" width="9.140625" style="218"/>
    <col min="13057" max="13057" width="3" style="218" customWidth="1"/>
    <col min="13058" max="13058" width="13.5703125" style="218" customWidth="1"/>
    <col min="13059" max="13059" width="4" style="218" customWidth="1"/>
    <col min="13060" max="13060" width="4.85546875" style="218" customWidth="1"/>
    <col min="13061" max="13066" width="11" style="218" customWidth="1"/>
    <col min="13067" max="13067" width="3" style="218" customWidth="1"/>
    <col min="13068" max="13311" width="9" style="218" customWidth="1"/>
    <col min="13312" max="13312" width="9.140625" style="218"/>
    <col min="13313" max="13313" width="3" style="218" customWidth="1"/>
    <col min="13314" max="13314" width="13.5703125" style="218" customWidth="1"/>
    <col min="13315" max="13315" width="4" style="218" customWidth="1"/>
    <col min="13316" max="13316" width="4.85546875" style="218" customWidth="1"/>
    <col min="13317" max="13322" width="11" style="218" customWidth="1"/>
    <col min="13323" max="13323" width="3" style="218" customWidth="1"/>
    <col min="13324" max="13567" width="9" style="218" customWidth="1"/>
    <col min="13568" max="13568" width="9.140625" style="218"/>
    <col min="13569" max="13569" width="3" style="218" customWidth="1"/>
    <col min="13570" max="13570" width="13.5703125" style="218" customWidth="1"/>
    <col min="13571" max="13571" width="4" style="218" customWidth="1"/>
    <col min="13572" max="13572" width="4.85546875" style="218" customWidth="1"/>
    <col min="13573" max="13578" width="11" style="218" customWidth="1"/>
    <col min="13579" max="13579" width="3" style="218" customWidth="1"/>
    <col min="13580" max="13823" width="9" style="218" customWidth="1"/>
    <col min="13824" max="13824" width="9.140625" style="218"/>
    <col min="13825" max="13825" width="3" style="218" customWidth="1"/>
    <col min="13826" max="13826" width="13.5703125" style="218" customWidth="1"/>
    <col min="13827" max="13827" width="4" style="218" customWidth="1"/>
    <col min="13828" max="13828" width="4.85546875" style="218" customWidth="1"/>
    <col min="13829" max="13834" width="11" style="218" customWidth="1"/>
    <col min="13835" max="13835" width="3" style="218" customWidth="1"/>
    <col min="13836" max="14079" width="9" style="218" customWidth="1"/>
    <col min="14080" max="14080" width="9.140625" style="218"/>
    <col min="14081" max="14081" width="3" style="218" customWidth="1"/>
    <col min="14082" max="14082" width="13.5703125" style="218" customWidth="1"/>
    <col min="14083" max="14083" width="4" style="218" customWidth="1"/>
    <col min="14084" max="14084" width="4.85546875" style="218" customWidth="1"/>
    <col min="14085" max="14090" width="11" style="218" customWidth="1"/>
    <col min="14091" max="14091" width="3" style="218" customWidth="1"/>
    <col min="14092" max="14335" width="9" style="218" customWidth="1"/>
    <col min="14336" max="14336" width="9.140625" style="218"/>
    <col min="14337" max="14337" width="3" style="218" customWidth="1"/>
    <col min="14338" max="14338" width="13.5703125" style="218" customWidth="1"/>
    <col min="14339" max="14339" width="4" style="218" customWidth="1"/>
    <col min="14340" max="14340" width="4.85546875" style="218" customWidth="1"/>
    <col min="14341" max="14346" width="11" style="218" customWidth="1"/>
    <col min="14347" max="14347" width="3" style="218" customWidth="1"/>
    <col min="14348" max="14591" width="9" style="218" customWidth="1"/>
    <col min="14592" max="14592" width="9.140625" style="218"/>
    <col min="14593" max="14593" width="3" style="218" customWidth="1"/>
    <col min="14594" max="14594" width="13.5703125" style="218" customWidth="1"/>
    <col min="14595" max="14595" width="4" style="218" customWidth="1"/>
    <col min="14596" max="14596" width="4.85546875" style="218" customWidth="1"/>
    <col min="14597" max="14602" width="11" style="218" customWidth="1"/>
    <col min="14603" max="14603" width="3" style="218" customWidth="1"/>
    <col min="14604" max="14847" width="9" style="218" customWidth="1"/>
    <col min="14848" max="14848" width="9.140625" style="218"/>
    <col min="14849" max="14849" width="3" style="218" customWidth="1"/>
    <col min="14850" max="14850" width="13.5703125" style="218" customWidth="1"/>
    <col min="14851" max="14851" width="4" style="218" customWidth="1"/>
    <col min="14852" max="14852" width="4.85546875" style="218" customWidth="1"/>
    <col min="14853" max="14858" width="11" style="218" customWidth="1"/>
    <col min="14859" max="14859" width="3" style="218" customWidth="1"/>
    <col min="14860" max="15103" width="9" style="218" customWidth="1"/>
    <col min="15104" max="15104" width="9.140625" style="218"/>
    <col min="15105" max="15105" width="3" style="218" customWidth="1"/>
    <col min="15106" max="15106" width="13.5703125" style="218" customWidth="1"/>
    <col min="15107" max="15107" width="4" style="218" customWidth="1"/>
    <col min="15108" max="15108" width="4.85546875" style="218" customWidth="1"/>
    <col min="15109" max="15114" width="11" style="218" customWidth="1"/>
    <col min="15115" max="15115" width="3" style="218" customWidth="1"/>
    <col min="15116" max="15359" width="9" style="218" customWidth="1"/>
    <col min="15360" max="15360" width="9.140625" style="218"/>
    <col min="15361" max="15361" width="3" style="218" customWidth="1"/>
    <col min="15362" max="15362" width="13.5703125" style="218" customWidth="1"/>
    <col min="15363" max="15363" width="4" style="218" customWidth="1"/>
    <col min="15364" max="15364" width="4.85546875" style="218" customWidth="1"/>
    <col min="15365" max="15370" width="11" style="218" customWidth="1"/>
    <col min="15371" max="15371" width="3" style="218" customWidth="1"/>
    <col min="15372" max="15615" width="9" style="218" customWidth="1"/>
    <col min="15616" max="15616" width="9.140625" style="218"/>
    <col min="15617" max="15617" width="3" style="218" customWidth="1"/>
    <col min="15618" max="15618" width="13.5703125" style="218" customWidth="1"/>
    <col min="15619" max="15619" width="4" style="218" customWidth="1"/>
    <col min="15620" max="15620" width="4.85546875" style="218" customWidth="1"/>
    <col min="15621" max="15626" width="11" style="218" customWidth="1"/>
    <col min="15627" max="15627" width="3" style="218" customWidth="1"/>
    <col min="15628" max="15871" width="9" style="218" customWidth="1"/>
    <col min="15872" max="15872" width="9.140625" style="218"/>
    <col min="15873" max="15873" width="3" style="218" customWidth="1"/>
    <col min="15874" max="15874" width="13.5703125" style="218" customWidth="1"/>
    <col min="15875" max="15875" width="4" style="218" customWidth="1"/>
    <col min="15876" max="15876" width="4.85546875" style="218" customWidth="1"/>
    <col min="15877" max="15882" width="11" style="218" customWidth="1"/>
    <col min="15883" max="15883" width="3" style="218" customWidth="1"/>
    <col min="15884" max="16127" width="9" style="218" customWidth="1"/>
    <col min="16128" max="16128" width="9.140625" style="218"/>
    <col min="16129" max="16129" width="3" style="218" customWidth="1"/>
    <col min="16130" max="16130" width="13.5703125" style="218" customWidth="1"/>
    <col min="16131" max="16131" width="4" style="218" customWidth="1"/>
    <col min="16132" max="16132" width="4.85546875" style="218" customWidth="1"/>
    <col min="16133" max="16138" width="11" style="218" customWidth="1"/>
    <col min="16139" max="16139" width="3" style="218" customWidth="1"/>
    <col min="16140" max="16383" width="9" style="218" customWidth="1"/>
    <col min="16384" max="16384" width="9.140625" style="218"/>
  </cols>
  <sheetData>
    <row r="5" spans="1:21" ht="18" customHeight="1" x14ac:dyDescent="0.2">
      <c r="B5" s="361" t="s">
        <v>476</v>
      </c>
      <c r="C5" s="362"/>
      <c r="D5" s="362"/>
      <c r="E5" s="362"/>
      <c r="F5" s="362"/>
      <c r="G5" s="362"/>
      <c r="H5" s="362"/>
      <c r="I5" s="362"/>
      <c r="J5" s="363"/>
    </row>
    <row r="6" spans="1:21" ht="18" customHeight="1" x14ac:dyDescent="0.2">
      <c r="A6" s="364"/>
      <c r="B6" s="365" t="s">
        <v>477</v>
      </c>
      <c r="C6" s="366"/>
      <c r="D6" s="366"/>
      <c r="E6" s="367" t="s">
        <v>478</v>
      </c>
      <c r="F6" s="367"/>
      <c r="G6" s="367"/>
      <c r="H6" s="367"/>
      <c r="I6" s="367"/>
      <c r="J6" s="368"/>
      <c r="K6" s="364"/>
      <c r="L6" s="364"/>
      <c r="M6" s="364"/>
      <c r="N6" s="364"/>
      <c r="O6" s="364"/>
      <c r="P6" s="364"/>
      <c r="Q6" s="364"/>
      <c r="R6" s="364"/>
      <c r="S6" s="364"/>
      <c r="T6" s="364"/>
      <c r="U6" s="364"/>
    </row>
    <row r="7" spans="1:21" ht="18" customHeight="1" x14ac:dyDescent="0.2">
      <c r="A7" s="364"/>
      <c r="B7" s="365" t="s">
        <v>479</v>
      </c>
      <c r="C7" s="366"/>
      <c r="D7" s="366"/>
      <c r="E7" s="367" t="s">
        <v>480</v>
      </c>
      <c r="F7" s="367"/>
      <c r="G7" s="367"/>
      <c r="H7" s="367"/>
      <c r="I7" s="367"/>
      <c r="J7" s="368"/>
      <c r="K7" s="364"/>
      <c r="O7" s="364"/>
      <c r="P7" s="364"/>
      <c r="Q7" s="364"/>
      <c r="R7" s="364"/>
      <c r="S7" s="364"/>
      <c r="T7" s="364"/>
      <c r="U7" s="364"/>
    </row>
    <row r="8" spans="1:21" ht="18" customHeight="1" x14ac:dyDescent="0.2">
      <c r="A8" s="364"/>
      <c r="B8" s="369" t="s">
        <v>481</v>
      </c>
      <c r="C8" s="370"/>
      <c r="D8" s="370"/>
      <c r="E8" s="371" t="s">
        <v>482</v>
      </c>
      <c r="F8" s="371"/>
      <c r="G8" s="371"/>
      <c r="H8" s="371"/>
      <c r="I8" s="371"/>
      <c r="J8" s="372"/>
      <c r="K8" s="364"/>
      <c r="O8" s="364"/>
      <c r="P8" s="364"/>
      <c r="Q8" s="364"/>
      <c r="R8" s="364"/>
      <c r="S8" s="364"/>
      <c r="T8" s="364"/>
      <c r="U8" s="364"/>
    </row>
    <row r="9" spans="1:21" ht="18" customHeight="1" x14ac:dyDescent="0.2">
      <c r="B9" s="373" t="s">
        <v>483</v>
      </c>
      <c r="C9" s="374"/>
      <c r="D9" s="374"/>
      <c r="E9" s="374"/>
      <c r="F9" s="374"/>
      <c r="G9" s="374"/>
      <c r="H9" s="374"/>
      <c r="I9" s="374"/>
      <c r="J9" s="375"/>
    </row>
    <row r="10" spans="1:21" s="376" customFormat="1" ht="30" customHeight="1" x14ac:dyDescent="0.2">
      <c r="B10" s="377" t="s">
        <v>482</v>
      </c>
      <c r="C10" s="378" t="s">
        <v>484</v>
      </c>
      <c r="D10" s="379"/>
      <c r="E10" s="379"/>
      <c r="F10" s="379"/>
      <c r="G10" s="379"/>
      <c r="H10" s="379"/>
      <c r="I10" s="379"/>
      <c r="J10" s="380"/>
    </row>
    <row r="11" spans="1:21" s="376" customFormat="1" ht="30" customHeight="1" x14ac:dyDescent="0.2">
      <c r="B11" s="377"/>
      <c r="C11" s="378"/>
      <c r="D11" s="379"/>
      <c r="E11" s="379"/>
      <c r="F11" s="379"/>
      <c r="G11" s="379"/>
      <c r="H11" s="379"/>
      <c r="I11" s="379"/>
      <c r="J11" s="380"/>
    </row>
    <row r="12" spans="1:21" s="376" customFormat="1" ht="30" customHeight="1" x14ac:dyDescent="0.2">
      <c r="B12" s="377"/>
      <c r="C12" s="378"/>
      <c r="D12" s="379"/>
      <c r="E12" s="379"/>
      <c r="F12" s="379"/>
      <c r="G12" s="379"/>
      <c r="H12" s="379"/>
      <c r="I12" s="379"/>
      <c r="J12" s="380"/>
    </row>
    <row r="13" spans="1:21" s="376" customFormat="1" ht="30" customHeight="1" x14ac:dyDescent="0.2">
      <c r="B13" s="377"/>
      <c r="C13" s="378"/>
      <c r="D13" s="379"/>
      <c r="E13" s="379"/>
      <c r="F13" s="379"/>
      <c r="G13" s="379"/>
      <c r="H13" s="379"/>
      <c r="I13" s="379"/>
      <c r="J13" s="380"/>
    </row>
    <row r="14" spans="1:21" s="376" customFormat="1" ht="30" customHeight="1" x14ac:dyDescent="0.2">
      <c r="B14" s="377"/>
      <c r="C14" s="378"/>
      <c r="D14" s="379"/>
      <c r="E14" s="379"/>
      <c r="F14" s="379"/>
      <c r="G14" s="379"/>
      <c r="H14" s="379"/>
      <c r="I14" s="379"/>
      <c r="J14" s="380"/>
    </row>
    <row r="15" spans="1:21" s="376" customFormat="1" ht="30" customHeight="1" x14ac:dyDescent="0.2">
      <c r="B15" s="377"/>
      <c r="C15" s="378"/>
      <c r="D15" s="379"/>
      <c r="E15" s="379"/>
      <c r="F15" s="379"/>
      <c r="G15" s="379"/>
      <c r="H15" s="379"/>
      <c r="I15" s="379"/>
      <c r="J15" s="380"/>
    </row>
    <row r="16" spans="1:21" s="376" customFormat="1" ht="30" customHeight="1" x14ac:dyDescent="0.2">
      <c r="B16" s="377"/>
      <c r="C16" s="378"/>
      <c r="D16" s="379"/>
      <c r="E16" s="379"/>
      <c r="F16" s="379"/>
      <c r="G16" s="379"/>
      <c r="H16" s="379"/>
      <c r="I16" s="379"/>
      <c r="J16" s="380"/>
    </row>
  </sheetData>
  <mergeCells count="15">
    <mergeCell ref="C15:J15"/>
    <mergeCell ref="C16:J16"/>
    <mergeCell ref="B9:J9"/>
    <mergeCell ref="C10:J10"/>
    <mergeCell ref="C11:J11"/>
    <mergeCell ref="C12:J12"/>
    <mergeCell ref="C13:J13"/>
    <mergeCell ref="C14:J14"/>
    <mergeCell ref="B5:J5"/>
    <mergeCell ref="B6:D6"/>
    <mergeCell ref="E6:J6"/>
    <mergeCell ref="B7:D7"/>
    <mergeCell ref="E7:J7"/>
    <mergeCell ref="B8:D8"/>
    <mergeCell ref="E8:J8"/>
  </mergeCells>
  <pageMargins left="0.75" right="0.75" top="1" bottom="1" header="0.49212598499999999" footer="0.49212598499999999"/>
  <pageSetup paperSize="9" orientation="portrait" horizontalDpi="300"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7DC6-746C-47A0-BF50-86B92EA18597}">
  <sheetPr codeName="Plan1">
    <pageSetUpPr fitToPage="1"/>
  </sheetPr>
  <dimension ref="A1:AJ23"/>
  <sheetViews>
    <sheetView showGridLines="0" zoomScale="80" zoomScaleNormal="80" workbookViewId="0">
      <pane xSplit="7" ySplit="7" topLeftCell="H8" activePane="bottomRight" state="frozen"/>
      <selection pane="topRight" activeCell="G1" sqref="G1"/>
      <selection pane="bottomLeft" activeCell="A5" sqref="A5"/>
      <selection pane="bottomRight" activeCell="J23" sqref="J8:J23"/>
    </sheetView>
  </sheetViews>
  <sheetFormatPr defaultRowHeight="11.25" x14ac:dyDescent="0.2"/>
  <cols>
    <col min="1" max="1" width="4.7109375" style="387" customWidth="1"/>
    <col min="2" max="2" width="11.5703125" style="387" customWidth="1"/>
    <col min="3" max="3" width="18.140625" style="387" customWidth="1"/>
    <col min="4" max="4" width="32.140625" style="387" customWidth="1"/>
    <col min="5" max="5" width="25.85546875" style="446" customWidth="1"/>
    <col min="6" max="6" width="26" style="387" customWidth="1"/>
    <col min="7" max="7" width="15.42578125" style="395" customWidth="1"/>
    <col min="8" max="8" width="13.7109375" style="395" customWidth="1"/>
    <col min="9" max="9" width="28.85546875" style="396" customWidth="1"/>
    <col min="10" max="10" width="27.7109375" style="396" customWidth="1"/>
    <col min="11" max="11" width="17.42578125" style="387" hidden="1" customWidth="1"/>
    <col min="12" max="12" width="15.7109375" style="387" customWidth="1"/>
    <col min="13" max="15" width="9.140625" style="387"/>
    <col min="16" max="16" width="8.85546875" style="387" customWidth="1"/>
    <col min="17" max="17" width="10" style="387" customWidth="1"/>
    <col min="18" max="18" width="14.28515625" style="387" customWidth="1"/>
    <col min="19" max="256" width="9.140625" style="387"/>
    <col min="257" max="257" width="4.7109375" style="387" customWidth="1"/>
    <col min="258" max="258" width="11.5703125" style="387" customWidth="1"/>
    <col min="259" max="259" width="18.140625" style="387" customWidth="1"/>
    <col min="260" max="260" width="32.140625" style="387" customWidth="1"/>
    <col min="261" max="261" width="25.85546875" style="387" customWidth="1"/>
    <col min="262" max="262" width="26" style="387" customWidth="1"/>
    <col min="263" max="263" width="15.42578125" style="387" customWidth="1"/>
    <col min="264" max="264" width="13.7109375" style="387" customWidth="1"/>
    <col min="265" max="265" width="28.85546875" style="387" customWidth="1"/>
    <col min="266" max="266" width="27.7109375" style="387" customWidth="1"/>
    <col min="267" max="267" width="0" style="387" hidden="1" customWidth="1"/>
    <col min="268" max="268" width="15.7109375" style="387" customWidth="1"/>
    <col min="269" max="271" width="9.140625" style="387"/>
    <col min="272" max="272" width="8.85546875" style="387" customWidth="1"/>
    <col min="273" max="273" width="10" style="387" customWidth="1"/>
    <col min="274" max="274" width="14.28515625" style="387" customWidth="1"/>
    <col min="275" max="512" width="9.140625" style="387"/>
    <col min="513" max="513" width="4.7109375" style="387" customWidth="1"/>
    <col min="514" max="514" width="11.5703125" style="387" customWidth="1"/>
    <col min="515" max="515" width="18.140625" style="387" customWidth="1"/>
    <col min="516" max="516" width="32.140625" style="387" customWidth="1"/>
    <col min="517" max="517" width="25.85546875" style="387" customWidth="1"/>
    <col min="518" max="518" width="26" style="387" customWidth="1"/>
    <col min="519" max="519" width="15.42578125" style="387" customWidth="1"/>
    <col min="520" max="520" width="13.7109375" style="387" customWidth="1"/>
    <col min="521" max="521" width="28.85546875" style="387" customWidth="1"/>
    <col min="522" max="522" width="27.7109375" style="387" customWidth="1"/>
    <col min="523" max="523" width="0" style="387" hidden="1" customWidth="1"/>
    <col min="524" max="524" width="15.7109375" style="387" customWidth="1"/>
    <col min="525" max="527" width="9.140625" style="387"/>
    <col min="528" max="528" width="8.85546875" style="387" customWidth="1"/>
    <col min="529" max="529" width="10" style="387" customWidth="1"/>
    <col min="530" max="530" width="14.28515625" style="387" customWidth="1"/>
    <col min="531" max="768" width="9.140625" style="387"/>
    <col min="769" max="769" width="4.7109375" style="387" customWidth="1"/>
    <col min="770" max="770" width="11.5703125" style="387" customWidth="1"/>
    <col min="771" max="771" width="18.140625" style="387" customWidth="1"/>
    <col min="772" max="772" width="32.140625" style="387" customWidth="1"/>
    <col min="773" max="773" width="25.85546875" style="387" customWidth="1"/>
    <col min="774" max="774" width="26" style="387" customWidth="1"/>
    <col min="775" max="775" width="15.42578125" style="387" customWidth="1"/>
    <col min="776" max="776" width="13.7109375" style="387" customWidth="1"/>
    <col min="777" max="777" width="28.85546875" style="387" customWidth="1"/>
    <col min="778" max="778" width="27.7109375" style="387" customWidth="1"/>
    <col min="779" max="779" width="0" style="387" hidden="1" customWidth="1"/>
    <col min="780" max="780" width="15.7109375" style="387" customWidth="1"/>
    <col min="781" max="783" width="9.140625" style="387"/>
    <col min="784" max="784" width="8.85546875" style="387" customWidth="1"/>
    <col min="785" max="785" width="10" style="387" customWidth="1"/>
    <col min="786" max="786" width="14.28515625" style="387" customWidth="1"/>
    <col min="787" max="1024" width="9.140625" style="387"/>
    <col min="1025" max="1025" width="4.7109375" style="387" customWidth="1"/>
    <col min="1026" max="1026" width="11.5703125" style="387" customWidth="1"/>
    <col min="1027" max="1027" width="18.140625" style="387" customWidth="1"/>
    <col min="1028" max="1028" width="32.140625" style="387" customWidth="1"/>
    <col min="1029" max="1029" width="25.85546875" style="387" customWidth="1"/>
    <col min="1030" max="1030" width="26" style="387" customWidth="1"/>
    <col min="1031" max="1031" width="15.42578125" style="387" customWidth="1"/>
    <col min="1032" max="1032" width="13.7109375" style="387" customWidth="1"/>
    <col min="1033" max="1033" width="28.85546875" style="387" customWidth="1"/>
    <col min="1034" max="1034" width="27.7109375" style="387" customWidth="1"/>
    <col min="1035" max="1035" width="0" style="387" hidden="1" customWidth="1"/>
    <col min="1036" max="1036" width="15.7109375" style="387" customWidth="1"/>
    <col min="1037" max="1039" width="9.140625" style="387"/>
    <col min="1040" max="1040" width="8.85546875" style="387" customWidth="1"/>
    <col min="1041" max="1041" width="10" style="387" customWidth="1"/>
    <col min="1042" max="1042" width="14.28515625" style="387" customWidth="1"/>
    <col min="1043" max="1280" width="9.140625" style="387"/>
    <col min="1281" max="1281" width="4.7109375" style="387" customWidth="1"/>
    <col min="1282" max="1282" width="11.5703125" style="387" customWidth="1"/>
    <col min="1283" max="1283" width="18.140625" style="387" customWidth="1"/>
    <col min="1284" max="1284" width="32.140625" style="387" customWidth="1"/>
    <col min="1285" max="1285" width="25.85546875" style="387" customWidth="1"/>
    <col min="1286" max="1286" width="26" style="387" customWidth="1"/>
    <col min="1287" max="1287" width="15.42578125" style="387" customWidth="1"/>
    <col min="1288" max="1288" width="13.7109375" style="387" customWidth="1"/>
    <col min="1289" max="1289" width="28.85546875" style="387" customWidth="1"/>
    <col min="1290" max="1290" width="27.7109375" style="387" customWidth="1"/>
    <col min="1291" max="1291" width="0" style="387" hidden="1" customWidth="1"/>
    <col min="1292" max="1292" width="15.7109375" style="387" customWidth="1"/>
    <col min="1293" max="1295" width="9.140625" style="387"/>
    <col min="1296" max="1296" width="8.85546875" style="387" customWidth="1"/>
    <col min="1297" max="1297" width="10" style="387" customWidth="1"/>
    <col min="1298" max="1298" width="14.28515625" style="387" customWidth="1"/>
    <col min="1299" max="1536" width="9.140625" style="387"/>
    <col min="1537" max="1537" width="4.7109375" style="387" customWidth="1"/>
    <col min="1538" max="1538" width="11.5703125" style="387" customWidth="1"/>
    <col min="1539" max="1539" width="18.140625" style="387" customWidth="1"/>
    <col min="1540" max="1540" width="32.140625" style="387" customWidth="1"/>
    <col min="1541" max="1541" width="25.85546875" style="387" customWidth="1"/>
    <col min="1542" max="1542" width="26" style="387" customWidth="1"/>
    <col min="1543" max="1543" width="15.42578125" style="387" customWidth="1"/>
    <col min="1544" max="1544" width="13.7109375" style="387" customWidth="1"/>
    <col min="1545" max="1545" width="28.85546875" style="387" customWidth="1"/>
    <col min="1546" max="1546" width="27.7109375" style="387" customWidth="1"/>
    <col min="1547" max="1547" width="0" style="387" hidden="1" customWidth="1"/>
    <col min="1548" max="1548" width="15.7109375" style="387" customWidth="1"/>
    <col min="1549" max="1551" width="9.140625" style="387"/>
    <col min="1552" max="1552" width="8.85546875" style="387" customWidth="1"/>
    <col min="1553" max="1553" width="10" style="387" customWidth="1"/>
    <col min="1554" max="1554" width="14.28515625" style="387" customWidth="1"/>
    <col min="1555" max="1792" width="9.140625" style="387"/>
    <col min="1793" max="1793" width="4.7109375" style="387" customWidth="1"/>
    <col min="1794" max="1794" width="11.5703125" style="387" customWidth="1"/>
    <col min="1795" max="1795" width="18.140625" style="387" customWidth="1"/>
    <col min="1796" max="1796" width="32.140625" style="387" customWidth="1"/>
    <col min="1797" max="1797" width="25.85546875" style="387" customWidth="1"/>
    <col min="1798" max="1798" width="26" style="387" customWidth="1"/>
    <col min="1799" max="1799" width="15.42578125" style="387" customWidth="1"/>
    <col min="1800" max="1800" width="13.7109375" style="387" customWidth="1"/>
    <col min="1801" max="1801" width="28.85546875" style="387" customWidth="1"/>
    <col min="1802" max="1802" width="27.7109375" style="387" customWidth="1"/>
    <col min="1803" max="1803" width="0" style="387" hidden="1" customWidth="1"/>
    <col min="1804" max="1804" width="15.7109375" style="387" customWidth="1"/>
    <col min="1805" max="1807" width="9.140625" style="387"/>
    <col min="1808" max="1808" width="8.85546875" style="387" customWidth="1"/>
    <col min="1809" max="1809" width="10" style="387" customWidth="1"/>
    <col min="1810" max="1810" width="14.28515625" style="387" customWidth="1"/>
    <col min="1811" max="2048" width="9.140625" style="387"/>
    <col min="2049" max="2049" width="4.7109375" style="387" customWidth="1"/>
    <col min="2050" max="2050" width="11.5703125" style="387" customWidth="1"/>
    <col min="2051" max="2051" width="18.140625" style="387" customWidth="1"/>
    <col min="2052" max="2052" width="32.140625" style="387" customWidth="1"/>
    <col min="2053" max="2053" width="25.85546875" style="387" customWidth="1"/>
    <col min="2054" max="2054" width="26" style="387" customWidth="1"/>
    <col min="2055" max="2055" width="15.42578125" style="387" customWidth="1"/>
    <col min="2056" max="2056" width="13.7109375" style="387" customWidth="1"/>
    <col min="2057" max="2057" width="28.85546875" style="387" customWidth="1"/>
    <col min="2058" max="2058" width="27.7109375" style="387" customWidth="1"/>
    <col min="2059" max="2059" width="0" style="387" hidden="1" customWidth="1"/>
    <col min="2060" max="2060" width="15.7109375" style="387" customWidth="1"/>
    <col min="2061" max="2063" width="9.140625" style="387"/>
    <col min="2064" max="2064" width="8.85546875" style="387" customWidth="1"/>
    <col min="2065" max="2065" width="10" style="387" customWidth="1"/>
    <col min="2066" max="2066" width="14.28515625" style="387" customWidth="1"/>
    <col min="2067" max="2304" width="9.140625" style="387"/>
    <col min="2305" max="2305" width="4.7109375" style="387" customWidth="1"/>
    <col min="2306" max="2306" width="11.5703125" style="387" customWidth="1"/>
    <col min="2307" max="2307" width="18.140625" style="387" customWidth="1"/>
    <col min="2308" max="2308" width="32.140625" style="387" customWidth="1"/>
    <col min="2309" max="2309" width="25.85546875" style="387" customWidth="1"/>
    <col min="2310" max="2310" width="26" style="387" customWidth="1"/>
    <col min="2311" max="2311" width="15.42578125" style="387" customWidth="1"/>
    <col min="2312" max="2312" width="13.7109375" style="387" customWidth="1"/>
    <col min="2313" max="2313" width="28.85546875" style="387" customWidth="1"/>
    <col min="2314" max="2314" width="27.7109375" style="387" customWidth="1"/>
    <col min="2315" max="2315" width="0" style="387" hidden="1" customWidth="1"/>
    <col min="2316" max="2316" width="15.7109375" style="387" customWidth="1"/>
    <col min="2317" max="2319" width="9.140625" style="387"/>
    <col min="2320" max="2320" width="8.85546875" style="387" customWidth="1"/>
    <col min="2321" max="2321" width="10" style="387" customWidth="1"/>
    <col min="2322" max="2322" width="14.28515625" style="387" customWidth="1"/>
    <col min="2323" max="2560" width="9.140625" style="387"/>
    <col min="2561" max="2561" width="4.7109375" style="387" customWidth="1"/>
    <col min="2562" max="2562" width="11.5703125" style="387" customWidth="1"/>
    <col min="2563" max="2563" width="18.140625" style="387" customWidth="1"/>
    <col min="2564" max="2564" width="32.140625" style="387" customWidth="1"/>
    <col min="2565" max="2565" width="25.85546875" style="387" customWidth="1"/>
    <col min="2566" max="2566" width="26" style="387" customWidth="1"/>
    <col min="2567" max="2567" width="15.42578125" style="387" customWidth="1"/>
    <col min="2568" max="2568" width="13.7109375" style="387" customWidth="1"/>
    <col min="2569" max="2569" width="28.85546875" style="387" customWidth="1"/>
    <col min="2570" max="2570" width="27.7109375" style="387" customWidth="1"/>
    <col min="2571" max="2571" width="0" style="387" hidden="1" customWidth="1"/>
    <col min="2572" max="2572" width="15.7109375" style="387" customWidth="1"/>
    <col min="2573" max="2575" width="9.140625" style="387"/>
    <col min="2576" max="2576" width="8.85546875" style="387" customWidth="1"/>
    <col min="2577" max="2577" width="10" style="387" customWidth="1"/>
    <col min="2578" max="2578" width="14.28515625" style="387" customWidth="1"/>
    <col min="2579" max="2816" width="9.140625" style="387"/>
    <col min="2817" max="2817" width="4.7109375" style="387" customWidth="1"/>
    <col min="2818" max="2818" width="11.5703125" style="387" customWidth="1"/>
    <col min="2819" max="2819" width="18.140625" style="387" customWidth="1"/>
    <col min="2820" max="2820" width="32.140625" style="387" customWidth="1"/>
    <col min="2821" max="2821" width="25.85546875" style="387" customWidth="1"/>
    <col min="2822" max="2822" width="26" style="387" customWidth="1"/>
    <col min="2823" max="2823" width="15.42578125" style="387" customWidth="1"/>
    <col min="2824" max="2824" width="13.7109375" style="387" customWidth="1"/>
    <col min="2825" max="2825" width="28.85546875" style="387" customWidth="1"/>
    <col min="2826" max="2826" width="27.7109375" style="387" customWidth="1"/>
    <col min="2827" max="2827" width="0" style="387" hidden="1" customWidth="1"/>
    <col min="2828" max="2828" width="15.7109375" style="387" customWidth="1"/>
    <col min="2829" max="2831" width="9.140625" style="387"/>
    <col min="2832" max="2832" width="8.85546875" style="387" customWidth="1"/>
    <col min="2833" max="2833" width="10" style="387" customWidth="1"/>
    <col min="2834" max="2834" width="14.28515625" style="387" customWidth="1"/>
    <col min="2835" max="3072" width="9.140625" style="387"/>
    <col min="3073" max="3073" width="4.7109375" style="387" customWidth="1"/>
    <col min="3074" max="3074" width="11.5703125" style="387" customWidth="1"/>
    <col min="3075" max="3075" width="18.140625" style="387" customWidth="1"/>
    <col min="3076" max="3076" width="32.140625" style="387" customWidth="1"/>
    <col min="3077" max="3077" width="25.85546875" style="387" customWidth="1"/>
    <col min="3078" max="3078" width="26" style="387" customWidth="1"/>
    <col min="3079" max="3079" width="15.42578125" style="387" customWidth="1"/>
    <col min="3080" max="3080" width="13.7109375" style="387" customWidth="1"/>
    <col min="3081" max="3081" width="28.85546875" style="387" customWidth="1"/>
    <col min="3082" max="3082" width="27.7109375" style="387" customWidth="1"/>
    <col min="3083" max="3083" width="0" style="387" hidden="1" customWidth="1"/>
    <col min="3084" max="3084" width="15.7109375" style="387" customWidth="1"/>
    <col min="3085" max="3087" width="9.140625" style="387"/>
    <col min="3088" max="3088" width="8.85546875" style="387" customWidth="1"/>
    <col min="3089" max="3089" width="10" style="387" customWidth="1"/>
    <col min="3090" max="3090" width="14.28515625" style="387" customWidth="1"/>
    <col min="3091" max="3328" width="9.140625" style="387"/>
    <col min="3329" max="3329" width="4.7109375" style="387" customWidth="1"/>
    <col min="3330" max="3330" width="11.5703125" style="387" customWidth="1"/>
    <col min="3331" max="3331" width="18.140625" style="387" customWidth="1"/>
    <col min="3332" max="3332" width="32.140625" style="387" customWidth="1"/>
    <col min="3333" max="3333" width="25.85546875" style="387" customWidth="1"/>
    <col min="3334" max="3334" width="26" style="387" customWidth="1"/>
    <col min="3335" max="3335" width="15.42578125" style="387" customWidth="1"/>
    <col min="3336" max="3336" width="13.7109375" style="387" customWidth="1"/>
    <col min="3337" max="3337" width="28.85546875" style="387" customWidth="1"/>
    <col min="3338" max="3338" width="27.7109375" style="387" customWidth="1"/>
    <col min="3339" max="3339" width="0" style="387" hidden="1" customWidth="1"/>
    <col min="3340" max="3340" width="15.7109375" style="387" customWidth="1"/>
    <col min="3341" max="3343" width="9.140625" style="387"/>
    <col min="3344" max="3344" width="8.85546875" style="387" customWidth="1"/>
    <col min="3345" max="3345" width="10" style="387" customWidth="1"/>
    <col min="3346" max="3346" width="14.28515625" style="387" customWidth="1"/>
    <col min="3347" max="3584" width="9.140625" style="387"/>
    <col min="3585" max="3585" width="4.7109375" style="387" customWidth="1"/>
    <col min="3586" max="3586" width="11.5703125" style="387" customWidth="1"/>
    <col min="3587" max="3587" width="18.140625" style="387" customWidth="1"/>
    <col min="3588" max="3588" width="32.140625" style="387" customWidth="1"/>
    <col min="3589" max="3589" width="25.85546875" style="387" customWidth="1"/>
    <col min="3590" max="3590" width="26" style="387" customWidth="1"/>
    <col min="3591" max="3591" width="15.42578125" style="387" customWidth="1"/>
    <col min="3592" max="3592" width="13.7109375" style="387" customWidth="1"/>
    <col min="3593" max="3593" width="28.85546875" style="387" customWidth="1"/>
    <col min="3594" max="3594" width="27.7109375" style="387" customWidth="1"/>
    <col min="3595" max="3595" width="0" style="387" hidden="1" customWidth="1"/>
    <col min="3596" max="3596" width="15.7109375" style="387" customWidth="1"/>
    <col min="3597" max="3599" width="9.140625" style="387"/>
    <col min="3600" max="3600" width="8.85546875" style="387" customWidth="1"/>
    <col min="3601" max="3601" width="10" style="387" customWidth="1"/>
    <col min="3602" max="3602" width="14.28515625" style="387" customWidth="1"/>
    <col min="3603" max="3840" width="9.140625" style="387"/>
    <col min="3841" max="3841" width="4.7109375" style="387" customWidth="1"/>
    <col min="3842" max="3842" width="11.5703125" style="387" customWidth="1"/>
    <col min="3843" max="3843" width="18.140625" style="387" customWidth="1"/>
    <col min="3844" max="3844" width="32.140625" style="387" customWidth="1"/>
    <col min="3845" max="3845" width="25.85546875" style="387" customWidth="1"/>
    <col min="3846" max="3846" width="26" style="387" customWidth="1"/>
    <col min="3847" max="3847" width="15.42578125" style="387" customWidth="1"/>
    <col min="3848" max="3848" width="13.7109375" style="387" customWidth="1"/>
    <col min="3849" max="3849" width="28.85546875" style="387" customWidth="1"/>
    <col min="3850" max="3850" width="27.7109375" style="387" customWidth="1"/>
    <col min="3851" max="3851" width="0" style="387" hidden="1" customWidth="1"/>
    <col min="3852" max="3852" width="15.7109375" style="387" customWidth="1"/>
    <col min="3853" max="3855" width="9.140625" style="387"/>
    <col min="3856" max="3856" width="8.85546875" style="387" customWidth="1"/>
    <col min="3857" max="3857" width="10" style="387" customWidth="1"/>
    <col min="3858" max="3858" width="14.28515625" style="387" customWidth="1"/>
    <col min="3859" max="4096" width="9.140625" style="387"/>
    <col min="4097" max="4097" width="4.7109375" style="387" customWidth="1"/>
    <col min="4098" max="4098" width="11.5703125" style="387" customWidth="1"/>
    <col min="4099" max="4099" width="18.140625" style="387" customWidth="1"/>
    <col min="4100" max="4100" width="32.140625" style="387" customWidth="1"/>
    <col min="4101" max="4101" width="25.85546875" style="387" customWidth="1"/>
    <col min="4102" max="4102" width="26" style="387" customWidth="1"/>
    <col min="4103" max="4103" width="15.42578125" style="387" customWidth="1"/>
    <col min="4104" max="4104" width="13.7109375" style="387" customWidth="1"/>
    <col min="4105" max="4105" width="28.85546875" style="387" customWidth="1"/>
    <col min="4106" max="4106" width="27.7109375" style="387" customWidth="1"/>
    <col min="4107" max="4107" width="0" style="387" hidden="1" customWidth="1"/>
    <col min="4108" max="4108" width="15.7109375" style="387" customWidth="1"/>
    <col min="4109" max="4111" width="9.140625" style="387"/>
    <col min="4112" max="4112" width="8.85546875" style="387" customWidth="1"/>
    <col min="4113" max="4113" width="10" style="387" customWidth="1"/>
    <col min="4114" max="4114" width="14.28515625" style="387" customWidth="1"/>
    <col min="4115" max="4352" width="9.140625" style="387"/>
    <col min="4353" max="4353" width="4.7109375" style="387" customWidth="1"/>
    <col min="4354" max="4354" width="11.5703125" style="387" customWidth="1"/>
    <col min="4355" max="4355" width="18.140625" style="387" customWidth="1"/>
    <col min="4356" max="4356" width="32.140625" style="387" customWidth="1"/>
    <col min="4357" max="4357" width="25.85546875" style="387" customWidth="1"/>
    <col min="4358" max="4358" width="26" style="387" customWidth="1"/>
    <col min="4359" max="4359" width="15.42578125" style="387" customWidth="1"/>
    <col min="4360" max="4360" width="13.7109375" style="387" customWidth="1"/>
    <col min="4361" max="4361" width="28.85546875" style="387" customWidth="1"/>
    <col min="4362" max="4362" width="27.7109375" style="387" customWidth="1"/>
    <col min="4363" max="4363" width="0" style="387" hidden="1" customWidth="1"/>
    <col min="4364" max="4364" width="15.7109375" style="387" customWidth="1"/>
    <col min="4365" max="4367" width="9.140625" style="387"/>
    <col min="4368" max="4368" width="8.85546875" style="387" customWidth="1"/>
    <col min="4369" max="4369" width="10" style="387" customWidth="1"/>
    <col min="4370" max="4370" width="14.28515625" style="387" customWidth="1"/>
    <col min="4371" max="4608" width="9.140625" style="387"/>
    <col min="4609" max="4609" width="4.7109375" style="387" customWidth="1"/>
    <col min="4610" max="4610" width="11.5703125" style="387" customWidth="1"/>
    <col min="4611" max="4611" width="18.140625" style="387" customWidth="1"/>
    <col min="4612" max="4612" width="32.140625" style="387" customWidth="1"/>
    <col min="4613" max="4613" width="25.85546875" style="387" customWidth="1"/>
    <col min="4614" max="4614" width="26" style="387" customWidth="1"/>
    <col min="4615" max="4615" width="15.42578125" style="387" customWidth="1"/>
    <col min="4616" max="4616" width="13.7109375" style="387" customWidth="1"/>
    <col min="4617" max="4617" width="28.85546875" style="387" customWidth="1"/>
    <col min="4618" max="4618" width="27.7109375" style="387" customWidth="1"/>
    <col min="4619" max="4619" width="0" style="387" hidden="1" customWidth="1"/>
    <col min="4620" max="4620" width="15.7109375" style="387" customWidth="1"/>
    <col min="4621" max="4623" width="9.140625" style="387"/>
    <col min="4624" max="4624" width="8.85546875" style="387" customWidth="1"/>
    <col min="4625" max="4625" width="10" style="387" customWidth="1"/>
    <col min="4626" max="4626" width="14.28515625" style="387" customWidth="1"/>
    <col min="4627" max="4864" width="9.140625" style="387"/>
    <col min="4865" max="4865" width="4.7109375" style="387" customWidth="1"/>
    <col min="4866" max="4866" width="11.5703125" style="387" customWidth="1"/>
    <col min="4867" max="4867" width="18.140625" style="387" customWidth="1"/>
    <col min="4868" max="4868" width="32.140625" style="387" customWidth="1"/>
    <col min="4869" max="4869" width="25.85546875" style="387" customWidth="1"/>
    <col min="4870" max="4870" width="26" style="387" customWidth="1"/>
    <col min="4871" max="4871" width="15.42578125" style="387" customWidth="1"/>
    <col min="4872" max="4872" width="13.7109375" style="387" customWidth="1"/>
    <col min="4873" max="4873" width="28.85546875" style="387" customWidth="1"/>
    <col min="4874" max="4874" width="27.7109375" style="387" customWidth="1"/>
    <col min="4875" max="4875" width="0" style="387" hidden="1" customWidth="1"/>
    <col min="4876" max="4876" width="15.7109375" style="387" customWidth="1"/>
    <col min="4877" max="4879" width="9.140625" style="387"/>
    <col min="4880" max="4880" width="8.85546875" style="387" customWidth="1"/>
    <col min="4881" max="4881" width="10" style="387" customWidth="1"/>
    <col min="4882" max="4882" width="14.28515625" style="387" customWidth="1"/>
    <col min="4883" max="5120" width="9.140625" style="387"/>
    <col min="5121" max="5121" width="4.7109375" style="387" customWidth="1"/>
    <col min="5122" max="5122" width="11.5703125" style="387" customWidth="1"/>
    <col min="5123" max="5123" width="18.140625" style="387" customWidth="1"/>
    <col min="5124" max="5124" width="32.140625" style="387" customWidth="1"/>
    <col min="5125" max="5125" width="25.85546875" style="387" customWidth="1"/>
    <col min="5126" max="5126" width="26" style="387" customWidth="1"/>
    <col min="5127" max="5127" width="15.42578125" style="387" customWidth="1"/>
    <col min="5128" max="5128" width="13.7109375" style="387" customWidth="1"/>
    <col min="5129" max="5129" width="28.85546875" style="387" customWidth="1"/>
    <col min="5130" max="5130" width="27.7109375" style="387" customWidth="1"/>
    <col min="5131" max="5131" width="0" style="387" hidden="1" customWidth="1"/>
    <col min="5132" max="5132" width="15.7109375" style="387" customWidth="1"/>
    <col min="5133" max="5135" width="9.140625" style="387"/>
    <col min="5136" max="5136" width="8.85546875" style="387" customWidth="1"/>
    <col min="5137" max="5137" width="10" style="387" customWidth="1"/>
    <col min="5138" max="5138" width="14.28515625" style="387" customWidth="1"/>
    <col min="5139" max="5376" width="9.140625" style="387"/>
    <col min="5377" max="5377" width="4.7109375" style="387" customWidth="1"/>
    <col min="5378" max="5378" width="11.5703125" style="387" customWidth="1"/>
    <col min="5379" max="5379" width="18.140625" style="387" customWidth="1"/>
    <col min="5380" max="5380" width="32.140625" style="387" customWidth="1"/>
    <col min="5381" max="5381" width="25.85546875" style="387" customWidth="1"/>
    <col min="5382" max="5382" width="26" style="387" customWidth="1"/>
    <col min="5383" max="5383" width="15.42578125" style="387" customWidth="1"/>
    <col min="5384" max="5384" width="13.7109375" style="387" customWidth="1"/>
    <col min="5385" max="5385" width="28.85546875" style="387" customWidth="1"/>
    <col min="5386" max="5386" width="27.7109375" style="387" customWidth="1"/>
    <col min="5387" max="5387" width="0" style="387" hidden="1" customWidth="1"/>
    <col min="5388" max="5388" width="15.7109375" style="387" customWidth="1"/>
    <col min="5389" max="5391" width="9.140625" style="387"/>
    <col min="5392" max="5392" width="8.85546875" style="387" customWidth="1"/>
    <col min="5393" max="5393" width="10" style="387" customWidth="1"/>
    <col min="5394" max="5394" width="14.28515625" style="387" customWidth="1"/>
    <col min="5395" max="5632" width="9.140625" style="387"/>
    <col min="5633" max="5633" width="4.7109375" style="387" customWidth="1"/>
    <col min="5634" max="5634" width="11.5703125" style="387" customWidth="1"/>
    <col min="5635" max="5635" width="18.140625" style="387" customWidth="1"/>
    <col min="5636" max="5636" width="32.140625" style="387" customWidth="1"/>
    <col min="5637" max="5637" width="25.85546875" style="387" customWidth="1"/>
    <col min="5638" max="5638" width="26" style="387" customWidth="1"/>
    <col min="5639" max="5639" width="15.42578125" style="387" customWidth="1"/>
    <col min="5640" max="5640" width="13.7109375" style="387" customWidth="1"/>
    <col min="5641" max="5641" width="28.85546875" style="387" customWidth="1"/>
    <col min="5642" max="5642" width="27.7109375" style="387" customWidth="1"/>
    <col min="5643" max="5643" width="0" style="387" hidden="1" customWidth="1"/>
    <col min="5644" max="5644" width="15.7109375" style="387" customWidth="1"/>
    <col min="5645" max="5647" width="9.140625" style="387"/>
    <col min="5648" max="5648" width="8.85546875" style="387" customWidth="1"/>
    <col min="5649" max="5649" width="10" style="387" customWidth="1"/>
    <col min="5650" max="5650" width="14.28515625" style="387" customWidth="1"/>
    <col min="5651" max="5888" width="9.140625" style="387"/>
    <col min="5889" max="5889" width="4.7109375" style="387" customWidth="1"/>
    <col min="5890" max="5890" width="11.5703125" style="387" customWidth="1"/>
    <col min="5891" max="5891" width="18.140625" style="387" customWidth="1"/>
    <col min="5892" max="5892" width="32.140625" style="387" customWidth="1"/>
    <col min="5893" max="5893" width="25.85546875" style="387" customWidth="1"/>
    <col min="5894" max="5894" width="26" style="387" customWidth="1"/>
    <col min="5895" max="5895" width="15.42578125" style="387" customWidth="1"/>
    <col min="5896" max="5896" width="13.7109375" style="387" customWidth="1"/>
    <col min="5897" max="5897" width="28.85546875" style="387" customWidth="1"/>
    <col min="5898" max="5898" width="27.7109375" style="387" customWidth="1"/>
    <col min="5899" max="5899" width="0" style="387" hidden="1" customWidth="1"/>
    <col min="5900" max="5900" width="15.7109375" style="387" customWidth="1"/>
    <col min="5901" max="5903" width="9.140625" style="387"/>
    <col min="5904" max="5904" width="8.85546875" style="387" customWidth="1"/>
    <col min="5905" max="5905" width="10" style="387" customWidth="1"/>
    <col min="5906" max="5906" width="14.28515625" style="387" customWidth="1"/>
    <col min="5907" max="6144" width="9.140625" style="387"/>
    <col min="6145" max="6145" width="4.7109375" style="387" customWidth="1"/>
    <col min="6146" max="6146" width="11.5703125" style="387" customWidth="1"/>
    <col min="6147" max="6147" width="18.140625" style="387" customWidth="1"/>
    <col min="6148" max="6148" width="32.140625" style="387" customWidth="1"/>
    <col min="6149" max="6149" width="25.85546875" style="387" customWidth="1"/>
    <col min="6150" max="6150" width="26" style="387" customWidth="1"/>
    <col min="6151" max="6151" width="15.42578125" style="387" customWidth="1"/>
    <col min="6152" max="6152" width="13.7109375" style="387" customWidth="1"/>
    <col min="6153" max="6153" width="28.85546875" style="387" customWidth="1"/>
    <col min="6154" max="6154" width="27.7109375" style="387" customWidth="1"/>
    <col min="6155" max="6155" width="0" style="387" hidden="1" customWidth="1"/>
    <col min="6156" max="6156" width="15.7109375" style="387" customWidth="1"/>
    <col min="6157" max="6159" width="9.140625" style="387"/>
    <col min="6160" max="6160" width="8.85546875" style="387" customWidth="1"/>
    <col min="6161" max="6161" width="10" style="387" customWidth="1"/>
    <col min="6162" max="6162" width="14.28515625" style="387" customWidth="1"/>
    <col min="6163" max="6400" width="9.140625" style="387"/>
    <col min="6401" max="6401" width="4.7109375" style="387" customWidth="1"/>
    <col min="6402" max="6402" width="11.5703125" style="387" customWidth="1"/>
    <col min="6403" max="6403" width="18.140625" style="387" customWidth="1"/>
    <col min="6404" max="6404" width="32.140625" style="387" customWidth="1"/>
    <col min="6405" max="6405" width="25.85546875" style="387" customWidth="1"/>
    <col min="6406" max="6406" width="26" style="387" customWidth="1"/>
    <col min="6407" max="6407" width="15.42578125" style="387" customWidth="1"/>
    <col min="6408" max="6408" width="13.7109375" style="387" customWidth="1"/>
    <col min="6409" max="6409" width="28.85546875" style="387" customWidth="1"/>
    <col min="6410" max="6410" width="27.7109375" style="387" customWidth="1"/>
    <col min="6411" max="6411" width="0" style="387" hidden="1" customWidth="1"/>
    <col min="6412" max="6412" width="15.7109375" style="387" customWidth="1"/>
    <col min="6413" max="6415" width="9.140625" style="387"/>
    <col min="6416" max="6416" width="8.85546875" style="387" customWidth="1"/>
    <col min="6417" max="6417" width="10" style="387" customWidth="1"/>
    <col min="6418" max="6418" width="14.28515625" style="387" customWidth="1"/>
    <col min="6419" max="6656" width="9.140625" style="387"/>
    <col min="6657" max="6657" width="4.7109375" style="387" customWidth="1"/>
    <col min="6658" max="6658" width="11.5703125" style="387" customWidth="1"/>
    <col min="6659" max="6659" width="18.140625" style="387" customWidth="1"/>
    <col min="6660" max="6660" width="32.140625" style="387" customWidth="1"/>
    <col min="6661" max="6661" width="25.85546875" style="387" customWidth="1"/>
    <col min="6662" max="6662" width="26" style="387" customWidth="1"/>
    <col min="6663" max="6663" width="15.42578125" style="387" customWidth="1"/>
    <col min="6664" max="6664" width="13.7109375" style="387" customWidth="1"/>
    <col min="6665" max="6665" width="28.85546875" style="387" customWidth="1"/>
    <col min="6666" max="6666" width="27.7109375" style="387" customWidth="1"/>
    <col min="6667" max="6667" width="0" style="387" hidden="1" customWidth="1"/>
    <col min="6668" max="6668" width="15.7109375" style="387" customWidth="1"/>
    <col min="6669" max="6671" width="9.140625" style="387"/>
    <col min="6672" max="6672" width="8.85546875" style="387" customWidth="1"/>
    <col min="6673" max="6673" width="10" style="387" customWidth="1"/>
    <col min="6674" max="6674" width="14.28515625" style="387" customWidth="1"/>
    <col min="6675" max="6912" width="9.140625" style="387"/>
    <col min="6913" max="6913" width="4.7109375" style="387" customWidth="1"/>
    <col min="6914" max="6914" width="11.5703125" style="387" customWidth="1"/>
    <col min="6915" max="6915" width="18.140625" style="387" customWidth="1"/>
    <col min="6916" max="6916" width="32.140625" style="387" customWidth="1"/>
    <col min="6917" max="6917" width="25.85546875" style="387" customWidth="1"/>
    <col min="6918" max="6918" width="26" style="387" customWidth="1"/>
    <col min="6919" max="6919" width="15.42578125" style="387" customWidth="1"/>
    <col min="6920" max="6920" width="13.7109375" style="387" customWidth="1"/>
    <col min="6921" max="6921" width="28.85546875" style="387" customWidth="1"/>
    <col min="6922" max="6922" width="27.7109375" style="387" customWidth="1"/>
    <col min="6923" max="6923" width="0" style="387" hidden="1" customWidth="1"/>
    <col min="6924" max="6924" width="15.7109375" style="387" customWidth="1"/>
    <col min="6925" max="6927" width="9.140625" style="387"/>
    <col min="6928" max="6928" width="8.85546875" style="387" customWidth="1"/>
    <col min="6929" max="6929" width="10" style="387" customWidth="1"/>
    <col min="6930" max="6930" width="14.28515625" style="387" customWidth="1"/>
    <col min="6931" max="7168" width="9.140625" style="387"/>
    <col min="7169" max="7169" width="4.7109375" style="387" customWidth="1"/>
    <col min="7170" max="7170" width="11.5703125" style="387" customWidth="1"/>
    <col min="7171" max="7171" width="18.140625" style="387" customWidth="1"/>
    <col min="7172" max="7172" width="32.140625" style="387" customWidth="1"/>
    <col min="7173" max="7173" width="25.85546875" style="387" customWidth="1"/>
    <col min="7174" max="7174" width="26" style="387" customWidth="1"/>
    <col min="7175" max="7175" width="15.42578125" style="387" customWidth="1"/>
    <col min="7176" max="7176" width="13.7109375" style="387" customWidth="1"/>
    <col min="7177" max="7177" width="28.85546875" style="387" customWidth="1"/>
    <col min="7178" max="7178" width="27.7109375" style="387" customWidth="1"/>
    <col min="7179" max="7179" width="0" style="387" hidden="1" customWidth="1"/>
    <col min="7180" max="7180" width="15.7109375" style="387" customWidth="1"/>
    <col min="7181" max="7183" width="9.140625" style="387"/>
    <col min="7184" max="7184" width="8.85546875" style="387" customWidth="1"/>
    <col min="7185" max="7185" width="10" style="387" customWidth="1"/>
    <col min="7186" max="7186" width="14.28515625" style="387" customWidth="1"/>
    <col min="7187" max="7424" width="9.140625" style="387"/>
    <col min="7425" max="7425" width="4.7109375" style="387" customWidth="1"/>
    <col min="7426" max="7426" width="11.5703125" style="387" customWidth="1"/>
    <col min="7427" max="7427" width="18.140625" style="387" customWidth="1"/>
    <col min="7428" max="7428" width="32.140625" style="387" customWidth="1"/>
    <col min="7429" max="7429" width="25.85546875" style="387" customWidth="1"/>
    <col min="7430" max="7430" width="26" style="387" customWidth="1"/>
    <col min="7431" max="7431" width="15.42578125" style="387" customWidth="1"/>
    <col min="7432" max="7432" width="13.7109375" style="387" customWidth="1"/>
    <col min="7433" max="7433" width="28.85546875" style="387" customWidth="1"/>
    <col min="7434" max="7434" width="27.7109375" style="387" customWidth="1"/>
    <col min="7435" max="7435" width="0" style="387" hidden="1" customWidth="1"/>
    <col min="7436" max="7436" width="15.7109375" style="387" customWidth="1"/>
    <col min="7437" max="7439" width="9.140625" style="387"/>
    <col min="7440" max="7440" width="8.85546875" style="387" customWidth="1"/>
    <col min="7441" max="7441" width="10" style="387" customWidth="1"/>
    <col min="7442" max="7442" width="14.28515625" style="387" customWidth="1"/>
    <col min="7443" max="7680" width="9.140625" style="387"/>
    <col min="7681" max="7681" width="4.7109375" style="387" customWidth="1"/>
    <col min="7682" max="7682" width="11.5703125" style="387" customWidth="1"/>
    <col min="7683" max="7683" width="18.140625" style="387" customWidth="1"/>
    <col min="7684" max="7684" width="32.140625" style="387" customWidth="1"/>
    <col min="7685" max="7685" width="25.85546875" style="387" customWidth="1"/>
    <col min="7686" max="7686" width="26" style="387" customWidth="1"/>
    <col min="7687" max="7687" width="15.42578125" style="387" customWidth="1"/>
    <col min="7688" max="7688" width="13.7109375" style="387" customWidth="1"/>
    <col min="7689" max="7689" width="28.85546875" style="387" customWidth="1"/>
    <col min="7690" max="7690" width="27.7109375" style="387" customWidth="1"/>
    <col min="7691" max="7691" width="0" style="387" hidden="1" customWidth="1"/>
    <col min="7692" max="7692" width="15.7109375" style="387" customWidth="1"/>
    <col min="7693" max="7695" width="9.140625" style="387"/>
    <col min="7696" max="7696" width="8.85546875" style="387" customWidth="1"/>
    <col min="7697" max="7697" width="10" style="387" customWidth="1"/>
    <col min="7698" max="7698" width="14.28515625" style="387" customWidth="1"/>
    <col min="7699" max="7936" width="9.140625" style="387"/>
    <col min="7937" max="7937" width="4.7109375" style="387" customWidth="1"/>
    <col min="7938" max="7938" width="11.5703125" style="387" customWidth="1"/>
    <col min="7939" max="7939" width="18.140625" style="387" customWidth="1"/>
    <col min="7940" max="7940" width="32.140625" style="387" customWidth="1"/>
    <col min="7941" max="7941" width="25.85546875" style="387" customWidth="1"/>
    <col min="7942" max="7942" width="26" style="387" customWidth="1"/>
    <col min="7943" max="7943" width="15.42578125" style="387" customWidth="1"/>
    <col min="7944" max="7944" width="13.7109375" style="387" customWidth="1"/>
    <col min="7945" max="7945" width="28.85546875" style="387" customWidth="1"/>
    <col min="7946" max="7946" width="27.7109375" style="387" customWidth="1"/>
    <col min="7947" max="7947" width="0" style="387" hidden="1" customWidth="1"/>
    <col min="7948" max="7948" width="15.7109375" style="387" customWidth="1"/>
    <col min="7949" max="7951" width="9.140625" style="387"/>
    <col min="7952" max="7952" width="8.85546875" style="387" customWidth="1"/>
    <col min="7953" max="7953" width="10" style="387" customWidth="1"/>
    <col min="7954" max="7954" width="14.28515625" style="387" customWidth="1"/>
    <col min="7955" max="8192" width="9.140625" style="387"/>
    <col min="8193" max="8193" width="4.7109375" style="387" customWidth="1"/>
    <col min="8194" max="8194" width="11.5703125" style="387" customWidth="1"/>
    <col min="8195" max="8195" width="18.140625" style="387" customWidth="1"/>
    <col min="8196" max="8196" width="32.140625" style="387" customWidth="1"/>
    <col min="8197" max="8197" width="25.85546875" style="387" customWidth="1"/>
    <col min="8198" max="8198" width="26" style="387" customWidth="1"/>
    <col min="8199" max="8199" width="15.42578125" style="387" customWidth="1"/>
    <col min="8200" max="8200" width="13.7109375" style="387" customWidth="1"/>
    <col min="8201" max="8201" width="28.85546875" style="387" customWidth="1"/>
    <col min="8202" max="8202" width="27.7109375" style="387" customWidth="1"/>
    <col min="8203" max="8203" width="0" style="387" hidden="1" customWidth="1"/>
    <col min="8204" max="8204" width="15.7109375" style="387" customWidth="1"/>
    <col min="8205" max="8207" width="9.140625" style="387"/>
    <col min="8208" max="8208" width="8.85546875" style="387" customWidth="1"/>
    <col min="8209" max="8209" width="10" style="387" customWidth="1"/>
    <col min="8210" max="8210" width="14.28515625" style="387" customWidth="1"/>
    <col min="8211" max="8448" width="9.140625" style="387"/>
    <col min="8449" max="8449" width="4.7109375" style="387" customWidth="1"/>
    <col min="8450" max="8450" width="11.5703125" style="387" customWidth="1"/>
    <col min="8451" max="8451" width="18.140625" style="387" customWidth="1"/>
    <col min="8452" max="8452" width="32.140625" style="387" customWidth="1"/>
    <col min="8453" max="8453" width="25.85546875" style="387" customWidth="1"/>
    <col min="8454" max="8454" width="26" style="387" customWidth="1"/>
    <col min="8455" max="8455" width="15.42578125" style="387" customWidth="1"/>
    <col min="8456" max="8456" width="13.7109375" style="387" customWidth="1"/>
    <col min="8457" max="8457" width="28.85546875" style="387" customWidth="1"/>
    <col min="8458" max="8458" width="27.7109375" style="387" customWidth="1"/>
    <col min="8459" max="8459" width="0" style="387" hidden="1" customWidth="1"/>
    <col min="8460" max="8460" width="15.7109375" style="387" customWidth="1"/>
    <col min="8461" max="8463" width="9.140625" style="387"/>
    <col min="8464" max="8464" width="8.85546875" style="387" customWidth="1"/>
    <col min="8465" max="8465" width="10" style="387" customWidth="1"/>
    <col min="8466" max="8466" width="14.28515625" style="387" customWidth="1"/>
    <col min="8467" max="8704" width="9.140625" style="387"/>
    <col min="8705" max="8705" width="4.7109375" style="387" customWidth="1"/>
    <col min="8706" max="8706" width="11.5703125" style="387" customWidth="1"/>
    <col min="8707" max="8707" width="18.140625" style="387" customWidth="1"/>
    <col min="8708" max="8708" width="32.140625" style="387" customWidth="1"/>
    <col min="8709" max="8709" width="25.85546875" style="387" customWidth="1"/>
    <col min="8710" max="8710" width="26" style="387" customWidth="1"/>
    <col min="8711" max="8711" width="15.42578125" style="387" customWidth="1"/>
    <col min="8712" max="8712" width="13.7109375" style="387" customWidth="1"/>
    <col min="8713" max="8713" width="28.85546875" style="387" customWidth="1"/>
    <col min="8714" max="8714" width="27.7109375" style="387" customWidth="1"/>
    <col min="8715" max="8715" width="0" style="387" hidden="1" customWidth="1"/>
    <col min="8716" max="8716" width="15.7109375" style="387" customWidth="1"/>
    <col min="8717" max="8719" width="9.140625" style="387"/>
    <col min="8720" max="8720" width="8.85546875" style="387" customWidth="1"/>
    <col min="8721" max="8721" width="10" style="387" customWidth="1"/>
    <col min="8722" max="8722" width="14.28515625" style="387" customWidth="1"/>
    <col min="8723" max="8960" width="9.140625" style="387"/>
    <col min="8961" max="8961" width="4.7109375" style="387" customWidth="1"/>
    <col min="8962" max="8962" width="11.5703125" style="387" customWidth="1"/>
    <col min="8963" max="8963" width="18.140625" style="387" customWidth="1"/>
    <col min="8964" max="8964" width="32.140625" style="387" customWidth="1"/>
    <col min="8965" max="8965" width="25.85546875" style="387" customWidth="1"/>
    <col min="8966" max="8966" width="26" style="387" customWidth="1"/>
    <col min="8967" max="8967" width="15.42578125" style="387" customWidth="1"/>
    <col min="8968" max="8968" width="13.7109375" style="387" customWidth="1"/>
    <col min="8969" max="8969" width="28.85546875" style="387" customWidth="1"/>
    <col min="8970" max="8970" width="27.7109375" style="387" customWidth="1"/>
    <col min="8971" max="8971" width="0" style="387" hidden="1" customWidth="1"/>
    <col min="8972" max="8972" width="15.7109375" style="387" customWidth="1"/>
    <col min="8973" max="8975" width="9.140625" style="387"/>
    <col min="8976" max="8976" width="8.85546875" style="387" customWidth="1"/>
    <col min="8977" max="8977" width="10" style="387" customWidth="1"/>
    <col min="8978" max="8978" width="14.28515625" style="387" customWidth="1"/>
    <col min="8979" max="9216" width="9.140625" style="387"/>
    <col min="9217" max="9217" width="4.7109375" style="387" customWidth="1"/>
    <col min="9218" max="9218" width="11.5703125" style="387" customWidth="1"/>
    <col min="9219" max="9219" width="18.140625" style="387" customWidth="1"/>
    <col min="9220" max="9220" width="32.140625" style="387" customWidth="1"/>
    <col min="9221" max="9221" width="25.85546875" style="387" customWidth="1"/>
    <col min="9222" max="9222" width="26" style="387" customWidth="1"/>
    <col min="9223" max="9223" width="15.42578125" style="387" customWidth="1"/>
    <col min="9224" max="9224" width="13.7109375" style="387" customWidth="1"/>
    <col min="9225" max="9225" width="28.85546875" style="387" customWidth="1"/>
    <col min="9226" max="9226" width="27.7109375" style="387" customWidth="1"/>
    <col min="9227" max="9227" width="0" style="387" hidden="1" customWidth="1"/>
    <col min="9228" max="9228" width="15.7109375" style="387" customWidth="1"/>
    <col min="9229" max="9231" width="9.140625" style="387"/>
    <col min="9232" max="9232" width="8.85546875" style="387" customWidth="1"/>
    <col min="9233" max="9233" width="10" style="387" customWidth="1"/>
    <col min="9234" max="9234" width="14.28515625" style="387" customWidth="1"/>
    <col min="9235" max="9472" width="9.140625" style="387"/>
    <col min="9473" max="9473" width="4.7109375" style="387" customWidth="1"/>
    <col min="9474" max="9474" width="11.5703125" style="387" customWidth="1"/>
    <col min="9475" max="9475" width="18.140625" style="387" customWidth="1"/>
    <col min="9476" max="9476" width="32.140625" style="387" customWidth="1"/>
    <col min="9477" max="9477" width="25.85546875" style="387" customWidth="1"/>
    <col min="9478" max="9478" width="26" style="387" customWidth="1"/>
    <col min="9479" max="9479" width="15.42578125" style="387" customWidth="1"/>
    <col min="9480" max="9480" width="13.7109375" style="387" customWidth="1"/>
    <col min="9481" max="9481" width="28.85546875" style="387" customWidth="1"/>
    <col min="9482" max="9482" width="27.7109375" style="387" customWidth="1"/>
    <col min="9483" max="9483" width="0" style="387" hidden="1" customWidth="1"/>
    <col min="9484" max="9484" width="15.7109375" style="387" customWidth="1"/>
    <col min="9485" max="9487" width="9.140625" style="387"/>
    <col min="9488" max="9488" width="8.85546875" style="387" customWidth="1"/>
    <col min="9489" max="9489" width="10" style="387" customWidth="1"/>
    <col min="9490" max="9490" width="14.28515625" style="387" customWidth="1"/>
    <col min="9491" max="9728" width="9.140625" style="387"/>
    <col min="9729" max="9729" width="4.7109375" style="387" customWidth="1"/>
    <col min="9730" max="9730" width="11.5703125" style="387" customWidth="1"/>
    <col min="9731" max="9731" width="18.140625" style="387" customWidth="1"/>
    <col min="9732" max="9732" width="32.140625" style="387" customWidth="1"/>
    <col min="9733" max="9733" width="25.85546875" style="387" customWidth="1"/>
    <col min="9734" max="9734" width="26" style="387" customWidth="1"/>
    <col min="9735" max="9735" width="15.42578125" style="387" customWidth="1"/>
    <col min="9736" max="9736" width="13.7109375" style="387" customWidth="1"/>
    <col min="9737" max="9737" width="28.85546875" style="387" customWidth="1"/>
    <col min="9738" max="9738" width="27.7109375" style="387" customWidth="1"/>
    <col min="9739" max="9739" width="0" style="387" hidden="1" customWidth="1"/>
    <col min="9740" max="9740" width="15.7109375" style="387" customWidth="1"/>
    <col min="9741" max="9743" width="9.140625" style="387"/>
    <col min="9744" max="9744" width="8.85546875" style="387" customWidth="1"/>
    <col min="9745" max="9745" width="10" style="387" customWidth="1"/>
    <col min="9746" max="9746" width="14.28515625" style="387" customWidth="1"/>
    <col min="9747" max="9984" width="9.140625" style="387"/>
    <col min="9985" max="9985" width="4.7109375" style="387" customWidth="1"/>
    <col min="9986" max="9986" width="11.5703125" style="387" customWidth="1"/>
    <col min="9987" max="9987" width="18.140625" style="387" customWidth="1"/>
    <col min="9988" max="9988" width="32.140625" style="387" customWidth="1"/>
    <col min="9989" max="9989" width="25.85546875" style="387" customWidth="1"/>
    <col min="9990" max="9990" width="26" style="387" customWidth="1"/>
    <col min="9991" max="9991" width="15.42578125" style="387" customWidth="1"/>
    <col min="9992" max="9992" width="13.7109375" style="387" customWidth="1"/>
    <col min="9993" max="9993" width="28.85546875" style="387" customWidth="1"/>
    <col min="9994" max="9994" width="27.7109375" style="387" customWidth="1"/>
    <col min="9995" max="9995" width="0" style="387" hidden="1" customWidth="1"/>
    <col min="9996" max="9996" width="15.7109375" style="387" customWidth="1"/>
    <col min="9997" max="9999" width="9.140625" style="387"/>
    <col min="10000" max="10000" width="8.85546875" style="387" customWidth="1"/>
    <col min="10001" max="10001" width="10" style="387" customWidth="1"/>
    <col min="10002" max="10002" width="14.28515625" style="387" customWidth="1"/>
    <col min="10003" max="10240" width="9.140625" style="387"/>
    <col min="10241" max="10241" width="4.7109375" style="387" customWidth="1"/>
    <col min="10242" max="10242" width="11.5703125" style="387" customWidth="1"/>
    <col min="10243" max="10243" width="18.140625" style="387" customWidth="1"/>
    <col min="10244" max="10244" width="32.140625" style="387" customWidth="1"/>
    <col min="10245" max="10245" width="25.85546875" style="387" customWidth="1"/>
    <col min="10246" max="10246" width="26" style="387" customWidth="1"/>
    <col min="10247" max="10247" width="15.42578125" style="387" customWidth="1"/>
    <col min="10248" max="10248" width="13.7109375" style="387" customWidth="1"/>
    <col min="10249" max="10249" width="28.85546875" style="387" customWidth="1"/>
    <col min="10250" max="10250" width="27.7109375" style="387" customWidth="1"/>
    <col min="10251" max="10251" width="0" style="387" hidden="1" customWidth="1"/>
    <col min="10252" max="10252" width="15.7109375" style="387" customWidth="1"/>
    <col min="10253" max="10255" width="9.140625" style="387"/>
    <col min="10256" max="10256" width="8.85546875" style="387" customWidth="1"/>
    <col min="10257" max="10257" width="10" style="387" customWidth="1"/>
    <col min="10258" max="10258" width="14.28515625" style="387" customWidth="1"/>
    <col min="10259" max="10496" width="9.140625" style="387"/>
    <col min="10497" max="10497" width="4.7109375" style="387" customWidth="1"/>
    <col min="10498" max="10498" width="11.5703125" style="387" customWidth="1"/>
    <col min="10499" max="10499" width="18.140625" style="387" customWidth="1"/>
    <col min="10500" max="10500" width="32.140625" style="387" customWidth="1"/>
    <col min="10501" max="10501" width="25.85546875" style="387" customWidth="1"/>
    <col min="10502" max="10502" width="26" style="387" customWidth="1"/>
    <col min="10503" max="10503" width="15.42578125" style="387" customWidth="1"/>
    <col min="10504" max="10504" width="13.7109375" style="387" customWidth="1"/>
    <col min="10505" max="10505" width="28.85546875" style="387" customWidth="1"/>
    <col min="10506" max="10506" width="27.7109375" style="387" customWidth="1"/>
    <col min="10507" max="10507" width="0" style="387" hidden="1" customWidth="1"/>
    <col min="10508" max="10508" width="15.7109375" style="387" customWidth="1"/>
    <col min="10509" max="10511" width="9.140625" style="387"/>
    <col min="10512" max="10512" width="8.85546875" style="387" customWidth="1"/>
    <col min="10513" max="10513" width="10" style="387" customWidth="1"/>
    <col min="10514" max="10514" width="14.28515625" style="387" customWidth="1"/>
    <col min="10515" max="10752" width="9.140625" style="387"/>
    <col min="10753" max="10753" width="4.7109375" style="387" customWidth="1"/>
    <col min="10754" max="10754" width="11.5703125" style="387" customWidth="1"/>
    <col min="10755" max="10755" width="18.140625" style="387" customWidth="1"/>
    <col min="10756" max="10756" width="32.140625" style="387" customWidth="1"/>
    <col min="10757" max="10757" width="25.85546875" style="387" customWidth="1"/>
    <col min="10758" max="10758" width="26" style="387" customWidth="1"/>
    <col min="10759" max="10759" width="15.42578125" style="387" customWidth="1"/>
    <col min="10760" max="10760" width="13.7109375" style="387" customWidth="1"/>
    <col min="10761" max="10761" width="28.85546875" style="387" customWidth="1"/>
    <col min="10762" max="10762" width="27.7109375" style="387" customWidth="1"/>
    <col min="10763" max="10763" width="0" style="387" hidden="1" customWidth="1"/>
    <col min="10764" max="10764" width="15.7109375" style="387" customWidth="1"/>
    <col min="10765" max="10767" width="9.140625" style="387"/>
    <col min="10768" max="10768" width="8.85546875" style="387" customWidth="1"/>
    <col min="10769" max="10769" width="10" style="387" customWidth="1"/>
    <col min="10770" max="10770" width="14.28515625" style="387" customWidth="1"/>
    <col min="10771" max="11008" width="9.140625" style="387"/>
    <col min="11009" max="11009" width="4.7109375" style="387" customWidth="1"/>
    <col min="11010" max="11010" width="11.5703125" style="387" customWidth="1"/>
    <col min="11011" max="11011" width="18.140625" style="387" customWidth="1"/>
    <col min="11012" max="11012" width="32.140625" style="387" customWidth="1"/>
    <col min="11013" max="11013" width="25.85546875" style="387" customWidth="1"/>
    <col min="11014" max="11014" width="26" style="387" customWidth="1"/>
    <col min="11015" max="11015" width="15.42578125" style="387" customWidth="1"/>
    <col min="11016" max="11016" width="13.7109375" style="387" customWidth="1"/>
    <col min="11017" max="11017" width="28.85546875" style="387" customWidth="1"/>
    <col min="11018" max="11018" width="27.7109375" style="387" customWidth="1"/>
    <col min="11019" max="11019" width="0" style="387" hidden="1" customWidth="1"/>
    <col min="11020" max="11020" width="15.7109375" style="387" customWidth="1"/>
    <col min="11021" max="11023" width="9.140625" style="387"/>
    <col min="11024" max="11024" width="8.85546875" style="387" customWidth="1"/>
    <col min="11025" max="11025" width="10" style="387" customWidth="1"/>
    <col min="11026" max="11026" width="14.28515625" style="387" customWidth="1"/>
    <col min="11027" max="11264" width="9.140625" style="387"/>
    <col min="11265" max="11265" width="4.7109375" style="387" customWidth="1"/>
    <col min="11266" max="11266" width="11.5703125" style="387" customWidth="1"/>
    <col min="11267" max="11267" width="18.140625" style="387" customWidth="1"/>
    <col min="11268" max="11268" width="32.140625" style="387" customWidth="1"/>
    <col min="11269" max="11269" width="25.85546875" style="387" customWidth="1"/>
    <col min="11270" max="11270" width="26" style="387" customWidth="1"/>
    <col min="11271" max="11271" width="15.42578125" style="387" customWidth="1"/>
    <col min="11272" max="11272" width="13.7109375" style="387" customWidth="1"/>
    <col min="11273" max="11273" width="28.85546875" style="387" customWidth="1"/>
    <col min="11274" max="11274" width="27.7109375" style="387" customWidth="1"/>
    <col min="11275" max="11275" width="0" style="387" hidden="1" customWidth="1"/>
    <col min="11276" max="11276" width="15.7109375" style="387" customWidth="1"/>
    <col min="11277" max="11279" width="9.140625" style="387"/>
    <col min="11280" max="11280" width="8.85546875" style="387" customWidth="1"/>
    <col min="11281" max="11281" width="10" style="387" customWidth="1"/>
    <col min="11282" max="11282" width="14.28515625" style="387" customWidth="1"/>
    <col min="11283" max="11520" width="9.140625" style="387"/>
    <col min="11521" max="11521" width="4.7109375" style="387" customWidth="1"/>
    <col min="11522" max="11522" width="11.5703125" style="387" customWidth="1"/>
    <col min="11523" max="11523" width="18.140625" style="387" customWidth="1"/>
    <col min="11524" max="11524" width="32.140625" style="387" customWidth="1"/>
    <col min="11525" max="11525" width="25.85546875" style="387" customWidth="1"/>
    <col min="11526" max="11526" width="26" style="387" customWidth="1"/>
    <col min="11527" max="11527" width="15.42578125" style="387" customWidth="1"/>
    <col min="11528" max="11528" width="13.7109375" style="387" customWidth="1"/>
    <col min="11529" max="11529" width="28.85546875" style="387" customWidth="1"/>
    <col min="11530" max="11530" width="27.7109375" style="387" customWidth="1"/>
    <col min="11531" max="11531" width="0" style="387" hidden="1" customWidth="1"/>
    <col min="11532" max="11532" width="15.7109375" style="387" customWidth="1"/>
    <col min="11533" max="11535" width="9.140625" style="387"/>
    <col min="11536" max="11536" width="8.85546875" style="387" customWidth="1"/>
    <col min="11537" max="11537" width="10" style="387" customWidth="1"/>
    <col min="11538" max="11538" width="14.28515625" style="387" customWidth="1"/>
    <col min="11539" max="11776" width="9.140625" style="387"/>
    <col min="11777" max="11777" width="4.7109375" style="387" customWidth="1"/>
    <col min="11778" max="11778" width="11.5703125" style="387" customWidth="1"/>
    <col min="11779" max="11779" width="18.140625" style="387" customWidth="1"/>
    <col min="11780" max="11780" width="32.140625" style="387" customWidth="1"/>
    <col min="11781" max="11781" width="25.85546875" style="387" customWidth="1"/>
    <col min="11782" max="11782" width="26" style="387" customWidth="1"/>
    <col min="11783" max="11783" width="15.42578125" style="387" customWidth="1"/>
    <col min="11784" max="11784" width="13.7109375" style="387" customWidth="1"/>
    <col min="11785" max="11785" width="28.85546875" style="387" customWidth="1"/>
    <col min="11786" max="11786" width="27.7109375" style="387" customWidth="1"/>
    <col min="11787" max="11787" width="0" style="387" hidden="1" customWidth="1"/>
    <col min="11788" max="11788" width="15.7109375" style="387" customWidth="1"/>
    <col min="11789" max="11791" width="9.140625" style="387"/>
    <col min="11792" max="11792" width="8.85546875" style="387" customWidth="1"/>
    <col min="11793" max="11793" width="10" style="387" customWidth="1"/>
    <col min="11794" max="11794" width="14.28515625" style="387" customWidth="1"/>
    <col min="11795" max="12032" width="9.140625" style="387"/>
    <col min="12033" max="12033" width="4.7109375" style="387" customWidth="1"/>
    <col min="12034" max="12034" width="11.5703125" style="387" customWidth="1"/>
    <col min="12035" max="12035" width="18.140625" style="387" customWidth="1"/>
    <col min="12036" max="12036" width="32.140625" style="387" customWidth="1"/>
    <col min="12037" max="12037" width="25.85546875" style="387" customWidth="1"/>
    <col min="12038" max="12038" width="26" style="387" customWidth="1"/>
    <col min="12039" max="12039" width="15.42578125" style="387" customWidth="1"/>
    <col min="12040" max="12040" width="13.7109375" style="387" customWidth="1"/>
    <col min="12041" max="12041" width="28.85546875" style="387" customWidth="1"/>
    <col min="12042" max="12042" width="27.7109375" style="387" customWidth="1"/>
    <col min="12043" max="12043" width="0" style="387" hidden="1" customWidth="1"/>
    <col min="12044" max="12044" width="15.7109375" style="387" customWidth="1"/>
    <col min="12045" max="12047" width="9.140625" style="387"/>
    <col min="12048" max="12048" width="8.85546875" style="387" customWidth="1"/>
    <col min="12049" max="12049" width="10" style="387" customWidth="1"/>
    <col min="12050" max="12050" width="14.28515625" style="387" customWidth="1"/>
    <col min="12051" max="12288" width="9.140625" style="387"/>
    <col min="12289" max="12289" width="4.7109375" style="387" customWidth="1"/>
    <col min="12290" max="12290" width="11.5703125" style="387" customWidth="1"/>
    <col min="12291" max="12291" width="18.140625" style="387" customWidth="1"/>
    <col min="12292" max="12292" width="32.140625" style="387" customWidth="1"/>
    <col min="12293" max="12293" width="25.85546875" style="387" customWidth="1"/>
    <col min="12294" max="12294" width="26" style="387" customWidth="1"/>
    <col min="12295" max="12295" width="15.42578125" style="387" customWidth="1"/>
    <col min="12296" max="12296" width="13.7109375" style="387" customWidth="1"/>
    <col min="12297" max="12297" width="28.85546875" style="387" customWidth="1"/>
    <col min="12298" max="12298" width="27.7109375" style="387" customWidth="1"/>
    <col min="12299" max="12299" width="0" style="387" hidden="1" customWidth="1"/>
    <col min="12300" max="12300" width="15.7109375" style="387" customWidth="1"/>
    <col min="12301" max="12303" width="9.140625" style="387"/>
    <col min="12304" max="12304" width="8.85546875" style="387" customWidth="1"/>
    <col min="12305" max="12305" width="10" style="387" customWidth="1"/>
    <col min="12306" max="12306" width="14.28515625" style="387" customWidth="1"/>
    <col min="12307" max="12544" width="9.140625" style="387"/>
    <col min="12545" max="12545" width="4.7109375" style="387" customWidth="1"/>
    <col min="12546" max="12546" width="11.5703125" style="387" customWidth="1"/>
    <col min="12547" max="12547" width="18.140625" style="387" customWidth="1"/>
    <col min="12548" max="12548" width="32.140625" style="387" customWidth="1"/>
    <col min="12549" max="12549" width="25.85546875" style="387" customWidth="1"/>
    <col min="12550" max="12550" width="26" style="387" customWidth="1"/>
    <col min="12551" max="12551" width="15.42578125" style="387" customWidth="1"/>
    <col min="12552" max="12552" width="13.7109375" style="387" customWidth="1"/>
    <col min="12553" max="12553" width="28.85546875" style="387" customWidth="1"/>
    <col min="12554" max="12554" width="27.7109375" style="387" customWidth="1"/>
    <col min="12555" max="12555" width="0" style="387" hidden="1" customWidth="1"/>
    <col min="12556" max="12556" width="15.7109375" style="387" customWidth="1"/>
    <col min="12557" max="12559" width="9.140625" style="387"/>
    <col min="12560" max="12560" width="8.85546875" style="387" customWidth="1"/>
    <col min="12561" max="12561" width="10" style="387" customWidth="1"/>
    <col min="12562" max="12562" width="14.28515625" style="387" customWidth="1"/>
    <col min="12563" max="12800" width="9.140625" style="387"/>
    <col min="12801" max="12801" width="4.7109375" style="387" customWidth="1"/>
    <col min="12802" max="12802" width="11.5703125" style="387" customWidth="1"/>
    <col min="12803" max="12803" width="18.140625" style="387" customWidth="1"/>
    <col min="12804" max="12804" width="32.140625" style="387" customWidth="1"/>
    <col min="12805" max="12805" width="25.85546875" style="387" customWidth="1"/>
    <col min="12806" max="12806" width="26" style="387" customWidth="1"/>
    <col min="12807" max="12807" width="15.42578125" style="387" customWidth="1"/>
    <col min="12808" max="12808" width="13.7109375" style="387" customWidth="1"/>
    <col min="12809" max="12809" width="28.85546875" style="387" customWidth="1"/>
    <col min="12810" max="12810" width="27.7109375" style="387" customWidth="1"/>
    <col min="12811" max="12811" width="0" style="387" hidden="1" customWidth="1"/>
    <col min="12812" max="12812" width="15.7109375" style="387" customWidth="1"/>
    <col min="12813" max="12815" width="9.140625" style="387"/>
    <col min="12816" max="12816" width="8.85546875" style="387" customWidth="1"/>
    <col min="12817" max="12817" width="10" style="387" customWidth="1"/>
    <col min="12818" max="12818" width="14.28515625" style="387" customWidth="1"/>
    <col min="12819" max="13056" width="9.140625" style="387"/>
    <col min="13057" max="13057" width="4.7109375" style="387" customWidth="1"/>
    <col min="13058" max="13058" width="11.5703125" style="387" customWidth="1"/>
    <col min="13059" max="13059" width="18.140625" style="387" customWidth="1"/>
    <col min="13060" max="13060" width="32.140625" style="387" customWidth="1"/>
    <col min="13061" max="13061" width="25.85546875" style="387" customWidth="1"/>
    <col min="13062" max="13062" width="26" style="387" customWidth="1"/>
    <col min="13063" max="13063" width="15.42578125" style="387" customWidth="1"/>
    <col min="13064" max="13064" width="13.7109375" style="387" customWidth="1"/>
    <col min="13065" max="13065" width="28.85546875" style="387" customWidth="1"/>
    <col min="13066" max="13066" width="27.7109375" style="387" customWidth="1"/>
    <col min="13067" max="13067" width="0" style="387" hidden="1" customWidth="1"/>
    <col min="13068" max="13068" width="15.7109375" style="387" customWidth="1"/>
    <col min="13069" max="13071" width="9.140625" style="387"/>
    <col min="13072" max="13072" width="8.85546875" style="387" customWidth="1"/>
    <col min="13073" max="13073" width="10" style="387" customWidth="1"/>
    <col min="13074" max="13074" width="14.28515625" style="387" customWidth="1"/>
    <col min="13075" max="13312" width="9.140625" style="387"/>
    <col min="13313" max="13313" width="4.7109375" style="387" customWidth="1"/>
    <col min="13314" max="13314" width="11.5703125" style="387" customWidth="1"/>
    <col min="13315" max="13315" width="18.140625" style="387" customWidth="1"/>
    <col min="13316" max="13316" width="32.140625" style="387" customWidth="1"/>
    <col min="13317" max="13317" width="25.85546875" style="387" customWidth="1"/>
    <col min="13318" max="13318" width="26" style="387" customWidth="1"/>
    <col min="13319" max="13319" width="15.42578125" style="387" customWidth="1"/>
    <col min="13320" max="13320" width="13.7109375" style="387" customWidth="1"/>
    <col min="13321" max="13321" width="28.85546875" style="387" customWidth="1"/>
    <col min="13322" max="13322" width="27.7109375" style="387" customWidth="1"/>
    <col min="13323" max="13323" width="0" style="387" hidden="1" customWidth="1"/>
    <col min="13324" max="13324" width="15.7109375" style="387" customWidth="1"/>
    <col min="13325" max="13327" width="9.140625" style="387"/>
    <col min="13328" max="13328" width="8.85546875" style="387" customWidth="1"/>
    <col min="13329" max="13329" width="10" style="387" customWidth="1"/>
    <col min="13330" max="13330" width="14.28515625" style="387" customWidth="1"/>
    <col min="13331" max="13568" width="9.140625" style="387"/>
    <col min="13569" max="13569" width="4.7109375" style="387" customWidth="1"/>
    <col min="13570" max="13570" width="11.5703125" style="387" customWidth="1"/>
    <col min="13571" max="13571" width="18.140625" style="387" customWidth="1"/>
    <col min="13572" max="13572" width="32.140625" style="387" customWidth="1"/>
    <col min="13573" max="13573" width="25.85546875" style="387" customWidth="1"/>
    <col min="13574" max="13574" width="26" style="387" customWidth="1"/>
    <col min="13575" max="13575" width="15.42578125" style="387" customWidth="1"/>
    <col min="13576" max="13576" width="13.7109375" style="387" customWidth="1"/>
    <col min="13577" max="13577" width="28.85546875" style="387" customWidth="1"/>
    <col min="13578" max="13578" width="27.7109375" style="387" customWidth="1"/>
    <col min="13579" max="13579" width="0" style="387" hidden="1" customWidth="1"/>
    <col min="13580" max="13580" width="15.7109375" style="387" customWidth="1"/>
    <col min="13581" max="13583" width="9.140625" style="387"/>
    <col min="13584" max="13584" width="8.85546875" style="387" customWidth="1"/>
    <col min="13585" max="13585" width="10" style="387" customWidth="1"/>
    <col min="13586" max="13586" width="14.28515625" style="387" customWidth="1"/>
    <col min="13587" max="13824" width="9.140625" style="387"/>
    <col min="13825" max="13825" width="4.7109375" style="387" customWidth="1"/>
    <col min="13826" max="13826" width="11.5703125" style="387" customWidth="1"/>
    <col min="13827" max="13827" width="18.140625" style="387" customWidth="1"/>
    <col min="13828" max="13828" width="32.140625" style="387" customWidth="1"/>
    <col min="13829" max="13829" width="25.85546875" style="387" customWidth="1"/>
    <col min="13830" max="13830" width="26" style="387" customWidth="1"/>
    <col min="13831" max="13831" width="15.42578125" style="387" customWidth="1"/>
    <col min="13832" max="13832" width="13.7109375" style="387" customWidth="1"/>
    <col min="13833" max="13833" width="28.85546875" style="387" customWidth="1"/>
    <col min="13834" max="13834" width="27.7109375" style="387" customWidth="1"/>
    <col min="13835" max="13835" width="0" style="387" hidden="1" customWidth="1"/>
    <col min="13836" max="13836" width="15.7109375" style="387" customWidth="1"/>
    <col min="13837" max="13839" width="9.140625" style="387"/>
    <col min="13840" max="13840" width="8.85546875" style="387" customWidth="1"/>
    <col min="13841" max="13841" width="10" style="387" customWidth="1"/>
    <col min="13842" max="13842" width="14.28515625" style="387" customWidth="1"/>
    <col min="13843" max="14080" width="9.140625" style="387"/>
    <col min="14081" max="14081" width="4.7109375" style="387" customWidth="1"/>
    <col min="14082" max="14082" width="11.5703125" style="387" customWidth="1"/>
    <col min="14083" max="14083" width="18.140625" style="387" customWidth="1"/>
    <col min="14084" max="14084" width="32.140625" style="387" customWidth="1"/>
    <col min="14085" max="14085" width="25.85546875" style="387" customWidth="1"/>
    <col min="14086" max="14086" width="26" style="387" customWidth="1"/>
    <col min="14087" max="14087" width="15.42578125" style="387" customWidth="1"/>
    <col min="14088" max="14088" width="13.7109375" style="387" customWidth="1"/>
    <col min="14089" max="14089" width="28.85546875" style="387" customWidth="1"/>
    <col min="14090" max="14090" width="27.7109375" style="387" customWidth="1"/>
    <col min="14091" max="14091" width="0" style="387" hidden="1" customWidth="1"/>
    <col min="14092" max="14092" width="15.7109375" style="387" customWidth="1"/>
    <col min="14093" max="14095" width="9.140625" style="387"/>
    <col min="14096" max="14096" width="8.85546875" style="387" customWidth="1"/>
    <col min="14097" max="14097" width="10" style="387" customWidth="1"/>
    <col min="14098" max="14098" width="14.28515625" style="387" customWidth="1"/>
    <col min="14099" max="14336" width="9.140625" style="387"/>
    <col min="14337" max="14337" width="4.7109375" style="387" customWidth="1"/>
    <col min="14338" max="14338" width="11.5703125" style="387" customWidth="1"/>
    <col min="14339" max="14339" width="18.140625" style="387" customWidth="1"/>
    <col min="14340" max="14340" width="32.140625" style="387" customWidth="1"/>
    <col min="14341" max="14341" width="25.85546875" style="387" customWidth="1"/>
    <col min="14342" max="14342" width="26" style="387" customWidth="1"/>
    <col min="14343" max="14343" width="15.42578125" style="387" customWidth="1"/>
    <col min="14344" max="14344" width="13.7109375" style="387" customWidth="1"/>
    <col min="14345" max="14345" width="28.85546875" style="387" customWidth="1"/>
    <col min="14346" max="14346" width="27.7109375" style="387" customWidth="1"/>
    <col min="14347" max="14347" width="0" style="387" hidden="1" customWidth="1"/>
    <col min="14348" max="14348" width="15.7109375" style="387" customWidth="1"/>
    <col min="14349" max="14351" width="9.140625" style="387"/>
    <col min="14352" max="14352" width="8.85546875" style="387" customWidth="1"/>
    <col min="14353" max="14353" width="10" style="387" customWidth="1"/>
    <col min="14354" max="14354" width="14.28515625" style="387" customWidth="1"/>
    <col min="14355" max="14592" width="9.140625" style="387"/>
    <col min="14593" max="14593" width="4.7109375" style="387" customWidth="1"/>
    <col min="14594" max="14594" width="11.5703125" style="387" customWidth="1"/>
    <col min="14595" max="14595" width="18.140625" style="387" customWidth="1"/>
    <col min="14596" max="14596" width="32.140625" style="387" customWidth="1"/>
    <col min="14597" max="14597" width="25.85546875" style="387" customWidth="1"/>
    <col min="14598" max="14598" width="26" style="387" customWidth="1"/>
    <col min="14599" max="14599" width="15.42578125" style="387" customWidth="1"/>
    <col min="14600" max="14600" width="13.7109375" style="387" customWidth="1"/>
    <col min="14601" max="14601" width="28.85546875" style="387" customWidth="1"/>
    <col min="14602" max="14602" width="27.7109375" style="387" customWidth="1"/>
    <col min="14603" max="14603" width="0" style="387" hidden="1" customWidth="1"/>
    <col min="14604" max="14604" width="15.7109375" style="387" customWidth="1"/>
    <col min="14605" max="14607" width="9.140625" style="387"/>
    <col min="14608" max="14608" width="8.85546875" style="387" customWidth="1"/>
    <col min="14609" max="14609" width="10" style="387" customWidth="1"/>
    <col min="14610" max="14610" width="14.28515625" style="387" customWidth="1"/>
    <col min="14611" max="14848" width="9.140625" style="387"/>
    <col min="14849" max="14849" width="4.7109375" style="387" customWidth="1"/>
    <col min="14850" max="14850" width="11.5703125" style="387" customWidth="1"/>
    <col min="14851" max="14851" width="18.140625" style="387" customWidth="1"/>
    <col min="14852" max="14852" width="32.140625" style="387" customWidth="1"/>
    <col min="14853" max="14853" width="25.85546875" style="387" customWidth="1"/>
    <col min="14854" max="14854" width="26" style="387" customWidth="1"/>
    <col min="14855" max="14855" width="15.42578125" style="387" customWidth="1"/>
    <col min="14856" max="14856" width="13.7109375" style="387" customWidth="1"/>
    <col min="14857" max="14857" width="28.85546875" style="387" customWidth="1"/>
    <col min="14858" max="14858" width="27.7109375" style="387" customWidth="1"/>
    <col min="14859" max="14859" width="0" style="387" hidden="1" customWidth="1"/>
    <col min="14860" max="14860" width="15.7109375" style="387" customWidth="1"/>
    <col min="14861" max="14863" width="9.140625" style="387"/>
    <col min="14864" max="14864" width="8.85546875" style="387" customWidth="1"/>
    <col min="14865" max="14865" width="10" style="387" customWidth="1"/>
    <col min="14866" max="14866" width="14.28515625" style="387" customWidth="1"/>
    <col min="14867" max="15104" width="9.140625" style="387"/>
    <col min="15105" max="15105" width="4.7109375" style="387" customWidth="1"/>
    <col min="15106" max="15106" width="11.5703125" style="387" customWidth="1"/>
    <col min="15107" max="15107" width="18.140625" style="387" customWidth="1"/>
    <col min="15108" max="15108" width="32.140625" style="387" customWidth="1"/>
    <col min="15109" max="15109" width="25.85546875" style="387" customWidth="1"/>
    <col min="15110" max="15110" width="26" style="387" customWidth="1"/>
    <col min="15111" max="15111" width="15.42578125" style="387" customWidth="1"/>
    <col min="15112" max="15112" width="13.7109375" style="387" customWidth="1"/>
    <col min="15113" max="15113" width="28.85546875" style="387" customWidth="1"/>
    <col min="15114" max="15114" width="27.7109375" style="387" customWidth="1"/>
    <col min="15115" max="15115" width="0" style="387" hidden="1" customWidth="1"/>
    <col min="15116" max="15116" width="15.7109375" style="387" customWidth="1"/>
    <col min="15117" max="15119" width="9.140625" style="387"/>
    <col min="15120" max="15120" width="8.85546875" style="387" customWidth="1"/>
    <col min="15121" max="15121" width="10" style="387" customWidth="1"/>
    <col min="15122" max="15122" width="14.28515625" style="387" customWidth="1"/>
    <col min="15123" max="15360" width="9.140625" style="387"/>
    <col min="15361" max="15361" width="4.7109375" style="387" customWidth="1"/>
    <col min="15362" max="15362" width="11.5703125" style="387" customWidth="1"/>
    <col min="15363" max="15363" width="18.140625" style="387" customWidth="1"/>
    <col min="15364" max="15364" width="32.140625" style="387" customWidth="1"/>
    <col min="15365" max="15365" width="25.85546875" style="387" customWidth="1"/>
    <col min="15366" max="15366" width="26" style="387" customWidth="1"/>
    <col min="15367" max="15367" width="15.42578125" style="387" customWidth="1"/>
    <col min="15368" max="15368" width="13.7109375" style="387" customWidth="1"/>
    <col min="15369" max="15369" width="28.85546875" style="387" customWidth="1"/>
    <col min="15370" max="15370" width="27.7109375" style="387" customWidth="1"/>
    <col min="15371" max="15371" width="0" style="387" hidden="1" customWidth="1"/>
    <col min="15372" max="15372" width="15.7109375" style="387" customWidth="1"/>
    <col min="15373" max="15375" width="9.140625" style="387"/>
    <col min="15376" max="15376" width="8.85546875" style="387" customWidth="1"/>
    <col min="15377" max="15377" width="10" style="387" customWidth="1"/>
    <col min="15378" max="15378" width="14.28515625" style="387" customWidth="1"/>
    <col min="15379" max="15616" width="9.140625" style="387"/>
    <col min="15617" max="15617" width="4.7109375" style="387" customWidth="1"/>
    <col min="15618" max="15618" width="11.5703125" style="387" customWidth="1"/>
    <col min="15619" max="15619" width="18.140625" style="387" customWidth="1"/>
    <col min="15620" max="15620" width="32.140625" style="387" customWidth="1"/>
    <col min="15621" max="15621" width="25.85546875" style="387" customWidth="1"/>
    <col min="15622" max="15622" width="26" style="387" customWidth="1"/>
    <col min="15623" max="15623" width="15.42578125" style="387" customWidth="1"/>
    <col min="15624" max="15624" width="13.7109375" style="387" customWidth="1"/>
    <col min="15625" max="15625" width="28.85546875" style="387" customWidth="1"/>
    <col min="15626" max="15626" width="27.7109375" style="387" customWidth="1"/>
    <col min="15627" max="15627" width="0" style="387" hidden="1" customWidth="1"/>
    <col min="15628" max="15628" width="15.7109375" style="387" customWidth="1"/>
    <col min="15629" max="15631" width="9.140625" style="387"/>
    <col min="15632" max="15632" width="8.85546875" style="387" customWidth="1"/>
    <col min="15633" max="15633" width="10" style="387" customWidth="1"/>
    <col min="15634" max="15634" width="14.28515625" style="387" customWidth="1"/>
    <col min="15635" max="15872" width="9.140625" style="387"/>
    <col min="15873" max="15873" width="4.7109375" style="387" customWidth="1"/>
    <col min="15874" max="15874" width="11.5703125" style="387" customWidth="1"/>
    <col min="15875" max="15875" width="18.140625" style="387" customWidth="1"/>
    <col min="15876" max="15876" width="32.140625" style="387" customWidth="1"/>
    <col min="15877" max="15877" width="25.85546875" style="387" customWidth="1"/>
    <col min="15878" max="15878" width="26" style="387" customWidth="1"/>
    <col min="15879" max="15879" width="15.42578125" style="387" customWidth="1"/>
    <col min="15880" max="15880" width="13.7109375" style="387" customWidth="1"/>
    <col min="15881" max="15881" width="28.85546875" style="387" customWidth="1"/>
    <col min="15882" max="15882" width="27.7109375" style="387" customWidth="1"/>
    <col min="15883" max="15883" width="0" style="387" hidden="1" customWidth="1"/>
    <col min="15884" max="15884" width="15.7109375" style="387" customWidth="1"/>
    <col min="15885" max="15887" width="9.140625" style="387"/>
    <col min="15888" max="15888" width="8.85546875" style="387" customWidth="1"/>
    <col min="15889" max="15889" width="10" style="387" customWidth="1"/>
    <col min="15890" max="15890" width="14.28515625" style="387" customWidth="1"/>
    <col min="15891" max="16128" width="9.140625" style="387"/>
    <col min="16129" max="16129" width="4.7109375" style="387" customWidth="1"/>
    <col min="16130" max="16130" width="11.5703125" style="387" customWidth="1"/>
    <col min="16131" max="16131" width="18.140625" style="387" customWidth="1"/>
    <col min="16132" max="16132" width="32.140625" style="387" customWidth="1"/>
    <col min="16133" max="16133" width="25.85546875" style="387" customWidth="1"/>
    <col min="16134" max="16134" width="26" style="387" customWidth="1"/>
    <col min="16135" max="16135" width="15.42578125" style="387" customWidth="1"/>
    <col min="16136" max="16136" width="13.7109375" style="387" customWidth="1"/>
    <col min="16137" max="16137" width="28.85546875" style="387" customWidth="1"/>
    <col min="16138" max="16138" width="27.7109375" style="387" customWidth="1"/>
    <col min="16139" max="16139" width="0" style="387" hidden="1" customWidth="1"/>
    <col min="16140" max="16140" width="15.7109375" style="387" customWidth="1"/>
    <col min="16141" max="16143" width="9.140625" style="387"/>
    <col min="16144" max="16144" width="8.85546875" style="387" customWidth="1"/>
    <col min="16145" max="16145" width="10" style="387" customWidth="1"/>
    <col min="16146" max="16146" width="14.28515625" style="387" customWidth="1"/>
    <col min="16147" max="16384" width="9.140625" style="387"/>
  </cols>
  <sheetData>
    <row r="1" spans="1:36" ht="13.5" thickBot="1" x14ac:dyDescent="0.25">
      <c r="A1" s="381" t="s">
        <v>485</v>
      </c>
      <c r="B1" s="382"/>
      <c r="C1" s="382"/>
      <c r="D1" s="382"/>
      <c r="E1" s="382"/>
      <c r="F1" s="382"/>
      <c r="G1" s="382"/>
      <c r="H1" s="383"/>
      <c r="I1" s="384"/>
      <c r="J1" s="384"/>
      <c r="K1" s="385"/>
      <c r="L1" s="386"/>
      <c r="AF1" s="388" t="s">
        <v>486</v>
      </c>
      <c r="AG1" s="389"/>
      <c r="AH1" s="390"/>
      <c r="AI1" s="391" t="s">
        <v>487</v>
      </c>
      <c r="AJ1" s="392"/>
    </row>
    <row r="2" spans="1:36" ht="12.75" x14ac:dyDescent="0.2">
      <c r="A2" s="393"/>
      <c r="B2" s="394"/>
      <c r="C2" s="394"/>
      <c r="D2" s="394"/>
      <c r="E2" s="394"/>
      <c r="F2" s="394"/>
      <c r="G2" s="394"/>
      <c r="L2" s="397"/>
      <c r="AF2" s="398"/>
      <c r="AG2" s="399"/>
      <c r="AH2" s="390"/>
      <c r="AI2" s="400"/>
      <c r="AJ2" s="401"/>
    </row>
    <row r="3" spans="1:36" ht="12.75" x14ac:dyDescent="0.2">
      <c r="A3" s="393"/>
      <c r="B3" s="394"/>
      <c r="C3" s="394"/>
      <c r="D3" s="394"/>
      <c r="E3" s="394"/>
      <c r="F3" s="394"/>
      <c r="G3" s="394"/>
      <c r="J3" s="402"/>
      <c r="L3" s="397"/>
      <c r="AF3" s="398"/>
      <c r="AG3" s="399"/>
      <c r="AH3" s="390"/>
      <c r="AI3" s="400"/>
      <c r="AJ3" s="401"/>
    </row>
    <row r="4" spans="1:36" ht="12.75" x14ac:dyDescent="0.2">
      <c r="A4" s="393" t="str">
        <f>Capa!E6</f>
        <v>UrbanScore</v>
      </c>
      <c r="B4" s="394"/>
      <c r="C4" s="394"/>
      <c r="D4" s="394"/>
      <c r="E4" s="394"/>
      <c r="F4" s="394"/>
      <c r="G4" s="394"/>
      <c r="L4" s="397"/>
      <c r="AF4" s="398"/>
      <c r="AG4" s="399"/>
      <c r="AH4" s="390"/>
      <c r="AI4" s="400"/>
      <c r="AJ4" s="401"/>
    </row>
    <row r="5" spans="1:36" ht="26.25" thickBot="1" x14ac:dyDescent="0.25">
      <c r="A5" s="403"/>
      <c r="B5" s="404"/>
      <c r="C5" s="404"/>
      <c r="D5" s="404"/>
      <c r="E5" s="404"/>
      <c r="F5" s="404"/>
      <c r="G5" s="404"/>
      <c r="H5" s="405"/>
      <c r="I5" s="406"/>
      <c r="J5" s="406"/>
      <c r="K5" s="405"/>
      <c r="L5" s="407"/>
      <c r="AF5" s="408" t="s">
        <v>488</v>
      </c>
      <c r="AG5" s="409">
        <v>1</v>
      </c>
      <c r="AH5" s="390"/>
      <c r="AI5" s="408" t="s">
        <v>489</v>
      </c>
      <c r="AJ5" s="409">
        <v>1</v>
      </c>
    </row>
    <row r="6" spans="1:36" ht="26.25" thickBot="1" x14ac:dyDescent="0.25">
      <c r="A6" s="410" t="s">
        <v>412</v>
      </c>
      <c r="B6" s="411" t="s">
        <v>490</v>
      </c>
      <c r="C6" s="411"/>
      <c r="D6" s="412" t="s">
        <v>491</v>
      </c>
      <c r="E6" s="413"/>
      <c r="F6" s="414"/>
      <c r="G6" s="415" t="s">
        <v>492</v>
      </c>
      <c r="H6" s="415" t="s">
        <v>493</v>
      </c>
      <c r="I6" s="416" t="s">
        <v>494</v>
      </c>
      <c r="J6" s="417" t="s">
        <v>495</v>
      </c>
      <c r="K6" s="418"/>
      <c r="L6" s="419" t="s">
        <v>496</v>
      </c>
      <c r="AF6" s="420" t="s">
        <v>497</v>
      </c>
      <c r="AG6" s="421">
        <v>2</v>
      </c>
      <c r="AH6" s="390"/>
      <c r="AI6" s="420" t="s">
        <v>498</v>
      </c>
      <c r="AJ6" s="421">
        <v>2</v>
      </c>
    </row>
    <row r="7" spans="1:36" s="431" customFormat="1" ht="34.5" thickBot="1" x14ac:dyDescent="0.25">
      <c r="A7" s="422"/>
      <c r="B7" s="423" t="s">
        <v>499</v>
      </c>
      <c r="C7" s="423" t="s">
        <v>500</v>
      </c>
      <c r="D7" s="424" t="s">
        <v>501</v>
      </c>
      <c r="E7" s="424" t="s">
        <v>502</v>
      </c>
      <c r="F7" s="425" t="s">
        <v>503</v>
      </c>
      <c r="G7" s="426"/>
      <c r="H7" s="426"/>
      <c r="I7" s="427"/>
      <c r="J7" s="428"/>
      <c r="K7" s="429" t="s">
        <v>504</v>
      </c>
      <c r="L7" s="430"/>
      <c r="AF7" s="420" t="s">
        <v>505</v>
      </c>
      <c r="AG7" s="421">
        <v>3</v>
      </c>
      <c r="AH7" s="390"/>
      <c r="AI7" s="420" t="s">
        <v>506</v>
      </c>
      <c r="AJ7" s="421">
        <v>3</v>
      </c>
    </row>
    <row r="8" spans="1:36" ht="22.5" x14ac:dyDescent="0.2">
      <c r="A8" s="432" t="s">
        <v>507</v>
      </c>
      <c r="B8" s="433" t="s">
        <v>508</v>
      </c>
      <c r="C8" s="433" t="s">
        <v>509</v>
      </c>
      <c r="D8" s="434" t="s">
        <v>510</v>
      </c>
      <c r="E8" s="435" t="s">
        <v>511</v>
      </c>
      <c r="F8" s="434" t="s">
        <v>512</v>
      </c>
      <c r="G8" s="436" t="s">
        <v>513</v>
      </c>
      <c r="H8" s="437" t="s">
        <v>514</v>
      </c>
      <c r="I8" s="438" t="s">
        <v>515</v>
      </c>
      <c r="J8" s="439" t="s">
        <v>516</v>
      </c>
      <c r="K8" s="433" t="s">
        <v>517</v>
      </c>
      <c r="L8" s="440">
        <f>Qualificar!K8</f>
        <v>0.16000000000000003</v>
      </c>
      <c r="AF8" s="441" t="s">
        <v>518</v>
      </c>
      <c r="AG8" s="442">
        <v>4</v>
      </c>
      <c r="AH8" s="443"/>
      <c r="AI8" s="441" t="s">
        <v>519</v>
      </c>
      <c r="AJ8" s="442">
        <v>4</v>
      </c>
    </row>
    <row r="9" spans="1:36" ht="23.25" thickBot="1" x14ac:dyDescent="0.25">
      <c r="A9" s="432" t="s">
        <v>520</v>
      </c>
      <c r="B9" s="433" t="s">
        <v>521</v>
      </c>
      <c r="C9" s="433" t="s">
        <v>522</v>
      </c>
      <c r="D9" s="434" t="s">
        <v>523</v>
      </c>
      <c r="E9" s="435" t="s">
        <v>524</v>
      </c>
      <c r="F9" s="434" t="s">
        <v>525</v>
      </c>
      <c r="G9" s="436" t="s">
        <v>306</v>
      </c>
      <c r="H9" s="437" t="s">
        <v>526</v>
      </c>
      <c r="I9" s="438" t="s">
        <v>527</v>
      </c>
      <c r="J9" s="439" t="s">
        <v>528</v>
      </c>
      <c r="K9" s="433"/>
      <c r="L9" s="440">
        <f>Qualificar!K9</f>
        <v>0.32000000000000006</v>
      </c>
      <c r="AF9" s="444"/>
      <c r="AG9" s="445"/>
      <c r="AH9" s="443"/>
      <c r="AI9" s="441"/>
      <c r="AJ9" s="442"/>
    </row>
    <row r="10" spans="1:36" ht="23.25" thickBot="1" x14ac:dyDescent="0.25">
      <c r="A10" s="432" t="s">
        <v>529</v>
      </c>
      <c r="B10" s="433" t="s">
        <v>530</v>
      </c>
      <c r="C10" s="433" t="s">
        <v>531</v>
      </c>
      <c r="D10" s="434" t="s">
        <v>532</v>
      </c>
      <c r="E10" s="435" t="s">
        <v>533</v>
      </c>
      <c r="F10" s="434" t="s">
        <v>534</v>
      </c>
      <c r="G10" s="436" t="s">
        <v>535</v>
      </c>
      <c r="H10" s="437" t="s">
        <v>514</v>
      </c>
      <c r="I10" s="438" t="s">
        <v>536</v>
      </c>
      <c r="J10" s="439" t="s">
        <v>537</v>
      </c>
      <c r="K10" s="433"/>
      <c r="L10" s="440">
        <f>Qualificar!K10</f>
        <v>4.0000000000000008E-2</v>
      </c>
      <c r="AF10" s="444"/>
      <c r="AG10" s="445"/>
      <c r="AH10" s="443"/>
      <c r="AI10" s="441"/>
      <c r="AJ10" s="442"/>
    </row>
    <row r="11" spans="1:36" ht="38.25" customHeight="1" thickBot="1" x14ac:dyDescent="0.25">
      <c r="A11" s="432" t="s">
        <v>538</v>
      </c>
      <c r="B11" s="433" t="s">
        <v>539</v>
      </c>
      <c r="C11" s="433" t="s">
        <v>540</v>
      </c>
      <c r="D11" s="434" t="s">
        <v>541</v>
      </c>
      <c r="E11" s="435" t="s">
        <v>542</v>
      </c>
      <c r="F11" s="434" t="s">
        <v>543</v>
      </c>
      <c r="G11" s="436" t="s">
        <v>306</v>
      </c>
      <c r="H11" s="437" t="s">
        <v>544</v>
      </c>
      <c r="I11" s="438" t="s">
        <v>545</v>
      </c>
      <c r="J11" s="439" t="s">
        <v>546</v>
      </c>
      <c r="K11" s="433"/>
      <c r="L11" s="440">
        <f>Qualificar!K11</f>
        <v>2.0000000000000004E-2</v>
      </c>
      <c r="AF11" s="444"/>
      <c r="AG11" s="445"/>
      <c r="AH11" s="443"/>
      <c r="AI11" s="441"/>
      <c r="AJ11" s="442"/>
    </row>
    <row r="12" spans="1:36" ht="50.25" customHeight="1" thickBot="1" x14ac:dyDescent="0.25">
      <c r="A12" s="432" t="s">
        <v>547</v>
      </c>
      <c r="B12" s="433" t="s">
        <v>548</v>
      </c>
      <c r="C12" s="433" t="s">
        <v>549</v>
      </c>
      <c r="D12" s="434" t="s">
        <v>550</v>
      </c>
      <c r="E12" s="435" t="s">
        <v>551</v>
      </c>
      <c r="F12" s="434" t="s">
        <v>552</v>
      </c>
      <c r="G12" s="436" t="s">
        <v>243</v>
      </c>
      <c r="H12" s="437" t="s">
        <v>514</v>
      </c>
      <c r="I12" s="438" t="s">
        <v>553</v>
      </c>
      <c r="J12" s="438" t="s">
        <v>554</v>
      </c>
      <c r="K12" s="433"/>
      <c r="L12" s="440">
        <f>Qualificar!K12</f>
        <v>2.0000000000000004E-2</v>
      </c>
      <c r="AF12" s="444"/>
      <c r="AG12" s="445"/>
      <c r="AH12" s="443"/>
      <c r="AI12" s="441"/>
      <c r="AJ12" s="442"/>
    </row>
    <row r="13" spans="1:36" ht="23.25" thickBot="1" x14ac:dyDescent="0.25">
      <c r="A13" s="432" t="s">
        <v>555</v>
      </c>
      <c r="B13" s="433" t="s">
        <v>556</v>
      </c>
      <c r="C13" s="433" t="s">
        <v>557</v>
      </c>
      <c r="D13" s="434" t="s">
        <v>558</v>
      </c>
      <c r="E13" s="435" t="s">
        <v>559</v>
      </c>
      <c r="F13" s="434" t="s">
        <v>560</v>
      </c>
      <c r="G13" s="436" t="s">
        <v>561</v>
      </c>
      <c r="H13" s="437" t="s">
        <v>514</v>
      </c>
      <c r="I13" s="438" t="s">
        <v>562</v>
      </c>
      <c r="J13" s="439" t="s">
        <v>563</v>
      </c>
      <c r="K13" s="433"/>
      <c r="L13" s="440">
        <f>Qualificar!K13</f>
        <v>8.0000000000000016E-2</v>
      </c>
      <c r="AF13" s="444"/>
      <c r="AG13" s="445"/>
      <c r="AH13" s="443"/>
      <c r="AI13" s="441"/>
      <c r="AJ13" s="442"/>
    </row>
    <row r="14" spans="1:36" ht="23.25" thickBot="1" x14ac:dyDescent="0.25">
      <c r="A14" s="432" t="s">
        <v>564</v>
      </c>
      <c r="B14" s="433" t="s">
        <v>565</v>
      </c>
      <c r="C14" s="433" t="s">
        <v>566</v>
      </c>
      <c r="D14" s="434" t="s">
        <v>567</v>
      </c>
      <c r="E14" s="435" t="s">
        <v>568</v>
      </c>
      <c r="F14" s="434" t="s">
        <v>569</v>
      </c>
      <c r="G14" s="436" t="s">
        <v>306</v>
      </c>
      <c r="H14" s="437" t="s">
        <v>570</v>
      </c>
      <c r="I14" s="438" t="s">
        <v>571</v>
      </c>
      <c r="J14" s="439" t="s">
        <v>572</v>
      </c>
      <c r="K14" s="433"/>
      <c r="L14" s="440">
        <f>Qualificar!K14</f>
        <v>0.32000000000000006</v>
      </c>
      <c r="AF14" s="444"/>
      <c r="AG14" s="445"/>
      <c r="AH14" s="443"/>
      <c r="AI14" s="441"/>
      <c r="AJ14" s="442"/>
    </row>
    <row r="15" spans="1:36" ht="23.25" thickBot="1" x14ac:dyDescent="0.25">
      <c r="A15" s="432" t="s">
        <v>573</v>
      </c>
      <c r="B15" s="433" t="s">
        <v>574</v>
      </c>
      <c r="C15" s="433" t="s">
        <v>575</v>
      </c>
      <c r="D15" s="434" t="s">
        <v>576</v>
      </c>
      <c r="E15" s="435" t="s">
        <v>577</v>
      </c>
      <c r="F15" s="434" t="s">
        <v>578</v>
      </c>
      <c r="G15" s="436" t="s">
        <v>328</v>
      </c>
      <c r="H15" s="437" t="s">
        <v>544</v>
      </c>
      <c r="I15" s="438" t="s">
        <v>579</v>
      </c>
      <c r="J15" s="438" t="s">
        <v>580</v>
      </c>
      <c r="K15" s="433"/>
      <c r="L15" s="440">
        <f>Qualificar!K15</f>
        <v>2.0000000000000004E-2</v>
      </c>
      <c r="AF15" s="444"/>
      <c r="AG15" s="445"/>
      <c r="AH15" s="443"/>
      <c r="AI15" s="441"/>
      <c r="AJ15" s="442"/>
    </row>
    <row r="16" spans="1:36" ht="23.25" thickBot="1" x14ac:dyDescent="0.25">
      <c r="A16" s="432" t="s">
        <v>581</v>
      </c>
      <c r="B16" s="433" t="s">
        <v>582</v>
      </c>
      <c r="C16" s="433" t="s">
        <v>583</v>
      </c>
      <c r="D16" s="434" t="s">
        <v>584</v>
      </c>
      <c r="E16" s="435" t="s">
        <v>585</v>
      </c>
      <c r="F16" s="434" t="s">
        <v>586</v>
      </c>
      <c r="G16" s="436" t="s">
        <v>270</v>
      </c>
      <c r="H16" s="437" t="s">
        <v>514</v>
      </c>
      <c r="I16" s="438" t="s">
        <v>587</v>
      </c>
      <c r="J16" s="438" t="s">
        <v>588</v>
      </c>
      <c r="K16" s="433"/>
      <c r="L16" s="440">
        <f>Qualificar!K16</f>
        <v>8.0000000000000016E-2</v>
      </c>
      <c r="AF16" s="444"/>
      <c r="AG16" s="445"/>
      <c r="AH16" s="443"/>
      <c r="AI16" s="441"/>
      <c r="AJ16" s="442"/>
    </row>
    <row r="17" spans="1:36" ht="23.25" thickBot="1" x14ac:dyDescent="0.25">
      <c r="A17" s="432" t="s">
        <v>589</v>
      </c>
      <c r="B17" s="433" t="s">
        <v>590</v>
      </c>
      <c r="C17" s="433" t="s">
        <v>591</v>
      </c>
      <c r="D17" s="434" t="s">
        <v>592</v>
      </c>
      <c r="E17" s="435" t="s">
        <v>593</v>
      </c>
      <c r="F17" s="434" t="s">
        <v>594</v>
      </c>
      <c r="G17" s="436" t="s">
        <v>513</v>
      </c>
      <c r="H17" s="437" t="s">
        <v>514</v>
      </c>
      <c r="I17" s="438" t="s">
        <v>595</v>
      </c>
      <c r="J17" s="439" t="s">
        <v>596</v>
      </c>
      <c r="K17" s="433"/>
      <c r="L17" s="440">
        <f>Qualificar!K17</f>
        <v>0.32000000000000006</v>
      </c>
      <c r="AF17" s="444"/>
      <c r="AG17" s="445"/>
      <c r="AH17" s="443"/>
      <c r="AI17" s="441"/>
      <c r="AJ17" s="442"/>
    </row>
    <row r="18" spans="1:36" ht="23.25" thickBot="1" x14ac:dyDescent="0.25">
      <c r="A18" s="432" t="s">
        <v>597</v>
      </c>
      <c r="B18" s="433" t="s">
        <v>598</v>
      </c>
      <c r="C18" s="433" t="s">
        <v>599</v>
      </c>
      <c r="D18" s="434" t="s">
        <v>600</v>
      </c>
      <c r="E18" s="435" t="s">
        <v>601</v>
      </c>
      <c r="F18" s="434" t="s">
        <v>602</v>
      </c>
      <c r="G18" s="436" t="s">
        <v>603</v>
      </c>
      <c r="H18" s="437" t="s">
        <v>514</v>
      </c>
      <c r="I18" s="438" t="s">
        <v>604</v>
      </c>
      <c r="J18" s="439" t="s">
        <v>605</v>
      </c>
      <c r="K18" s="433"/>
      <c r="L18" s="440">
        <f>Qualificar!K18</f>
        <v>2.0000000000000004E-2</v>
      </c>
      <c r="AF18" s="444"/>
      <c r="AG18" s="445"/>
      <c r="AH18" s="443"/>
      <c r="AI18" s="441"/>
      <c r="AJ18" s="442"/>
    </row>
    <row r="19" spans="1:36" ht="23.25" thickBot="1" x14ac:dyDescent="0.25">
      <c r="A19" s="432" t="s">
        <v>606</v>
      </c>
      <c r="B19" s="433" t="s">
        <v>607</v>
      </c>
      <c r="C19" s="433" t="s">
        <v>608</v>
      </c>
      <c r="D19" s="434" t="s">
        <v>609</v>
      </c>
      <c r="E19" s="435" t="s">
        <v>610</v>
      </c>
      <c r="F19" s="434" t="s">
        <v>611</v>
      </c>
      <c r="G19" s="436" t="s">
        <v>535</v>
      </c>
      <c r="H19" s="437" t="s">
        <v>514</v>
      </c>
      <c r="I19" s="438" t="s">
        <v>612</v>
      </c>
      <c r="J19" s="439" t="s">
        <v>613</v>
      </c>
      <c r="K19" s="433"/>
      <c r="L19" s="440">
        <f>Qualificar!K19</f>
        <v>8.0000000000000016E-2</v>
      </c>
      <c r="AF19" s="444"/>
      <c r="AG19" s="445"/>
      <c r="AH19" s="443"/>
      <c r="AI19" s="441"/>
      <c r="AJ19" s="442"/>
    </row>
    <row r="20" spans="1:36" ht="22.5" x14ac:dyDescent="0.2">
      <c r="A20" s="432" t="s">
        <v>614</v>
      </c>
      <c r="B20" s="433" t="s">
        <v>615</v>
      </c>
      <c r="C20" s="433" t="s">
        <v>616</v>
      </c>
      <c r="D20" s="434" t="s">
        <v>617</v>
      </c>
      <c r="E20" s="435" t="s">
        <v>618</v>
      </c>
      <c r="F20" s="434" t="s">
        <v>619</v>
      </c>
      <c r="G20" s="436" t="s">
        <v>620</v>
      </c>
      <c r="H20" s="437" t="s">
        <v>514</v>
      </c>
      <c r="I20" s="438" t="s">
        <v>621</v>
      </c>
      <c r="J20" s="438" t="s">
        <v>622</v>
      </c>
      <c r="K20" s="433"/>
      <c r="L20" s="440">
        <f>Qualificar!K20</f>
        <v>8.0000000000000016E-2</v>
      </c>
    </row>
    <row r="21" spans="1:36" ht="22.5" x14ac:dyDescent="0.2">
      <c r="A21" s="432" t="s">
        <v>623</v>
      </c>
      <c r="B21" s="433" t="s">
        <v>624</v>
      </c>
      <c r="C21" s="433" t="s">
        <v>625</v>
      </c>
      <c r="D21" s="434" t="s">
        <v>626</v>
      </c>
      <c r="E21" s="435" t="s">
        <v>627</v>
      </c>
      <c r="F21" s="434" t="s">
        <v>628</v>
      </c>
      <c r="G21" s="436" t="s">
        <v>282</v>
      </c>
      <c r="H21" s="437" t="s">
        <v>514</v>
      </c>
      <c r="I21" s="438" t="s">
        <v>629</v>
      </c>
      <c r="J21" s="439" t="s">
        <v>630</v>
      </c>
      <c r="K21" s="433"/>
      <c r="L21" s="440">
        <f>Qualificar!K21</f>
        <v>4.0000000000000008E-2</v>
      </c>
    </row>
    <row r="22" spans="1:36" ht="22.5" x14ac:dyDescent="0.2">
      <c r="A22" s="432" t="s">
        <v>631</v>
      </c>
      <c r="B22" s="433" t="s">
        <v>632</v>
      </c>
      <c r="C22" s="433" t="s">
        <v>633</v>
      </c>
      <c r="D22" s="434" t="s">
        <v>634</v>
      </c>
      <c r="E22" s="435" t="s">
        <v>635</v>
      </c>
      <c r="F22" s="434" t="s">
        <v>636</v>
      </c>
      <c r="G22" s="436" t="s">
        <v>306</v>
      </c>
      <c r="H22" s="437" t="s">
        <v>514</v>
      </c>
      <c r="I22" s="438" t="s">
        <v>637</v>
      </c>
      <c r="J22" s="439" t="s">
        <v>638</v>
      </c>
      <c r="K22" s="433"/>
      <c r="L22" s="440">
        <f>Qualificar!K22</f>
        <v>8.0000000000000016E-2</v>
      </c>
    </row>
    <row r="23" spans="1:36" ht="22.5" x14ac:dyDescent="0.2">
      <c r="A23" s="432" t="s">
        <v>639</v>
      </c>
      <c r="B23" s="433" t="s">
        <v>138</v>
      </c>
      <c r="C23" s="433" t="s">
        <v>640</v>
      </c>
      <c r="D23" s="434" t="s">
        <v>641</v>
      </c>
      <c r="E23" s="435" t="s">
        <v>642</v>
      </c>
      <c r="F23" s="434" t="s">
        <v>643</v>
      </c>
      <c r="G23" s="436" t="s">
        <v>644</v>
      </c>
      <c r="H23" s="437" t="s">
        <v>570</v>
      </c>
      <c r="I23" s="438" t="s">
        <v>645</v>
      </c>
      <c r="J23" s="439" t="s">
        <v>646</v>
      </c>
      <c r="K23" s="433"/>
      <c r="L23" s="440">
        <f>Qualificar!K23</f>
        <v>2.5000000000000005E-3</v>
      </c>
    </row>
  </sheetData>
  <mergeCells count="11">
    <mergeCell ref="L6:L7"/>
    <mergeCell ref="A1:G3"/>
    <mergeCell ref="AF1:AG1"/>
    <mergeCell ref="AI1:AJ1"/>
    <mergeCell ref="A4:G5"/>
    <mergeCell ref="A6:A7"/>
    <mergeCell ref="D6:F6"/>
    <mergeCell ref="G6:G7"/>
    <mergeCell ref="H6:H7"/>
    <mergeCell ref="I6:I7"/>
    <mergeCell ref="J6:J7"/>
  </mergeCells>
  <conditionalFormatting sqref="L8:L23">
    <cfRule type="cellIs" dxfId="11" priority="1" stopIfTrue="1" operator="between">
      <formula>0.005</formula>
      <formula>0.04</formula>
    </cfRule>
    <cfRule type="cellIs" dxfId="10" priority="2" stopIfTrue="1" operator="between">
      <formula>0.05</formula>
      <formula>0.17</formula>
    </cfRule>
    <cfRule type="cellIs" dxfId="9" priority="3" stopIfTrue="1" operator="between">
      <formula>0.18</formula>
      <formula>0.81</formula>
    </cfRule>
  </conditionalFormatting>
  <dataValidations count="1">
    <dataValidation type="list" allowBlank="1" showInputMessage="1" showErrorMessage="1" sqref="H8:H23 JD8:JD23 SZ8:SZ23 ACV8:ACV23 AMR8:AMR23 AWN8:AWN23 BGJ8:BGJ23 BQF8:BQF23 CAB8:CAB23 CJX8:CJX23 CTT8:CTT23 DDP8:DDP23 DNL8:DNL23 DXH8:DXH23 EHD8:EHD23 EQZ8:EQZ23 FAV8:FAV23 FKR8:FKR23 FUN8:FUN23 GEJ8:GEJ23 GOF8:GOF23 GYB8:GYB23 HHX8:HHX23 HRT8:HRT23 IBP8:IBP23 ILL8:ILL23 IVH8:IVH23 JFD8:JFD23 JOZ8:JOZ23 JYV8:JYV23 KIR8:KIR23 KSN8:KSN23 LCJ8:LCJ23 LMF8:LMF23 LWB8:LWB23 MFX8:MFX23 MPT8:MPT23 MZP8:MZP23 NJL8:NJL23 NTH8:NTH23 ODD8:ODD23 OMZ8:OMZ23 OWV8:OWV23 PGR8:PGR23 PQN8:PQN23 QAJ8:QAJ23 QKF8:QKF23 QUB8:QUB23 RDX8:RDX23 RNT8:RNT23 RXP8:RXP23 SHL8:SHL23 SRH8:SRH23 TBD8:TBD23 TKZ8:TKZ23 TUV8:TUV23 UER8:UER23 UON8:UON23 UYJ8:UYJ23 VIF8:VIF23 VSB8:VSB23 WBX8:WBX23 WLT8:WLT23 WVP8:WVP23 H65544:H65559 JD65544:JD65559 SZ65544:SZ65559 ACV65544:ACV65559 AMR65544:AMR65559 AWN65544:AWN65559 BGJ65544:BGJ65559 BQF65544:BQF65559 CAB65544:CAB65559 CJX65544:CJX65559 CTT65544:CTT65559 DDP65544:DDP65559 DNL65544:DNL65559 DXH65544:DXH65559 EHD65544:EHD65559 EQZ65544:EQZ65559 FAV65544:FAV65559 FKR65544:FKR65559 FUN65544:FUN65559 GEJ65544:GEJ65559 GOF65544:GOF65559 GYB65544:GYB65559 HHX65544:HHX65559 HRT65544:HRT65559 IBP65544:IBP65559 ILL65544:ILL65559 IVH65544:IVH65559 JFD65544:JFD65559 JOZ65544:JOZ65559 JYV65544:JYV65559 KIR65544:KIR65559 KSN65544:KSN65559 LCJ65544:LCJ65559 LMF65544:LMF65559 LWB65544:LWB65559 MFX65544:MFX65559 MPT65544:MPT65559 MZP65544:MZP65559 NJL65544:NJL65559 NTH65544:NTH65559 ODD65544:ODD65559 OMZ65544:OMZ65559 OWV65544:OWV65559 PGR65544:PGR65559 PQN65544:PQN65559 QAJ65544:QAJ65559 QKF65544:QKF65559 QUB65544:QUB65559 RDX65544:RDX65559 RNT65544:RNT65559 RXP65544:RXP65559 SHL65544:SHL65559 SRH65544:SRH65559 TBD65544:TBD65559 TKZ65544:TKZ65559 TUV65544:TUV65559 UER65544:UER65559 UON65544:UON65559 UYJ65544:UYJ65559 VIF65544:VIF65559 VSB65544:VSB65559 WBX65544:WBX65559 WLT65544:WLT65559 WVP65544:WVP65559 H131080:H131095 JD131080:JD131095 SZ131080:SZ131095 ACV131080:ACV131095 AMR131080:AMR131095 AWN131080:AWN131095 BGJ131080:BGJ131095 BQF131080:BQF131095 CAB131080:CAB131095 CJX131080:CJX131095 CTT131080:CTT131095 DDP131080:DDP131095 DNL131080:DNL131095 DXH131080:DXH131095 EHD131080:EHD131095 EQZ131080:EQZ131095 FAV131080:FAV131095 FKR131080:FKR131095 FUN131080:FUN131095 GEJ131080:GEJ131095 GOF131080:GOF131095 GYB131080:GYB131095 HHX131080:HHX131095 HRT131080:HRT131095 IBP131080:IBP131095 ILL131080:ILL131095 IVH131080:IVH131095 JFD131080:JFD131095 JOZ131080:JOZ131095 JYV131080:JYV131095 KIR131080:KIR131095 KSN131080:KSN131095 LCJ131080:LCJ131095 LMF131080:LMF131095 LWB131080:LWB131095 MFX131080:MFX131095 MPT131080:MPT131095 MZP131080:MZP131095 NJL131080:NJL131095 NTH131080:NTH131095 ODD131080:ODD131095 OMZ131080:OMZ131095 OWV131080:OWV131095 PGR131080:PGR131095 PQN131080:PQN131095 QAJ131080:QAJ131095 QKF131080:QKF131095 QUB131080:QUB131095 RDX131080:RDX131095 RNT131080:RNT131095 RXP131080:RXP131095 SHL131080:SHL131095 SRH131080:SRH131095 TBD131080:TBD131095 TKZ131080:TKZ131095 TUV131080:TUV131095 UER131080:UER131095 UON131080:UON131095 UYJ131080:UYJ131095 VIF131080:VIF131095 VSB131080:VSB131095 WBX131080:WBX131095 WLT131080:WLT131095 WVP131080:WVP131095 H196616:H196631 JD196616:JD196631 SZ196616:SZ196631 ACV196616:ACV196631 AMR196616:AMR196631 AWN196616:AWN196631 BGJ196616:BGJ196631 BQF196616:BQF196631 CAB196616:CAB196631 CJX196616:CJX196631 CTT196616:CTT196631 DDP196616:DDP196631 DNL196616:DNL196631 DXH196616:DXH196631 EHD196616:EHD196631 EQZ196616:EQZ196631 FAV196616:FAV196631 FKR196616:FKR196631 FUN196616:FUN196631 GEJ196616:GEJ196631 GOF196616:GOF196631 GYB196616:GYB196631 HHX196616:HHX196631 HRT196616:HRT196631 IBP196616:IBP196631 ILL196616:ILL196631 IVH196616:IVH196631 JFD196616:JFD196631 JOZ196616:JOZ196631 JYV196616:JYV196631 KIR196616:KIR196631 KSN196616:KSN196631 LCJ196616:LCJ196631 LMF196616:LMF196631 LWB196616:LWB196631 MFX196616:MFX196631 MPT196616:MPT196631 MZP196616:MZP196631 NJL196616:NJL196631 NTH196616:NTH196631 ODD196616:ODD196631 OMZ196616:OMZ196631 OWV196616:OWV196631 PGR196616:PGR196631 PQN196616:PQN196631 QAJ196616:QAJ196631 QKF196616:QKF196631 QUB196616:QUB196631 RDX196616:RDX196631 RNT196616:RNT196631 RXP196616:RXP196631 SHL196616:SHL196631 SRH196616:SRH196631 TBD196616:TBD196631 TKZ196616:TKZ196631 TUV196616:TUV196631 UER196616:UER196631 UON196616:UON196631 UYJ196616:UYJ196631 VIF196616:VIF196631 VSB196616:VSB196631 WBX196616:WBX196631 WLT196616:WLT196631 WVP196616:WVP196631 H262152:H262167 JD262152:JD262167 SZ262152:SZ262167 ACV262152:ACV262167 AMR262152:AMR262167 AWN262152:AWN262167 BGJ262152:BGJ262167 BQF262152:BQF262167 CAB262152:CAB262167 CJX262152:CJX262167 CTT262152:CTT262167 DDP262152:DDP262167 DNL262152:DNL262167 DXH262152:DXH262167 EHD262152:EHD262167 EQZ262152:EQZ262167 FAV262152:FAV262167 FKR262152:FKR262167 FUN262152:FUN262167 GEJ262152:GEJ262167 GOF262152:GOF262167 GYB262152:GYB262167 HHX262152:HHX262167 HRT262152:HRT262167 IBP262152:IBP262167 ILL262152:ILL262167 IVH262152:IVH262167 JFD262152:JFD262167 JOZ262152:JOZ262167 JYV262152:JYV262167 KIR262152:KIR262167 KSN262152:KSN262167 LCJ262152:LCJ262167 LMF262152:LMF262167 LWB262152:LWB262167 MFX262152:MFX262167 MPT262152:MPT262167 MZP262152:MZP262167 NJL262152:NJL262167 NTH262152:NTH262167 ODD262152:ODD262167 OMZ262152:OMZ262167 OWV262152:OWV262167 PGR262152:PGR262167 PQN262152:PQN262167 QAJ262152:QAJ262167 QKF262152:QKF262167 QUB262152:QUB262167 RDX262152:RDX262167 RNT262152:RNT262167 RXP262152:RXP262167 SHL262152:SHL262167 SRH262152:SRH262167 TBD262152:TBD262167 TKZ262152:TKZ262167 TUV262152:TUV262167 UER262152:UER262167 UON262152:UON262167 UYJ262152:UYJ262167 VIF262152:VIF262167 VSB262152:VSB262167 WBX262152:WBX262167 WLT262152:WLT262167 WVP262152:WVP262167 H327688:H327703 JD327688:JD327703 SZ327688:SZ327703 ACV327688:ACV327703 AMR327688:AMR327703 AWN327688:AWN327703 BGJ327688:BGJ327703 BQF327688:BQF327703 CAB327688:CAB327703 CJX327688:CJX327703 CTT327688:CTT327703 DDP327688:DDP327703 DNL327688:DNL327703 DXH327688:DXH327703 EHD327688:EHD327703 EQZ327688:EQZ327703 FAV327688:FAV327703 FKR327688:FKR327703 FUN327688:FUN327703 GEJ327688:GEJ327703 GOF327688:GOF327703 GYB327688:GYB327703 HHX327688:HHX327703 HRT327688:HRT327703 IBP327688:IBP327703 ILL327688:ILL327703 IVH327688:IVH327703 JFD327688:JFD327703 JOZ327688:JOZ327703 JYV327688:JYV327703 KIR327688:KIR327703 KSN327688:KSN327703 LCJ327688:LCJ327703 LMF327688:LMF327703 LWB327688:LWB327703 MFX327688:MFX327703 MPT327688:MPT327703 MZP327688:MZP327703 NJL327688:NJL327703 NTH327688:NTH327703 ODD327688:ODD327703 OMZ327688:OMZ327703 OWV327688:OWV327703 PGR327688:PGR327703 PQN327688:PQN327703 QAJ327688:QAJ327703 QKF327688:QKF327703 QUB327688:QUB327703 RDX327688:RDX327703 RNT327688:RNT327703 RXP327688:RXP327703 SHL327688:SHL327703 SRH327688:SRH327703 TBD327688:TBD327703 TKZ327688:TKZ327703 TUV327688:TUV327703 UER327688:UER327703 UON327688:UON327703 UYJ327688:UYJ327703 VIF327688:VIF327703 VSB327688:VSB327703 WBX327688:WBX327703 WLT327688:WLT327703 WVP327688:WVP327703 H393224:H393239 JD393224:JD393239 SZ393224:SZ393239 ACV393224:ACV393239 AMR393224:AMR393239 AWN393224:AWN393239 BGJ393224:BGJ393239 BQF393224:BQF393239 CAB393224:CAB393239 CJX393224:CJX393239 CTT393224:CTT393239 DDP393224:DDP393239 DNL393224:DNL393239 DXH393224:DXH393239 EHD393224:EHD393239 EQZ393224:EQZ393239 FAV393224:FAV393239 FKR393224:FKR393239 FUN393224:FUN393239 GEJ393224:GEJ393239 GOF393224:GOF393239 GYB393224:GYB393239 HHX393224:HHX393239 HRT393224:HRT393239 IBP393224:IBP393239 ILL393224:ILL393239 IVH393224:IVH393239 JFD393224:JFD393239 JOZ393224:JOZ393239 JYV393224:JYV393239 KIR393224:KIR393239 KSN393224:KSN393239 LCJ393224:LCJ393239 LMF393224:LMF393239 LWB393224:LWB393239 MFX393224:MFX393239 MPT393224:MPT393239 MZP393224:MZP393239 NJL393224:NJL393239 NTH393224:NTH393239 ODD393224:ODD393239 OMZ393224:OMZ393239 OWV393224:OWV393239 PGR393224:PGR393239 PQN393224:PQN393239 QAJ393224:QAJ393239 QKF393224:QKF393239 QUB393224:QUB393239 RDX393224:RDX393239 RNT393224:RNT393239 RXP393224:RXP393239 SHL393224:SHL393239 SRH393224:SRH393239 TBD393224:TBD393239 TKZ393224:TKZ393239 TUV393224:TUV393239 UER393224:UER393239 UON393224:UON393239 UYJ393224:UYJ393239 VIF393224:VIF393239 VSB393224:VSB393239 WBX393224:WBX393239 WLT393224:WLT393239 WVP393224:WVP393239 H458760:H458775 JD458760:JD458775 SZ458760:SZ458775 ACV458760:ACV458775 AMR458760:AMR458775 AWN458760:AWN458775 BGJ458760:BGJ458775 BQF458760:BQF458775 CAB458760:CAB458775 CJX458760:CJX458775 CTT458760:CTT458775 DDP458760:DDP458775 DNL458760:DNL458775 DXH458760:DXH458775 EHD458760:EHD458775 EQZ458760:EQZ458775 FAV458760:FAV458775 FKR458760:FKR458775 FUN458760:FUN458775 GEJ458760:GEJ458775 GOF458760:GOF458775 GYB458760:GYB458775 HHX458760:HHX458775 HRT458760:HRT458775 IBP458760:IBP458775 ILL458760:ILL458775 IVH458760:IVH458775 JFD458760:JFD458775 JOZ458760:JOZ458775 JYV458760:JYV458775 KIR458760:KIR458775 KSN458760:KSN458775 LCJ458760:LCJ458775 LMF458760:LMF458775 LWB458760:LWB458775 MFX458760:MFX458775 MPT458760:MPT458775 MZP458760:MZP458775 NJL458760:NJL458775 NTH458760:NTH458775 ODD458760:ODD458775 OMZ458760:OMZ458775 OWV458760:OWV458775 PGR458760:PGR458775 PQN458760:PQN458775 QAJ458760:QAJ458775 QKF458760:QKF458775 QUB458760:QUB458775 RDX458760:RDX458775 RNT458760:RNT458775 RXP458760:RXP458775 SHL458760:SHL458775 SRH458760:SRH458775 TBD458760:TBD458775 TKZ458760:TKZ458775 TUV458760:TUV458775 UER458760:UER458775 UON458760:UON458775 UYJ458760:UYJ458775 VIF458760:VIF458775 VSB458760:VSB458775 WBX458760:WBX458775 WLT458760:WLT458775 WVP458760:WVP458775 H524296:H524311 JD524296:JD524311 SZ524296:SZ524311 ACV524296:ACV524311 AMR524296:AMR524311 AWN524296:AWN524311 BGJ524296:BGJ524311 BQF524296:BQF524311 CAB524296:CAB524311 CJX524296:CJX524311 CTT524296:CTT524311 DDP524296:DDP524311 DNL524296:DNL524311 DXH524296:DXH524311 EHD524296:EHD524311 EQZ524296:EQZ524311 FAV524296:FAV524311 FKR524296:FKR524311 FUN524296:FUN524311 GEJ524296:GEJ524311 GOF524296:GOF524311 GYB524296:GYB524311 HHX524296:HHX524311 HRT524296:HRT524311 IBP524296:IBP524311 ILL524296:ILL524311 IVH524296:IVH524311 JFD524296:JFD524311 JOZ524296:JOZ524311 JYV524296:JYV524311 KIR524296:KIR524311 KSN524296:KSN524311 LCJ524296:LCJ524311 LMF524296:LMF524311 LWB524296:LWB524311 MFX524296:MFX524311 MPT524296:MPT524311 MZP524296:MZP524311 NJL524296:NJL524311 NTH524296:NTH524311 ODD524296:ODD524311 OMZ524296:OMZ524311 OWV524296:OWV524311 PGR524296:PGR524311 PQN524296:PQN524311 QAJ524296:QAJ524311 QKF524296:QKF524311 QUB524296:QUB524311 RDX524296:RDX524311 RNT524296:RNT524311 RXP524296:RXP524311 SHL524296:SHL524311 SRH524296:SRH524311 TBD524296:TBD524311 TKZ524296:TKZ524311 TUV524296:TUV524311 UER524296:UER524311 UON524296:UON524311 UYJ524296:UYJ524311 VIF524296:VIF524311 VSB524296:VSB524311 WBX524296:WBX524311 WLT524296:WLT524311 WVP524296:WVP524311 H589832:H589847 JD589832:JD589847 SZ589832:SZ589847 ACV589832:ACV589847 AMR589832:AMR589847 AWN589832:AWN589847 BGJ589832:BGJ589847 BQF589832:BQF589847 CAB589832:CAB589847 CJX589832:CJX589847 CTT589832:CTT589847 DDP589832:DDP589847 DNL589832:DNL589847 DXH589832:DXH589847 EHD589832:EHD589847 EQZ589832:EQZ589847 FAV589832:FAV589847 FKR589832:FKR589847 FUN589832:FUN589847 GEJ589832:GEJ589847 GOF589832:GOF589847 GYB589832:GYB589847 HHX589832:HHX589847 HRT589832:HRT589847 IBP589832:IBP589847 ILL589832:ILL589847 IVH589832:IVH589847 JFD589832:JFD589847 JOZ589832:JOZ589847 JYV589832:JYV589847 KIR589832:KIR589847 KSN589832:KSN589847 LCJ589832:LCJ589847 LMF589832:LMF589847 LWB589832:LWB589847 MFX589832:MFX589847 MPT589832:MPT589847 MZP589832:MZP589847 NJL589832:NJL589847 NTH589832:NTH589847 ODD589832:ODD589847 OMZ589832:OMZ589847 OWV589832:OWV589847 PGR589832:PGR589847 PQN589832:PQN589847 QAJ589832:QAJ589847 QKF589832:QKF589847 QUB589832:QUB589847 RDX589832:RDX589847 RNT589832:RNT589847 RXP589832:RXP589847 SHL589832:SHL589847 SRH589832:SRH589847 TBD589832:TBD589847 TKZ589832:TKZ589847 TUV589832:TUV589847 UER589832:UER589847 UON589832:UON589847 UYJ589832:UYJ589847 VIF589832:VIF589847 VSB589832:VSB589847 WBX589832:WBX589847 WLT589832:WLT589847 WVP589832:WVP589847 H655368:H655383 JD655368:JD655383 SZ655368:SZ655383 ACV655368:ACV655383 AMR655368:AMR655383 AWN655368:AWN655383 BGJ655368:BGJ655383 BQF655368:BQF655383 CAB655368:CAB655383 CJX655368:CJX655383 CTT655368:CTT655383 DDP655368:DDP655383 DNL655368:DNL655383 DXH655368:DXH655383 EHD655368:EHD655383 EQZ655368:EQZ655383 FAV655368:FAV655383 FKR655368:FKR655383 FUN655368:FUN655383 GEJ655368:GEJ655383 GOF655368:GOF655383 GYB655368:GYB655383 HHX655368:HHX655383 HRT655368:HRT655383 IBP655368:IBP655383 ILL655368:ILL655383 IVH655368:IVH655383 JFD655368:JFD655383 JOZ655368:JOZ655383 JYV655368:JYV655383 KIR655368:KIR655383 KSN655368:KSN655383 LCJ655368:LCJ655383 LMF655368:LMF655383 LWB655368:LWB655383 MFX655368:MFX655383 MPT655368:MPT655383 MZP655368:MZP655383 NJL655368:NJL655383 NTH655368:NTH655383 ODD655368:ODD655383 OMZ655368:OMZ655383 OWV655368:OWV655383 PGR655368:PGR655383 PQN655368:PQN655383 QAJ655368:QAJ655383 QKF655368:QKF655383 QUB655368:QUB655383 RDX655368:RDX655383 RNT655368:RNT655383 RXP655368:RXP655383 SHL655368:SHL655383 SRH655368:SRH655383 TBD655368:TBD655383 TKZ655368:TKZ655383 TUV655368:TUV655383 UER655368:UER655383 UON655368:UON655383 UYJ655368:UYJ655383 VIF655368:VIF655383 VSB655368:VSB655383 WBX655368:WBX655383 WLT655368:WLT655383 WVP655368:WVP655383 H720904:H720919 JD720904:JD720919 SZ720904:SZ720919 ACV720904:ACV720919 AMR720904:AMR720919 AWN720904:AWN720919 BGJ720904:BGJ720919 BQF720904:BQF720919 CAB720904:CAB720919 CJX720904:CJX720919 CTT720904:CTT720919 DDP720904:DDP720919 DNL720904:DNL720919 DXH720904:DXH720919 EHD720904:EHD720919 EQZ720904:EQZ720919 FAV720904:FAV720919 FKR720904:FKR720919 FUN720904:FUN720919 GEJ720904:GEJ720919 GOF720904:GOF720919 GYB720904:GYB720919 HHX720904:HHX720919 HRT720904:HRT720919 IBP720904:IBP720919 ILL720904:ILL720919 IVH720904:IVH720919 JFD720904:JFD720919 JOZ720904:JOZ720919 JYV720904:JYV720919 KIR720904:KIR720919 KSN720904:KSN720919 LCJ720904:LCJ720919 LMF720904:LMF720919 LWB720904:LWB720919 MFX720904:MFX720919 MPT720904:MPT720919 MZP720904:MZP720919 NJL720904:NJL720919 NTH720904:NTH720919 ODD720904:ODD720919 OMZ720904:OMZ720919 OWV720904:OWV720919 PGR720904:PGR720919 PQN720904:PQN720919 QAJ720904:QAJ720919 QKF720904:QKF720919 QUB720904:QUB720919 RDX720904:RDX720919 RNT720904:RNT720919 RXP720904:RXP720919 SHL720904:SHL720919 SRH720904:SRH720919 TBD720904:TBD720919 TKZ720904:TKZ720919 TUV720904:TUV720919 UER720904:UER720919 UON720904:UON720919 UYJ720904:UYJ720919 VIF720904:VIF720919 VSB720904:VSB720919 WBX720904:WBX720919 WLT720904:WLT720919 WVP720904:WVP720919 H786440:H786455 JD786440:JD786455 SZ786440:SZ786455 ACV786440:ACV786455 AMR786440:AMR786455 AWN786440:AWN786455 BGJ786440:BGJ786455 BQF786440:BQF786455 CAB786440:CAB786455 CJX786440:CJX786455 CTT786440:CTT786455 DDP786440:DDP786455 DNL786440:DNL786455 DXH786440:DXH786455 EHD786440:EHD786455 EQZ786440:EQZ786455 FAV786440:FAV786455 FKR786440:FKR786455 FUN786440:FUN786455 GEJ786440:GEJ786455 GOF786440:GOF786455 GYB786440:GYB786455 HHX786440:HHX786455 HRT786440:HRT786455 IBP786440:IBP786455 ILL786440:ILL786455 IVH786440:IVH786455 JFD786440:JFD786455 JOZ786440:JOZ786455 JYV786440:JYV786455 KIR786440:KIR786455 KSN786440:KSN786455 LCJ786440:LCJ786455 LMF786440:LMF786455 LWB786440:LWB786455 MFX786440:MFX786455 MPT786440:MPT786455 MZP786440:MZP786455 NJL786440:NJL786455 NTH786440:NTH786455 ODD786440:ODD786455 OMZ786440:OMZ786455 OWV786440:OWV786455 PGR786440:PGR786455 PQN786440:PQN786455 QAJ786440:QAJ786455 QKF786440:QKF786455 QUB786440:QUB786455 RDX786440:RDX786455 RNT786440:RNT786455 RXP786440:RXP786455 SHL786440:SHL786455 SRH786440:SRH786455 TBD786440:TBD786455 TKZ786440:TKZ786455 TUV786440:TUV786455 UER786440:UER786455 UON786440:UON786455 UYJ786440:UYJ786455 VIF786440:VIF786455 VSB786440:VSB786455 WBX786440:WBX786455 WLT786440:WLT786455 WVP786440:WVP786455 H851976:H851991 JD851976:JD851991 SZ851976:SZ851991 ACV851976:ACV851991 AMR851976:AMR851991 AWN851976:AWN851991 BGJ851976:BGJ851991 BQF851976:BQF851991 CAB851976:CAB851991 CJX851976:CJX851991 CTT851976:CTT851991 DDP851976:DDP851991 DNL851976:DNL851991 DXH851976:DXH851991 EHD851976:EHD851991 EQZ851976:EQZ851991 FAV851976:FAV851991 FKR851976:FKR851991 FUN851976:FUN851991 GEJ851976:GEJ851991 GOF851976:GOF851991 GYB851976:GYB851991 HHX851976:HHX851991 HRT851976:HRT851991 IBP851976:IBP851991 ILL851976:ILL851991 IVH851976:IVH851991 JFD851976:JFD851991 JOZ851976:JOZ851991 JYV851976:JYV851991 KIR851976:KIR851991 KSN851976:KSN851991 LCJ851976:LCJ851991 LMF851976:LMF851991 LWB851976:LWB851991 MFX851976:MFX851991 MPT851976:MPT851991 MZP851976:MZP851991 NJL851976:NJL851991 NTH851976:NTH851991 ODD851976:ODD851991 OMZ851976:OMZ851991 OWV851976:OWV851991 PGR851976:PGR851991 PQN851976:PQN851991 QAJ851976:QAJ851991 QKF851976:QKF851991 QUB851976:QUB851991 RDX851976:RDX851991 RNT851976:RNT851991 RXP851976:RXP851991 SHL851976:SHL851991 SRH851976:SRH851991 TBD851976:TBD851991 TKZ851976:TKZ851991 TUV851976:TUV851991 UER851976:UER851991 UON851976:UON851991 UYJ851976:UYJ851991 VIF851976:VIF851991 VSB851976:VSB851991 WBX851976:WBX851991 WLT851976:WLT851991 WVP851976:WVP851991 H917512:H917527 JD917512:JD917527 SZ917512:SZ917527 ACV917512:ACV917527 AMR917512:AMR917527 AWN917512:AWN917527 BGJ917512:BGJ917527 BQF917512:BQF917527 CAB917512:CAB917527 CJX917512:CJX917527 CTT917512:CTT917527 DDP917512:DDP917527 DNL917512:DNL917527 DXH917512:DXH917527 EHD917512:EHD917527 EQZ917512:EQZ917527 FAV917512:FAV917527 FKR917512:FKR917527 FUN917512:FUN917527 GEJ917512:GEJ917527 GOF917512:GOF917527 GYB917512:GYB917527 HHX917512:HHX917527 HRT917512:HRT917527 IBP917512:IBP917527 ILL917512:ILL917527 IVH917512:IVH917527 JFD917512:JFD917527 JOZ917512:JOZ917527 JYV917512:JYV917527 KIR917512:KIR917527 KSN917512:KSN917527 LCJ917512:LCJ917527 LMF917512:LMF917527 LWB917512:LWB917527 MFX917512:MFX917527 MPT917512:MPT917527 MZP917512:MZP917527 NJL917512:NJL917527 NTH917512:NTH917527 ODD917512:ODD917527 OMZ917512:OMZ917527 OWV917512:OWV917527 PGR917512:PGR917527 PQN917512:PQN917527 QAJ917512:QAJ917527 QKF917512:QKF917527 QUB917512:QUB917527 RDX917512:RDX917527 RNT917512:RNT917527 RXP917512:RXP917527 SHL917512:SHL917527 SRH917512:SRH917527 TBD917512:TBD917527 TKZ917512:TKZ917527 TUV917512:TUV917527 UER917512:UER917527 UON917512:UON917527 UYJ917512:UYJ917527 VIF917512:VIF917527 VSB917512:VSB917527 WBX917512:WBX917527 WLT917512:WLT917527 WVP917512:WVP917527 H983048:H983063 JD983048:JD983063 SZ983048:SZ983063 ACV983048:ACV983063 AMR983048:AMR983063 AWN983048:AWN983063 BGJ983048:BGJ983063 BQF983048:BQF983063 CAB983048:CAB983063 CJX983048:CJX983063 CTT983048:CTT983063 DDP983048:DDP983063 DNL983048:DNL983063 DXH983048:DXH983063 EHD983048:EHD983063 EQZ983048:EQZ983063 FAV983048:FAV983063 FKR983048:FKR983063 FUN983048:FUN983063 GEJ983048:GEJ983063 GOF983048:GOF983063 GYB983048:GYB983063 HHX983048:HHX983063 HRT983048:HRT983063 IBP983048:IBP983063 ILL983048:ILL983063 IVH983048:IVH983063 JFD983048:JFD983063 JOZ983048:JOZ983063 JYV983048:JYV983063 KIR983048:KIR983063 KSN983048:KSN983063 LCJ983048:LCJ983063 LMF983048:LMF983063 LWB983048:LWB983063 MFX983048:MFX983063 MPT983048:MPT983063 MZP983048:MZP983063 NJL983048:NJL983063 NTH983048:NTH983063 ODD983048:ODD983063 OMZ983048:OMZ983063 OWV983048:OWV983063 PGR983048:PGR983063 PQN983048:PQN983063 QAJ983048:QAJ983063 QKF983048:QKF983063 QUB983048:QUB983063 RDX983048:RDX983063 RNT983048:RNT983063 RXP983048:RXP983063 SHL983048:SHL983063 SRH983048:SRH983063 TBD983048:TBD983063 TKZ983048:TKZ983063 TUV983048:TUV983063 UER983048:UER983063 UON983048:UON983063 UYJ983048:UYJ983063 VIF983048:VIF983063 VSB983048:VSB983063 WBX983048:WBX983063 WLT983048:WLT983063 WVP983048:WVP983063" xr:uid="{4D2603CD-E4F0-49C4-83CF-0E552EE24B63}">
      <formula1>"Evitar,Transferir,Mitigar,Aceitar"</formula1>
    </dataValidation>
  </dataValidations>
  <pageMargins left="0.39370078740157483" right="0.39370078740157483" top="0.39370078740157483" bottom="0.39370078740157483" header="0.31496062992125984" footer="0.31496062992125984"/>
  <pageSetup paperSize="9" scale="82" fitToHeight="3" orientation="landscape" r:id="rId1"/>
  <headerFooter alignWithMargins="0">
    <oddFooter>&amp;R&amp;D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EEED-B823-413F-B8E9-7A9C9F66439C}">
  <sheetPr codeName="Plan2">
    <pageSetUpPr fitToPage="1"/>
  </sheetPr>
  <dimension ref="A1:AJ47"/>
  <sheetViews>
    <sheetView showGridLines="0" zoomScaleNormal="100" workbookViewId="0">
      <pane xSplit="5" ySplit="7" topLeftCell="F8" activePane="bottomRight" state="frozen"/>
      <selection pane="topRight" activeCell="G1" sqref="G1"/>
      <selection pane="bottomLeft" activeCell="A5" sqref="A5"/>
      <selection pane="bottomRight" activeCell="K23" sqref="K23"/>
    </sheetView>
  </sheetViews>
  <sheetFormatPr defaultRowHeight="11.25" x14ac:dyDescent="0.2"/>
  <cols>
    <col min="1" max="1" width="4.7109375" style="387" customWidth="1"/>
    <col min="2" max="2" width="18.28515625" style="387" customWidth="1"/>
    <col min="3" max="3" width="17.7109375" style="446" customWidth="1"/>
    <col min="4" max="4" width="22.5703125" style="387" customWidth="1"/>
    <col min="5" max="5" width="13.5703125" style="395" customWidth="1"/>
    <col min="6" max="6" width="17.140625" style="446" customWidth="1"/>
    <col min="7" max="7" width="13.140625" style="395" customWidth="1"/>
    <col min="8" max="8" width="14.28515625" style="395" customWidth="1"/>
    <col min="9" max="9" width="10" style="395" customWidth="1"/>
    <col min="10" max="10" width="11.5703125" style="395" customWidth="1"/>
    <col min="11" max="11" width="11" style="387" customWidth="1"/>
    <col min="12" max="12" width="17.42578125" style="387" hidden="1" customWidth="1"/>
    <col min="13" max="13" width="11.7109375" style="387" customWidth="1"/>
    <col min="14" max="15" width="9.140625" style="387"/>
    <col min="16" max="16" width="8.85546875" style="387" customWidth="1"/>
    <col min="17" max="17" width="10" style="387" customWidth="1"/>
    <col min="18" max="18" width="14.28515625" style="387" customWidth="1"/>
    <col min="19" max="256" width="9.140625" style="387"/>
    <col min="257" max="257" width="4.7109375" style="387" customWidth="1"/>
    <col min="258" max="258" width="18.28515625" style="387" customWidth="1"/>
    <col min="259" max="259" width="17.7109375" style="387" customWidth="1"/>
    <col min="260" max="260" width="22.5703125" style="387" customWidth="1"/>
    <col min="261" max="261" width="13.5703125" style="387" customWidth="1"/>
    <col min="262" max="262" width="17.140625" style="387" customWidth="1"/>
    <col min="263" max="263" width="13.140625" style="387" customWidth="1"/>
    <col min="264" max="264" width="14.28515625" style="387" customWidth="1"/>
    <col min="265" max="265" width="10" style="387" customWidth="1"/>
    <col min="266" max="266" width="11.5703125" style="387" customWidth="1"/>
    <col min="267" max="267" width="11" style="387" customWidth="1"/>
    <col min="268" max="268" width="0" style="387" hidden="1" customWidth="1"/>
    <col min="269" max="269" width="11.7109375" style="387" customWidth="1"/>
    <col min="270" max="271" width="9.140625" style="387"/>
    <col min="272" max="272" width="8.85546875" style="387" customWidth="1"/>
    <col min="273" max="273" width="10" style="387" customWidth="1"/>
    <col min="274" max="274" width="14.28515625" style="387" customWidth="1"/>
    <col min="275" max="512" width="9.140625" style="387"/>
    <col min="513" max="513" width="4.7109375" style="387" customWidth="1"/>
    <col min="514" max="514" width="18.28515625" style="387" customWidth="1"/>
    <col min="515" max="515" width="17.7109375" style="387" customWidth="1"/>
    <col min="516" max="516" width="22.5703125" style="387" customWidth="1"/>
    <col min="517" max="517" width="13.5703125" style="387" customWidth="1"/>
    <col min="518" max="518" width="17.140625" style="387" customWidth="1"/>
    <col min="519" max="519" width="13.140625" style="387" customWidth="1"/>
    <col min="520" max="520" width="14.28515625" style="387" customWidth="1"/>
    <col min="521" max="521" width="10" style="387" customWidth="1"/>
    <col min="522" max="522" width="11.5703125" style="387" customWidth="1"/>
    <col min="523" max="523" width="11" style="387" customWidth="1"/>
    <col min="524" max="524" width="0" style="387" hidden="1" customWidth="1"/>
    <col min="525" max="525" width="11.7109375" style="387" customWidth="1"/>
    <col min="526" max="527" width="9.140625" style="387"/>
    <col min="528" max="528" width="8.85546875" style="387" customWidth="1"/>
    <col min="529" max="529" width="10" style="387" customWidth="1"/>
    <col min="530" max="530" width="14.28515625" style="387" customWidth="1"/>
    <col min="531" max="768" width="9.140625" style="387"/>
    <col min="769" max="769" width="4.7109375" style="387" customWidth="1"/>
    <col min="770" max="770" width="18.28515625" style="387" customWidth="1"/>
    <col min="771" max="771" width="17.7109375" style="387" customWidth="1"/>
    <col min="772" max="772" width="22.5703125" style="387" customWidth="1"/>
    <col min="773" max="773" width="13.5703125" style="387" customWidth="1"/>
    <col min="774" max="774" width="17.140625" style="387" customWidth="1"/>
    <col min="775" max="775" width="13.140625" style="387" customWidth="1"/>
    <col min="776" max="776" width="14.28515625" style="387" customWidth="1"/>
    <col min="777" max="777" width="10" style="387" customWidth="1"/>
    <col min="778" max="778" width="11.5703125" style="387" customWidth="1"/>
    <col min="779" max="779" width="11" style="387" customWidth="1"/>
    <col min="780" max="780" width="0" style="387" hidden="1" customWidth="1"/>
    <col min="781" max="781" width="11.7109375" style="387" customWidth="1"/>
    <col min="782" max="783" width="9.140625" style="387"/>
    <col min="784" max="784" width="8.85546875" style="387" customWidth="1"/>
    <col min="785" max="785" width="10" style="387" customWidth="1"/>
    <col min="786" max="786" width="14.28515625" style="387" customWidth="1"/>
    <col min="787" max="1024" width="9.140625" style="387"/>
    <col min="1025" max="1025" width="4.7109375" style="387" customWidth="1"/>
    <col min="1026" max="1026" width="18.28515625" style="387" customWidth="1"/>
    <col min="1027" max="1027" width="17.7109375" style="387" customWidth="1"/>
    <col min="1028" max="1028" width="22.5703125" style="387" customWidth="1"/>
    <col min="1029" max="1029" width="13.5703125" style="387" customWidth="1"/>
    <col min="1030" max="1030" width="17.140625" style="387" customWidth="1"/>
    <col min="1031" max="1031" width="13.140625" style="387" customWidth="1"/>
    <col min="1032" max="1032" width="14.28515625" style="387" customWidth="1"/>
    <col min="1033" max="1033" width="10" style="387" customWidth="1"/>
    <col min="1034" max="1034" width="11.5703125" style="387" customWidth="1"/>
    <col min="1035" max="1035" width="11" style="387" customWidth="1"/>
    <col min="1036" max="1036" width="0" style="387" hidden="1" customWidth="1"/>
    <col min="1037" max="1037" width="11.7109375" style="387" customWidth="1"/>
    <col min="1038" max="1039" width="9.140625" style="387"/>
    <col min="1040" max="1040" width="8.85546875" style="387" customWidth="1"/>
    <col min="1041" max="1041" width="10" style="387" customWidth="1"/>
    <col min="1042" max="1042" width="14.28515625" style="387" customWidth="1"/>
    <col min="1043" max="1280" width="9.140625" style="387"/>
    <col min="1281" max="1281" width="4.7109375" style="387" customWidth="1"/>
    <col min="1282" max="1282" width="18.28515625" style="387" customWidth="1"/>
    <col min="1283" max="1283" width="17.7109375" style="387" customWidth="1"/>
    <col min="1284" max="1284" width="22.5703125" style="387" customWidth="1"/>
    <col min="1285" max="1285" width="13.5703125" style="387" customWidth="1"/>
    <col min="1286" max="1286" width="17.140625" style="387" customWidth="1"/>
    <col min="1287" max="1287" width="13.140625" style="387" customWidth="1"/>
    <col min="1288" max="1288" width="14.28515625" style="387" customWidth="1"/>
    <col min="1289" max="1289" width="10" style="387" customWidth="1"/>
    <col min="1290" max="1290" width="11.5703125" style="387" customWidth="1"/>
    <col min="1291" max="1291" width="11" style="387" customWidth="1"/>
    <col min="1292" max="1292" width="0" style="387" hidden="1" customWidth="1"/>
    <col min="1293" max="1293" width="11.7109375" style="387" customWidth="1"/>
    <col min="1294" max="1295" width="9.140625" style="387"/>
    <col min="1296" max="1296" width="8.85546875" style="387" customWidth="1"/>
    <col min="1297" max="1297" width="10" style="387" customWidth="1"/>
    <col min="1298" max="1298" width="14.28515625" style="387" customWidth="1"/>
    <col min="1299" max="1536" width="9.140625" style="387"/>
    <col min="1537" max="1537" width="4.7109375" style="387" customWidth="1"/>
    <col min="1538" max="1538" width="18.28515625" style="387" customWidth="1"/>
    <col min="1539" max="1539" width="17.7109375" style="387" customWidth="1"/>
    <col min="1540" max="1540" width="22.5703125" style="387" customWidth="1"/>
    <col min="1541" max="1541" width="13.5703125" style="387" customWidth="1"/>
    <col min="1542" max="1542" width="17.140625" style="387" customWidth="1"/>
    <col min="1543" max="1543" width="13.140625" style="387" customWidth="1"/>
    <col min="1544" max="1544" width="14.28515625" style="387" customWidth="1"/>
    <col min="1545" max="1545" width="10" style="387" customWidth="1"/>
    <col min="1546" max="1546" width="11.5703125" style="387" customWidth="1"/>
    <col min="1547" max="1547" width="11" style="387" customWidth="1"/>
    <col min="1548" max="1548" width="0" style="387" hidden="1" customWidth="1"/>
    <col min="1549" max="1549" width="11.7109375" style="387" customWidth="1"/>
    <col min="1550" max="1551" width="9.140625" style="387"/>
    <col min="1552" max="1552" width="8.85546875" style="387" customWidth="1"/>
    <col min="1553" max="1553" width="10" style="387" customWidth="1"/>
    <col min="1554" max="1554" width="14.28515625" style="387" customWidth="1"/>
    <col min="1555" max="1792" width="9.140625" style="387"/>
    <col min="1793" max="1793" width="4.7109375" style="387" customWidth="1"/>
    <col min="1794" max="1794" width="18.28515625" style="387" customWidth="1"/>
    <col min="1795" max="1795" width="17.7109375" style="387" customWidth="1"/>
    <col min="1796" max="1796" width="22.5703125" style="387" customWidth="1"/>
    <col min="1797" max="1797" width="13.5703125" style="387" customWidth="1"/>
    <col min="1798" max="1798" width="17.140625" style="387" customWidth="1"/>
    <col min="1799" max="1799" width="13.140625" style="387" customWidth="1"/>
    <col min="1800" max="1800" width="14.28515625" style="387" customWidth="1"/>
    <col min="1801" max="1801" width="10" style="387" customWidth="1"/>
    <col min="1802" max="1802" width="11.5703125" style="387" customWidth="1"/>
    <col min="1803" max="1803" width="11" style="387" customWidth="1"/>
    <col min="1804" max="1804" width="0" style="387" hidden="1" customWidth="1"/>
    <col min="1805" max="1805" width="11.7109375" style="387" customWidth="1"/>
    <col min="1806" max="1807" width="9.140625" style="387"/>
    <col min="1808" max="1808" width="8.85546875" style="387" customWidth="1"/>
    <col min="1809" max="1809" width="10" style="387" customWidth="1"/>
    <col min="1810" max="1810" width="14.28515625" style="387" customWidth="1"/>
    <col min="1811" max="2048" width="9.140625" style="387"/>
    <col min="2049" max="2049" width="4.7109375" style="387" customWidth="1"/>
    <col min="2050" max="2050" width="18.28515625" style="387" customWidth="1"/>
    <col min="2051" max="2051" width="17.7109375" style="387" customWidth="1"/>
    <col min="2052" max="2052" width="22.5703125" style="387" customWidth="1"/>
    <col min="2053" max="2053" width="13.5703125" style="387" customWidth="1"/>
    <col min="2054" max="2054" width="17.140625" style="387" customWidth="1"/>
    <col min="2055" max="2055" width="13.140625" style="387" customWidth="1"/>
    <col min="2056" max="2056" width="14.28515625" style="387" customWidth="1"/>
    <col min="2057" max="2057" width="10" style="387" customWidth="1"/>
    <col min="2058" max="2058" width="11.5703125" style="387" customWidth="1"/>
    <col min="2059" max="2059" width="11" style="387" customWidth="1"/>
    <col min="2060" max="2060" width="0" style="387" hidden="1" customWidth="1"/>
    <col min="2061" max="2061" width="11.7109375" style="387" customWidth="1"/>
    <col min="2062" max="2063" width="9.140625" style="387"/>
    <col min="2064" max="2064" width="8.85546875" style="387" customWidth="1"/>
    <col min="2065" max="2065" width="10" style="387" customWidth="1"/>
    <col min="2066" max="2066" width="14.28515625" style="387" customWidth="1"/>
    <col min="2067" max="2304" width="9.140625" style="387"/>
    <col min="2305" max="2305" width="4.7109375" style="387" customWidth="1"/>
    <col min="2306" max="2306" width="18.28515625" style="387" customWidth="1"/>
    <col min="2307" max="2307" width="17.7109375" style="387" customWidth="1"/>
    <col min="2308" max="2308" width="22.5703125" style="387" customWidth="1"/>
    <col min="2309" max="2309" width="13.5703125" style="387" customWidth="1"/>
    <col min="2310" max="2310" width="17.140625" style="387" customWidth="1"/>
    <col min="2311" max="2311" width="13.140625" style="387" customWidth="1"/>
    <col min="2312" max="2312" width="14.28515625" style="387" customWidth="1"/>
    <col min="2313" max="2313" width="10" style="387" customWidth="1"/>
    <col min="2314" max="2314" width="11.5703125" style="387" customWidth="1"/>
    <col min="2315" max="2315" width="11" style="387" customWidth="1"/>
    <col min="2316" max="2316" width="0" style="387" hidden="1" customWidth="1"/>
    <col min="2317" max="2317" width="11.7109375" style="387" customWidth="1"/>
    <col min="2318" max="2319" width="9.140625" style="387"/>
    <col min="2320" max="2320" width="8.85546875" style="387" customWidth="1"/>
    <col min="2321" max="2321" width="10" style="387" customWidth="1"/>
    <col min="2322" max="2322" width="14.28515625" style="387" customWidth="1"/>
    <col min="2323" max="2560" width="9.140625" style="387"/>
    <col min="2561" max="2561" width="4.7109375" style="387" customWidth="1"/>
    <col min="2562" max="2562" width="18.28515625" style="387" customWidth="1"/>
    <col min="2563" max="2563" width="17.7109375" style="387" customWidth="1"/>
    <col min="2564" max="2564" width="22.5703125" style="387" customWidth="1"/>
    <col min="2565" max="2565" width="13.5703125" style="387" customWidth="1"/>
    <col min="2566" max="2566" width="17.140625" style="387" customWidth="1"/>
    <col min="2567" max="2567" width="13.140625" style="387" customWidth="1"/>
    <col min="2568" max="2568" width="14.28515625" style="387" customWidth="1"/>
    <col min="2569" max="2569" width="10" style="387" customWidth="1"/>
    <col min="2570" max="2570" width="11.5703125" style="387" customWidth="1"/>
    <col min="2571" max="2571" width="11" style="387" customWidth="1"/>
    <col min="2572" max="2572" width="0" style="387" hidden="1" customWidth="1"/>
    <col min="2573" max="2573" width="11.7109375" style="387" customWidth="1"/>
    <col min="2574" max="2575" width="9.140625" style="387"/>
    <col min="2576" max="2576" width="8.85546875" style="387" customWidth="1"/>
    <col min="2577" max="2577" width="10" style="387" customWidth="1"/>
    <col min="2578" max="2578" width="14.28515625" style="387" customWidth="1"/>
    <col min="2579" max="2816" width="9.140625" style="387"/>
    <col min="2817" max="2817" width="4.7109375" style="387" customWidth="1"/>
    <col min="2818" max="2818" width="18.28515625" style="387" customWidth="1"/>
    <col min="2819" max="2819" width="17.7109375" style="387" customWidth="1"/>
    <col min="2820" max="2820" width="22.5703125" style="387" customWidth="1"/>
    <col min="2821" max="2821" width="13.5703125" style="387" customWidth="1"/>
    <col min="2822" max="2822" width="17.140625" style="387" customWidth="1"/>
    <col min="2823" max="2823" width="13.140625" style="387" customWidth="1"/>
    <col min="2824" max="2824" width="14.28515625" style="387" customWidth="1"/>
    <col min="2825" max="2825" width="10" style="387" customWidth="1"/>
    <col min="2826" max="2826" width="11.5703125" style="387" customWidth="1"/>
    <col min="2827" max="2827" width="11" style="387" customWidth="1"/>
    <col min="2828" max="2828" width="0" style="387" hidden="1" customWidth="1"/>
    <col min="2829" max="2829" width="11.7109375" style="387" customWidth="1"/>
    <col min="2830" max="2831" width="9.140625" style="387"/>
    <col min="2832" max="2832" width="8.85546875" style="387" customWidth="1"/>
    <col min="2833" max="2833" width="10" style="387" customWidth="1"/>
    <col min="2834" max="2834" width="14.28515625" style="387" customWidth="1"/>
    <col min="2835" max="3072" width="9.140625" style="387"/>
    <col min="3073" max="3073" width="4.7109375" style="387" customWidth="1"/>
    <col min="3074" max="3074" width="18.28515625" style="387" customWidth="1"/>
    <col min="3075" max="3075" width="17.7109375" style="387" customWidth="1"/>
    <col min="3076" max="3076" width="22.5703125" style="387" customWidth="1"/>
    <col min="3077" max="3077" width="13.5703125" style="387" customWidth="1"/>
    <col min="3078" max="3078" width="17.140625" style="387" customWidth="1"/>
    <col min="3079" max="3079" width="13.140625" style="387" customWidth="1"/>
    <col min="3080" max="3080" width="14.28515625" style="387" customWidth="1"/>
    <col min="3081" max="3081" width="10" style="387" customWidth="1"/>
    <col min="3082" max="3082" width="11.5703125" style="387" customWidth="1"/>
    <col min="3083" max="3083" width="11" style="387" customWidth="1"/>
    <col min="3084" max="3084" width="0" style="387" hidden="1" customWidth="1"/>
    <col min="3085" max="3085" width="11.7109375" style="387" customWidth="1"/>
    <col min="3086" max="3087" width="9.140625" style="387"/>
    <col min="3088" max="3088" width="8.85546875" style="387" customWidth="1"/>
    <col min="3089" max="3089" width="10" style="387" customWidth="1"/>
    <col min="3090" max="3090" width="14.28515625" style="387" customWidth="1"/>
    <col min="3091" max="3328" width="9.140625" style="387"/>
    <col min="3329" max="3329" width="4.7109375" style="387" customWidth="1"/>
    <col min="3330" max="3330" width="18.28515625" style="387" customWidth="1"/>
    <col min="3331" max="3331" width="17.7109375" style="387" customWidth="1"/>
    <col min="3332" max="3332" width="22.5703125" style="387" customWidth="1"/>
    <col min="3333" max="3333" width="13.5703125" style="387" customWidth="1"/>
    <col min="3334" max="3334" width="17.140625" style="387" customWidth="1"/>
    <col min="3335" max="3335" width="13.140625" style="387" customWidth="1"/>
    <col min="3336" max="3336" width="14.28515625" style="387" customWidth="1"/>
    <col min="3337" max="3337" width="10" style="387" customWidth="1"/>
    <col min="3338" max="3338" width="11.5703125" style="387" customWidth="1"/>
    <col min="3339" max="3339" width="11" style="387" customWidth="1"/>
    <col min="3340" max="3340" width="0" style="387" hidden="1" customWidth="1"/>
    <col min="3341" max="3341" width="11.7109375" style="387" customWidth="1"/>
    <col min="3342" max="3343" width="9.140625" style="387"/>
    <col min="3344" max="3344" width="8.85546875" style="387" customWidth="1"/>
    <col min="3345" max="3345" width="10" style="387" customWidth="1"/>
    <col min="3346" max="3346" width="14.28515625" style="387" customWidth="1"/>
    <col min="3347" max="3584" width="9.140625" style="387"/>
    <col min="3585" max="3585" width="4.7109375" style="387" customWidth="1"/>
    <col min="3586" max="3586" width="18.28515625" style="387" customWidth="1"/>
    <col min="3587" max="3587" width="17.7109375" style="387" customWidth="1"/>
    <col min="3588" max="3588" width="22.5703125" style="387" customWidth="1"/>
    <col min="3589" max="3589" width="13.5703125" style="387" customWidth="1"/>
    <col min="3590" max="3590" width="17.140625" style="387" customWidth="1"/>
    <col min="3591" max="3591" width="13.140625" style="387" customWidth="1"/>
    <col min="3592" max="3592" width="14.28515625" style="387" customWidth="1"/>
    <col min="3593" max="3593" width="10" style="387" customWidth="1"/>
    <col min="3594" max="3594" width="11.5703125" style="387" customWidth="1"/>
    <col min="3595" max="3595" width="11" style="387" customWidth="1"/>
    <col min="3596" max="3596" width="0" style="387" hidden="1" customWidth="1"/>
    <col min="3597" max="3597" width="11.7109375" style="387" customWidth="1"/>
    <col min="3598" max="3599" width="9.140625" style="387"/>
    <col min="3600" max="3600" width="8.85546875" style="387" customWidth="1"/>
    <col min="3601" max="3601" width="10" style="387" customWidth="1"/>
    <col min="3602" max="3602" width="14.28515625" style="387" customWidth="1"/>
    <col min="3603" max="3840" width="9.140625" style="387"/>
    <col min="3841" max="3841" width="4.7109375" style="387" customWidth="1"/>
    <col min="3842" max="3842" width="18.28515625" style="387" customWidth="1"/>
    <col min="3843" max="3843" width="17.7109375" style="387" customWidth="1"/>
    <col min="3844" max="3844" width="22.5703125" style="387" customWidth="1"/>
    <col min="3845" max="3845" width="13.5703125" style="387" customWidth="1"/>
    <col min="3846" max="3846" width="17.140625" style="387" customWidth="1"/>
    <col min="3847" max="3847" width="13.140625" style="387" customWidth="1"/>
    <col min="3848" max="3848" width="14.28515625" style="387" customWidth="1"/>
    <col min="3849" max="3849" width="10" style="387" customWidth="1"/>
    <col min="3850" max="3850" width="11.5703125" style="387" customWidth="1"/>
    <col min="3851" max="3851" width="11" style="387" customWidth="1"/>
    <col min="3852" max="3852" width="0" style="387" hidden="1" customWidth="1"/>
    <col min="3853" max="3853" width="11.7109375" style="387" customWidth="1"/>
    <col min="3854" max="3855" width="9.140625" style="387"/>
    <col min="3856" max="3856" width="8.85546875" style="387" customWidth="1"/>
    <col min="3857" max="3857" width="10" style="387" customWidth="1"/>
    <col min="3858" max="3858" width="14.28515625" style="387" customWidth="1"/>
    <col min="3859" max="4096" width="9.140625" style="387"/>
    <col min="4097" max="4097" width="4.7109375" style="387" customWidth="1"/>
    <col min="4098" max="4098" width="18.28515625" style="387" customWidth="1"/>
    <col min="4099" max="4099" width="17.7109375" style="387" customWidth="1"/>
    <col min="4100" max="4100" width="22.5703125" style="387" customWidth="1"/>
    <col min="4101" max="4101" width="13.5703125" style="387" customWidth="1"/>
    <col min="4102" max="4102" width="17.140625" style="387" customWidth="1"/>
    <col min="4103" max="4103" width="13.140625" style="387" customWidth="1"/>
    <col min="4104" max="4104" width="14.28515625" style="387" customWidth="1"/>
    <col min="4105" max="4105" width="10" style="387" customWidth="1"/>
    <col min="4106" max="4106" width="11.5703125" style="387" customWidth="1"/>
    <col min="4107" max="4107" width="11" style="387" customWidth="1"/>
    <col min="4108" max="4108" width="0" style="387" hidden="1" customWidth="1"/>
    <col min="4109" max="4109" width="11.7109375" style="387" customWidth="1"/>
    <col min="4110" max="4111" width="9.140625" style="387"/>
    <col min="4112" max="4112" width="8.85546875" style="387" customWidth="1"/>
    <col min="4113" max="4113" width="10" style="387" customWidth="1"/>
    <col min="4114" max="4114" width="14.28515625" style="387" customWidth="1"/>
    <col min="4115" max="4352" width="9.140625" style="387"/>
    <col min="4353" max="4353" width="4.7109375" style="387" customWidth="1"/>
    <col min="4354" max="4354" width="18.28515625" style="387" customWidth="1"/>
    <col min="4355" max="4355" width="17.7109375" style="387" customWidth="1"/>
    <col min="4356" max="4356" width="22.5703125" style="387" customWidth="1"/>
    <col min="4357" max="4357" width="13.5703125" style="387" customWidth="1"/>
    <col min="4358" max="4358" width="17.140625" style="387" customWidth="1"/>
    <col min="4359" max="4359" width="13.140625" style="387" customWidth="1"/>
    <col min="4360" max="4360" width="14.28515625" style="387" customWidth="1"/>
    <col min="4361" max="4361" width="10" style="387" customWidth="1"/>
    <col min="4362" max="4362" width="11.5703125" style="387" customWidth="1"/>
    <col min="4363" max="4363" width="11" style="387" customWidth="1"/>
    <col min="4364" max="4364" width="0" style="387" hidden="1" customWidth="1"/>
    <col min="4365" max="4365" width="11.7109375" style="387" customWidth="1"/>
    <col min="4366" max="4367" width="9.140625" style="387"/>
    <col min="4368" max="4368" width="8.85546875" style="387" customWidth="1"/>
    <col min="4369" max="4369" width="10" style="387" customWidth="1"/>
    <col min="4370" max="4370" width="14.28515625" style="387" customWidth="1"/>
    <col min="4371" max="4608" width="9.140625" style="387"/>
    <col min="4609" max="4609" width="4.7109375" style="387" customWidth="1"/>
    <col min="4610" max="4610" width="18.28515625" style="387" customWidth="1"/>
    <col min="4611" max="4611" width="17.7109375" style="387" customWidth="1"/>
    <col min="4612" max="4612" width="22.5703125" style="387" customWidth="1"/>
    <col min="4613" max="4613" width="13.5703125" style="387" customWidth="1"/>
    <col min="4614" max="4614" width="17.140625" style="387" customWidth="1"/>
    <col min="4615" max="4615" width="13.140625" style="387" customWidth="1"/>
    <col min="4616" max="4616" width="14.28515625" style="387" customWidth="1"/>
    <col min="4617" max="4617" width="10" style="387" customWidth="1"/>
    <col min="4618" max="4618" width="11.5703125" style="387" customWidth="1"/>
    <col min="4619" max="4619" width="11" style="387" customWidth="1"/>
    <col min="4620" max="4620" width="0" style="387" hidden="1" customWidth="1"/>
    <col min="4621" max="4621" width="11.7109375" style="387" customWidth="1"/>
    <col min="4622" max="4623" width="9.140625" style="387"/>
    <col min="4624" max="4624" width="8.85546875" style="387" customWidth="1"/>
    <col min="4625" max="4625" width="10" style="387" customWidth="1"/>
    <col min="4626" max="4626" width="14.28515625" style="387" customWidth="1"/>
    <col min="4627" max="4864" width="9.140625" style="387"/>
    <col min="4865" max="4865" width="4.7109375" style="387" customWidth="1"/>
    <col min="4866" max="4866" width="18.28515625" style="387" customWidth="1"/>
    <col min="4867" max="4867" width="17.7109375" style="387" customWidth="1"/>
    <col min="4868" max="4868" width="22.5703125" style="387" customWidth="1"/>
    <col min="4869" max="4869" width="13.5703125" style="387" customWidth="1"/>
    <col min="4870" max="4870" width="17.140625" style="387" customWidth="1"/>
    <col min="4871" max="4871" width="13.140625" style="387" customWidth="1"/>
    <col min="4872" max="4872" width="14.28515625" style="387" customWidth="1"/>
    <col min="4873" max="4873" width="10" style="387" customWidth="1"/>
    <col min="4874" max="4874" width="11.5703125" style="387" customWidth="1"/>
    <col min="4875" max="4875" width="11" style="387" customWidth="1"/>
    <col min="4876" max="4876" width="0" style="387" hidden="1" customWidth="1"/>
    <col min="4877" max="4877" width="11.7109375" style="387" customWidth="1"/>
    <col min="4878" max="4879" width="9.140625" style="387"/>
    <col min="4880" max="4880" width="8.85546875" style="387" customWidth="1"/>
    <col min="4881" max="4881" width="10" style="387" customWidth="1"/>
    <col min="4882" max="4882" width="14.28515625" style="387" customWidth="1"/>
    <col min="4883" max="5120" width="9.140625" style="387"/>
    <col min="5121" max="5121" width="4.7109375" style="387" customWidth="1"/>
    <col min="5122" max="5122" width="18.28515625" style="387" customWidth="1"/>
    <col min="5123" max="5123" width="17.7109375" style="387" customWidth="1"/>
    <col min="5124" max="5124" width="22.5703125" style="387" customWidth="1"/>
    <col min="5125" max="5125" width="13.5703125" style="387" customWidth="1"/>
    <col min="5126" max="5126" width="17.140625" style="387" customWidth="1"/>
    <col min="5127" max="5127" width="13.140625" style="387" customWidth="1"/>
    <col min="5128" max="5128" width="14.28515625" style="387" customWidth="1"/>
    <col min="5129" max="5129" width="10" style="387" customWidth="1"/>
    <col min="5130" max="5130" width="11.5703125" style="387" customWidth="1"/>
    <col min="5131" max="5131" width="11" style="387" customWidth="1"/>
    <col min="5132" max="5132" width="0" style="387" hidden="1" customWidth="1"/>
    <col min="5133" max="5133" width="11.7109375" style="387" customWidth="1"/>
    <col min="5134" max="5135" width="9.140625" style="387"/>
    <col min="5136" max="5136" width="8.85546875" style="387" customWidth="1"/>
    <col min="5137" max="5137" width="10" style="387" customWidth="1"/>
    <col min="5138" max="5138" width="14.28515625" style="387" customWidth="1"/>
    <col min="5139" max="5376" width="9.140625" style="387"/>
    <col min="5377" max="5377" width="4.7109375" style="387" customWidth="1"/>
    <col min="5378" max="5378" width="18.28515625" style="387" customWidth="1"/>
    <col min="5379" max="5379" width="17.7109375" style="387" customWidth="1"/>
    <col min="5380" max="5380" width="22.5703125" style="387" customWidth="1"/>
    <col min="5381" max="5381" width="13.5703125" style="387" customWidth="1"/>
    <col min="5382" max="5382" width="17.140625" style="387" customWidth="1"/>
    <col min="5383" max="5383" width="13.140625" style="387" customWidth="1"/>
    <col min="5384" max="5384" width="14.28515625" style="387" customWidth="1"/>
    <col min="5385" max="5385" width="10" style="387" customWidth="1"/>
    <col min="5386" max="5386" width="11.5703125" style="387" customWidth="1"/>
    <col min="5387" max="5387" width="11" style="387" customWidth="1"/>
    <col min="5388" max="5388" width="0" style="387" hidden="1" customWidth="1"/>
    <col min="5389" max="5389" width="11.7109375" style="387" customWidth="1"/>
    <col min="5390" max="5391" width="9.140625" style="387"/>
    <col min="5392" max="5392" width="8.85546875" style="387" customWidth="1"/>
    <col min="5393" max="5393" width="10" style="387" customWidth="1"/>
    <col min="5394" max="5394" width="14.28515625" style="387" customWidth="1"/>
    <col min="5395" max="5632" width="9.140625" style="387"/>
    <col min="5633" max="5633" width="4.7109375" style="387" customWidth="1"/>
    <col min="5634" max="5634" width="18.28515625" style="387" customWidth="1"/>
    <col min="5635" max="5635" width="17.7109375" style="387" customWidth="1"/>
    <col min="5636" max="5636" width="22.5703125" style="387" customWidth="1"/>
    <col min="5637" max="5637" width="13.5703125" style="387" customWidth="1"/>
    <col min="5638" max="5638" width="17.140625" style="387" customWidth="1"/>
    <col min="5639" max="5639" width="13.140625" style="387" customWidth="1"/>
    <col min="5640" max="5640" width="14.28515625" style="387" customWidth="1"/>
    <col min="5641" max="5641" width="10" style="387" customWidth="1"/>
    <col min="5642" max="5642" width="11.5703125" style="387" customWidth="1"/>
    <col min="5643" max="5643" width="11" style="387" customWidth="1"/>
    <col min="5644" max="5644" width="0" style="387" hidden="1" customWidth="1"/>
    <col min="5645" max="5645" width="11.7109375" style="387" customWidth="1"/>
    <col min="5646" max="5647" width="9.140625" style="387"/>
    <col min="5648" max="5648" width="8.85546875" style="387" customWidth="1"/>
    <col min="5649" max="5649" width="10" style="387" customWidth="1"/>
    <col min="5650" max="5650" width="14.28515625" style="387" customWidth="1"/>
    <col min="5651" max="5888" width="9.140625" style="387"/>
    <col min="5889" max="5889" width="4.7109375" style="387" customWidth="1"/>
    <col min="5890" max="5890" width="18.28515625" style="387" customWidth="1"/>
    <col min="5891" max="5891" width="17.7109375" style="387" customWidth="1"/>
    <col min="5892" max="5892" width="22.5703125" style="387" customWidth="1"/>
    <col min="5893" max="5893" width="13.5703125" style="387" customWidth="1"/>
    <col min="5894" max="5894" width="17.140625" style="387" customWidth="1"/>
    <col min="5895" max="5895" width="13.140625" style="387" customWidth="1"/>
    <col min="5896" max="5896" width="14.28515625" style="387" customWidth="1"/>
    <col min="5897" max="5897" width="10" style="387" customWidth="1"/>
    <col min="5898" max="5898" width="11.5703125" style="387" customWidth="1"/>
    <col min="5899" max="5899" width="11" style="387" customWidth="1"/>
    <col min="5900" max="5900" width="0" style="387" hidden="1" customWidth="1"/>
    <col min="5901" max="5901" width="11.7109375" style="387" customWidth="1"/>
    <col min="5902" max="5903" width="9.140625" style="387"/>
    <col min="5904" max="5904" width="8.85546875" style="387" customWidth="1"/>
    <col min="5905" max="5905" width="10" style="387" customWidth="1"/>
    <col min="5906" max="5906" width="14.28515625" style="387" customWidth="1"/>
    <col min="5907" max="6144" width="9.140625" style="387"/>
    <col min="6145" max="6145" width="4.7109375" style="387" customWidth="1"/>
    <col min="6146" max="6146" width="18.28515625" style="387" customWidth="1"/>
    <col min="6147" max="6147" width="17.7109375" style="387" customWidth="1"/>
    <col min="6148" max="6148" width="22.5703125" style="387" customWidth="1"/>
    <col min="6149" max="6149" width="13.5703125" style="387" customWidth="1"/>
    <col min="6150" max="6150" width="17.140625" style="387" customWidth="1"/>
    <col min="6151" max="6151" width="13.140625" style="387" customWidth="1"/>
    <col min="6152" max="6152" width="14.28515625" style="387" customWidth="1"/>
    <col min="6153" max="6153" width="10" style="387" customWidth="1"/>
    <col min="6154" max="6154" width="11.5703125" style="387" customWidth="1"/>
    <col min="6155" max="6155" width="11" style="387" customWidth="1"/>
    <col min="6156" max="6156" width="0" style="387" hidden="1" customWidth="1"/>
    <col min="6157" max="6157" width="11.7109375" style="387" customWidth="1"/>
    <col min="6158" max="6159" width="9.140625" style="387"/>
    <col min="6160" max="6160" width="8.85546875" style="387" customWidth="1"/>
    <col min="6161" max="6161" width="10" style="387" customWidth="1"/>
    <col min="6162" max="6162" width="14.28515625" style="387" customWidth="1"/>
    <col min="6163" max="6400" width="9.140625" style="387"/>
    <col min="6401" max="6401" width="4.7109375" style="387" customWidth="1"/>
    <col min="6402" max="6402" width="18.28515625" style="387" customWidth="1"/>
    <col min="6403" max="6403" width="17.7109375" style="387" customWidth="1"/>
    <col min="6404" max="6404" width="22.5703125" style="387" customWidth="1"/>
    <col min="6405" max="6405" width="13.5703125" style="387" customWidth="1"/>
    <col min="6406" max="6406" width="17.140625" style="387" customWidth="1"/>
    <col min="6407" max="6407" width="13.140625" style="387" customWidth="1"/>
    <col min="6408" max="6408" width="14.28515625" style="387" customWidth="1"/>
    <col min="6409" max="6409" width="10" style="387" customWidth="1"/>
    <col min="6410" max="6410" width="11.5703125" style="387" customWidth="1"/>
    <col min="6411" max="6411" width="11" style="387" customWidth="1"/>
    <col min="6412" max="6412" width="0" style="387" hidden="1" customWidth="1"/>
    <col min="6413" max="6413" width="11.7109375" style="387" customWidth="1"/>
    <col min="6414" max="6415" width="9.140625" style="387"/>
    <col min="6416" max="6416" width="8.85546875" style="387" customWidth="1"/>
    <col min="6417" max="6417" width="10" style="387" customWidth="1"/>
    <col min="6418" max="6418" width="14.28515625" style="387" customWidth="1"/>
    <col min="6419" max="6656" width="9.140625" style="387"/>
    <col min="6657" max="6657" width="4.7109375" style="387" customWidth="1"/>
    <col min="6658" max="6658" width="18.28515625" style="387" customWidth="1"/>
    <col min="6659" max="6659" width="17.7109375" style="387" customWidth="1"/>
    <col min="6660" max="6660" width="22.5703125" style="387" customWidth="1"/>
    <col min="6661" max="6661" width="13.5703125" style="387" customWidth="1"/>
    <col min="6662" max="6662" width="17.140625" style="387" customWidth="1"/>
    <col min="6663" max="6663" width="13.140625" style="387" customWidth="1"/>
    <col min="6664" max="6664" width="14.28515625" style="387" customWidth="1"/>
    <col min="6665" max="6665" width="10" style="387" customWidth="1"/>
    <col min="6666" max="6666" width="11.5703125" style="387" customWidth="1"/>
    <col min="6667" max="6667" width="11" style="387" customWidth="1"/>
    <col min="6668" max="6668" width="0" style="387" hidden="1" customWidth="1"/>
    <col min="6669" max="6669" width="11.7109375" style="387" customWidth="1"/>
    <col min="6670" max="6671" width="9.140625" style="387"/>
    <col min="6672" max="6672" width="8.85546875" style="387" customWidth="1"/>
    <col min="6673" max="6673" width="10" style="387" customWidth="1"/>
    <col min="6674" max="6674" width="14.28515625" style="387" customWidth="1"/>
    <col min="6675" max="6912" width="9.140625" style="387"/>
    <col min="6913" max="6913" width="4.7109375" style="387" customWidth="1"/>
    <col min="6914" max="6914" width="18.28515625" style="387" customWidth="1"/>
    <col min="6915" max="6915" width="17.7109375" style="387" customWidth="1"/>
    <col min="6916" max="6916" width="22.5703125" style="387" customWidth="1"/>
    <col min="6917" max="6917" width="13.5703125" style="387" customWidth="1"/>
    <col min="6918" max="6918" width="17.140625" style="387" customWidth="1"/>
    <col min="6919" max="6919" width="13.140625" style="387" customWidth="1"/>
    <col min="6920" max="6920" width="14.28515625" style="387" customWidth="1"/>
    <col min="6921" max="6921" width="10" style="387" customWidth="1"/>
    <col min="6922" max="6922" width="11.5703125" style="387" customWidth="1"/>
    <col min="6923" max="6923" width="11" style="387" customWidth="1"/>
    <col min="6924" max="6924" width="0" style="387" hidden="1" customWidth="1"/>
    <col min="6925" max="6925" width="11.7109375" style="387" customWidth="1"/>
    <col min="6926" max="6927" width="9.140625" style="387"/>
    <col min="6928" max="6928" width="8.85546875" style="387" customWidth="1"/>
    <col min="6929" max="6929" width="10" style="387" customWidth="1"/>
    <col min="6930" max="6930" width="14.28515625" style="387" customWidth="1"/>
    <col min="6931" max="7168" width="9.140625" style="387"/>
    <col min="7169" max="7169" width="4.7109375" style="387" customWidth="1"/>
    <col min="7170" max="7170" width="18.28515625" style="387" customWidth="1"/>
    <col min="7171" max="7171" width="17.7109375" style="387" customWidth="1"/>
    <col min="7172" max="7172" width="22.5703125" style="387" customWidth="1"/>
    <col min="7173" max="7173" width="13.5703125" style="387" customWidth="1"/>
    <col min="7174" max="7174" width="17.140625" style="387" customWidth="1"/>
    <col min="7175" max="7175" width="13.140625" style="387" customWidth="1"/>
    <col min="7176" max="7176" width="14.28515625" style="387" customWidth="1"/>
    <col min="7177" max="7177" width="10" style="387" customWidth="1"/>
    <col min="7178" max="7178" width="11.5703125" style="387" customWidth="1"/>
    <col min="7179" max="7179" width="11" style="387" customWidth="1"/>
    <col min="7180" max="7180" width="0" style="387" hidden="1" customWidth="1"/>
    <col min="7181" max="7181" width="11.7109375" style="387" customWidth="1"/>
    <col min="7182" max="7183" width="9.140625" style="387"/>
    <col min="7184" max="7184" width="8.85546875" style="387" customWidth="1"/>
    <col min="7185" max="7185" width="10" style="387" customWidth="1"/>
    <col min="7186" max="7186" width="14.28515625" style="387" customWidth="1"/>
    <col min="7187" max="7424" width="9.140625" style="387"/>
    <col min="7425" max="7425" width="4.7109375" style="387" customWidth="1"/>
    <col min="7426" max="7426" width="18.28515625" style="387" customWidth="1"/>
    <col min="7427" max="7427" width="17.7109375" style="387" customWidth="1"/>
    <col min="7428" max="7428" width="22.5703125" style="387" customWidth="1"/>
    <col min="7429" max="7429" width="13.5703125" style="387" customWidth="1"/>
    <col min="7430" max="7430" width="17.140625" style="387" customWidth="1"/>
    <col min="7431" max="7431" width="13.140625" style="387" customWidth="1"/>
    <col min="7432" max="7432" width="14.28515625" style="387" customWidth="1"/>
    <col min="7433" max="7433" width="10" style="387" customWidth="1"/>
    <col min="7434" max="7434" width="11.5703125" style="387" customWidth="1"/>
    <col min="7435" max="7435" width="11" style="387" customWidth="1"/>
    <col min="7436" max="7436" width="0" style="387" hidden="1" customWidth="1"/>
    <col min="7437" max="7437" width="11.7109375" style="387" customWidth="1"/>
    <col min="7438" max="7439" width="9.140625" style="387"/>
    <col min="7440" max="7440" width="8.85546875" style="387" customWidth="1"/>
    <col min="7441" max="7441" width="10" style="387" customWidth="1"/>
    <col min="7442" max="7442" width="14.28515625" style="387" customWidth="1"/>
    <col min="7443" max="7680" width="9.140625" style="387"/>
    <col min="7681" max="7681" width="4.7109375" style="387" customWidth="1"/>
    <col min="7682" max="7682" width="18.28515625" style="387" customWidth="1"/>
    <col min="7683" max="7683" width="17.7109375" style="387" customWidth="1"/>
    <col min="7684" max="7684" width="22.5703125" style="387" customWidth="1"/>
    <col min="7685" max="7685" width="13.5703125" style="387" customWidth="1"/>
    <col min="7686" max="7686" width="17.140625" style="387" customWidth="1"/>
    <col min="7687" max="7687" width="13.140625" style="387" customWidth="1"/>
    <col min="7688" max="7688" width="14.28515625" style="387" customWidth="1"/>
    <col min="7689" max="7689" width="10" style="387" customWidth="1"/>
    <col min="7690" max="7690" width="11.5703125" style="387" customWidth="1"/>
    <col min="7691" max="7691" width="11" style="387" customWidth="1"/>
    <col min="7692" max="7692" width="0" style="387" hidden="1" customWidth="1"/>
    <col min="7693" max="7693" width="11.7109375" style="387" customWidth="1"/>
    <col min="7694" max="7695" width="9.140625" style="387"/>
    <col min="7696" max="7696" width="8.85546875" style="387" customWidth="1"/>
    <col min="7697" max="7697" width="10" style="387" customWidth="1"/>
    <col min="7698" max="7698" width="14.28515625" style="387" customWidth="1"/>
    <col min="7699" max="7936" width="9.140625" style="387"/>
    <col min="7937" max="7937" width="4.7109375" style="387" customWidth="1"/>
    <col min="7938" max="7938" width="18.28515625" style="387" customWidth="1"/>
    <col min="7939" max="7939" width="17.7109375" style="387" customWidth="1"/>
    <col min="7940" max="7940" width="22.5703125" style="387" customWidth="1"/>
    <col min="7941" max="7941" width="13.5703125" style="387" customWidth="1"/>
    <col min="7942" max="7942" width="17.140625" style="387" customWidth="1"/>
    <col min="7943" max="7943" width="13.140625" style="387" customWidth="1"/>
    <col min="7944" max="7944" width="14.28515625" style="387" customWidth="1"/>
    <col min="7945" max="7945" width="10" style="387" customWidth="1"/>
    <col min="7946" max="7946" width="11.5703125" style="387" customWidth="1"/>
    <col min="7947" max="7947" width="11" style="387" customWidth="1"/>
    <col min="7948" max="7948" width="0" style="387" hidden="1" customWidth="1"/>
    <col min="7949" max="7949" width="11.7109375" style="387" customWidth="1"/>
    <col min="7950" max="7951" width="9.140625" style="387"/>
    <col min="7952" max="7952" width="8.85546875" style="387" customWidth="1"/>
    <col min="7953" max="7953" width="10" style="387" customWidth="1"/>
    <col min="7954" max="7954" width="14.28515625" style="387" customWidth="1"/>
    <col min="7955" max="8192" width="9.140625" style="387"/>
    <col min="8193" max="8193" width="4.7109375" style="387" customWidth="1"/>
    <col min="8194" max="8194" width="18.28515625" style="387" customWidth="1"/>
    <col min="8195" max="8195" width="17.7109375" style="387" customWidth="1"/>
    <col min="8196" max="8196" width="22.5703125" style="387" customWidth="1"/>
    <col min="8197" max="8197" width="13.5703125" style="387" customWidth="1"/>
    <col min="8198" max="8198" width="17.140625" style="387" customWidth="1"/>
    <col min="8199" max="8199" width="13.140625" style="387" customWidth="1"/>
    <col min="8200" max="8200" width="14.28515625" style="387" customWidth="1"/>
    <col min="8201" max="8201" width="10" style="387" customWidth="1"/>
    <col min="8202" max="8202" width="11.5703125" style="387" customWidth="1"/>
    <col min="8203" max="8203" width="11" style="387" customWidth="1"/>
    <col min="8204" max="8204" width="0" style="387" hidden="1" customWidth="1"/>
    <col min="8205" max="8205" width="11.7109375" style="387" customWidth="1"/>
    <col min="8206" max="8207" width="9.140625" style="387"/>
    <col min="8208" max="8208" width="8.85546875" style="387" customWidth="1"/>
    <col min="8209" max="8209" width="10" style="387" customWidth="1"/>
    <col min="8210" max="8210" width="14.28515625" style="387" customWidth="1"/>
    <col min="8211" max="8448" width="9.140625" style="387"/>
    <col min="8449" max="8449" width="4.7109375" style="387" customWidth="1"/>
    <col min="8450" max="8450" width="18.28515625" style="387" customWidth="1"/>
    <col min="8451" max="8451" width="17.7109375" style="387" customWidth="1"/>
    <col min="8452" max="8452" width="22.5703125" style="387" customWidth="1"/>
    <col min="8453" max="8453" width="13.5703125" style="387" customWidth="1"/>
    <col min="8454" max="8454" width="17.140625" style="387" customWidth="1"/>
    <col min="8455" max="8455" width="13.140625" style="387" customWidth="1"/>
    <col min="8456" max="8456" width="14.28515625" style="387" customWidth="1"/>
    <col min="8457" max="8457" width="10" style="387" customWidth="1"/>
    <col min="8458" max="8458" width="11.5703125" style="387" customWidth="1"/>
    <col min="8459" max="8459" width="11" style="387" customWidth="1"/>
    <col min="8460" max="8460" width="0" style="387" hidden="1" customWidth="1"/>
    <col min="8461" max="8461" width="11.7109375" style="387" customWidth="1"/>
    <col min="8462" max="8463" width="9.140625" style="387"/>
    <col min="8464" max="8464" width="8.85546875" style="387" customWidth="1"/>
    <col min="8465" max="8465" width="10" style="387" customWidth="1"/>
    <col min="8466" max="8466" width="14.28515625" style="387" customWidth="1"/>
    <col min="8467" max="8704" width="9.140625" style="387"/>
    <col min="8705" max="8705" width="4.7109375" style="387" customWidth="1"/>
    <col min="8706" max="8706" width="18.28515625" style="387" customWidth="1"/>
    <col min="8707" max="8707" width="17.7109375" style="387" customWidth="1"/>
    <col min="8708" max="8708" width="22.5703125" style="387" customWidth="1"/>
    <col min="8709" max="8709" width="13.5703125" style="387" customWidth="1"/>
    <col min="8710" max="8710" width="17.140625" style="387" customWidth="1"/>
    <col min="8711" max="8711" width="13.140625" style="387" customWidth="1"/>
    <col min="8712" max="8712" width="14.28515625" style="387" customWidth="1"/>
    <col min="8713" max="8713" width="10" style="387" customWidth="1"/>
    <col min="8714" max="8714" width="11.5703125" style="387" customWidth="1"/>
    <col min="8715" max="8715" width="11" style="387" customWidth="1"/>
    <col min="8716" max="8716" width="0" style="387" hidden="1" customWidth="1"/>
    <col min="8717" max="8717" width="11.7109375" style="387" customWidth="1"/>
    <col min="8718" max="8719" width="9.140625" style="387"/>
    <col min="8720" max="8720" width="8.85546875" style="387" customWidth="1"/>
    <col min="8721" max="8721" width="10" style="387" customWidth="1"/>
    <col min="8722" max="8722" width="14.28515625" style="387" customWidth="1"/>
    <col min="8723" max="8960" width="9.140625" style="387"/>
    <col min="8961" max="8961" width="4.7109375" style="387" customWidth="1"/>
    <col min="8962" max="8962" width="18.28515625" style="387" customWidth="1"/>
    <col min="8963" max="8963" width="17.7109375" style="387" customWidth="1"/>
    <col min="8964" max="8964" width="22.5703125" style="387" customWidth="1"/>
    <col min="8965" max="8965" width="13.5703125" style="387" customWidth="1"/>
    <col min="8966" max="8966" width="17.140625" style="387" customWidth="1"/>
    <col min="8967" max="8967" width="13.140625" style="387" customWidth="1"/>
    <col min="8968" max="8968" width="14.28515625" style="387" customWidth="1"/>
    <col min="8969" max="8969" width="10" style="387" customWidth="1"/>
    <col min="8970" max="8970" width="11.5703125" style="387" customWidth="1"/>
    <col min="8971" max="8971" width="11" style="387" customWidth="1"/>
    <col min="8972" max="8972" width="0" style="387" hidden="1" customWidth="1"/>
    <col min="8973" max="8973" width="11.7109375" style="387" customWidth="1"/>
    <col min="8974" max="8975" width="9.140625" style="387"/>
    <col min="8976" max="8976" width="8.85546875" style="387" customWidth="1"/>
    <col min="8977" max="8977" width="10" style="387" customWidth="1"/>
    <col min="8978" max="8978" width="14.28515625" style="387" customWidth="1"/>
    <col min="8979" max="9216" width="9.140625" style="387"/>
    <col min="9217" max="9217" width="4.7109375" style="387" customWidth="1"/>
    <col min="9218" max="9218" width="18.28515625" style="387" customWidth="1"/>
    <col min="9219" max="9219" width="17.7109375" style="387" customWidth="1"/>
    <col min="9220" max="9220" width="22.5703125" style="387" customWidth="1"/>
    <col min="9221" max="9221" width="13.5703125" style="387" customWidth="1"/>
    <col min="9222" max="9222" width="17.140625" style="387" customWidth="1"/>
    <col min="9223" max="9223" width="13.140625" style="387" customWidth="1"/>
    <col min="9224" max="9224" width="14.28515625" style="387" customWidth="1"/>
    <col min="9225" max="9225" width="10" style="387" customWidth="1"/>
    <col min="9226" max="9226" width="11.5703125" style="387" customWidth="1"/>
    <col min="9227" max="9227" width="11" style="387" customWidth="1"/>
    <col min="9228" max="9228" width="0" style="387" hidden="1" customWidth="1"/>
    <col min="9229" max="9229" width="11.7109375" style="387" customWidth="1"/>
    <col min="9230" max="9231" width="9.140625" style="387"/>
    <col min="9232" max="9232" width="8.85546875" style="387" customWidth="1"/>
    <col min="9233" max="9233" width="10" style="387" customWidth="1"/>
    <col min="9234" max="9234" width="14.28515625" style="387" customWidth="1"/>
    <col min="9235" max="9472" width="9.140625" style="387"/>
    <col min="9473" max="9473" width="4.7109375" style="387" customWidth="1"/>
    <col min="9474" max="9474" width="18.28515625" style="387" customWidth="1"/>
    <col min="9475" max="9475" width="17.7109375" style="387" customWidth="1"/>
    <col min="9476" max="9476" width="22.5703125" style="387" customWidth="1"/>
    <col min="9477" max="9477" width="13.5703125" style="387" customWidth="1"/>
    <col min="9478" max="9478" width="17.140625" style="387" customWidth="1"/>
    <col min="9479" max="9479" width="13.140625" style="387" customWidth="1"/>
    <col min="9480" max="9480" width="14.28515625" style="387" customWidth="1"/>
    <col min="9481" max="9481" width="10" style="387" customWidth="1"/>
    <col min="9482" max="9482" width="11.5703125" style="387" customWidth="1"/>
    <col min="9483" max="9483" width="11" style="387" customWidth="1"/>
    <col min="9484" max="9484" width="0" style="387" hidden="1" customWidth="1"/>
    <col min="9485" max="9485" width="11.7109375" style="387" customWidth="1"/>
    <col min="9486" max="9487" width="9.140625" style="387"/>
    <col min="9488" max="9488" width="8.85546875" style="387" customWidth="1"/>
    <col min="9489" max="9489" width="10" style="387" customWidth="1"/>
    <col min="9490" max="9490" width="14.28515625" style="387" customWidth="1"/>
    <col min="9491" max="9728" width="9.140625" style="387"/>
    <col min="9729" max="9729" width="4.7109375" style="387" customWidth="1"/>
    <col min="9730" max="9730" width="18.28515625" style="387" customWidth="1"/>
    <col min="9731" max="9731" width="17.7109375" style="387" customWidth="1"/>
    <col min="9732" max="9732" width="22.5703125" style="387" customWidth="1"/>
    <col min="9733" max="9733" width="13.5703125" style="387" customWidth="1"/>
    <col min="9734" max="9734" width="17.140625" style="387" customWidth="1"/>
    <col min="9735" max="9735" width="13.140625" style="387" customWidth="1"/>
    <col min="9736" max="9736" width="14.28515625" style="387" customWidth="1"/>
    <col min="9737" max="9737" width="10" style="387" customWidth="1"/>
    <col min="9738" max="9738" width="11.5703125" style="387" customWidth="1"/>
    <col min="9739" max="9739" width="11" style="387" customWidth="1"/>
    <col min="9740" max="9740" width="0" style="387" hidden="1" customWidth="1"/>
    <col min="9741" max="9741" width="11.7109375" style="387" customWidth="1"/>
    <col min="9742" max="9743" width="9.140625" style="387"/>
    <col min="9744" max="9744" width="8.85546875" style="387" customWidth="1"/>
    <col min="9745" max="9745" width="10" style="387" customWidth="1"/>
    <col min="9746" max="9746" width="14.28515625" style="387" customWidth="1"/>
    <col min="9747" max="9984" width="9.140625" style="387"/>
    <col min="9985" max="9985" width="4.7109375" style="387" customWidth="1"/>
    <col min="9986" max="9986" width="18.28515625" style="387" customWidth="1"/>
    <col min="9987" max="9987" width="17.7109375" style="387" customWidth="1"/>
    <col min="9988" max="9988" width="22.5703125" style="387" customWidth="1"/>
    <col min="9989" max="9989" width="13.5703125" style="387" customWidth="1"/>
    <col min="9990" max="9990" width="17.140625" style="387" customWidth="1"/>
    <col min="9991" max="9991" width="13.140625" style="387" customWidth="1"/>
    <col min="9992" max="9992" width="14.28515625" style="387" customWidth="1"/>
    <col min="9993" max="9993" width="10" style="387" customWidth="1"/>
    <col min="9994" max="9994" width="11.5703125" style="387" customWidth="1"/>
    <col min="9995" max="9995" width="11" style="387" customWidth="1"/>
    <col min="9996" max="9996" width="0" style="387" hidden="1" customWidth="1"/>
    <col min="9997" max="9997" width="11.7109375" style="387" customWidth="1"/>
    <col min="9998" max="9999" width="9.140625" style="387"/>
    <col min="10000" max="10000" width="8.85546875" style="387" customWidth="1"/>
    <col min="10001" max="10001" width="10" style="387" customWidth="1"/>
    <col min="10002" max="10002" width="14.28515625" style="387" customWidth="1"/>
    <col min="10003" max="10240" width="9.140625" style="387"/>
    <col min="10241" max="10241" width="4.7109375" style="387" customWidth="1"/>
    <col min="10242" max="10242" width="18.28515625" style="387" customWidth="1"/>
    <col min="10243" max="10243" width="17.7109375" style="387" customWidth="1"/>
    <col min="10244" max="10244" width="22.5703125" style="387" customWidth="1"/>
    <col min="10245" max="10245" width="13.5703125" style="387" customWidth="1"/>
    <col min="10246" max="10246" width="17.140625" style="387" customWidth="1"/>
    <col min="10247" max="10247" width="13.140625" style="387" customWidth="1"/>
    <col min="10248" max="10248" width="14.28515625" style="387" customWidth="1"/>
    <col min="10249" max="10249" width="10" style="387" customWidth="1"/>
    <col min="10250" max="10250" width="11.5703125" style="387" customWidth="1"/>
    <col min="10251" max="10251" width="11" style="387" customWidth="1"/>
    <col min="10252" max="10252" width="0" style="387" hidden="1" customWidth="1"/>
    <col min="10253" max="10253" width="11.7109375" style="387" customWidth="1"/>
    <col min="10254" max="10255" width="9.140625" style="387"/>
    <col min="10256" max="10256" width="8.85546875" style="387" customWidth="1"/>
    <col min="10257" max="10257" width="10" style="387" customWidth="1"/>
    <col min="10258" max="10258" width="14.28515625" style="387" customWidth="1"/>
    <col min="10259" max="10496" width="9.140625" style="387"/>
    <col min="10497" max="10497" width="4.7109375" style="387" customWidth="1"/>
    <col min="10498" max="10498" width="18.28515625" style="387" customWidth="1"/>
    <col min="10499" max="10499" width="17.7109375" style="387" customWidth="1"/>
    <col min="10500" max="10500" width="22.5703125" style="387" customWidth="1"/>
    <col min="10501" max="10501" width="13.5703125" style="387" customWidth="1"/>
    <col min="10502" max="10502" width="17.140625" style="387" customWidth="1"/>
    <col min="10503" max="10503" width="13.140625" style="387" customWidth="1"/>
    <col min="10504" max="10504" width="14.28515625" style="387" customWidth="1"/>
    <col min="10505" max="10505" width="10" style="387" customWidth="1"/>
    <col min="10506" max="10506" width="11.5703125" style="387" customWidth="1"/>
    <col min="10507" max="10507" width="11" style="387" customWidth="1"/>
    <col min="10508" max="10508" width="0" style="387" hidden="1" customWidth="1"/>
    <col min="10509" max="10509" width="11.7109375" style="387" customWidth="1"/>
    <col min="10510" max="10511" width="9.140625" style="387"/>
    <col min="10512" max="10512" width="8.85546875" style="387" customWidth="1"/>
    <col min="10513" max="10513" width="10" style="387" customWidth="1"/>
    <col min="10514" max="10514" width="14.28515625" style="387" customWidth="1"/>
    <col min="10515" max="10752" width="9.140625" style="387"/>
    <col min="10753" max="10753" width="4.7109375" style="387" customWidth="1"/>
    <col min="10754" max="10754" width="18.28515625" style="387" customWidth="1"/>
    <col min="10755" max="10755" width="17.7109375" style="387" customWidth="1"/>
    <col min="10756" max="10756" width="22.5703125" style="387" customWidth="1"/>
    <col min="10757" max="10757" width="13.5703125" style="387" customWidth="1"/>
    <col min="10758" max="10758" width="17.140625" style="387" customWidth="1"/>
    <col min="10759" max="10759" width="13.140625" style="387" customWidth="1"/>
    <col min="10760" max="10760" width="14.28515625" style="387" customWidth="1"/>
    <col min="10761" max="10761" width="10" style="387" customWidth="1"/>
    <col min="10762" max="10762" width="11.5703125" style="387" customWidth="1"/>
    <col min="10763" max="10763" width="11" style="387" customWidth="1"/>
    <col min="10764" max="10764" width="0" style="387" hidden="1" customWidth="1"/>
    <col min="10765" max="10765" width="11.7109375" style="387" customWidth="1"/>
    <col min="10766" max="10767" width="9.140625" style="387"/>
    <col min="10768" max="10768" width="8.85546875" style="387" customWidth="1"/>
    <col min="10769" max="10769" width="10" style="387" customWidth="1"/>
    <col min="10770" max="10770" width="14.28515625" style="387" customWidth="1"/>
    <col min="10771" max="11008" width="9.140625" style="387"/>
    <col min="11009" max="11009" width="4.7109375" style="387" customWidth="1"/>
    <col min="11010" max="11010" width="18.28515625" style="387" customWidth="1"/>
    <col min="11011" max="11011" width="17.7109375" style="387" customWidth="1"/>
    <col min="11012" max="11012" width="22.5703125" style="387" customWidth="1"/>
    <col min="11013" max="11013" width="13.5703125" style="387" customWidth="1"/>
    <col min="11014" max="11014" width="17.140625" style="387" customWidth="1"/>
    <col min="11015" max="11015" width="13.140625" style="387" customWidth="1"/>
    <col min="11016" max="11016" width="14.28515625" style="387" customWidth="1"/>
    <col min="11017" max="11017" width="10" style="387" customWidth="1"/>
    <col min="11018" max="11018" width="11.5703125" style="387" customWidth="1"/>
    <col min="11019" max="11019" width="11" style="387" customWidth="1"/>
    <col min="11020" max="11020" width="0" style="387" hidden="1" customWidth="1"/>
    <col min="11021" max="11021" width="11.7109375" style="387" customWidth="1"/>
    <col min="11022" max="11023" width="9.140625" style="387"/>
    <col min="11024" max="11024" width="8.85546875" style="387" customWidth="1"/>
    <col min="11025" max="11025" width="10" style="387" customWidth="1"/>
    <col min="11026" max="11026" width="14.28515625" style="387" customWidth="1"/>
    <col min="11027" max="11264" width="9.140625" style="387"/>
    <col min="11265" max="11265" width="4.7109375" style="387" customWidth="1"/>
    <col min="11266" max="11266" width="18.28515625" style="387" customWidth="1"/>
    <col min="11267" max="11267" width="17.7109375" style="387" customWidth="1"/>
    <col min="11268" max="11268" width="22.5703125" style="387" customWidth="1"/>
    <col min="11269" max="11269" width="13.5703125" style="387" customWidth="1"/>
    <col min="11270" max="11270" width="17.140625" style="387" customWidth="1"/>
    <col min="11271" max="11271" width="13.140625" style="387" customWidth="1"/>
    <col min="11272" max="11272" width="14.28515625" style="387" customWidth="1"/>
    <col min="11273" max="11273" width="10" style="387" customWidth="1"/>
    <col min="11274" max="11274" width="11.5703125" style="387" customWidth="1"/>
    <col min="11275" max="11275" width="11" style="387" customWidth="1"/>
    <col min="11276" max="11276" width="0" style="387" hidden="1" customWidth="1"/>
    <col min="11277" max="11277" width="11.7109375" style="387" customWidth="1"/>
    <col min="11278" max="11279" width="9.140625" style="387"/>
    <col min="11280" max="11280" width="8.85546875" style="387" customWidth="1"/>
    <col min="11281" max="11281" width="10" style="387" customWidth="1"/>
    <col min="11282" max="11282" width="14.28515625" style="387" customWidth="1"/>
    <col min="11283" max="11520" width="9.140625" style="387"/>
    <col min="11521" max="11521" width="4.7109375" style="387" customWidth="1"/>
    <col min="11522" max="11522" width="18.28515625" style="387" customWidth="1"/>
    <col min="11523" max="11523" width="17.7109375" style="387" customWidth="1"/>
    <col min="11524" max="11524" width="22.5703125" style="387" customWidth="1"/>
    <col min="11525" max="11525" width="13.5703125" style="387" customWidth="1"/>
    <col min="11526" max="11526" width="17.140625" style="387" customWidth="1"/>
    <col min="11527" max="11527" width="13.140625" style="387" customWidth="1"/>
    <col min="11528" max="11528" width="14.28515625" style="387" customWidth="1"/>
    <col min="11529" max="11529" width="10" style="387" customWidth="1"/>
    <col min="11530" max="11530" width="11.5703125" style="387" customWidth="1"/>
    <col min="11531" max="11531" width="11" style="387" customWidth="1"/>
    <col min="11532" max="11532" width="0" style="387" hidden="1" customWidth="1"/>
    <col min="11533" max="11533" width="11.7109375" style="387" customWidth="1"/>
    <col min="11534" max="11535" width="9.140625" style="387"/>
    <col min="11536" max="11536" width="8.85546875" style="387" customWidth="1"/>
    <col min="11537" max="11537" width="10" style="387" customWidth="1"/>
    <col min="11538" max="11538" width="14.28515625" style="387" customWidth="1"/>
    <col min="11539" max="11776" width="9.140625" style="387"/>
    <col min="11777" max="11777" width="4.7109375" style="387" customWidth="1"/>
    <col min="11778" max="11778" width="18.28515625" style="387" customWidth="1"/>
    <col min="11779" max="11779" width="17.7109375" style="387" customWidth="1"/>
    <col min="11780" max="11780" width="22.5703125" style="387" customWidth="1"/>
    <col min="11781" max="11781" width="13.5703125" style="387" customWidth="1"/>
    <col min="11782" max="11782" width="17.140625" style="387" customWidth="1"/>
    <col min="11783" max="11783" width="13.140625" style="387" customWidth="1"/>
    <col min="11784" max="11784" width="14.28515625" style="387" customWidth="1"/>
    <col min="11785" max="11785" width="10" style="387" customWidth="1"/>
    <col min="11786" max="11786" width="11.5703125" style="387" customWidth="1"/>
    <col min="11787" max="11787" width="11" style="387" customWidth="1"/>
    <col min="11788" max="11788" width="0" style="387" hidden="1" customWidth="1"/>
    <col min="11789" max="11789" width="11.7109375" style="387" customWidth="1"/>
    <col min="11790" max="11791" width="9.140625" style="387"/>
    <col min="11792" max="11792" width="8.85546875" style="387" customWidth="1"/>
    <col min="11793" max="11793" width="10" style="387" customWidth="1"/>
    <col min="11794" max="11794" width="14.28515625" style="387" customWidth="1"/>
    <col min="11795" max="12032" width="9.140625" style="387"/>
    <col min="12033" max="12033" width="4.7109375" style="387" customWidth="1"/>
    <col min="12034" max="12034" width="18.28515625" style="387" customWidth="1"/>
    <col min="12035" max="12035" width="17.7109375" style="387" customWidth="1"/>
    <col min="12036" max="12036" width="22.5703125" style="387" customWidth="1"/>
    <col min="12037" max="12037" width="13.5703125" style="387" customWidth="1"/>
    <col min="12038" max="12038" width="17.140625" style="387" customWidth="1"/>
    <col min="12039" max="12039" width="13.140625" style="387" customWidth="1"/>
    <col min="12040" max="12040" width="14.28515625" style="387" customWidth="1"/>
    <col min="12041" max="12041" width="10" style="387" customWidth="1"/>
    <col min="12042" max="12042" width="11.5703125" style="387" customWidth="1"/>
    <col min="12043" max="12043" width="11" style="387" customWidth="1"/>
    <col min="12044" max="12044" width="0" style="387" hidden="1" customWidth="1"/>
    <col min="12045" max="12045" width="11.7109375" style="387" customWidth="1"/>
    <col min="12046" max="12047" width="9.140625" style="387"/>
    <col min="12048" max="12048" width="8.85546875" style="387" customWidth="1"/>
    <col min="12049" max="12049" width="10" style="387" customWidth="1"/>
    <col min="12050" max="12050" width="14.28515625" style="387" customWidth="1"/>
    <col min="12051" max="12288" width="9.140625" style="387"/>
    <col min="12289" max="12289" width="4.7109375" style="387" customWidth="1"/>
    <col min="12290" max="12290" width="18.28515625" style="387" customWidth="1"/>
    <col min="12291" max="12291" width="17.7109375" style="387" customWidth="1"/>
    <col min="12292" max="12292" width="22.5703125" style="387" customWidth="1"/>
    <col min="12293" max="12293" width="13.5703125" style="387" customWidth="1"/>
    <col min="12294" max="12294" width="17.140625" style="387" customWidth="1"/>
    <col min="12295" max="12295" width="13.140625" style="387" customWidth="1"/>
    <col min="12296" max="12296" width="14.28515625" style="387" customWidth="1"/>
    <col min="12297" max="12297" width="10" style="387" customWidth="1"/>
    <col min="12298" max="12298" width="11.5703125" style="387" customWidth="1"/>
    <col min="12299" max="12299" width="11" style="387" customWidth="1"/>
    <col min="12300" max="12300" width="0" style="387" hidden="1" customWidth="1"/>
    <col min="12301" max="12301" width="11.7109375" style="387" customWidth="1"/>
    <col min="12302" max="12303" width="9.140625" style="387"/>
    <col min="12304" max="12304" width="8.85546875" style="387" customWidth="1"/>
    <col min="12305" max="12305" width="10" style="387" customWidth="1"/>
    <col min="12306" max="12306" width="14.28515625" style="387" customWidth="1"/>
    <col min="12307" max="12544" width="9.140625" style="387"/>
    <col min="12545" max="12545" width="4.7109375" style="387" customWidth="1"/>
    <col min="12546" max="12546" width="18.28515625" style="387" customWidth="1"/>
    <col min="12547" max="12547" width="17.7109375" style="387" customWidth="1"/>
    <col min="12548" max="12548" width="22.5703125" style="387" customWidth="1"/>
    <col min="12549" max="12549" width="13.5703125" style="387" customWidth="1"/>
    <col min="12550" max="12550" width="17.140625" style="387" customWidth="1"/>
    <col min="12551" max="12551" width="13.140625" style="387" customWidth="1"/>
    <col min="12552" max="12552" width="14.28515625" style="387" customWidth="1"/>
    <col min="12553" max="12553" width="10" style="387" customWidth="1"/>
    <col min="12554" max="12554" width="11.5703125" style="387" customWidth="1"/>
    <col min="12555" max="12555" width="11" style="387" customWidth="1"/>
    <col min="12556" max="12556" width="0" style="387" hidden="1" customWidth="1"/>
    <col min="12557" max="12557" width="11.7109375" style="387" customWidth="1"/>
    <col min="12558" max="12559" width="9.140625" style="387"/>
    <col min="12560" max="12560" width="8.85546875" style="387" customWidth="1"/>
    <col min="12561" max="12561" width="10" style="387" customWidth="1"/>
    <col min="12562" max="12562" width="14.28515625" style="387" customWidth="1"/>
    <col min="12563" max="12800" width="9.140625" style="387"/>
    <col min="12801" max="12801" width="4.7109375" style="387" customWidth="1"/>
    <col min="12802" max="12802" width="18.28515625" style="387" customWidth="1"/>
    <col min="12803" max="12803" width="17.7109375" style="387" customWidth="1"/>
    <col min="12804" max="12804" width="22.5703125" style="387" customWidth="1"/>
    <col min="12805" max="12805" width="13.5703125" style="387" customWidth="1"/>
    <col min="12806" max="12806" width="17.140625" style="387" customWidth="1"/>
    <col min="12807" max="12807" width="13.140625" style="387" customWidth="1"/>
    <col min="12808" max="12808" width="14.28515625" style="387" customWidth="1"/>
    <col min="12809" max="12809" width="10" style="387" customWidth="1"/>
    <col min="12810" max="12810" width="11.5703125" style="387" customWidth="1"/>
    <col min="12811" max="12811" width="11" style="387" customWidth="1"/>
    <col min="12812" max="12812" width="0" style="387" hidden="1" customWidth="1"/>
    <col min="12813" max="12813" width="11.7109375" style="387" customWidth="1"/>
    <col min="12814" max="12815" width="9.140625" style="387"/>
    <col min="12816" max="12816" width="8.85546875" style="387" customWidth="1"/>
    <col min="12817" max="12817" width="10" style="387" customWidth="1"/>
    <col min="12818" max="12818" width="14.28515625" style="387" customWidth="1"/>
    <col min="12819" max="13056" width="9.140625" style="387"/>
    <col min="13057" max="13057" width="4.7109375" style="387" customWidth="1"/>
    <col min="13058" max="13058" width="18.28515625" style="387" customWidth="1"/>
    <col min="13059" max="13059" width="17.7109375" style="387" customWidth="1"/>
    <col min="13060" max="13060" width="22.5703125" style="387" customWidth="1"/>
    <col min="13061" max="13061" width="13.5703125" style="387" customWidth="1"/>
    <col min="13062" max="13062" width="17.140625" style="387" customWidth="1"/>
    <col min="13063" max="13063" width="13.140625" style="387" customWidth="1"/>
    <col min="13064" max="13064" width="14.28515625" style="387" customWidth="1"/>
    <col min="13065" max="13065" width="10" style="387" customWidth="1"/>
    <col min="13066" max="13066" width="11.5703125" style="387" customWidth="1"/>
    <col min="13067" max="13067" width="11" style="387" customWidth="1"/>
    <col min="13068" max="13068" width="0" style="387" hidden="1" customWidth="1"/>
    <col min="13069" max="13069" width="11.7109375" style="387" customWidth="1"/>
    <col min="13070" max="13071" width="9.140625" style="387"/>
    <col min="13072" max="13072" width="8.85546875" style="387" customWidth="1"/>
    <col min="13073" max="13073" width="10" style="387" customWidth="1"/>
    <col min="13074" max="13074" width="14.28515625" style="387" customWidth="1"/>
    <col min="13075" max="13312" width="9.140625" style="387"/>
    <col min="13313" max="13313" width="4.7109375" style="387" customWidth="1"/>
    <col min="13314" max="13314" width="18.28515625" style="387" customWidth="1"/>
    <col min="13315" max="13315" width="17.7109375" style="387" customWidth="1"/>
    <col min="13316" max="13316" width="22.5703125" style="387" customWidth="1"/>
    <col min="13317" max="13317" width="13.5703125" style="387" customWidth="1"/>
    <col min="13318" max="13318" width="17.140625" style="387" customWidth="1"/>
    <col min="13319" max="13319" width="13.140625" style="387" customWidth="1"/>
    <col min="13320" max="13320" width="14.28515625" style="387" customWidth="1"/>
    <col min="13321" max="13321" width="10" style="387" customWidth="1"/>
    <col min="13322" max="13322" width="11.5703125" style="387" customWidth="1"/>
    <col min="13323" max="13323" width="11" style="387" customWidth="1"/>
    <col min="13324" max="13324" width="0" style="387" hidden="1" customWidth="1"/>
    <col min="13325" max="13325" width="11.7109375" style="387" customWidth="1"/>
    <col min="13326" max="13327" width="9.140625" style="387"/>
    <col min="13328" max="13328" width="8.85546875" style="387" customWidth="1"/>
    <col min="13329" max="13329" width="10" style="387" customWidth="1"/>
    <col min="13330" max="13330" width="14.28515625" style="387" customWidth="1"/>
    <col min="13331" max="13568" width="9.140625" style="387"/>
    <col min="13569" max="13569" width="4.7109375" style="387" customWidth="1"/>
    <col min="13570" max="13570" width="18.28515625" style="387" customWidth="1"/>
    <col min="13571" max="13571" width="17.7109375" style="387" customWidth="1"/>
    <col min="13572" max="13572" width="22.5703125" style="387" customWidth="1"/>
    <col min="13573" max="13573" width="13.5703125" style="387" customWidth="1"/>
    <col min="13574" max="13574" width="17.140625" style="387" customWidth="1"/>
    <col min="13575" max="13575" width="13.140625" style="387" customWidth="1"/>
    <col min="13576" max="13576" width="14.28515625" style="387" customWidth="1"/>
    <col min="13577" max="13577" width="10" style="387" customWidth="1"/>
    <col min="13578" max="13578" width="11.5703125" style="387" customWidth="1"/>
    <col min="13579" max="13579" width="11" style="387" customWidth="1"/>
    <col min="13580" max="13580" width="0" style="387" hidden="1" customWidth="1"/>
    <col min="13581" max="13581" width="11.7109375" style="387" customWidth="1"/>
    <col min="13582" max="13583" width="9.140625" style="387"/>
    <col min="13584" max="13584" width="8.85546875" style="387" customWidth="1"/>
    <col min="13585" max="13585" width="10" style="387" customWidth="1"/>
    <col min="13586" max="13586" width="14.28515625" style="387" customWidth="1"/>
    <col min="13587" max="13824" width="9.140625" style="387"/>
    <col min="13825" max="13825" width="4.7109375" style="387" customWidth="1"/>
    <col min="13826" max="13826" width="18.28515625" style="387" customWidth="1"/>
    <col min="13827" max="13827" width="17.7109375" style="387" customWidth="1"/>
    <col min="13828" max="13828" width="22.5703125" style="387" customWidth="1"/>
    <col min="13829" max="13829" width="13.5703125" style="387" customWidth="1"/>
    <col min="13830" max="13830" width="17.140625" style="387" customWidth="1"/>
    <col min="13831" max="13831" width="13.140625" style="387" customWidth="1"/>
    <col min="13832" max="13832" width="14.28515625" style="387" customWidth="1"/>
    <col min="13833" max="13833" width="10" style="387" customWidth="1"/>
    <col min="13834" max="13834" width="11.5703125" style="387" customWidth="1"/>
    <col min="13835" max="13835" width="11" style="387" customWidth="1"/>
    <col min="13836" max="13836" width="0" style="387" hidden="1" customWidth="1"/>
    <col min="13837" max="13837" width="11.7109375" style="387" customWidth="1"/>
    <col min="13838" max="13839" width="9.140625" style="387"/>
    <col min="13840" max="13840" width="8.85546875" style="387" customWidth="1"/>
    <col min="13841" max="13841" width="10" style="387" customWidth="1"/>
    <col min="13842" max="13842" width="14.28515625" style="387" customWidth="1"/>
    <col min="13843" max="14080" width="9.140625" style="387"/>
    <col min="14081" max="14081" width="4.7109375" style="387" customWidth="1"/>
    <col min="14082" max="14082" width="18.28515625" style="387" customWidth="1"/>
    <col min="14083" max="14083" width="17.7109375" style="387" customWidth="1"/>
    <col min="14084" max="14084" width="22.5703125" style="387" customWidth="1"/>
    <col min="14085" max="14085" width="13.5703125" style="387" customWidth="1"/>
    <col min="14086" max="14086" width="17.140625" style="387" customWidth="1"/>
    <col min="14087" max="14087" width="13.140625" style="387" customWidth="1"/>
    <col min="14088" max="14088" width="14.28515625" style="387" customWidth="1"/>
    <col min="14089" max="14089" width="10" style="387" customWidth="1"/>
    <col min="14090" max="14090" width="11.5703125" style="387" customWidth="1"/>
    <col min="14091" max="14091" width="11" style="387" customWidth="1"/>
    <col min="14092" max="14092" width="0" style="387" hidden="1" customWidth="1"/>
    <col min="14093" max="14093" width="11.7109375" style="387" customWidth="1"/>
    <col min="14094" max="14095" width="9.140625" style="387"/>
    <col min="14096" max="14096" width="8.85546875" style="387" customWidth="1"/>
    <col min="14097" max="14097" width="10" style="387" customWidth="1"/>
    <col min="14098" max="14098" width="14.28515625" style="387" customWidth="1"/>
    <col min="14099" max="14336" width="9.140625" style="387"/>
    <col min="14337" max="14337" width="4.7109375" style="387" customWidth="1"/>
    <col min="14338" max="14338" width="18.28515625" style="387" customWidth="1"/>
    <col min="14339" max="14339" width="17.7109375" style="387" customWidth="1"/>
    <col min="14340" max="14340" width="22.5703125" style="387" customWidth="1"/>
    <col min="14341" max="14341" width="13.5703125" style="387" customWidth="1"/>
    <col min="14342" max="14342" width="17.140625" style="387" customWidth="1"/>
    <col min="14343" max="14343" width="13.140625" style="387" customWidth="1"/>
    <col min="14344" max="14344" width="14.28515625" style="387" customWidth="1"/>
    <col min="14345" max="14345" width="10" style="387" customWidth="1"/>
    <col min="14346" max="14346" width="11.5703125" style="387" customWidth="1"/>
    <col min="14347" max="14347" width="11" style="387" customWidth="1"/>
    <col min="14348" max="14348" width="0" style="387" hidden="1" customWidth="1"/>
    <col min="14349" max="14349" width="11.7109375" style="387" customWidth="1"/>
    <col min="14350" max="14351" width="9.140625" style="387"/>
    <col min="14352" max="14352" width="8.85546875" style="387" customWidth="1"/>
    <col min="14353" max="14353" width="10" style="387" customWidth="1"/>
    <col min="14354" max="14354" width="14.28515625" style="387" customWidth="1"/>
    <col min="14355" max="14592" width="9.140625" style="387"/>
    <col min="14593" max="14593" width="4.7109375" style="387" customWidth="1"/>
    <col min="14594" max="14594" width="18.28515625" style="387" customWidth="1"/>
    <col min="14595" max="14595" width="17.7109375" style="387" customWidth="1"/>
    <col min="14596" max="14596" width="22.5703125" style="387" customWidth="1"/>
    <col min="14597" max="14597" width="13.5703125" style="387" customWidth="1"/>
    <col min="14598" max="14598" width="17.140625" style="387" customWidth="1"/>
    <col min="14599" max="14599" width="13.140625" style="387" customWidth="1"/>
    <col min="14600" max="14600" width="14.28515625" style="387" customWidth="1"/>
    <col min="14601" max="14601" width="10" style="387" customWidth="1"/>
    <col min="14602" max="14602" width="11.5703125" style="387" customWidth="1"/>
    <col min="14603" max="14603" width="11" style="387" customWidth="1"/>
    <col min="14604" max="14604" width="0" style="387" hidden="1" customWidth="1"/>
    <col min="14605" max="14605" width="11.7109375" style="387" customWidth="1"/>
    <col min="14606" max="14607" width="9.140625" style="387"/>
    <col min="14608" max="14608" width="8.85546875" style="387" customWidth="1"/>
    <col min="14609" max="14609" width="10" style="387" customWidth="1"/>
    <col min="14610" max="14610" width="14.28515625" style="387" customWidth="1"/>
    <col min="14611" max="14848" width="9.140625" style="387"/>
    <col min="14849" max="14849" width="4.7109375" style="387" customWidth="1"/>
    <col min="14850" max="14850" width="18.28515625" style="387" customWidth="1"/>
    <col min="14851" max="14851" width="17.7109375" style="387" customWidth="1"/>
    <col min="14852" max="14852" width="22.5703125" style="387" customWidth="1"/>
    <col min="14853" max="14853" width="13.5703125" style="387" customWidth="1"/>
    <col min="14854" max="14854" width="17.140625" style="387" customWidth="1"/>
    <col min="14855" max="14855" width="13.140625" style="387" customWidth="1"/>
    <col min="14856" max="14856" width="14.28515625" style="387" customWidth="1"/>
    <col min="14857" max="14857" width="10" style="387" customWidth="1"/>
    <col min="14858" max="14858" width="11.5703125" style="387" customWidth="1"/>
    <col min="14859" max="14859" width="11" style="387" customWidth="1"/>
    <col min="14860" max="14860" width="0" style="387" hidden="1" customWidth="1"/>
    <col min="14861" max="14861" width="11.7109375" style="387" customWidth="1"/>
    <col min="14862" max="14863" width="9.140625" style="387"/>
    <col min="14864" max="14864" width="8.85546875" style="387" customWidth="1"/>
    <col min="14865" max="14865" width="10" style="387" customWidth="1"/>
    <col min="14866" max="14866" width="14.28515625" style="387" customWidth="1"/>
    <col min="14867" max="15104" width="9.140625" style="387"/>
    <col min="15105" max="15105" width="4.7109375" style="387" customWidth="1"/>
    <col min="15106" max="15106" width="18.28515625" style="387" customWidth="1"/>
    <col min="15107" max="15107" width="17.7109375" style="387" customWidth="1"/>
    <col min="15108" max="15108" width="22.5703125" style="387" customWidth="1"/>
    <col min="15109" max="15109" width="13.5703125" style="387" customWidth="1"/>
    <col min="15110" max="15110" width="17.140625" style="387" customWidth="1"/>
    <col min="15111" max="15111" width="13.140625" style="387" customWidth="1"/>
    <col min="15112" max="15112" width="14.28515625" style="387" customWidth="1"/>
    <col min="15113" max="15113" width="10" style="387" customWidth="1"/>
    <col min="15114" max="15114" width="11.5703125" style="387" customWidth="1"/>
    <col min="15115" max="15115" width="11" style="387" customWidth="1"/>
    <col min="15116" max="15116" width="0" style="387" hidden="1" customWidth="1"/>
    <col min="15117" max="15117" width="11.7109375" style="387" customWidth="1"/>
    <col min="15118" max="15119" width="9.140625" style="387"/>
    <col min="15120" max="15120" width="8.85546875" style="387" customWidth="1"/>
    <col min="15121" max="15121" width="10" style="387" customWidth="1"/>
    <col min="15122" max="15122" width="14.28515625" style="387" customWidth="1"/>
    <col min="15123" max="15360" width="9.140625" style="387"/>
    <col min="15361" max="15361" width="4.7109375" style="387" customWidth="1"/>
    <col min="15362" max="15362" width="18.28515625" style="387" customWidth="1"/>
    <col min="15363" max="15363" width="17.7109375" style="387" customWidth="1"/>
    <col min="15364" max="15364" width="22.5703125" style="387" customWidth="1"/>
    <col min="15365" max="15365" width="13.5703125" style="387" customWidth="1"/>
    <col min="15366" max="15366" width="17.140625" style="387" customWidth="1"/>
    <col min="15367" max="15367" width="13.140625" style="387" customWidth="1"/>
    <col min="15368" max="15368" width="14.28515625" style="387" customWidth="1"/>
    <col min="15369" max="15369" width="10" style="387" customWidth="1"/>
    <col min="15370" max="15370" width="11.5703125" style="387" customWidth="1"/>
    <col min="15371" max="15371" width="11" style="387" customWidth="1"/>
    <col min="15372" max="15372" width="0" style="387" hidden="1" customWidth="1"/>
    <col min="15373" max="15373" width="11.7109375" style="387" customWidth="1"/>
    <col min="15374" max="15375" width="9.140625" style="387"/>
    <col min="15376" max="15376" width="8.85546875" style="387" customWidth="1"/>
    <col min="15377" max="15377" width="10" style="387" customWidth="1"/>
    <col min="15378" max="15378" width="14.28515625" style="387" customWidth="1"/>
    <col min="15379" max="15616" width="9.140625" style="387"/>
    <col min="15617" max="15617" width="4.7109375" style="387" customWidth="1"/>
    <col min="15618" max="15618" width="18.28515625" style="387" customWidth="1"/>
    <col min="15619" max="15619" width="17.7109375" style="387" customWidth="1"/>
    <col min="15620" max="15620" width="22.5703125" style="387" customWidth="1"/>
    <col min="15621" max="15621" width="13.5703125" style="387" customWidth="1"/>
    <col min="15622" max="15622" width="17.140625" style="387" customWidth="1"/>
    <col min="15623" max="15623" width="13.140625" style="387" customWidth="1"/>
    <col min="15624" max="15624" width="14.28515625" style="387" customWidth="1"/>
    <col min="15625" max="15625" width="10" style="387" customWidth="1"/>
    <col min="15626" max="15626" width="11.5703125" style="387" customWidth="1"/>
    <col min="15627" max="15627" width="11" style="387" customWidth="1"/>
    <col min="15628" max="15628" width="0" style="387" hidden="1" customWidth="1"/>
    <col min="15629" max="15629" width="11.7109375" style="387" customWidth="1"/>
    <col min="15630" max="15631" width="9.140625" style="387"/>
    <col min="15632" max="15632" width="8.85546875" style="387" customWidth="1"/>
    <col min="15633" max="15633" width="10" style="387" customWidth="1"/>
    <col min="15634" max="15634" width="14.28515625" style="387" customWidth="1"/>
    <col min="15635" max="15872" width="9.140625" style="387"/>
    <col min="15873" max="15873" width="4.7109375" style="387" customWidth="1"/>
    <col min="15874" max="15874" width="18.28515625" style="387" customWidth="1"/>
    <col min="15875" max="15875" width="17.7109375" style="387" customWidth="1"/>
    <col min="15876" max="15876" width="22.5703125" style="387" customWidth="1"/>
    <col min="15877" max="15877" width="13.5703125" style="387" customWidth="1"/>
    <col min="15878" max="15878" width="17.140625" style="387" customWidth="1"/>
    <col min="15879" max="15879" width="13.140625" style="387" customWidth="1"/>
    <col min="15880" max="15880" width="14.28515625" style="387" customWidth="1"/>
    <col min="15881" max="15881" width="10" style="387" customWidth="1"/>
    <col min="15882" max="15882" width="11.5703125" style="387" customWidth="1"/>
    <col min="15883" max="15883" width="11" style="387" customWidth="1"/>
    <col min="15884" max="15884" width="0" style="387" hidden="1" customWidth="1"/>
    <col min="15885" max="15885" width="11.7109375" style="387" customWidth="1"/>
    <col min="15886" max="15887" width="9.140625" style="387"/>
    <col min="15888" max="15888" width="8.85546875" style="387" customWidth="1"/>
    <col min="15889" max="15889" width="10" style="387" customWidth="1"/>
    <col min="15890" max="15890" width="14.28515625" style="387" customWidth="1"/>
    <col min="15891" max="16128" width="9.140625" style="387"/>
    <col min="16129" max="16129" width="4.7109375" style="387" customWidth="1"/>
    <col min="16130" max="16130" width="18.28515625" style="387" customWidth="1"/>
    <col min="16131" max="16131" width="17.7109375" style="387" customWidth="1"/>
    <col min="16132" max="16132" width="22.5703125" style="387" customWidth="1"/>
    <col min="16133" max="16133" width="13.5703125" style="387" customWidth="1"/>
    <col min="16134" max="16134" width="17.140625" style="387" customWidth="1"/>
    <col min="16135" max="16135" width="13.140625" style="387" customWidth="1"/>
    <col min="16136" max="16136" width="14.28515625" style="387" customWidth="1"/>
    <col min="16137" max="16137" width="10" style="387" customWidth="1"/>
    <col min="16138" max="16138" width="11.5703125" style="387" customWidth="1"/>
    <col min="16139" max="16139" width="11" style="387" customWidth="1"/>
    <col min="16140" max="16140" width="0" style="387" hidden="1" customWidth="1"/>
    <col min="16141" max="16141" width="11.7109375" style="387" customWidth="1"/>
    <col min="16142" max="16143" width="9.140625" style="387"/>
    <col min="16144" max="16144" width="8.85546875" style="387" customWidth="1"/>
    <col min="16145" max="16145" width="10" style="387" customWidth="1"/>
    <col min="16146" max="16146" width="14.28515625" style="387" customWidth="1"/>
    <col min="16147" max="16384" width="9.140625" style="387"/>
  </cols>
  <sheetData>
    <row r="1" spans="1:36" ht="13.5" customHeight="1" thickBot="1" x14ac:dyDescent="0.25">
      <c r="A1" s="393" t="s">
        <v>647</v>
      </c>
      <c r="B1" s="394"/>
      <c r="C1" s="394"/>
      <c r="D1" s="394"/>
      <c r="E1" s="394"/>
      <c r="AF1" s="388" t="s">
        <v>486</v>
      </c>
      <c r="AG1" s="389"/>
      <c r="AH1" s="390"/>
      <c r="AI1" s="391" t="s">
        <v>487</v>
      </c>
      <c r="AJ1" s="392"/>
    </row>
    <row r="2" spans="1:36" ht="24" customHeight="1" thickBot="1" x14ac:dyDescent="0.25">
      <c r="A2" s="393"/>
      <c r="B2" s="394"/>
      <c r="C2" s="394"/>
      <c r="D2" s="394"/>
      <c r="E2" s="394"/>
      <c r="K2" s="447" t="s">
        <v>648</v>
      </c>
      <c r="L2" s="448"/>
      <c r="M2" s="448">
        <v>10000</v>
      </c>
      <c r="N2" s="449" t="s">
        <v>649</v>
      </c>
      <c r="AF2" s="398"/>
      <c r="AG2" s="399"/>
      <c r="AH2" s="390"/>
      <c r="AI2" s="400"/>
      <c r="AJ2" s="401"/>
    </row>
    <row r="3" spans="1:36" ht="23.25" customHeight="1" x14ac:dyDescent="0.2">
      <c r="A3" s="393"/>
      <c r="B3" s="394"/>
      <c r="C3" s="394"/>
      <c r="D3" s="394"/>
      <c r="E3" s="394"/>
      <c r="K3" s="450" t="s">
        <v>650</v>
      </c>
      <c r="L3" s="451"/>
      <c r="M3" s="451">
        <v>30</v>
      </c>
      <c r="N3" s="452" t="s">
        <v>651</v>
      </c>
      <c r="AF3" s="398"/>
      <c r="AG3" s="399"/>
      <c r="AH3" s="390"/>
      <c r="AI3" s="400"/>
      <c r="AJ3" s="401"/>
    </row>
    <row r="4" spans="1:36" ht="22.5" customHeight="1" x14ac:dyDescent="0.2">
      <c r="A4" s="393" t="str">
        <f>[5]Identificar!A4</f>
        <v>UrbanScore</v>
      </c>
      <c r="B4" s="394"/>
      <c r="C4" s="394"/>
      <c r="D4" s="394"/>
      <c r="E4" s="394"/>
      <c r="AF4" s="398"/>
      <c r="AG4" s="399"/>
      <c r="AH4" s="390"/>
      <c r="AI4" s="400"/>
      <c r="AJ4" s="401"/>
    </row>
    <row r="5" spans="1:36" ht="26.25" thickBot="1" x14ac:dyDescent="0.25">
      <c r="A5" s="403"/>
      <c r="B5" s="404"/>
      <c r="C5" s="404"/>
      <c r="D5" s="404"/>
      <c r="E5" s="404"/>
      <c r="I5" s="387"/>
      <c r="AF5" s="408" t="s">
        <v>488</v>
      </c>
      <c r="AG5" s="409">
        <v>1</v>
      </c>
      <c r="AH5" s="390"/>
      <c r="AI5" s="408" t="s">
        <v>489</v>
      </c>
      <c r="AJ5" s="409">
        <v>1</v>
      </c>
    </row>
    <row r="6" spans="1:36" ht="26.25" thickBot="1" x14ac:dyDescent="0.25">
      <c r="A6" s="410" t="s">
        <v>412</v>
      </c>
      <c r="B6" s="412" t="s">
        <v>491</v>
      </c>
      <c r="C6" s="413"/>
      <c r="D6" s="414"/>
      <c r="E6" s="415" t="s">
        <v>492</v>
      </c>
      <c r="F6" s="453" t="s">
        <v>652</v>
      </c>
      <c r="G6" s="454" t="s">
        <v>653</v>
      </c>
      <c r="H6" s="455"/>
      <c r="I6" s="455"/>
      <c r="J6" s="456"/>
      <c r="K6" s="419" t="s">
        <v>654</v>
      </c>
      <c r="L6" s="418"/>
      <c r="M6" s="419" t="s">
        <v>655</v>
      </c>
      <c r="N6" s="419" t="s">
        <v>656</v>
      </c>
      <c r="AF6" s="420" t="s">
        <v>497</v>
      </c>
      <c r="AG6" s="421">
        <v>2</v>
      </c>
      <c r="AH6" s="390"/>
      <c r="AI6" s="420" t="s">
        <v>498</v>
      </c>
      <c r="AJ6" s="421">
        <v>2</v>
      </c>
    </row>
    <row r="7" spans="1:36" s="431" customFormat="1" ht="34.5" thickBot="1" x14ac:dyDescent="0.25">
      <c r="A7" s="422"/>
      <c r="B7" s="424" t="s">
        <v>501</v>
      </c>
      <c r="C7" s="424" t="s">
        <v>502</v>
      </c>
      <c r="D7" s="425" t="s">
        <v>657</v>
      </c>
      <c r="E7" s="426"/>
      <c r="F7" s="457"/>
      <c r="G7" s="458" t="s">
        <v>658</v>
      </c>
      <c r="H7" s="459" t="s">
        <v>659</v>
      </c>
      <c r="I7" s="459" t="s">
        <v>660</v>
      </c>
      <c r="J7" s="460" t="s">
        <v>661</v>
      </c>
      <c r="K7" s="430"/>
      <c r="L7" s="429" t="s">
        <v>504</v>
      </c>
      <c r="M7" s="461"/>
      <c r="N7" s="430"/>
      <c r="AF7" s="420" t="s">
        <v>505</v>
      </c>
      <c r="AG7" s="421">
        <v>3</v>
      </c>
      <c r="AH7" s="390"/>
      <c r="AI7" s="420" t="s">
        <v>506</v>
      </c>
      <c r="AJ7" s="421">
        <v>3</v>
      </c>
    </row>
    <row r="8" spans="1:36" ht="33.75" x14ac:dyDescent="0.2">
      <c r="A8" s="432" t="str">
        <f>IF(Identificar!A8&lt;&gt;"",Identificar!A8,"")</f>
        <v>R01</v>
      </c>
      <c r="B8" s="432" t="str">
        <f>IF(Identificar!D8&lt;&gt;"",Identificar!D8,"")</f>
        <v>Como resultado de falha na API externa</v>
      </c>
      <c r="C8" s="432" t="str">
        <f>IF(Identificar!E8&lt;&gt;"",Identificar!E8,"")</f>
        <v>Pode ocorrer queda na comunicação do sistema</v>
      </c>
      <c r="D8" s="432" t="str">
        <f>IF(Identificar!F8&lt;&gt;"",Identificar!F8,"")</f>
        <v>Algumas funções podem parar de funcionar</v>
      </c>
      <c r="E8" s="432" t="str">
        <f>IF(Identificar!G8&lt;&gt;"",Identificar!G8,"")</f>
        <v>Desenvolvedor Backend</v>
      </c>
      <c r="F8" s="462" t="s">
        <v>662</v>
      </c>
      <c r="G8" s="463" t="s">
        <v>663</v>
      </c>
      <c r="H8" s="464" t="s">
        <v>664</v>
      </c>
      <c r="I8" s="465">
        <f>IF(G8&lt;&gt;"",IF(H8&lt;&gt;"",RIGHT(G8,4)*RIGHT(H8,4),""),"")</f>
        <v>3.08</v>
      </c>
      <c r="J8" s="466" t="str">
        <f>IF(I8&lt;&gt;"",VLOOKUP(I8,'Sensibilidade ao Risco'!$E$2:$F$30,2,FALSE),"")</f>
        <v>Alta - 0,40</v>
      </c>
      <c r="K8" s="433">
        <f>IF(F8&lt;&gt;"",IF(J8&lt;&gt;"",(RIGHT(J8,3))*(RIGHT(F8,3)),""),"")</f>
        <v>0.16000000000000003</v>
      </c>
      <c r="L8" s="467" t="s">
        <v>517</v>
      </c>
      <c r="M8" s="468">
        <f>ROUNDUP(Quantificar!G8/Qualificar!$M$2,2)</f>
        <v>1</v>
      </c>
      <c r="N8" s="468" t="e">
        <f>ROUNDUP([5]Quantificar!H8/Qualificar!$M$3,2)</f>
        <v>#VALUE!</v>
      </c>
      <c r="AF8" s="441" t="s">
        <v>518</v>
      </c>
      <c r="AG8" s="442">
        <v>4</v>
      </c>
      <c r="AH8" s="443"/>
      <c r="AI8" s="441" t="s">
        <v>519</v>
      </c>
      <c r="AJ8" s="442">
        <v>4</v>
      </c>
    </row>
    <row r="9" spans="1:36" ht="45.75" customHeight="1" thickBot="1" x14ac:dyDescent="0.25">
      <c r="A9" s="432" t="str">
        <f>IF(Identificar!A9&lt;&gt;"",Identificar!A9,"")</f>
        <v>R02</v>
      </c>
      <c r="B9" s="432" t="str">
        <f>IF([5]Identificar!D9&lt;&gt;"",[5]Identificar!D9,"")</f>
        <v>Como resultado de queda no servidor</v>
      </c>
      <c r="C9" s="432" t="str">
        <f>IF([5]Identificar!E9&lt;&gt;"",[5]Identificar!E9,"")</f>
        <v>Pode ocorrer sistema fora do ar</v>
      </c>
      <c r="D9" s="432" t="str">
        <f>IF([5]Identificar!F9&lt;&gt;"",[5]Identificar!F9,"")</f>
        <v>Usuários não conseguirão acessar a plataforma</v>
      </c>
      <c r="E9" s="432" t="str">
        <f>IF([5]Identificar!G9&lt;&gt;"",[5]Identificar!G9,"")</f>
        <v>DevOps / Infraestrutura</v>
      </c>
      <c r="F9" s="462" t="s">
        <v>662</v>
      </c>
      <c r="G9" s="463" t="s">
        <v>663</v>
      </c>
      <c r="H9" s="464" t="s">
        <v>665</v>
      </c>
      <c r="I9" s="465">
        <f t="shared" ref="I9:I22" si="0">IF(G9&lt;&gt;"",IF(H9&lt;&gt;"",RIGHT(G9,4)*RIGHT(H9,4),""),"")</f>
        <v>3.36</v>
      </c>
      <c r="J9" s="466" t="s">
        <v>748</v>
      </c>
      <c r="K9" s="433">
        <f t="shared" ref="K9:K22" si="1">IF(F9&lt;&gt;"",IF(J9&lt;&gt;"",(RIGHT(J9,3))*(RIGHT(F9,3)),""),"")</f>
        <v>0.32000000000000006</v>
      </c>
      <c r="L9" s="433"/>
      <c r="M9" s="468">
        <f>ROUNDUP([5]Quantificar!G9/Qualificar!$M$2,2)</f>
        <v>1.2</v>
      </c>
      <c r="N9" s="468" t="e">
        <f>ROUNDUP([5]Quantificar!H9/Qualificar!$M$3,2)</f>
        <v>#VALUE!</v>
      </c>
      <c r="AF9" s="444"/>
      <c r="AG9" s="445"/>
      <c r="AH9" s="443"/>
      <c r="AI9" s="441"/>
      <c r="AJ9" s="442"/>
    </row>
    <row r="10" spans="1:36" ht="34.5" customHeight="1" thickBot="1" x14ac:dyDescent="0.25">
      <c r="A10" s="432" t="str">
        <f>IF(Identificar!A10&lt;&gt;"",Identificar!A10,"")</f>
        <v>R03</v>
      </c>
      <c r="B10" s="432" t="str">
        <f>IF([5]Identificar!D10&lt;&gt;"",[5]Identificar!D10,"")</f>
        <v>Como resultado de erro no desenvolvimento</v>
      </c>
      <c r="C10" s="432" t="str">
        <f>IF([5]Identificar!E10&lt;&gt;"",[5]Identificar!E10,"")</f>
        <v>Pode ocorrer falha nas funcionalidades</v>
      </c>
      <c r="D10" s="432" t="str">
        <f>IF([5]Identificar!F10&lt;&gt;"",[5]Identificar!F10,"")</f>
        <v>Usuário pode ter dificuldade para usar o sistema</v>
      </c>
      <c r="E10" s="432" t="str">
        <f>IF([5]Identificar!G10&lt;&gt;"",[5]Identificar!G10,"")</f>
        <v>Desenvolvedor Web</v>
      </c>
      <c r="F10" s="462" t="s">
        <v>666</v>
      </c>
      <c r="G10" s="463" t="s">
        <v>667</v>
      </c>
      <c r="H10" s="464" t="s">
        <v>668</v>
      </c>
      <c r="I10" s="465">
        <f t="shared" si="0"/>
        <v>2.52</v>
      </c>
      <c r="J10" s="466" t="s">
        <v>743</v>
      </c>
      <c r="K10" s="433">
        <f t="shared" si="1"/>
        <v>4.0000000000000008E-2</v>
      </c>
      <c r="L10" s="433"/>
      <c r="M10" s="468">
        <f>ROUNDUP([5]Quantificar!G10/Qualificar!$M$2,2)</f>
        <v>0.8</v>
      </c>
      <c r="N10" s="468" t="e">
        <f>ROUNDUP([5]Quantificar!H10/Qualificar!$M$3,2)</f>
        <v>#VALUE!</v>
      </c>
      <c r="AF10" s="444"/>
      <c r="AG10" s="445"/>
      <c r="AH10" s="443"/>
      <c r="AI10" s="441"/>
      <c r="AJ10" s="442"/>
    </row>
    <row r="11" spans="1:36" ht="45.75" customHeight="1" thickBot="1" x14ac:dyDescent="0.25">
      <c r="A11" s="432" t="str">
        <f>IF(Identificar!A11&lt;&gt;"",Identificar!A11,"")</f>
        <v>R04</v>
      </c>
      <c r="B11" s="432" t="str">
        <f>IF([5]Identificar!D11&lt;&gt;"",[5]Identificar!D11,"")</f>
        <v>Como resultado de backup não realizado corretamente</v>
      </c>
      <c r="C11" s="432" t="str">
        <f>IF([5]Identificar!E11&lt;&gt;"",[5]Identificar!E11,"")</f>
        <v>Pode ocorrer perda de dados importantes</v>
      </c>
      <c r="D11" s="432" t="str">
        <f>IF([5]Identificar!F11&lt;&gt;"",[5]Identificar!F11,"")</f>
        <v>O projeto pode precisar refazer informações</v>
      </c>
      <c r="E11" s="432" t="str">
        <f>IF([5]Identificar!G11&lt;&gt;"",[5]Identificar!G11,"")</f>
        <v>DevOps / Infraestrutura</v>
      </c>
      <c r="F11" s="462" t="s">
        <v>669</v>
      </c>
      <c r="G11" s="463" t="s">
        <v>667</v>
      </c>
      <c r="H11" s="464" t="s">
        <v>670</v>
      </c>
      <c r="I11" s="465">
        <f t="shared" si="0"/>
        <v>2.4599999999999995</v>
      </c>
      <c r="J11" s="466" t="s">
        <v>743</v>
      </c>
      <c r="K11" s="433">
        <f t="shared" si="1"/>
        <v>2.0000000000000004E-2</v>
      </c>
      <c r="L11" s="433"/>
      <c r="M11" s="468">
        <f>ROUNDUP([5]Quantificar!G11/Qualificar!$M$2,2)</f>
        <v>1.5</v>
      </c>
      <c r="N11" s="468" t="e">
        <f>ROUNDUP([5]Quantificar!H11/Qualificar!$M$3,2)</f>
        <v>#VALUE!</v>
      </c>
      <c r="AF11" s="444"/>
      <c r="AG11" s="445"/>
      <c r="AH11" s="443"/>
      <c r="AI11" s="441"/>
      <c r="AJ11" s="442"/>
    </row>
    <row r="12" spans="1:36" ht="68.25" customHeight="1" thickBot="1" x14ac:dyDescent="0.25">
      <c r="A12" s="432" t="str">
        <f>IF(Identificar!A12&lt;&gt;"",Identificar!A12,"")</f>
        <v>R05</v>
      </c>
      <c r="B12" s="432" t="str">
        <f>IF([5]Identificar!D12&lt;&gt;"",[5]Identificar!D12,"")</f>
        <v>Como resultado de exclusão ou corrupção de arquivos</v>
      </c>
      <c r="C12" s="432" t="str">
        <f>IF([5]Identificar!E12&lt;&gt;"",[5]Identificar!E12,"")</f>
        <v>Pode ocorrer perda de documentos do projeto</v>
      </c>
      <c r="D12" s="432" t="str">
        <f>IF([5]Identificar!F12&lt;&gt;"",[5]Identificar!F12,"")</f>
        <v>A equipe pode ter retrabalho</v>
      </c>
      <c r="E12" s="432" t="str">
        <f>IF([5]Identificar!G12&lt;&gt;"",[5]Identificar!G12,"")</f>
        <v>Gerente do Projeto</v>
      </c>
      <c r="F12" s="462" t="s">
        <v>669</v>
      </c>
      <c r="G12" s="463" t="s">
        <v>667</v>
      </c>
      <c r="H12" s="464" t="s">
        <v>668</v>
      </c>
      <c r="I12" s="465">
        <f t="shared" si="0"/>
        <v>2.52</v>
      </c>
      <c r="J12" s="466" t="s">
        <v>743</v>
      </c>
      <c r="K12" s="433">
        <f>IF(F12&lt;&gt;"",IF(J12&lt;&gt;"",(RIGHT(J12,3))*(RIGHT(F12,3)),""),"")</f>
        <v>2.0000000000000004E-2</v>
      </c>
      <c r="L12" s="433"/>
      <c r="M12" s="468">
        <f>ROUNDUP([5]Quantificar!G12/Qualificar!$M$2,2)</f>
        <v>1</v>
      </c>
      <c r="N12" s="468" t="e">
        <f>ROUNDUP([5]Quantificar!H12/Qualificar!$M$3,2)</f>
        <v>#VALUE!</v>
      </c>
      <c r="AF12" s="444"/>
      <c r="AG12" s="445"/>
      <c r="AH12" s="443"/>
      <c r="AI12" s="441"/>
      <c r="AJ12" s="442"/>
    </row>
    <row r="13" spans="1:36" ht="45.75" customHeight="1" thickBot="1" x14ac:dyDescent="0.25">
      <c r="A13" s="432" t="str">
        <f>IF(Identificar!A13&lt;&gt;"",Identificar!A13,"")</f>
        <v>R06</v>
      </c>
      <c r="B13" s="432" t="str">
        <f>IF([5]Identificar!D13&lt;&gt;"",[5]Identificar!D13,"")</f>
        <v>Como resultado de falha na conexão com o banco</v>
      </c>
      <c r="C13" s="432" t="str">
        <f>IF([5]Identificar!E13&lt;&gt;"",[5]Identificar!E13,"")</f>
        <v>Pode ocorrer lentidão ou erro nas consultas</v>
      </c>
      <c r="D13" s="432" t="str">
        <f>IF([5]Identificar!F13&lt;&gt;"",[5]Identificar!F13,"")</f>
        <v>Os dashboards podem não carregar corretamente</v>
      </c>
      <c r="E13" s="432" t="str">
        <f>IF([5]Identificar!G13&lt;&gt;"",[5]Identificar!G13,"")</f>
        <v>DBA / Banco de Dados</v>
      </c>
      <c r="F13" s="462" t="s">
        <v>666</v>
      </c>
      <c r="G13" s="463" t="s">
        <v>663</v>
      </c>
      <c r="H13" s="464" t="s">
        <v>664</v>
      </c>
      <c r="I13" s="465">
        <f t="shared" si="0"/>
        <v>3.08</v>
      </c>
      <c r="J13" s="466" t="s">
        <v>745</v>
      </c>
      <c r="K13" s="433">
        <f t="shared" si="1"/>
        <v>8.0000000000000016E-2</v>
      </c>
      <c r="L13" s="433"/>
      <c r="M13" s="468">
        <f>ROUNDUP([5]Quantificar!G13/Qualificar!$M$2,2)</f>
        <v>2</v>
      </c>
      <c r="N13" s="468" t="e">
        <f>ROUNDUP([5]Quantificar!H13/Qualificar!$M$3,2)</f>
        <v>#VALUE!</v>
      </c>
      <c r="AF13" s="444"/>
      <c r="AG13" s="445"/>
      <c r="AH13" s="443"/>
      <c r="AI13" s="441"/>
      <c r="AJ13" s="442"/>
    </row>
    <row r="14" spans="1:36" ht="45.75" customHeight="1" thickBot="1" x14ac:dyDescent="0.25">
      <c r="A14" s="432" t="str">
        <f>IF(Identificar!A14&lt;&gt;"",Identificar!A14,"")</f>
        <v>R07</v>
      </c>
      <c r="B14" s="432" t="str">
        <f>IF([5]Identificar!D14&lt;&gt;"",[5]Identificar!D14,"")</f>
        <v>Como resultado do uso de hospedagem de baixo custo</v>
      </c>
      <c r="C14" s="432" t="str">
        <f>IF([5]Identificar!E14&lt;&gt;"",[5]Identificar!E14,"")</f>
        <v>Pode ocorrer falta de recursos no servidor</v>
      </c>
      <c r="D14" s="432" t="str">
        <f>IF([5]Identificar!F14&lt;&gt;"",[5]Identificar!F14,"")</f>
        <v>O sistema pode ficar lento</v>
      </c>
      <c r="E14" s="432" t="str">
        <f>IF([5]Identificar!G14&lt;&gt;"",[5]Identificar!G14,"")</f>
        <v>DevOps / Infraestrutura</v>
      </c>
      <c r="F14" s="462" t="s">
        <v>662</v>
      </c>
      <c r="G14" s="463" t="s">
        <v>663</v>
      </c>
      <c r="H14" s="464" t="s">
        <v>665</v>
      </c>
      <c r="I14" s="465">
        <f t="shared" si="0"/>
        <v>3.36</v>
      </c>
      <c r="J14" s="466" t="s">
        <v>748</v>
      </c>
      <c r="K14" s="433">
        <f t="shared" si="1"/>
        <v>0.32000000000000006</v>
      </c>
      <c r="L14" s="433"/>
      <c r="M14" s="468">
        <f>ROUNDUP([5]Quantificar!G14/Qualificar!$M$2,2)</f>
        <v>0.5</v>
      </c>
      <c r="N14" s="468" t="e">
        <f>ROUNDUP([5]Quantificar!H14/Qualificar!$M$3,2)</f>
        <v>#VALUE!</v>
      </c>
      <c r="AF14" s="444"/>
      <c r="AG14" s="445"/>
      <c r="AH14" s="443"/>
      <c r="AI14" s="441"/>
      <c r="AJ14" s="442"/>
    </row>
    <row r="15" spans="1:36" ht="34.5" thickBot="1" x14ac:dyDescent="0.25">
      <c r="A15" s="432" t="str">
        <f>IF(Identificar!A15&lt;&gt;"",Identificar!A15,"")</f>
        <v>R08</v>
      </c>
      <c r="B15" s="432" t="str">
        <f>IF([5]Identificar!D15&lt;&gt;"",[5]Identificar!D15,"")</f>
        <v>Como resultado de senha fraca ou falha de autenticação</v>
      </c>
      <c r="C15" s="432" t="str">
        <f>IF([5]Identificar!E15&lt;&gt;"",[5]Identificar!E15,"")</f>
        <v>Pode ocorrer acesso não autorizado</v>
      </c>
      <c r="D15" s="432" t="str">
        <f>IF([5]Identificar!F15&lt;&gt;"",[5]Identificar!F15,"")</f>
        <v>Informações podem ser expostas</v>
      </c>
      <c r="E15" s="432" t="str">
        <f>IF([5]Identificar!G15&lt;&gt;"",[5]Identificar!G15,"")</f>
        <v>Analista de Segurança</v>
      </c>
      <c r="F15" s="462" t="s">
        <v>669</v>
      </c>
      <c r="G15" s="463" t="s">
        <v>667</v>
      </c>
      <c r="H15" s="464" t="s">
        <v>668</v>
      </c>
      <c r="I15" s="465">
        <f t="shared" si="0"/>
        <v>2.52</v>
      </c>
      <c r="J15" s="466" t="s">
        <v>743</v>
      </c>
      <c r="K15" s="433">
        <f>IF(F15&lt;&gt;"",IF(J15&lt;&gt;"",(RIGHT(J15,3))*(RIGHT(F15,3)),""),"")</f>
        <v>2.0000000000000004E-2</v>
      </c>
      <c r="L15" s="433"/>
      <c r="M15" s="468">
        <f>ROUNDUP([5]Quantificar!G15/Qualificar!$M$2,2)</f>
        <v>2.5</v>
      </c>
      <c r="N15" s="468" t="e">
        <f>ROUNDUP([5]Quantificar!H15/Qualificar!$M$3,2)</f>
        <v>#VALUE!</v>
      </c>
      <c r="AF15" s="444"/>
      <c r="AG15" s="445"/>
      <c r="AH15" s="443"/>
      <c r="AI15" s="441"/>
      <c r="AJ15" s="442"/>
    </row>
    <row r="16" spans="1:36" ht="45.75" customHeight="1" thickBot="1" x14ac:dyDescent="0.25">
      <c r="A16" s="432" t="str">
        <f>IF(Identificar!A16&lt;&gt;"",Identificar!A16,"")</f>
        <v>R09</v>
      </c>
      <c r="B16" s="432" t="str">
        <f>IF([5]Identificar!D16&lt;&gt;"",[5]Identificar!D16,"")</f>
        <v>Como resultado de bases desatualizadas ou incompletas</v>
      </c>
      <c r="C16" s="432" t="str">
        <f>IF([5]Identificar!E16&lt;&gt;"",[5]Identificar!E16,"")</f>
        <v>Pode ocorrer análise errada dos bairros e cidades</v>
      </c>
      <c r="D16" s="432" t="str">
        <f>IF([5]Identificar!F16&lt;&gt;"",[5]Identificar!F16,"")</f>
        <v>Os resultados podem perder confiança</v>
      </c>
      <c r="E16" s="432" t="str">
        <f>IF([5]Identificar!G16&lt;&gt;"",[5]Identificar!G16,"")</f>
        <v>Analista de Dados</v>
      </c>
      <c r="F16" s="462" t="s">
        <v>666</v>
      </c>
      <c r="G16" s="463" t="s">
        <v>663</v>
      </c>
      <c r="H16" s="464" t="s">
        <v>664</v>
      </c>
      <c r="I16" s="465">
        <f t="shared" si="0"/>
        <v>3.08</v>
      </c>
      <c r="J16" s="466" t="s">
        <v>745</v>
      </c>
      <c r="K16" s="433">
        <f t="shared" si="1"/>
        <v>8.0000000000000016E-2</v>
      </c>
      <c r="L16" s="433"/>
      <c r="M16" s="468">
        <f>ROUNDUP([5]Quantificar!G16/Qualificar!$M$2,2)</f>
        <v>1.8</v>
      </c>
      <c r="N16" s="468" t="e">
        <f>ROUNDUP([5]Quantificar!H16/Qualificar!$M$3,2)</f>
        <v>#VALUE!</v>
      </c>
      <c r="AF16" s="444"/>
      <c r="AG16" s="445"/>
      <c r="AH16" s="443"/>
      <c r="AI16" s="441"/>
      <c r="AJ16" s="442"/>
    </row>
    <row r="17" spans="1:36" ht="34.5" thickBot="1" x14ac:dyDescent="0.25">
      <c r="A17" s="432" t="str">
        <f>IF(Identificar!A17&lt;&gt;"",Identificar!A17,"")</f>
        <v>R10</v>
      </c>
      <c r="B17" s="432" t="str">
        <f>IF([5]Identificar!D17&lt;&gt;"",[5]Identificar!D17,"")</f>
        <v>Como resultado de erro na integração com fontes externas</v>
      </c>
      <c r="C17" s="432" t="str">
        <f>IF([5]Identificar!E17&lt;&gt;"",[5]Identificar!E17,"")</f>
        <v>Pode ocorrer falha na coleta automática</v>
      </c>
      <c r="D17" s="432" t="str">
        <f>IF([5]Identificar!F17&lt;&gt;"",[5]Identificar!F17,"")</f>
        <v>O sistema pode ficar sem dados atualizados</v>
      </c>
      <c r="E17" s="432" t="str">
        <f>IF([5]Identificar!G17&lt;&gt;"",[5]Identificar!G17,"")</f>
        <v>Desenvolvedor Backend</v>
      </c>
      <c r="F17" s="462" t="s">
        <v>662</v>
      </c>
      <c r="G17" s="463" t="s">
        <v>663</v>
      </c>
      <c r="H17" s="464" t="s">
        <v>665</v>
      </c>
      <c r="I17" s="465">
        <f t="shared" si="0"/>
        <v>3.36</v>
      </c>
      <c r="J17" s="466" t="s">
        <v>748</v>
      </c>
      <c r="K17" s="433">
        <f t="shared" si="1"/>
        <v>0.32000000000000006</v>
      </c>
      <c r="L17" s="433"/>
      <c r="M17" s="468">
        <f>ROUNDUP([5]Quantificar!G17/Qualificar!$M$2,2)</f>
        <v>1.2</v>
      </c>
      <c r="N17" s="468" t="e">
        <f>ROUNDUP([5]Quantificar!H17/Qualificar!$M$3,2)</f>
        <v>#VALUE!</v>
      </c>
      <c r="AF17" s="444"/>
      <c r="AG17" s="445"/>
      <c r="AH17" s="443"/>
      <c r="AI17" s="441"/>
      <c r="AJ17" s="442"/>
    </row>
    <row r="18" spans="1:36" ht="34.5" thickBot="1" x14ac:dyDescent="0.25">
      <c r="A18" s="432" t="str">
        <f>IF(Identificar!A18&lt;&gt;"",Identificar!A18,"")</f>
        <v>R11</v>
      </c>
      <c r="B18" s="432" t="str">
        <f>IF([5]Identificar!D18&lt;&gt;"",[5]Identificar!D18,"")</f>
        <v>Como resultado de telas mal ajustadas</v>
      </c>
      <c r="C18" s="432" t="str">
        <f>IF([5]Identificar!E18&lt;&gt;"",[5]Identificar!E18,"")</f>
        <v>Pode ocorrer dificuldade de navegação</v>
      </c>
      <c r="D18" s="432" t="str">
        <f>IF([5]Identificar!F18&lt;&gt;"",[5]Identificar!F18,"")</f>
        <v>O usuário pode abandonar a plataforma</v>
      </c>
      <c r="E18" s="432" t="str">
        <f>IF([5]Identificar!G18&lt;&gt;"",[5]Identificar!G18,"")</f>
        <v>Designer UX/UI</v>
      </c>
      <c r="F18" s="462" t="s">
        <v>669</v>
      </c>
      <c r="G18" s="463" t="s">
        <v>667</v>
      </c>
      <c r="H18" s="464" t="s">
        <v>668</v>
      </c>
      <c r="I18" s="465">
        <f t="shared" si="0"/>
        <v>2.52</v>
      </c>
      <c r="J18" s="466" t="s">
        <v>743</v>
      </c>
      <c r="K18" s="433">
        <f t="shared" si="1"/>
        <v>2.0000000000000004E-2</v>
      </c>
      <c r="L18" s="433"/>
      <c r="M18" s="468">
        <f>ROUNDUP([5]Quantificar!G18/Qualificar!$M$2,2)</f>
        <v>0.4</v>
      </c>
      <c r="N18" s="468" t="e">
        <f>ROUNDUP([5]Quantificar!H18/Qualificar!$M$3,2)</f>
        <v>#VALUE!</v>
      </c>
      <c r="AF18" s="444"/>
      <c r="AG18" s="445"/>
      <c r="AH18" s="443"/>
      <c r="AI18" s="441"/>
      <c r="AJ18" s="442"/>
    </row>
    <row r="19" spans="1:36" ht="45.75" customHeight="1" thickBot="1" x14ac:dyDescent="0.25">
      <c r="A19" s="432" t="str">
        <f>IF(Identificar!A19&lt;&gt;"",Identificar!A19,"")</f>
        <v>R12</v>
      </c>
      <c r="B19" s="432" t="str">
        <f>IF([5]Identificar!D19&lt;&gt;"",[5]Identificar!D19,"")</f>
        <v>Como resultado de erro na função de exportar dados</v>
      </c>
      <c r="C19" s="432" t="str">
        <f>IF([5]Identificar!E19&lt;&gt;"",[5]Identificar!E19,"")</f>
        <v>Pode ocorrer falha ao gerar relatórios</v>
      </c>
      <c r="D19" s="432" t="str">
        <f>IF([5]Identificar!F19&lt;&gt;"",[5]Identificar!F19,"")</f>
        <v>O usuário não conseguirá salvar as análises</v>
      </c>
      <c r="E19" s="432" t="str">
        <f>IF([5]Identificar!G19&lt;&gt;"",[5]Identificar!G19,"")</f>
        <v>Desenvolvedor Web</v>
      </c>
      <c r="F19" s="462" t="s">
        <v>666</v>
      </c>
      <c r="G19" s="463" t="s">
        <v>667</v>
      </c>
      <c r="H19" s="464" t="s">
        <v>664</v>
      </c>
      <c r="I19" s="465">
        <f t="shared" si="0"/>
        <v>2.64</v>
      </c>
      <c r="J19" s="466" t="s">
        <v>745</v>
      </c>
      <c r="K19" s="433">
        <f t="shared" si="1"/>
        <v>8.0000000000000016E-2</v>
      </c>
      <c r="L19" s="433"/>
      <c r="M19" s="468">
        <f>ROUNDUP([5]Quantificar!G19/Qualificar!$M$2,2)</f>
        <v>0.6</v>
      </c>
      <c r="N19" s="468" t="e">
        <f>ROUNDUP([5]Quantificar!H19/Qualificar!$M$3,2)</f>
        <v>#VALUE!</v>
      </c>
      <c r="AF19" s="444"/>
      <c r="AG19" s="445"/>
      <c r="AH19" s="443"/>
      <c r="AI19" s="441"/>
      <c r="AJ19" s="442"/>
    </row>
    <row r="20" spans="1:36" ht="33.75" x14ac:dyDescent="0.2">
      <c r="A20" s="432" t="str">
        <f>IF(Identificar!A20&lt;&gt;"",Identificar!A20,"")</f>
        <v>R13</v>
      </c>
      <c r="B20" s="432" t="str">
        <f>IF([5]Identificar!D20&lt;&gt;"",[5]Identificar!D20,"")</f>
        <v>Como resultado de bug nas bibliotecas de gráficos</v>
      </c>
      <c r="C20" s="432" t="str">
        <f>IF([5]Identificar!E20&lt;&gt;"",[5]Identificar!E20,"")</f>
        <v>Pode ocorrer gráfico incorreto ou não carregado</v>
      </c>
      <c r="D20" s="432" t="str">
        <f>IF([5]Identificar!F20&lt;&gt;"",[5]Identificar!F20,"")</f>
        <v>A análise visual pode ficar prejudicada</v>
      </c>
      <c r="E20" s="432" t="str">
        <f>IF([5]Identificar!G20&lt;&gt;"",[5]Identificar!G20,"")</f>
        <v>Desenvolvedor Frontend</v>
      </c>
      <c r="F20" s="462" t="s">
        <v>666</v>
      </c>
      <c r="G20" s="463" t="s">
        <v>667</v>
      </c>
      <c r="H20" s="464" t="s">
        <v>664</v>
      </c>
      <c r="I20" s="465">
        <f t="shared" si="0"/>
        <v>2.64</v>
      </c>
      <c r="J20" s="466" t="s">
        <v>745</v>
      </c>
      <c r="K20" s="433">
        <f t="shared" si="1"/>
        <v>8.0000000000000016E-2</v>
      </c>
      <c r="L20" s="433"/>
      <c r="M20" s="468">
        <f>ROUNDUP([5]Quantificar!G20/Qualificar!$M$2,2)</f>
        <v>0.7</v>
      </c>
      <c r="N20" s="468" t="e">
        <f>ROUNDUP([5]Quantificar!H20/Qualificar!$M$3,2)</f>
        <v>#VALUE!</v>
      </c>
    </row>
    <row r="21" spans="1:36" ht="45" x14ac:dyDescent="0.2">
      <c r="A21" s="432" t="str">
        <f>IF(Identificar!A21&lt;&gt;"",Identificar!A21,"")</f>
        <v>R14</v>
      </c>
      <c r="B21" s="432" t="str">
        <f>IF([5]Identificar!D21&lt;&gt;"",[5]Identificar!D21,"")</f>
        <v>Como resultado de erro nos modelos UrbanScore, UrbanRisk e UrbanGrowth</v>
      </c>
      <c r="C21" s="432" t="str">
        <f>IF([5]Identificar!E21&lt;&gt;"",[5]Identificar!E21,"")</f>
        <v>Pode ocorrer resultado errado nas previsões</v>
      </c>
      <c r="D21" s="432" t="str">
        <f>IF([5]Identificar!F21&lt;&gt;"",[5]Identificar!F21,"")</f>
        <v>A decisão do usuário pode ser prejudicada</v>
      </c>
      <c r="E21" s="432" t="str">
        <f>IF([5]Identificar!G21&lt;&gt;"",[5]Identificar!G21,"")</f>
        <v>Cientista de Dados</v>
      </c>
      <c r="F21" s="462" t="s">
        <v>669</v>
      </c>
      <c r="G21" s="463" t="s">
        <v>663</v>
      </c>
      <c r="H21" s="464" t="s">
        <v>668</v>
      </c>
      <c r="I21" s="465">
        <f t="shared" si="0"/>
        <v>2.94</v>
      </c>
      <c r="J21" s="466" t="s">
        <v>745</v>
      </c>
      <c r="K21" s="433">
        <f t="shared" si="1"/>
        <v>4.0000000000000008E-2</v>
      </c>
      <c r="L21" s="433"/>
      <c r="M21" s="468">
        <f>ROUNDUP([5]Quantificar!G21/Qualificar!$M$2,2)</f>
        <v>3</v>
      </c>
      <c r="N21" s="468" t="e">
        <f>ROUNDUP([5]Quantificar!H21/Qualificar!$M$3,2)</f>
        <v>#VALUE!</v>
      </c>
    </row>
    <row r="22" spans="1:36" ht="45" customHeight="1" x14ac:dyDescent="0.2">
      <c r="A22" s="432" t="str">
        <f>IF(Identificar!A22&lt;&gt;"",Identificar!A22,"")</f>
        <v>R15</v>
      </c>
      <c r="B22" s="432" t="str">
        <f>IF([5]Identificar!D22&lt;&gt;"",[5]Identificar!D22,"")</f>
        <v>Como resultado de falha no deploy final</v>
      </c>
      <c r="C22" s="432" t="str">
        <f>IF([5]Identificar!E22&lt;&gt;"",[5]Identificar!E22,"")</f>
        <v>Pode ocorrer problema ao colocar o sistema no ar</v>
      </c>
      <c r="D22" s="432" t="str">
        <f>IF([5]Identificar!F22&lt;&gt;"",[5]Identificar!F22,"")</f>
        <v>O lançamento do MVP pode atrasar</v>
      </c>
      <c r="E22" s="432" t="str">
        <f>IF([5]Identificar!G22&lt;&gt;"",[5]Identificar!G22,"")</f>
        <v>DevOps / Infraestrutura</v>
      </c>
      <c r="F22" s="462" t="s">
        <v>666</v>
      </c>
      <c r="G22" s="463" t="s">
        <v>667</v>
      </c>
      <c r="H22" s="464" t="s">
        <v>664</v>
      </c>
      <c r="I22" s="465">
        <f t="shared" si="0"/>
        <v>2.64</v>
      </c>
      <c r="J22" s="466" t="s">
        <v>745</v>
      </c>
      <c r="K22" s="433">
        <f t="shared" si="1"/>
        <v>8.0000000000000016E-2</v>
      </c>
      <c r="L22" s="433"/>
      <c r="M22" s="468">
        <f>ROUNDUP([5]Quantificar!G22/Qualificar!$M$2,2)</f>
        <v>1</v>
      </c>
      <c r="N22" s="468" t="e">
        <f>ROUNDUP([5]Quantificar!H22/Qualificar!$M$3,2)</f>
        <v>#VALUE!</v>
      </c>
    </row>
    <row r="23" spans="1:36" ht="33.75" x14ac:dyDescent="0.2">
      <c r="A23" s="432" t="str">
        <f>IF(Identificar!A23&lt;&gt;"",Identificar!A23,"")</f>
        <v>R16</v>
      </c>
      <c r="B23" s="432" t="str">
        <f>IF([5]Identificar!D23&lt;&gt;"",[5]Identificar!D23,"")</f>
        <v>Como resultado de documentação incompleta</v>
      </c>
      <c r="C23" s="432" t="str">
        <f>IF([5]Identificar!E23&lt;&gt;"",[5]Identificar!E23,"")</f>
        <v>Pode ocorrer dificuldade para corrigir problemas futuros</v>
      </c>
      <c r="D23" s="432" t="str">
        <f>IF([5]Identificar!F23&lt;&gt;"",[5]Identificar!F23,"")</f>
        <v>A manutenção do sistema ficará mais difícil</v>
      </c>
      <c r="E23" s="432" t="str">
        <f>IF([5]Identificar!G23&lt;&gt;"",[5]Identificar!G23,"")</f>
        <v>Analista de Documentação</v>
      </c>
      <c r="F23" s="462" t="s">
        <v>671</v>
      </c>
      <c r="G23" s="463" t="s">
        <v>672</v>
      </c>
      <c r="H23" s="464" t="s">
        <v>670</v>
      </c>
      <c r="I23" s="465">
        <f>IF(G23&lt;&gt;"",IF(H23&lt;&gt;"",RIGHT(G23,4)*RIGHT(H23,4),""),"")</f>
        <v>2.1524999999999999</v>
      </c>
      <c r="J23" s="466" t="s">
        <v>671</v>
      </c>
      <c r="K23" s="433">
        <f>IF(F23&lt;&gt;"",IF(J23&lt;&gt;"",(RIGHT(J23,3))*(RIGHT(F23,3)),""),"")</f>
        <v>2.5000000000000005E-3</v>
      </c>
      <c r="L23" s="433"/>
      <c r="M23" s="468">
        <f>ROUNDUP([5]Quantificar!G23/Qualificar!$M$2,2)</f>
        <v>0.2</v>
      </c>
      <c r="N23" s="468" t="e">
        <f>ROUNDUP([5]Quantificar!H23/Qualificar!$M$3,2)</f>
        <v>#VALUE!</v>
      </c>
    </row>
    <row r="43" spans="6:8" ht="22.5" x14ac:dyDescent="0.2">
      <c r="F43" s="469" t="s">
        <v>672</v>
      </c>
      <c r="G43" s="469" t="s">
        <v>670</v>
      </c>
      <c r="H43" s="469" t="s">
        <v>671</v>
      </c>
    </row>
    <row r="44" spans="6:8" ht="22.5" x14ac:dyDescent="0.2">
      <c r="F44" s="469" t="s">
        <v>673</v>
      </c>
      <c r="G44" s="469" t="s">
        <v>668</v>
      </c>
      <c r="H44" s="469" t="s">
        <v>669</v>
      </c>
    </row>
    <row r="45" spans="6:8" ht="22.5" x14ac:dyDescent="0.2">
      <c r="F45" s="469" t="s">
        <v>674</v>
      </c>
      <c r="G45" s="469" t="s">
        <v>664</v>
      </c>
      <c r="H45" s="469" t="s">
        <v>666</v>
      </c>
    </row>
    <row r="46" spans="6:8" ht="22.5" x14ac:dyDescent="0.2">
      <c r="F46" s="469" t="s">
        <v>663</v>
      </c>
      <c r="G46" s="469" t="s">
        <v>665</v>
      </c>
      <c r="H46" s="469" t="s">
        <v>662</v>
      </c>
    </row>
    <row r="47" spans="6:8" ht="22.5" x14ac:dyDescent="0.2">
      <c r="F47" s="469" t="s">
        <v>675</v>
      </c>
      <c r="G47" s="469" t="s">
        <v>676</v>
      </c>
      <c r="H47" s="469" t="s">
        <v>677</v>
      </c>
    </row>
  </sheetData>
  <autoFilter ref="A6:K23" xr:uid="{D8F9C653-320F-4640-8A85-28CD575AF50B}">
    <filterColumn colId="1" showButton="0"/>
    <filterColumn colId="2" showButton="0"/>
    <filterColumn colId="8" showButton="0"/>
  </autoFilter>
  <mergeCells count="12">
    <mergeCell ref="M6:M7"/>
    <mergeCell ref="N6:N7"/>
    <mergeCell ref="A1:E3"/>
    <mergeCell ref="AF1:AG1"/>
    <mergeCell ref="AI1:AJ1"/>
    <mergeCell ref="A4:E5"/>
    <mergeCell ref="A6:A7"/>
    <mergeCell ref="B6:D6"/>
    <mergeCell ref="E6:E7"/>
    <mergeCell ref="F6:F7"/>
    <mergeCell ref="G6:J6"/>
    <mergeCell ref="K6:K7"/>
  </mergeCells>
  <phoneticPr fontId="73" type="noConversion"/>
  <conditionalFormatting sqref="K8:K23">
    <cfRule type="cellIs" dxfId="2" priority="1" stopIfTrue="1" operator="between">
      <formula>0.005</formula>
      <formula>0.04</formula>
    </cfRule>
    <cfRule type="cellIs" dxfId="1" priority="2" stopIfTrue="1" operator="between">
      <formula>0.05</formula>
      <formula>0.17</formula>
    </cfRule>
    <cfRule type="cellIs" dxfId="0" priority="3" stopIfTrue="1" operator="between">
      <formula>0.18</formula>
      <formula>0.81</formula>
    </cfRule>
  </conditionalFormatting>
  <dataValidations count="3">
    <dataValidation type="list" allowBlank="1" showInputMessage="1" showErrorMessage="1" sqref="F8:F23 JB8:JB23 SX8:SX23 ACT8:ACT23 AMP8:AMP23 AWL8:AWL23 BGH8:BGH23 BQD8:BQD23 BZZ8:BZZ23 CJV8:CJV23 CTR8:CTR23 DDN8:DDN23 DNJ8:DNJ23 DXF8:DXF23 EHB8:EHB23 EQX8:EQX23 FAT8:FAT23 FKP8:FKP23 FUL8:FUL23 GEH8:GEH23 GOD8:GOD23 GXZ8:GXZ23 HHV8:HHV23 HRR8:HRR23 IBN8:IBN23 ILJ8:ILJ23 IVF8:IVF23 JFB8:JFB23 JOX8:JOX23 JYT8:JYT23 KIP8:KIP23 KSL8:KSL23 LCH8:LCH23 LMD8:LMD23 LVZ8:LVZ23 MFV8:MFV23 MPR8:MPR23 MZN8:MZN23 NJJ8:NJJ23 NTF8:NTF23 ODB8:ODB23 OMX8:OMX23 OWT8:OWT23 PGP8:PGP23 PQL8:PQL23 QAH8:QAH23 QKD8:QKD23 QTZ8:QTZ23 RDV8:RDV23 RNR8:RNR23 RXN8:RXN23 SHJ8:SHJ23 SRF8:SRF23 TBB8:TBB23 TKX8:TKX23 TUT8:TUT23 UEP8:UEP23 UOL8:UOL23 UYH8:UYH23 VID8:VID23 VRZ8:VRZ23 WBV8:WBV23 WLR8:WLR23 WVN8:WVN23 F65544:F65559 JB65544:JB65559 SX65544:SX65559 ACT65544:ACT65559 AMP65544:AMP65559 AWL65544:AWL65559 BGH65544:BGH65559 BQD65544:BQD65559 BZZ65544:BZZ65559 CJV65544:CJV65559 CTR65544:CTR65559 DDN65544:DDN65559 DNJ65544:DNJ65559 DXF65544:DXF65559 EHB65544:EHB65559 EQX65544:EQX65559 FAT65544:FAT65559 FKP65544:FKP65559 FUL65544:FUL65559 GEH65544:GEH65559 GOD65544:GOD65559 GXZ65544:GXZ65559 HHV65544:HHV65559 HRR65544:HRR65559 IBN65544:IBN65559 ILJ65544:ILJ65559 IVF65544:IVF65559 JFB65544:JFB65559 JOX65544:JOX65559 JYT65544:JYT65559 KIP65544:KIP65559 KSL65544:KSL65559 LCH65544:LCH65559 LMD65544:LMD65559 LVZ65544:LVZ65559 MFV65544:MFV65559 MPR65544:MPR65559 MZN65544:MZN65559 NJJ65544:NJJ65559 NTF65544:NTF65559 ODB65544:ODB65559 OMX65544:OMX65559 OWT65544:OWT65559 PGP65544:PGP65559 PQL65544:PQL65559 QAH65544:QAH65559 QKD65544:QKD65559 QTZ65544:QTZ65559 RDV65544:RDV65559 RNR65544:RNR65559 RXN65544:RXN65559 SHJ65544:SHJ65559 SRF65544:SRF65559 TBB65544:TBB65559 TKX65544:TKX65559 TUT65544:TUT65559 UEP65544:UEP65559 UOL65544:UOL65559 UYH65544:UYH65559 VID65544:VID65559 VRZ65544:VRZ65559 WBV65544:WBV65559 WLR65544:WLR65559 WVN65544:WVN65559 F131080:F131095 JB131080:JB131095 SX131080:SX131095 ACT131080:ACT131095 AMP131080:AMP131095 AWL131080:AWL131095 BGH131080:BGH131095 BQD131080:BQD131095 BZZ131080:BZZ131095 CJV131080:CJV131095 CTR131080:CTR131095 DDN131080:DDN131095 DNJ131080:DNJ131095 DXF131080:DXF131095 EHB131080:EHB131095 EQX131080:EQX131095 FAT131080:FAT131095 FKP131080:FKP131095 FUL131080:FUL131095 GEH131080:GEH131095 GOD131080:GOD131095 GXZ131080:GXZ131095 HHV131080:HHV131095 HRR131080:HRR131095 IBN131080:IBN131095 ILJ131080:ILJ131095 IVF131080:IVF131095 JFB131080:JFB131095 JOX131080:JOX131095 JYT131080:JYT131095 KIP131080:KIP131095 KSL131080:KSL131095 LCH131080:LCH131095 LMD131080:LMD131095 LVZ131080:LVZ131095 MFV131080:MFV131095 MPR131080:MPR131095 MZN131080:MZN131095 NJJ131080:NJJ131095 NTF131080:NTF131095 ODB131080:ODB131095 OMX131080:OMX131095 OWT131080:OWT131095 PGP131080:PGP131095 PQL131080:PQL131095 QAH131080:QAH131095 QKD131080:QKD131095 QTZ131080:QTZ131095 RDV131080:RDV131095 RNR131080:RNR131095 RXN131080:RXN131095 SHJ131080:SHJ131095 SRF131080:SRF131095 TBB131080:TBB131095 TKX131080:TKX131095 TUT131080:TUT131095 UEP131080:UEP131095 UOL131080:UOL131095 UYH131080:UYH131095 VID131080:VID131095 VRZ131080:VRZ131095 WBV131080:WBV131095 WLR131080:WLR131095 WVN131080:WVN131095 F196616:F196631 JB196616:JB196631 SX196616:SX196631 ACT196616:ACT196631 AMP196616:AMP196631 AWL196616:AWL196631 BGH196616:BGH196631 BQD196616:BQD196631 BZZ196616:BZZ196631 CJV196616:CJV196631 CTR196616:CTR196631 DDN196616:DDN196631 DNJ196616:DNJ196631 DXF196616:DXF196631 EHB196616:EHB196631 EQX196616:EQX196631 FAT196616:FAT196631 FKP196616:FKP196631 FUL196616:FUL196631 GEH196616:GEH196631 GOD196616:GOD196631 GXZ196616:GXZ196631 HHV196616:HHV196631 HRR196616:HRR196631 IBN196616:IBN196631 ILJ196616:ILJ196631 IVF196616:IVF196631 JFB196616:JFB196631 JOX196616:JOX196631 JYT196616:JYT196631 KIP196616:KIP196631 KSL196616:KSL196631 LCH196616:LCH196631 LMD196616:LMD196631 LVZ196616:LVZ196631 MFV196616:MFV196631 MPR196616:MPR196631 MZN196616:MZN196631 NJJ196616:NJJ196631 NTF196616:NTF196631 ODB196616:ODB196631 OMX196616:OMX196631 OWT196616:OWT196631 PGP196616:PGP196631 PQL196616:PQL196631 QAH196616:QAH196631 QKD196616:QKD196631 QTZ196616:QTZ196631 RDV196616:RDV196631 RNR196616:RNR196631 RXN196616:RXN196631 SHJ196616:SHJ196631 SRF196616:SRF196631 TBB196616:TBB196631 TKX196616:TKX196631 TUT196616:TUT196631 UEP196616:UEP196631 UOL196616:UOL196631 UYH196616:UYH196631 VID196616:VID196631 VRZ196616:VRZ196631 WBV196616:WBV196631 WLR196616:WLR196631 WVN196616:WVN196631 F262152:F262167 JB262152:JB262167 SX262152:SX262167 ACT262152:ACT262167 AMP262152:AMP262167 AWL262152:AWL262167 BGH262152:BGH262167 BQD262152:BQD262167 BZZ262152:BZZ262167 CJV262152:CJV262167 CTR262152:CTR262167 DDN262152:DDN262167 DNJ262152:DNJ262167 DXF262152:DXF262167 EHB262152:EHB262167 EQX262152:EQX262167 FAT262152:FAT262167 FKP262152:FKP262167 FUL262152:FUL262167 GEH262152:GEH262167 GOD262152:GOD262167 GXZ262152:GXZ262167 HHV262152:HHV262167 HRR262152:HRR262167 IBN262152:IBN262167 ILJ262152:ILJ262167 IVF262152:IVF262167 JFB262152:JFB262167 JOX262152:JOX262167 JYT262152:JYT262167 KIP262152:KIP262167 KSL262152:KSL262167 LCH262152:LCH262167 LMD262152:LMD262167 LVZ262152:LVZ262167 MFV262152:MFV262167 MPR262152:MPR262167 MZN262152:MZN262167 NJJ262152:NJJ262167 NTF262152:NTF262167 ODB262152:ODB262167 OMX262152:OMX262167 OWT262152:OWT262167 PGP262152:PGP262167 PQL262152:PQL262167 QAH262152:QAH262167 QKD262152:QKD262167 QTZ262152:QTZ262167 RDV262152:RDV262167 RNR262152:RNR262167 RXN262152:RXN262167 SHJ262152:SHJ262167 SRF262152:SRF262167 TBB262152:TBB262167 TKX262152:TKX262167 TUT262152:TUT262167 UEP262152:UEP262167 UOL262152:UOL262167 UYH262152:UYH262167 VID262152:VID262167 VRZ262152:VRZ262167 WBV262152:WBV262167 WLR262152:WLR262167 WVN262152:WVN262167 F327688:F327703 JB327688:JB327703 SX327688:SX327703 ACT327688:ACT327703 AMP327688:AMP327703 AWL327688:AWL327703 BGH327688:BGH327703 BQD327688:BQD327703 BZZ327688:BZZ327703 CJV327688:CJV327703 CTR327688:CTR327703 DDN327688:DDN327703 DNJ327688:DNJ327703 DXF327688:DXF327703 EHB327688:EHB327703 EQX327688:EQX327703 FAT327688:FAT327703 FKP327688:FKP327703 FUL327688:FUL327703 GEH327688:GEH327703 GOD327688:GOD327703 GXZ327688:GXZ327703 HHV327688:HHV327703 HRR327688:HRR327703 IBN327688:IBN327703 ILJ327688:ILJ327703 IVF327688:IVF327703 JFB327688:JFB327703 JOX327688:JOX327703 JYT327688:JYT327703 KIP327688:KIP327703 KSL327688:KSL327703 LCH327688:LCH327703 LMD327688:LMD327703 LVZ327688:LVZ327703 MFV327688:MFV327703 MPR327688:MPR327703 MZN327688:MZN327703 NJJ327688:NJJ327703 NTF327688:NTF327703 ODB327688:ODB327703 OMX327688:OMX327703 OWT327688:OWT327703 PGP327688:PGP327703 PQL327688:PQL327703 QAH327688:QAH327703 QKD327688:QKD327703 QTZ327688:QTZ327703 RDV327688:RDV327703 RNR327688:RNR327703 RXN327688:RXN327703 SHJ327688:SHJ327703 SRF327688:SRF327703 TBB327688:TBB327703 TKX327688:TKX327703 TUT327688:TUT327703 UEP327688:UEP327703 UOL327688:UOL327703 UYH327688:UYH327703 VID327688:VID327703 VRZ327688:VRZ327703 WBV327688:WBV327703 WLR327688:WLR327703 WVN327688:WVN327703 F393224:F393239 JB393224:JB393239 SX393224:SX393239 ACT393224:ACT393239 AMP393224:AMP393239 AWL393224:AWL393239 BGH393224:BGH393239 BQD393224:BQD393239 BZZ393224:BZZ393239 CJV393224:CJV393239 CTR393224:CTR393239 DDN393224:DDN393239 DNJ393224:DNJ393239 DXF393224:DXF393239 EHB393224:EHB393239 EQX393224:EQX393239 FAT393224:FAT393239 FKP393224:FKP393239 FUL393224:FUL393239 GEH393224:GEH393239 GOD393224:GOD393239 GXZ393224:GXZ393239 HHV393224:HHV393239 HRR393224:HRR393239 IBN393224:IBN393239 ILJ393224:ILJ393239 IVF393224:IVF393239 JFB393224:JFB393239 JOX393224:JOX393239 JYT393224:JYT393239 KIP393224:KIP393239 KSL393224:KSL393239 LCH393224:LCH393239 LMD393224:LMD393239 LVZ393224:LVZ393239 MFV393224:MFV393239 MPR393224:MPR393239 MZN393224:MZN393239 NJJ393224:NJJ393239 NTF393224:NTF393239 ODB393224:ODB393239 OMX393224:OMX393239 OWT393224:OWT393239 PGP393224:PGP393239 PQL393224:PQL393239 QAH393224:QAH393239 QKD393224:QKD393239 QTZ393224:QTZ393239 RDV393224:RDV393239 RNR393224:RNR393239 RXN393224:RXN393239 SHJ393224:SHJ393239 SRF393224:SRF393239 TBB393224:TBB393239 TKX393224:TKX393239 TUT393224:TUT393239 UEP393224:UEP393239 UOL393224:UOL393239 UYH393224:UYH393239 VID393224:VID393239 VRZ393224:VRZ393239 WBV393224:WBV393239 WLR393224:WLR393239 WVN393224:WVN393239 F458760:F458775 JB458760:JB458775 SX458760:SX458775 ACT458760:ACT458775 AMP458760:AMP458775 AWL458760:AWL458775 BGH458760:BGH458775 BQD458760:BQD458775 BZZ458760:BZZ458775 CJV458760:CJV458775 CTR458760:CTR458775 DDN458760:DDN458775 DNJ458760:DNJ458775 DXF458760:DXF458775 EHB458760:EHB458775 EQX458760:EQX458775 FAT458760:FAT458775 FKP458760:FKP458775 FUL458760:FUL458775 GEH458760:GEH458775 GOD458760:GOD458775 GXZ458760:GXZ458775 HHV458760:HHV458775 HRR458760:HRR458775 IBN458760:IBN458775 ILJ458760:ILJ458775 IVF458760:IVF458775 JFB458760:JFB458775 JOX458760:JOX458775 JYT458760:JYT458775 KIP458760:KIP458775 KSL458760:KSL458775 LCH458760:LCH458775 LMD458760:LMD458775 LVZ458760:LVZ458775 MFV458760:MFV458775 MPR458760:MPR458775 MZN458760:MZN458775 NJJ458760:NJJ458775 NTF458760:NTF458775 ODB458760:ODB458775 OMX458760:OMX458775 OWT458760:OWT458775 PGP458760:PGP458775 PQL458760:PQL458775 QAH458760:QAH458775 QKD458760:QKD458775 QTZ458760:QTZ458775 RDV458760:RDV458775 RNR458760:RNR458775 RXN458760:RXN458775 SHJ458760:SHJ458775 SRF458760:SRF458775 TBB458760:TBB458775 TKX458760:TKX458775 TUT458760:TUT458775 UEP458760:UEP458775 UOL458760:UOL458775 UYH458760:UYH458775 VID458760:VID458775 VRZ458760:VRZ458775 WBV458760:WBV458775 WLR458760:WLR458775 WVN458760:WVN458775 F524296:F524311 JB524296:JB524311 SX524296:SX524311 ACT524296:ACT524311 AMP524296:AMP524311 AWL524296:AWL524311 BGH524296:BGH524311 BQD524296:BQD524311 BZZ524296:BZZ524311 CJV524296:CJV524311 CTR524296:CTR524311 DDN524296:DDN524311 DNJ524296:DNJ524311 DXF524296:DXF524311 EHB524296:EHB524311 EQX524296:EQX524311 FAT524296:FAT524311 FKP524296:FKP524311 FUL524296:FUL524311 GEH524296:GEH524311 GOD524296:GOD524311 GXZ524296:GXZ524311 HHV524296:HHV524311 HRR524296:HRR524311 IBN524296:IBN524311 ILJ524296:ILJ524311 IVF524296:IVF524311 JFB524296:JFB524311 JOX524296:JOX524311 JYT524296:JYT524311 KIP524296:KIP524311 KSL524296:KSL524311 LCH524296:LCH524311 LMD524296:LMD524311 LVZ524296:LVZ524311 MFV524296:MFV524311 MPR524296:MPR524311 MZN524296:MZN524311 NJJ524296:NJJ524311 NTF524296:NTF524311 ODB524296:ODB524311 OMX524296:OMX524311 OWT524296:OWT524311 PGP524296:PGP524311 PQL524296:PQL524311 QAH524296:QAH524311 QKD524296:QKD524311 QTZ524296:QTZ524311 RDV524296:RDV524311 RNR524296:RNR524311 RXN524296:RXN524311 SHJ524296:SHJ524311 SRF524296:SRF524311 TBB524296:TBB524311 TKX524296:TKX524311 TUT524296:TUT524311 UEP524296:UEP524311 UOL524296:UOL524311 UYH524296:UYH524311 VID524296:VID524311 VRZ524296:VRZ524311 WBV524296:WBV524311 WLR524296:WLR524311 WVN524296:WVN524311 F589832:F589847 JB589832:JB589847 SX589832:SX589847 ACT589832:ACT589847 AMP589832:AMP589847 AWL589832:AWL589847 BGH589832:BGH589847 BQD589832:BQD589847 BZZ589832:BZZ589847 CJV589832:CJV589847 CTR589832:CTR589847 DDN589832:DDN589847 DNJ589832:DNJ589847 DXF589832:DXF589847 EHB589832:EHB589847 EQX589832:EQX589847 FAT589832:FAT589847 FKP589832:FKP589847 FUL589832:FUL589847 GEH589832:GEH589847 GOD589832:GOD589847 GXZ589832:GXZ589847 HHV589832:HHV589847 HRR589832:HRR589847 IBN589832:IBN589847 ILJ589832:ILJ589847 IVF589832:IVF589847 JFB589832:JFB589847 JOX589832:JOX589847 JYT589832:JYT589847 KIP589832:KIP589847 KSL589832:KSL589847 LCH589832:LCH589847 LMD589832:LMD589847 LVZ589832:LVZ589847 MFV589832:MFV589847 MPR589832:MPR589847 MZN589832:MZN589847 NJJ589832:NJJ589847 NTF589832:NTF589847 ODB589832:ODB589847 OMX589832:OMX589847 OWT589832:OWT589847 PGP589832:PGP589847 PQL589832:PQL589847 QAH589832:QAH589847 QKD589832:QKD589847 QTZ589832:QTZ589847 RDV589832:RDV589847 RNR589832:RNR589847 RXN589832:RXN589847 SHJ589832:SHJ589847 SRF589832:SRF589847 TBB589832:TBB589847 TKX589832:TKX589847 TUT589832:TUT589847 UEP589832:UEP589847 UOL589832:UOL589847 UYH589832:UYH589847 VID589832:VID589847 VRZ589832:VRZ589847 WBV589832:WBV589847 WLR589832:WLR589847 WVN589832:WVN589847 F655368:F655383 JB655368:JB655383 SX655368:SX655383 ACT655368:ACT655383 AMP655368:AMP655383 AWL655368:AWL655383 BGH655368:BGH655383 BQD655368:BQD655383 BZZ655368:BZZ655383 CJV655368:CJV655383 CTR655368:CTR655383 DDN655368:DDN655383 DNJ655368:DNJ655383 DXF655368:DXF655383 EHB655368:EHB655383 EQX655368:EQX655383 FAT655368:FAT655383 FKP655368:FKP655383 FUL655368:FUL655383 GEH655368:GEH655383 GOD655368:GOD655383 GXZ655368:GXZ655383 HHV655368:HHV655383 HRR655368:HRR655383 IBN655368:IBN655383 ILJ655368:ILJ655383 IVF655368:IVF655383 JFB655368:JFB655383 JOX655368:JOX655383 JYT655368:JYT655383 KIP655368:KIP655383 KSL655368:KSL655383 LCH655368:LCH655383 LMD655368:LMD655383 LVZ655368:LVZ655383 MFV655368:MFV655383 MPR655368:MPR655383 MZN655368:MZN655383 NJJ655368:NJJ655383 NTF655368:NTF655383 ODB655368:ODB655383 OMX655368:OMX655383 OWT655368:OWT655383 PGP655368:PGP655383 PQL655368:PQL655383 QAH655368:QAH655383 QKD655368:QKD655383 QTZ655368:QTZ655383 RDV655368:RDV655383 RNR655368:RNR655383 RXN655368:RXN655383 SHJ655368:SHJ655383 SRF655368:SRF655383 TBB655368:TBB655383 TKX655368:TKX655383 TUT655368:TUT655383 UEP655368:UEP655383 UOL655368:UOL655383 UYH655368:UYH655383 VID655368:VID655383 VRZ655368:VRZ655383 WBV655368:WBV655383 WLR655368:WLR655383 WVN655368:WVN655383 F720904:F720919 JB720904:JB720919 SX720904:SX720919 ACT720904:ACT720919 AMP720904:AMP720919 AWL720904:AWL720919 BGH720904:BGH720919 BQD720904:BQD720919 BZZ720904:BZZ720919 CJV720904:CJV720919 CTR720904:CTR720919 DDN720904:DDN720919 DNJ720904:DNJ720919 DXF720904:DXF720919 EHB720904:EHB720919 EQX720904:EQX720919 FAT720904:FAT720919 FKP720904:FKP720919 FUL720904:FUL720919 GEH720904:GEH720919 GOD720904:GOD720919 GXZ720904:GXZ720919 HHV720904:HHV720919 HRR720904:HRR720919 IBN720904:IBN720919 ILJ720904:ILJ720919 IVF720904:IVF720919 JFB720904:JFB720919 JOX720904:JOX720919 JYT720904:JYT720919 KIP720904:KIP720919 KSL720904:KSL720919 LCH720904:LCH720919 LMD720904:LMD720919 LVZ720904:LVZ720919 MFV720904:MFV720919 MPR720904:MPR720919 MZN720904:MZN720919 NJJ720904:NJJ720919 NTF720904:NTF720919 ODB720904:ODB720919 OMX720904:OMX720919 OWT720904:OWT720919 PGP720904:PGP720919 PQL720904:PQL720919 QAH720904:QAH720919 QKD720904:QKD720919 QTZ720904:QTZ720919 RDV720904:RDV720919 RNR720904:RNR720919 RXN720904:RXN720919 SHJ720904:SHJ720919 SRF720904:SRF720919 TBB720904:TBB720919 TKX720904:TKX720919 TUT720904:TUT720919 UEP720904:UEP720919 UOL720904:UOL720919 UYH720904:UYH720919 VID720904:VID720919 VRZ720904:VRZ720919 WBV720904:WBV720919 WLR720904:WLR720919 WVN720904:WVN720919 F786440:F786455 JB786440:JB786455 SX786440:SX786455 ACT786440:ACT786455 AMP786440:AMP786455 AWL786440:AWL786455 BGH786440:BGH786455 BQD786440:BQD786455 BZZ786440:BZZ786455 CJV786440:CJV786455 CTR786440:CTR786455 DDN786440:DDN786455 DNJ786440:DNJ786455 DXF786440:DXF786455 EHB786440:EHB786455 EQX786440:EQX786455 FAT786440:FAT786455 FKP786440:FKP786455 FUL786440:FUL786455 GEH786440:GEH786455 GOD786440:GOD786455 GXZ786440:GXZ786455 HHV786440:HHV786455 HRR786440:HRR786455 IBN786440:IBN786455 ILJ786440:ILJ786455 IVF786440:IVF786455 JFB786440:JFB786455 JOX786440:JOX786455 JYT786440:JYT786455 KIP786440:KIP786455 KSL786440:KSL786455 LCH786440:LCH786455 LMD786440:LMD786455 LVZ786440:LVZ786455 MFV786440:MFV786455 MPR786440:MPR786455 MZN786440:MZN786455 NJJ786440:NJJ786455 NTF786440:NTF786455 ODB786440:ODB786455 OMX786440:OMX786455 OWT786440:OWT786455 PGP786440:PGP786455 PQL786440:PQL786455 QAH786440:QAH786455 QKD786440:QKD786455 QTZ786440:QTZ786455 RDV786440:RDV786455 RNR786440:RNR786455 RXN786440:RXN786455 SHJ786440:SHJ786455 SRF786440:SRF786455 TBB786440:TBB786455 TKX786440:TKX786455 TUT786440:TUT786455 UEP786440:UEP786455 UOL786440:UOL786455 UYH786440:UYH786455 VID786440:VID786455 VRZ786440:VRZ786455 WBV786440:WBV786455 WLR786440:WLR786455 WVN786440:WVN786455 F851976:F851991 JB851976:JB851991 SX851976:SX851991 ACT851976:ACT851991 AMP851976:AMP851991 AWL851976:AWL851991 BGH851976:BGH851991 BQD851976:BQD851991 BZZ851976:BZZ851991 CJV851976:CJV851991 CTR851976:CTR851991 DDN851976:DDN851991 DNJ851976:DNJ851991 DXF851976:DXF851991 EHB851976:EHB851991 EQX851976:EQX851991 FAT851976:FAT851991 FKP851976:FKP851991 FUL851976:FUL851991 GEH851976:GEH851991 GOD851976:GOD851991 GXZ851976:GXZ851991 HHV851976:HHV851991 HRR851976:HRR851991 IBN851976:IBN851991 ILJ851976:ILJ851991 IVF851976:IVF851991 JFB851976:JFB851991 JOX851976:JOX851991 JYT851976:JYT851991 KIP851976:KIP851991 KSL851976:KSL851991 LCH851976:LCH851991 LMD851976:LMD851991 LVZ851976:LVZ851991 MFV851976:MFV851991 MPR851976:MPR851991 MZN851976:MZN851991 NJJ851976:NJJ851991 NTF851976:NTF851991 ODB851976:ODB851991 OMX851976:OMX851991 OWT851976:OWT851991 PGP851976:PGP851991 PQL851976:PQL851991 QAH851976:QAH851991 QKD851976:QKD851991 QTZ851976:QTZ851991 RDV851976:RDV851991 RNR851976:RNR851991 RXN851976:RXN851991 SHJ851976:SHJ851991 SRF851976:SRF851991 TBB851976:TBB851991 TKX851976:TKX851991 TUT851976:TUT851991 UEP851976:UEP851991 UOL851976:UOL851991 UYH851976:UYH851991 VID851976:VID851991 VRZ851976:VRZ851991 WBV851976:WBV851991 WLR851976:WLR851991 WVN851976:WVN851991 F917512:F917527 JB917512:JB917527 SX917512:SX917527 ACT917512:ACT917527 AMP917512:AMP917527 AWL917512:AWL917527 BGH917512:BGH917527 BQD917512:BQD917527 BZZ917512:BZZ917527 CJV917512:CJV917527 CTR917512:CTR917527 DDN917512:DDN917527 DNJ917512:DNJ917527 DXF917512:DXF917527 EHB917512:EHB917527 EQX917512:EQX917527 FAT917512:FAT917527 FKP917512:FKP917527 FUL917512:FUL917527 GEH917512:GEH917527 GOD917512:GOD917527 GXZ917512:GXZ917527 HHV917512:HHV917527 HRR917512:HRR917527 IBN917512:IBN917527 ILJ917512:ILJ917527 IVF917512:IVF917527 JFB917512:JFB917527 JOX917512:JOX917527 JYT917512:JYT917527 KIP917512:KIP917527 KSL917512:KSL917527 LCH917512:LCH917527 LMD917512:LMD917527 LVZ917512:LVZ917527 MFV917512:MFV917527 MPR917512:MPR917527 MZN917512:MZN917527 NJJ917512:NJJ917527 NTF917512:NTF917527 ODB917512:ODB917527 OMX917512:OMX917527 OWT917512:OWT917527 PGP917512:PGP917527 PQL917512:PQL917527 QAH917512:QAH917527 QKD917512:QKD917527 QTZ917512:QTZ917527 RDV917512:RDV917527 RNR917512:RNR917527 RXN917512:RXN917527 SHJ917512:SHJ917527 SRF917512:SRF917527 TBB917512:TBB917527 TKX917512:TKX917527 TUT917512:TUT917527 UEP917512:UEP917527 UOL917512:UOL917527 UYH917512:UYH917527 VID917512:VID917527 VRZ917512:VRZ917527 WBV917512:WBV917527 WLR917512:WLR917527 WVN917512:WVN917527 F983048:F983063 JB983048:JB983063 SX983048:SX983063 ACT983048:ACT983063 AMP983048:AMP983063 AWL983048:AWL983063 BGH983048:BGH983063 BQD983048:BQD983063 BZZ983048:BZZ983063 CJV983048:CJV983063 CTR983048:CTR983063 DDN983048:DDN983063 DNJ983048:DNJ983063 DXF983048:DXF983063 EHB983048:EHB983063 EQX983048:EQX983063 FAT983048:FAT983063 FKP983048:FKP983063 FUL983048:FUL983063 GEH983048:GEH983063 GOD983048:GOD983063 GXZ983048:GXZ983063 HHV983048:HHV983063 HRR983048:HRR983063 IBN983048:IBN983063 ILJ983048:ILJ983063 IVF983048:IVF983063 JFB983048:JFB983063 JOX983048:JOX983063 JYT983048:JYT983063 KIP983048:KIP983063 KSL983048:KSL983063 LCH983048:LCH983063 LMD983048:LMD983063 LVZ983048:LVZ983063 MFV983048:MFV983063 MPR983048:MPR983063 MZN983048:MZN983063 NJJ983048:NJJ983063 NTF983048:NTF983063 ODB983048:ODB983063 OMX983048:OMX983063 OWT983048:OWT983063 PGP983048:PGP983063 PQL983048:PQL983063 QAH983048:QAH983063 QKD983048:QKD983063 QTZ983048:QTZ983063 RDV983048:RDV983063 RNR983048:RNR983063 RXN983048:RXN983063 SHJ983048:SHJ983063 SRF983048:SRF983063 TBB983048:TBB983063 TKX983048:TKX983063 TUT983048:TUT983063 UEP983048:UEP983063 UOL983048:UOL983063 UYH983048:UYH983063 VID983048:VID983063 VRZ983048:VRZ983063 WBV983048:WBV983063 WLR983048:WLR983063 WVN983048:WVN983063" xr:uid="{EA11BAB8-1876-4289-915E-2FBA17FB7F37}">
      <formula1>$H$43:$H$47</formula1>
    </dataValidation>
    <dataValidation type="list" allowBlank="1" showInputMessage="1" showErrorMessage="1" sqref="G8:G23 JC8:JC23 SY8:SY23 ACU8:ACU23 AMQ8:AMQ23 AWM8:AWM23 BGI8:BGI23 BQE8:BQE23 CAA8:CAA23 CJW8:CJW23 CTS8:CTS23 DDO8:DDO23 DNK8:DNK23 DXG8:DXG23 EHC8:EHC23 EQY8:EQY23 FAU8:FAU23 FKQ8:FKQ23 FUM8:FUM23 GEI8:GEI23 GOE8:GOE23 GYA8:GYA23 HHW8:HHW23 HRS8:HRS23 IBO8:IBO23 ILK8:ILK23 IVG8:IVG23 JFC8:JFC23 JOY8:JOY23 JYU8:JYU23 KIQ8:KIQ23 KSM8:KSM23 LCI8:LCI23 LME8:LME23 LWA8:LWA23 MFW8:MFW23 MPS8:MPS23 MZO8:MZO23 NJK8:NJK23 NTG8:NTG23 ODC8:ODC23 OMY8:OMY23 OWU8:OWU23 PGQ8:PGQ23 PQM8:PQM23 QAI8:QAI23 QKE8:QKE23 QUA8:QUA23 RDW8:RDW23 RNS8:RNS23 RXO8:RXO23 SHK8:SHK23 SRG8:SRG23 TBC8:TBC23 TKY8:TKY23 TUU8:TUU23 UEQ8:UEQ23 UOM8:UOM23 UYI8:UYI23 VIE8:VIE23 VSA8:VSA23 WBW8:WBW23 WLS8:WLS23 WVO8:WVO23 G65544:G65559 JC65544:JC65559 SY65544:SY65559 ACU65544:ACU65559 AMQ65544:AMQ65559 AWM65544:AWM65559 BGI65544:BGI65559 BQE65544:BQE65559 CAA65544:CAA65559 CJW65544:CJW65559 CTS65544:CTS65559 DDO65544:DDO65559 DNK65544:DNK65559 DXG65544:DXG65559 EHC65544:EHC65559 EQY65544:EQY65559 FAU65544:FAU65559 FKQ65544:FKQ65559 FUM65544:FUM65559 GEI65544:GEI65559 GOE65544:GOE65559 GYA65544:GYA65559 HHW65544:HHW65559 HRS65544:HRS65559 IBO65544:IBO65559 ILK65544:ILK65559 IVG65544:IVG65559 JFC65544:JFC65559 JOY65544:JOY65559 JYU65544:JYU65559 KIQ65544:KIQ65559 KSM65544:KSM65559 LCI65544:LCI65559 LME65544:LME65559 LWA65544:LWA65559 MFW65544:MFW65559 MPS65544:MPS65559 MZO65544:MZO65559 NJK65544:NJK65559 NTG65544:NTG65559 ODC65544:ODC65559 OMY65544:OMY65559 OWU65544:OWU65559 PGQ65544:PGQ65559 PQM65544:PQM65559 QAI65544:QAI65559 QKE65544:QKE65559 QUA65544:QUA65559 RDW65544:RDW65559 RNS65544:RNS65559 RXO65544:RXO65559 SHK65544:SHK65559 SRG65544:SRG65559 TBC65544:TBC65559 TKY65544:TKY65559 TUU65544:TUU65559 UEQ65544:UEQ65559 UOM65544:UOM65559 UYI65544:UYI65559 VIE65544:VIE65559 VSA65544:VSA65559 WBW65544:WBW65559 WLS65544:WLS65559 WVO65544:WVO65559 G131080:G131095 JC131080:JC131095 SY131080:SY131095 ACU131080:ACU131095 AMQ131080:AMQ131095 AWM131080:AWM131095 BGI131080:BGI131095 BQE131080:BQE131095 CAA131080:CAA131095 CJW131080:CJW131095 CTS131080:CTS131095 DDO131080:DDO131095 DNK131080:DNK131095 DXG131080:DXG131095 EHC131080:EHC131095 EQY131080:EQY131095 FAU131080:FAU131095 FKQ131080:FKQ131095 FUM131080:FUM131095 GEI131080:GEI131095 GOE131080:GOE131095 GYA131080:GYA131095 HHW131080:HHW131095 HRS131080:HRS131095 IBO131080:IBO131095 ILK131080:ILK131095 IVG131080:IVG131095 JFC131080:JFC131095 JOY131080:JOY131095 JYU131080:JYU131095 KIQ131080:KIQ131095 KSM131080:KSM131095 LCI131080:LCI131095 LME131080:LME131095 LWA131080:LWA131095 MFW131080:MFW131095 MPS131080:MPS131095 MZO131080:MZO131095 NJK131080:NJK131095 NTG131080:NTG131095 ODC131080:ODC131095 OMY131080:OMY131095 OWU131080:OWU131095 PGQ131080:PGQ131095 PQM131080:PQM131095 QAI131080:QAI131095 QKE131080:QKE131095 QUA131080:QUA131095 RDW131080:RDW131095 RNS131080:RNS131095 RXO131080:RXO131095 SHK131080:SHK131095 SRG131080:SRG131095 TBC131080:TBC131095 TKY131080:TKY131095 TUU131080:TUU131095 UEQ131080:UEQ131095 UOM131080:UOM131095 UYI131080:UYI131095 VIE131080:VIE131095 VSA131080:VSA131095 WBW131080:WBW131095 WLS131080:WLS131095 WVO131080:WVO131095 G196616:G196631 JC196616:JC196631 SY196616:SY196631 ACU196616:ACU196631 AMQ196616:AMQ196631 AWM196616:AWM196631 BGI196616:BGI196631 BQE196616:BQE196631 CAA196616:CAA196631 CJW196616:CJW196631 CTS196616:CTS196631 DDO196616:DDO196631 DNK196616:DNK196631 DXG196616:DXG196631 EHC196616:EHC196631 EQY196616:EQY196631 FAU196616:FAU196631 FKQ196616:FKQ196631 FUM196616:FUM196631 GEI196616:GEI196631 GOE196616:GOE196631 GYA196616:GYA196631 HHW196616:HHW196631 HRS196616:HRS196631 IBO196616:IBO196631 ILK196616:ILK196631 IVG196616:IVG196631 JFC196616:JFC196631 JOY196616:JOY196631 JYU196616:JYU196631 KIQ196616:KIQ196631 KSM196616:KSM196631 LCI196616:LCI196631 LME196616:LME196631 LWA196616:LWA196631 MFW196616:MFW196631 MPS196616:MPS196631 MZO196616:MZO196631 NJK196616:NJK196631 NTG196616:NTG196631 ODC196616:ODC196631 OMY196616:OMY196631 OWU196616:OWU196631 PGQ196616:PGQ196631 PQM196616:PQM196631 QAI196616:QAI196631 QKE196616:QKE196631 QUA196616:QUA196631 RDW196616:RDW196631 RNS196616:RNS196631 RXO196616:RXO196631 SHK196616:SHK196631 SRG196616:SRG196631 TBC196616:TBC196631 TKY196616:TKY196631 TUU196616:TUU196631 UEQ196616:UEQ196631 UOM196616:UOM196631 UYI196616:UYI196631 VIE196616:VIE196631 VSA196616:VSA196631 WBW196616:WBW196631 WLS196616:WLS196631 WVO196616:WVO196631 G262152:G262167 JC262152:JC262167 SY262152:SY262167 ACU262152:ACU262167 AMQ262152:AMQ262167 AWM262152:AWM262167 BGI262152:BGI262167 BQE262152:BQE262167 CAA262152:CAA262167 CJW262152:CJW262167 CTS262152:CTS262167 DDO262152:DDO262167 DNK262152:DNK262167 DXG262152:DXG262167 EHC262152:EHC262167 EQY262152:EQY262167 FAU262152:FAU262167 FKQ262152:FKQ262167 FUM262152:FUM262167 GEI262152:GEI262167 GOE262152:GOE262167 GYA262152:GYA262167 HHW262152:HHW262167 HRS262152:HRS262167 IBO262152:IBO262167 ILK262152:ILK262167 IVG262152:IVG262167 JFC262152:JFC262167 JOY262152:JOY262167 JYU262152:JYU262167 KIQ262152:KIQ262167 KSM262152:KSM262167 LCI262152:LCI262167 LME262152:LME262167 LWA262152:LWA262167 MFW262152:MFW262167 MPS262152:MPS262167 MZO262152:MZO262167 NJK262152:NJK262167 NTG262152:NTG262167 ODC262152:ODC262167 OMY262152:OMY262167 OWU262152:OWU262167 PGQ262152:PGQ262167 PQM262152:PQM262167 QAI262152:QAI262167 QKE262152:QKE262167 QUA262152:QUA262167 RDW262152:RDW262167 RNS262152:RNS262167 RXO262152:RXO262167 SHK262152:SHK262167 SRG262152:SRG262167 TBC262152:TBC262167 TKY262152:TKY262167 TUU262152:TUU262167 UEQ262152:UEQ262167 UOM262152:UOM262167 UYI262152:UYI262167 VIE262152:VIE262167 VSA262152:VSA262167 WBW262152:WBW262167 WLS262152:WLS262167 WVO262152:WVO262167 G327688:G327703 JC327688:JC327703 SY327688:SY327703 ACU327688:ACU327703 AMQ327688:AMQ327703 AWM327688:AWM327703 BGI327688:BGI327703 BQE327688:BQE327703 CAA327688:CAA327703 CJW327688:CJW327703 CTS327688:CTS327703 DDO327688:DDO327703 DNK327688:DNK327703 DXG327688:DXG327703 EHC327688:EHC327703 EQY327688:EQY327703 FAU327688:FAU327703 FKQ327688:FKQ327703 FUM327688:FUM327703 GEI327688:GEI327703 GOE327688:GOE327703 GYA327688:GYA327703 HHW327688:HHW327703 HRS327688:HRS327703 IBO327688:IBO327703 ILK327688:ILK327703 IVG327688:IVG327703 JFC327688:JFC327703 JOY327688:JOY327703 JYU327688:JYU327703 KIQ327688:KIQ327703 KSM327688:KSM327703 LCI327688:LCI327703 LME327688:LME327703 LWA327688:LWA327703 MFW327688:MFW327703 MPS327688:MPS327703 MZO327688:MZO327703 NJK327688:NJK327703 NTG327688:NTG327703 ODC327688:ODC327703 OMY327688:OMY327703 OWU327688:OWU327703 PGQ327688:PGQ327703 PQM327688:PQM327703 QAI327688:QAI327703 QKE327688:QKE327703 QUA327688:QUA327703 RDW327688:RDW327703 RNS327688:RNS327703 RXO327688:RXO327703 SHK327688:SHK327703 SRG327688:SRG327703 TBC327688:TBC327703 TKY327688:TKY327703 TUU327688:TUU327703 UEQ327688:UEQ327703 UOM327688:UOM327703 UYI327688:UYI327703 VIE327688:VIE327703 VSA327688:VSA327703 WBW327688:WBW327703 WLS327688:WLS327703 WVO327688:WVO327703 G393224:G393239 JC393224:JC393239 SY393224:SY393239 ACU393224:ACU393239 AMQ393224:AMQ393239 AWM393224:AWM393239 BGI393224:BGI393239 BQE393224:BQE393239 CAA393224:CAA393239 CJW393224:CJW393239 CTS393224:CTS393239 DDO393224:DDO393239 DNK393224:DNK393239 DXG393224:DXG393239 EHC393224:EHC393239 EQY393224:EQY393239 FAU393224:FAU393239 FKQ393224:FKQ393239 FUM393224:FUM393239 GEI393224:GEI393239 GOE393224:GOE393239 GYA393224:GYA393239 HHW393224:HHW393239 HRS393224:HRS393239 IBO393224:IBO393239 ILK393224:ILK393239 IVG393224:IVG393239 JFC393224:JFC393239 JOY393224:JOY393239 JYU393224:JYU393239 KIQ393224:KIQ393239 KSM393224:KSM393239 LCI393224:LCI393239 LME393224:LME393239 LWA393224:LWA393239 MFW393224:MFW393239 MPS393224:MPS393239 MZO393224:MZO393239 NJK393224:NJK393239 NTG393224:NTG393239 ODC393224:ODC393239 OMY393224:OMY393239 OWU393224:OWU393239 PGQ393224:PGQ393239 PQM393224:PQM393239 QAI393224:QAI393239 QKE393224:QKE393239 QUA393224:QUA393239 RDW393224:RDW393239 RNS393224:RNS393239 RXO393224:RXO393239 SHK393224:SHK393239 SRG393224:SRG393239 TBC393224:TBC393239 TKY393224:TKY393239 TUU393224:TUU393239 UEQ393224:UEQ393239 UOM393224:UOM393239 UYI393224:UYI393239 VIE393224:VIE393239 VSA393224:VSA393239 WBW393224:WBW393239 WLS393224:WLS393239 WVO393224:WVO393239 G458760:G458775 JC458760:JC458775 SY458760:SY458775 ACU458760:ACU458775 AMQ458760:AMQ458775 AWM458760:AWM458775 BGI458760:BGI458775 BQE458760:BQE458775 CAA458760:CAA458775 CJW458760:CJW458775 CTS458760:CTS458775 DDO458760:DDO458775 DNK458760:DNK458775 DXG458760:DXG458775 EHC458760:EHC458775 EQY458760:EQY458775 FAU458760:FAU458775 FKQ458760:FKQ458775 FUM458760:FUM458775 GEI458760:GEI458775 GOE458760:GOE458775 GYA458760:GYA458775 HHW458760:HHW458775 HRS458760:HRS458775 IBO458760:IBO458775 ILK458760:ILK458775 IVG458760:IVG458775 JFC458760:JFC458775 JOY458760:JOY458775 JYU458760:JYU458775 KIQ458760:KIQ458775 KSM458760:KSM458775 LCI458760:LCI458775 LME458760:LME458775 LWA458760:LWA458775 MFW458760:MFW458775 MPS458760:MPS458775 MZO458760:MZO458775 NJK458760:NJK458775 NTG458760:NTG458775 ODC458760:ODC458775 OMY458760:OMY458775 OWU458760:OWU458775 PGQ458760:PGQ458775 PQM458760:PQM458775 QAI458760:QAI458775 QKE458760:QKE458775 QUA458760:QUA458775 RDW458760:RDW458775 RNS458760:RNS458775 RXO458760:RXO458775 SHK458760:SHK458775 SRG458760:SRG458775 TBC458760:TBC458775 TKY458760:TKY458775 TUU458760:TUU458775 UEQ458760:UEQ458775 UOM458760:UOM458775 UYI458760:UYI458775 VIE458760:VIE458775 VSA458760:VSA458775 WBW458760:WBW458775 WLS458760:WLS458775 WVO458760:WVO458775 G524296:G524311 JC524296:JC524311 SY524296:SY524311 ACU524296:ACU524311 AMQ524296:AMQ524311 AWM524296:AWM524311 BGI524296:BGI524311 BQE524296:BQE524311 CAA524296:CAA524311 CJW524296:CJW524311 CTS524296:CTS524311 DDO524296:DDO524311 DNK524296:DNK524311 DXG524296:DXG524311 EHC524296:EHC524311 EQY524296:EQY524311 FAU524296:FAU524311 FKQ524296:FKQ524311 FUM524296:FUM524311 GEI524296:GEI524311 GOE524296:GOE524311 GYA524296:GYA524311 HHW524296:HHW524311 HRS524296:HRS524311 IBO524296:IBO524311 ILK524296:ILK524311 IVG524296:IVG524311 JFC524296:JFC524311 JOY524296:JOY524311 JYU524296:JYU524311 KIQ524296:KIQ524311 KSM524296:KSM524311 LCI524296:LCI524311 LME524296:LME524311 LWA524296:LWA524311 MFW524296:MFW524311 MPS524296:MPS524311 MZO524296:MZO524311 NJK524296:NJK524311 NTG524296:NTG524311 ODC524296:ODC524311 OMY524296:OMY524311 OWU524296:OWU524311 PGQ524296:PGQ524311 PQM524296:PQM524311 QAI524296:QAI524311 QKE524296:QKE524311 QUA524296:QUA524311 RDW524296:RDW524311 RNS524296:RNS524311 RXO524296:RXO524311 SHK524296:SHK524311 SRG524296:SRG524311 TBC524296:TBC524311 TKY524296:TKY524311 TUU524296:TUU524311 UEQ524296:UEQ524311 UOM524296:UOM524311 UYI524296:UYI524311 VIE524296:VIE524311 VSA524296:VSA524311 WBW524296:WBW524311 WLS524296:WLS524311 WVO524296:WVO524311 G589832:G589847 JC589832:JC589847 SY589832:SY589847 ACU589832:ACU589847 AMQ589832:AMQ589847 AWM589832:AWM589847 BGI589832:BGI589847 BQE589832:BQE589847 CAA589832:CAA589847 CJW589832:CJW589847 CTS589832:CTS589847 DDO589832:DDO589847 DNK589832:DNK589847 DXG589832:DXG589847 EHC589832:EHC589847 EQY589832:EQY589847 FAU589832:FAU589847 FKQ589832:FKQ589847 FUM589832:FUM589847 GEI589832:GEI589847 GOE589832:GOE589847 GYA589832:GYA589847 HHW589832:HHW589847 HRS589832:HRS589847 IBO589832:IBO589847 ILK589832:ILK589847 IVG589832:IVG589847 JFC589832:JFC589847 JOY589832:JOY589847 JYU589832:JYU589847 KIQ589832:KIQ589847 KSM589832:KSM589847 LCI589832:LCI589847 LME589832:LME589847 LWA589832:LWA589847 MFW589832:MFW589847 MPS589832:MPS589847 MZO589832:MZO589847 NJK589832:NJK589847 NTG589832:NTG589847 ODC589832:ODC589847 OMY589832:OMY589847 OWU589832:OWU589847 PGQ589832:PGQ589847 PQM589832:PQM589847 QAI589832:QAI589847 QKE589832:QKE589847 QUA589832:QUA589847 RDW589832:RDW589847 RNS589832:RNS589847 RXO589832:RXO589847 SHK589832:SHK589847 SRG589832:SRG589847 TBC589832:TBC589847 TKY589832:TKY589847 TUU589832:TUU589847 UEQ589832:UEQ589847 UOM589832:UOM589847 UYI589832:UYI589847 VIE589832:VIE589847 VSA589832:VSA589847 WBW589832:WBW589847 WLS589832:WLS589847 WVO589832:WVO589847 G655368:G655383 JC655368:JC655383 SY655368:SY655383 ACU655368:ACU655383 AMQ655368:AMQ655383 AWM655368:AWM655383 BGI655368:BGI655383 BQE655368:BQE655383 CAA655368:CAA655383 CJW655368:CJW655383 CTS655368:CTS655383 DDO655368:DDO655383 DNK655368:DNK655383 DXG655368:DXG655383 EHC655368:EHC655383 EQY655368:EQY655383 FAU655368:FAU655383 FKQ655368:FKQ655383 FUM655368:FUM655383 GEI655368:GEI655383 GOE655368:GOE655383 GYA655368:GYA655383 HHW655368:HHW655383 HRS655368:HRS655383 IBO655368:IBO655383 ILK655368:ILK655383 IVG655368:IVG655383 JFC655368:JFC655383 JOY655368:JOY655383 JYU655368:JYU655383 KIQ655368:KIQ655383 KSM655368:KSM655383 LCI655368:LCI655383 LME655368:LME655383 LWA655368:LWA655383 MFW655368:MFW655383 MPS655368:MPS655383 MZO655368:MZO655383 NJK655368:NJK655383 NTG655368:NTG655383 ODC655368:ODC655383 OMY655368:OMY655383 OWU655368:OWU655383 PGQ655368:PGQ655383 PQM655368:PQM655383 QAI655368:QAI655383 QKE655368:QKE655383 QUA655368:QUA655383 RDW655368:RDW655383 RNS655368:RNS655383 RXO655368:RXO655383 SHK655368:SHK655383 SRG655368:SRG655383 TBC655368:TBC655383 TKY655368:TKY655383 TUU655368:TUU655383 UEQ655368:UEQ655383 UOM655368:UOM655383 UYI655368:UYI655383 VIE655368:VIE655383 VSA655368:VSA655383 WBW655368:WBW655383 WLS655368:WLS655383 WVO655368:WVO655383 G720904:G720919 JC720904:JC720919 SY720904:SY720919 ACU720904:ACU720919 AMQ720904:AMQ720919 AWM720904:AWM720919 BGI720904:BGI720919 BQE720904:BQE720919 CAA720904:CAA720919 CJW720904:CJW720919 CTS720904:CTS720919 DDO720904:DDO720919 DNK720904:DNK720919 DXG720904:DXG720919 EHC720904:EHC720919 EQY720904:EQY720919 FAU720904:FAU720919 FKQ720904:FKQ720919 FUM720904:FUM720919 GEI720904:GEI720919 GOE720904:GOE720919 GYA720904:GYA720919 HHW720904:HHW720919 HRS720904:HRS720919 IBO720904:IBO720919 ILK720904:ILK720919 IVG720904:IVG720919 JFC720904:JFC720919 JOY720904:JOY720919 JYU720904:JYU720919 KIQ720904:KIQ720919 KSM720904:KSM720919 LCI720904:LCI720919 LME720904:LME720919 LWA720904:LWA720919 MFW720904:MFW720919 MPS720904:MPS720919 MZO720904:MZO720919 NJK720904:NJK720919 NTG720904:NTG720919 ODC720904:ODC720919 OMY720904:OMY720919 OWU720904:OWU720919 PGQ720904:PGQ720919 PQM720904:PQM720919 QAI720904:QAI720919 QKE720904:QKE720919 QUA720904:QUA720919 RDW720904:RDW720919 RNS720904:RNS720919 RXO720904:RXO720919 SHK720904:SHK720919 SRG720904:SRG720919 TBC720904:TBC720919 TKY720904:TKY720919 TUU720904:TUU720919 UEQ720904:UEQ720919 UOM720904:UOM720919 UYI720904:UYI720919 VIE720904:VIE720919 VSA720904:VSA720919 WBW720904:WBW720919 WLS720904:WLS720919 WVO720904:WVO720919 G786440:G786455 JC786440:JC786455 SY786440:SY786455 ACU786440:ACU786455 AMQ786440:AMQ786455 AWM786440:AWM786455 BGI786440:BGI786455 BQE786440:BQE786455 CAA786440:CAA786455 CJW786440:CJW786455 CTS786440:CTS786455 DDO786440:DDO786455 DNK786440:DNK786455 DXG786440:DXG786455 EHC786440:EHC786455 EQY786440:EQY786455 FAU786440:FAU786455 FKQ786440:FKQ786455 FUM786440:FUM786455 GEI786440:GEI786455 GOE786440:GOE786455 GYA786440:GYA786455 HHW786440:HHW786455 HRS786440:HRS786455 IBO786440:IBO786455 ILK786440:ILK786455 IVG786440:IVG786455 JFC786440:JFC786455 JOY786440:JOY786455 JYU786440:JYU786455 KIQ786440:KIQ786455 KSM786440:KSM786455 LCI786440:LCI786455 LME786440:LME786455 LWA786440:LWA786455 MFW786440:MFW786455 MPS786440:MPS786455 MZO786440:MZO786455 NJK786440:NJK786455 NTG786440:NTG786455 ODC786440:ODC786455 OMY786440:OMY786455 OWU786440:OWU786455 PGQ786440:PGQ786455 PQM786440:PQM786455 QAI786440:QAI786455 QKE786440:QKE786455 QUA786440:QUA786455 RDW786440:RDW786455 RNS786440:RNS786455 RXO786440:RXO786455 SHK786440:SHK786455 SRG786440:SRG786455 TBC786440:TBC786455 TKY786440:TKY786455 TUU786440:TUU786455 UEQ786440:UEQ786455 UOM786440:UOM786455 UYI786440:UYI786455 VIE786440:VIE786455 VSA786440:VSA786455 WBW786440:WBW786455 WLS786440:WLS786455 WVO786440:WVO786455 G851976:G851991 JC851976:JC851991 SY851976:SY851991 ACU851976:ACU851991 AMQ851976:AMQ851991 AWM851976:AWM851991 BGI851976:BGI851991 BQE851976:BQE851991 CAA851976:CAA851991 CJW851976:CJW851991 CTS851976:CTS851991 DDO851976:DDO851991 DNK851976:DNK851991 DXG851976:DXG851991 EHC851976:EHC851991 EQY851976:EQY851991 FAU851976:FAU851991 FKQ851976:FKQ851991 FUM851976:FUM851991 GEI851976:GEI851991 GOE851976:GOE851991 GYA851976:GYA851991 HHW851976:HHW851991 HRS851976:HRS851991 IBO851976:IBO851991 ILK851976:ILK851991 IVG851976:IVG851991 JFC851976:JFC851991 JOY851976:JOY851991 JYU851976:JYU851991 KIQ851976:KIQ851991 KSM851976:KSM851991 LCI851976:LCI851991 LME851976:LME851991 LWA851976:LWA851991 MFW851976:MFW851991 MPS851976:MPS851991 MZO851976:MZO851991 NJK851976:NJK851991 NTG851976:NTG851991 ODC851976:ODC851991 OMY851976:OMY851991 OWU851976:OWU851991 PGQ851976:PGQ851991 PQM851976:PQM851991 QAI851976:QAI851991 QKE851976:QKE851991 QUA851976:QUA851991 RDW851976:RDW851991 RNS851976:RNS851991 RXO851976:RXO851991 SHK851976:SHK851991 SRG851976:SRG851991 TBC851976:TBC851991 TKY851976:TKY851991 TUU851976:TUU851991 UEQ851976:UEQ851991 UOM851976:UOM851991 UYI851976:UYI851991 VIE851976:VIE851991 VSA851976:VSA851991 WBW851976:WBW851991 WLS851976:WLS851991 WVO851976:WVO851991 G917512:G917527 JC917512:JC917527 SY917512:SY917527 ACU917512:ACU917527 AMQ917512:AMQ917527 AWM917512:AWM917527 BGI917512:BGI917527 BQE917512:BQE917527 CAA917512:CAA917527 CJW917512:CJW917527 CTS917512:CTS917527 DDO917512:DDO917527 DNK917512:DNK917527 DXG917512:DXG917527 EHC917512:EHC917527 EQY917512:EQY917527 FAU917512:FAU917527 FKQ917512:FKQ917527 FUM917512:FUM917527 GEI917512:GEI917527 GOE917512:GOE917527 GYA917512:GYA917527 HHW917512:HHW917527 HRS917512:HRS917527 IBO917512:IBO917527 ILK917512:ILK917527 IVG917512:IVG917527 JFC917512:JFC917527 JOY917512:JOY917527 JYU917512:JYU917527 KIQ917512:KIQ917527 KSM917512:KSM917527 LCI917512:LCI917527 LME917512:LME917527 LWA917512:LWA917527 MFW917512:MFW917527 MPS917512:MPS917527 MZO917512:MZO917527 NJK917512:NJK917527 NTG917512:NTG917527 ODC917512:ODC917527 OMY917512:OMY917527 OWU917512:OWU917527 PGQ917512:PGQ917527 PQM917512:PQM917527 QAI917512:QAI917527 QKE917512:QKE917527 QUA917512:QUA917527 RDW917512:RDW917527 RNS917512:RNS917527 RXO917512:RXO917527 SHK917512:SHK917527 SRG917512:SRG917527 TBC917512:TBC917527 TKY917512:TKY917527 TUU917512:TUU917527 UEQ917512:UEQ917527 UOM917512:UOM917527 UYI917512:UYI917527 VIE917512:VIE917527 VSA917512:VSA917527 WBW917512:WBW917527 WLS917512:WLS917527 WVO917512:WVO917527 G983048:G983063 JC983048:JC983063 SY983048:SY983063 ACU983048:ACU983063 AMQ983048:AMQ983063 AWM983048:AWM983063 BGI983048:BGI983063 BQE983048:BQE983063 CAA983048:CAA983063 CJW983048:CJW983063 CTS983048:CTS983063 DDO983048:DDO983063 DNK983048:DNK983063 DXG983048:DXG983063 EHC983048:EHC983063 EQY983048:EQY983063 FAU983048:FAU983063 FKQ983048:FKQ983063 FUM983048:FUM983063 GEI983048:GEI983063 GOE983048:GOE983063 GYA983048:GYA983063 HHW983048:HHW983063 HRS983048:HRS983063 IBO983048:IBO983063 ILK983048:ILK983063 IVG983048:IVG983063 JFC983048:JFC983063 JOY983048:JOY983063 JYU983048:JYU983063 KIQ983048:KIQ983063 KSM983048:KSM983063 LCI983048:LCI983063 LME983048:LME983063 LWA983048:LWA983063 MFW983048:MFW983063 MPS983048:MPS983063 MZO983048:MZO983063 NJK983048:NJK983063 NTG983048:NTG983063 ODC983048:ODC983063 OMY983048:OMY983063 OWU983048:OWU983063 PGQ983048:PGQ983063 PQM983048:PQM983063 QAI983048:QAI983063 QKE983048:QKE983063 QUA983048:QUA983063 RDW983048:RDW983063 RNS983048:RNS983063 RXO983048:RXO983063 SHK983048:SHK983063 SRG983048:SRG983063 TBC983048:TBC983063 TKY983048:TKY983063 TUU983048:TUU983063 UEQ983048:UEQ983063 UOM983048:UOM983063 UYI983048:UYI983063 VIE983048:VIE983063 VSA983048:VSA983063 WBW983048:WBW983063 WLS983048:WLS983063 WVO983048:WVO983063" xr:uid="{5EE72D19-B826-4F18-B6B1-79552F957674}">
      <formula1>$F$43:$F$47</formula1>
    </dataValidation>
    <dataValidation type="list" allowBlank="1" showInputMessage="1" showErrorMessage="1" sqref="H8:H23 JD8:JD23 SZ8:SZ23 ACV8:ACV23 AMR8:AMR23 AWN8:AWN23 BGJ8:BGJ23 BQF8:BQF23 CAB8:CAB23 CJX8:CJX23 CTT8:CTT23 DDP8:DDP23 DNL8:DNL23 DXH8:DXH23 EHD8:EHD23 EQZ8:EQZ23 FAV8:FAV23 FKR8:FKR23 FUN8:FUN23 GEJ8:GEJ23 GOF8:GOF23 GYB8:GYB23 HHX8:HHX23 HRT8:HRT23 IBP8:IBP23 ILL8:ILL23 IVH8:IVH23 JFD8:JFD23 JOZ8:JOZ23 JYV8:JYV23 KIR8:KIR23 KSN8:KSN23 LCJ8:LCJ23 LMF8:LMF23 LWB8:LWB23 MFX8:MFX23 MPT8:MPT23 MZP8:MZP23 NJL8:NJL23 NTH8:NTH23 ODD8:ODD23 OMZ8:OMZ23 OWV8:OWV23 PGR8:PGR23 PQN8:PQN23 QAJ8:QAJ23 QKF8:QKF23 QUB8:QUB23 RDX8:RDX23 RNT8:RNT23 RXP8:RXP23 SHL8:SHL23 SRH8:SRH23 TBD8:TBD23 TKZ8:TKZ23 TUV8:TUV23 UER8:UER23 UON8:UON23 UYJ8:UYJ23 VIF8:VIF23 VSB8:VSB23 WBX8:WBX23 WLT8:WLT23 WVP8:WVP23 H65544:H65559 JD65544:JD65559 SZ65544:SZ65559 ACV65544:ACV65559 AMR65544:AMR65559 AWN65544:AWN65559 BGJ65544:BGJ65559 BQF65544:BQF65559 CAB65544:CAB65559 CJX65544:CJX65559 CTT65544:CTT65559 DDP65544:DDP65559 DNL65544:DNL65559 DXH65544:DXH65559 EHD65544:EHD65559 EQZ65544:EQZ65559 FAV65544:FAV65559 FKR65544:FKR65559 FUN65544:FUN65559 GEJ65544:GEJ65559 GOF65544:GOF65559 GYB65544:GYB65559 HHX65544:HHX65559 HRT65544:HRT65559 IBP65544:IBP65559 ILL65544:ILL65559 IVH65544:IVH65559 JFD65544:JFD65559 JOZ65544:JOZ65559 JYV65544:JYV65559 KIR65544:KIR65559 KSN65544:KSN65559 LCJ65544:LCJ65559 LMF65544:LMF65559 LWB65544:LWB65559 MFX65544:MFX65559 MPT65544:MPT65559 MZP65544:MZP65559 NJL65544:NJL65559 NTH65544:NTH65559 ODD65544:ODD65559 OMZ65544:OMZ65559 OWV65544:OWV65559 PGR65544:PGR65559 PQN65544:PQN65559 QAJ65544:QAJ65559 QKF65544:QKF65559 QUB65544:QUB65559 RDX65544:RDX65559 RNT65544:RNT65559 RXP65544:RXP65559 SHL65544:SHL65559 SRH65544:SRH65559 TBD65544:TBD65559 TKZ65544:TKZ65559 TUV65544:TUV65559 UER65544:UER65559 UON65544:UON65559 UYJ65544:UYJ65559 VIF65544:VIF65559 VSB65544:VSB65559 WBX65544:WBX65559 WLT65544:WLT65559 WVP65544:WVP65559 H131080:H131095 JD131080:JD131095 SZ131080:SZ131095 ACV131080:ACV131095 AMR131080:AMR131095 AWN131080:AWN131095 BGJ131080:BGJ131095 BQF131080:BQF131095 CAB131080:CAB131095 CJX131080:CJX131095 CTT131080:CTT131095 DDP131080:DDP131095 DNL131080:DNL131095 DXH131080:DXH131095 EHD131080:EHD131095 EQZ131080:EQZ131095 FAV131080:FAV131095 FKR131080:FKR131095 FUN131080:FUN131095 GEJ131080:GEJ131095 GOF131080:GOF131095 GYB131080:GYB131095 HHX131080:HHX131095 HRT131080:HRT131095 IBP131080:IBP131095 ILL131080:ILL131095 IVH131080:IVH131095 JFD131080:JFD131095 JOZ131080:JOZ131095 JYV131080:JYV131095 KIR131080:KIR131095 KSN131080:KSN131095 LCJ131080:LCJ131095 LMF131080:LMF131095 LWB131080:LWB131095 MFX131080:MFX131095 MPT131080:MPT131095 MZP131080:MZP131095 NJL131080:NJL131095 NTH131080:NTH131095 ODD131080:ODD131095 OMZ131080:OMZ131095 OWV131080:OWV131095 PGR131080:PGR131095 PQN131080:PQN131095 QAJ131080:QAJ131095 QKF131080:QKF131095 QUB131080:QUB131095 RDX131080:RDX131095 RNT131080:RNT131095 RXP131080:RXP131095 SHL131080:SHL131095 SRH131080:SRH131095 TBD131080:TBD131095 TKZ131080:TKZ131095 TUV131080:TUV131095 UER131080:UER131095 UON131080:UON131095 UYJ131080:UYJ131095 VIF131080:VIF131095 VSB131080:VSB131095 WBX131080:WBX131095 WLT131080:WLT131095 WVP131080:WVP131095 H196616:H196631 JD196616:JD196631 SZ196616:SZ196631 ACV196616:ACV196631 AMR196616:AMR196631 AWN196616:AWN196631 BGJ196616:BGJ196631 BQF196616:BQF196631 CAB196616:CAB196631 CJX196616:CJX196631 CTT196616:CTT196631 DDP196616:DDP196631 DNL196616:DNL196631 DXH196616:DXH196631 EHD196616:EHD196631 EQZ196616:EQZ196631 FAV196616:FAV196631 FKR196616:FKR196631 FUN196616:FUN196631 GEJ196616:GEJ196631 GOF196616:GOF196631 GYB196616:GYB196631 HHX196616:HHX196631 HRT196616:HRT196631 IBP196616:IBP196631 ILL196616:ILL196631 IVH196616:IVH196631 JFD196616:JFD196631 JOZ196616:JOZ196631 JYV196616:JYV196631 KIR196616:KIR196631 KSN196616:KSN196631 LCJ196616:LCJ196631 LMF196616:LMF196631 LWB196616:LWB196631 MFX196616:MFX196631 MPT196616:MPT196631 MZP196616:MZP196631 NJL196616:NJL196631 NTH196616:NTH196631 ODD196616:ODD196631 OMZ196616:OMZ196631 OWV196616:OWV196631 PGR196616:PGR196631 PQN196616:PQN196631 QAJ196616:QAJ196631 QKF196616:QKF196631 QUB196616:QUB196631 RDX196616:RDX196631 RNT196616:RNT196631 RXP196616:RXP196631 SHL196616:SHL196631 SRH196616:SRH196631 TBD196616:TBD196631 TKZ196616:TKZ196631 TUV196616:TUV196631 UER196616:UER196631 UON196616:UON196631 UYJ196616:UYJ196631 VIF196616:VIF196631 VSB196616:VSB196631 WBX196616:WBX196631 WLT196616:WLT196631 WVP196616:WVP196631 H262152:H262167 JD262152:JD262167 SZ262152:SZ262167 ACV262152:ACV262167 AMR262152:AMR262167 AWN262152:AWN262167 BGJ262152:BGJ262167 BQF262152:BQF262167 CAB262152:CAB262167 CJX262152:CJX262167 CTT262152:CTT262167 DDP262152:DDP262167 DNL262152:DNL262167 DXH262152:DXH262167 EHD262152:EHD262167 EQZ262152:EQZ262167 FAV262152:FAV262167 FKR262152:FKR262167 FUN262152:FUN262167 GEJ262152:GEJ262167 GOF262152:GOF262167 GYB262152:GYB262167 HHX262152:HHX262167 HRT262152:HRT262167 IBP262152:IBP262167 ILL262152:ILL262167 IVH262152:IVH262167 JFD262152:JFD262167 JOZ262152:JOZ262167 JYV262152:JYV262167 KIR262152:KIR262167 KSN262152:KSN262167 LCJ262152:LCJ262167 LMF262152:LMF262167 LWB262152:LWB262167 MFX262152:MFX262167 MPT262152:MPT262167 MZP262152:MZP262167 NJL262152:NJL262167 NTH262152:NTH262167 ODD262152:ODD262167 OMZ262152:OMZ262167 OWV262152:OWV262167 PGR262152:PGR262167 PQN262152:PQN262167 QAJ262152:QAJ262167 QKF262152:QKF262167 QUB262152:QUB262167 RDX262152:RDX262167 RNT262152:RNT262167 RXP262152:RXP262167 SHL262152:SHL262167 SRH262152:SRH262167 TBD262152:TBD262167 TKZ262152:TKZ262167 TUV262152:TUV262167 UER262152:UER262167 UON262152:UON262167 UYJ262152:UYJ262167 VIF262152:VIF262167 VSB262152:VSB262167 WBX262152:WBX262167 WLT262152:WLT262167 WVP262152:WVP262167 H327688:H327703 JD327688:JD327703 SZ327688:SZ327703 ACV327688:ACV327703 AMR327688:AMR327703 AWN327688:AWN327703 BGJ327688:BGJ327703 BQF327688:BQF327703 CAB327688:CAB327703 CJX327688:CJX327703 CTT327688:CTT327703 DDP327688:DDP327703 DNL327688:DNL327703 DXH327688:DXH327703 EHD327688:EHD327703 EQZ327688:EQZ327703 FAV327688:FAV327703 FKR327688:FKR327703 FUN327688:FUN327703 GEJ327688:GEJ327703 GOF327688:GOF327703 GYB327688:GYB327703 HHX327688:HHX327703 HRT327688:HRT327703 IBP327688:IBP327703 ILL327688:ILL327703 IVH327688:IVH327703 JFD327688:JFD327703 JOZ327688:JOZ327703 JYV327688:JYV327703 KIR327688:KIR327703 KSN327688:KSN327703 LCJ327688:LCJ327703 LMF327688:LMF327703 LWB327688:LWB327703 MFX327688:MFX327703 MPT327688:MPT327703 MZP327688:MZP327703 NJL327688:NJL327703 NTH327688:NTH327703 ODD327688:ODD327703 OMZ327688:OMZ327703 OWV327688:OWV327703 PGR327688:PGR327703 PQN327688:PQN327703 QAJ327688:QAJ327703 QKF327688:QKF327703 QUB327688:QUB327703 RDX327688:RDX327703 RNT327688:RNT327703 RXP327688:RXP327703 SHL327688:SHL327703 SRH327688:SRH327703 TBD327688:TBD327703 TKZ327688:TKZ327703 TUV327688:TUV327703 UER327688:UER327703 UON327688:UON327703 UYJ327688:UYJ327703 VIF327688:VIF327703 VSB327688:VSB327703 WBX327688:WBX327703 WLT327688:WLT327703 WVP327688:WVP327703 H393224:H393239 JD393224:JD393239 SZ393224:SZ393239 ACV393224:ACV393239 AMR393224:AMR393239 AWN393224:AWN393239 BGJ393224:BGJ393239 BQF393224:BQF393239 CAB393224:CAB393239 CJX393224:CJX393239 CTT393224:CTT393239 DDP393224:DDP393239 DNL393224:DNL393239 DXH393224:DXH393239 EHD393224:EHD393239 EQZ393224:EQZ393239 FAV393224:FAV393239 FKR393224:FKR393239 FUN393224:FUN393239 GEJ393224:GEJ393239 GOF393224:GOF393239 GYB393224:GYB393239 HHX393224:HHX393239 HRT393224:HRT393239 IBP393224:IBP393239 ILL393224:ILL393239 IVH393224:IVH393239 JFD393224:JFD393239 JOZ393224:JOZ393239 JYV393224:JYV393239 KIR393224:KIR393239 KSN393224:KSN393239 LCJ393224:LCJ393239 LMF393224:LMF393239 LWB393224:LWB393239 MFX393224:MFX393239 MPT393224:MPT393239 MZP393224:MZP393239 NJL393224:NJL393239 NTH393224:NTH393239 ODD393224:ODD393239 OMZ393224:OMZ393239 OWV393224:OWV393239 PGR393224:PGR393239 PQN393224:PQN393239 QAJ393224:QAJ393239 QKF393224:QKF393239 QUB393224:QUB393239 RDX393224:RDX393239 RNT393224:RNT393239 RXP393224:RXP393239 SHL393224:SHL393239 SRH393224:SRH393239 TBD393224:TBD393239 TKZ393224:TKZ393239 TUV393224:TUV393239 UER393224:UER393239 UON393224:UON393239 UYJ393224:UYJ393239 VIF393224:VIF393239 VSB393224:VSB393239 WBX393224:WBX393239 WLT393224:WLT393239 WVP393224:WVP393239 H458760:H458775 JD458760:JD458775 SZ458760:SZ458775 ACV458760:ACV458775 AMR458760:AMR458775 AWN458760:AWN458775 BGJ458760:BGJ458775 BQF458760:BQF458775 CAB458760:CAB458775 CJX458760:CJX458775 CTT458760:CTT458775 DDP458760:DDP458775 DNL458760:DNL458775 DXH458760:DXH458775 EHD458760:EHD458775 EQZ458760:EQZ458775 FAV458760:FAV458775 FKR458760:FKR458775 FUN458760:FUN458775 GEJ458760:GEJ458775 GOF458760:GOF458775 GYB458760:GYB458775 HHX458760:HHX458775 HRT458760:HRT458775 IBP458760:IBP458775 ILL458760:ILL458775 IVH458760:IVH458775 JFD458760:JFD458775 JOZ458760:JOZ458775 JYV458760:JYV458775 KIR458760:KIR458775 KSN458760:KSN458775 LCJ458760:LCJ458775 LMF458760:LMF458775 LWB458760:LWB458775 MFX458760:MFX458775 MPT458760:MPT458775 MZP458760:MZP458775 NJL458760:NJL458775 NTH458760:NTH458775 ODD458760:ODD458775 OMZ458760:OMZ458775 OWV458760:OWV458775 PGR458760:PGR458775 PQN458760:PQN458775 QAJ458760:QAJ458775 QKF458760:QKF458775 QUB458760:QUB458775 RDX458760:RDX458775 RNT458760:RNT458775 RXP458760:RXP458775 SHL458760:SHL458775 SRH458760:SRH458775 TBD458760:TBD458775 TKZ458760:TKZ458775 TUV458760:TUV458775 UER458760:UER458775 UON458760:UON458775 UYJ458760:UYJ458775 VIF458760:VIF458775 VSB458760:VSB458775 WBX458760:WBX458775 WLT458760:WLT458775 WVP458760:WVP458775 H524296:H524311 JD524296:JD524311 SZ524296:SZ524311 ACV524296:ACV524311 AMR524296:AMR524311 AWN524296:AWN524311 BGJ524296:BGJ524311 BQF524296:BQF524311 CAB524296:CAB524311 CJX524296:CJX524311 CTT524296:CTT524311 DDP524296:DDP524311 DNL524296:DNL524311 DXH524296:DXH524311 EHD524296:EHD524311 EQZ524296:EQZ524311 FAV524296:FAV524311 FKR524296:FKR524311 FUN524296:FUN524311 GEJ524296:GEJ524311 GOF524296:GOF524311 GYB524296:GYB524311 HHX524296:HHX524311 HRT524296:HRT524311 IBP524296:IBP524311 ILL524296:ILL524311 IVH524296:IVH524311 JFD524296:JFD524311 JOZ524296:JOZ524311 JYV524296:JYV524311 KIR524296:KIR524311 KSN524296:KSN524311 LCJ524296:LCJ524311 LMF524296:LMF524311 LWB524296:LWB524311 MFX524296:MFX524311 MPT524296:MPT524311 MZP524296:MZP524311 NJL524296:NJL524311 NTH524296:NTH524311 ODD524296:ODD524311 OMZ524296:OMZ524311 OWV524296:OWV524311 PGR524296:PGR524311 PQN524296:PQN524311 QAJ524296:QAJ524311 QKF524296:QKF524311 QUB524296:QUB524311 RDX524296:RDX524311 RNT524296:RNT524311 RXP524296:RXP524311 SHL524296:SHL524311 SRH524296:SRH524311 TBD524296:TBD524311 TKZ524296:TKZ524311 TUV524296:TUV524311 UER524296:UER524311 UON524296:UON524311 UYJ524296:UYJ524311 VIF524296:VIF524311 VSB524296:VSB524311 WBX524296:WBX524311 WLT524296:WLT524311 WVP524296:WVP524311 H589832:H589847 JD589832:JD589847 SZ589832:SZ589847 ACV589832:ACV589847 AMR589832:AMR589847 AWN589832:AWN589847 BGJ589832:BGJ589847 BQF589832:BQF589847 CAB589832:CAB589847 CJX589832:CJX589847 CTT589832:CTT589847 DDP589832:DDP589847 DNL589832:DNL589847 DXH589832:DXH589847 EHD589832:EHD589847 EQZ589832:EQZ589847 FAV589832:FAV589847 FKR589832:FKR589847 FUN589832:FUN589847 GEJ589832:GEJ589847 GOF589832:GOF589847 GYB589832:GYB589847 HHX589832:HHX589847 HRT589832:HRT589847 IBP589832:IBP589847 ILL589832:ILL589847 IVH589832:IVH589847 JFD589832:JFD589847 JOZ589832:JOZ589847 JYV589832:JYV589847 KIR589832:KIR589847 KSN589832:KSN589847 LCJ589832:LCJ589847 LMF589832:LMF589847 LWB589832:LWB589847 MFX589832:MFX589847 MPT589832:MPT589847 MZP589832:MZP589847 NJL589832:NJL589847 NTH589832:NTH589847 ODD589832:ODD589847 OMZ589832:OMZ589847 OWV589832:OWV589847 PGR589832:PGR589847 PQN589832:PQN589847 QAJ589832:QAJ589847 QKF589832:QKF589847 QUB589832:QUB589847 RDX589832:RDX589847 RNT589832:RNT589847 RXP589832:RXP589847 SHL589832:SHL589847 SRH589832:SRH589847 TBD589832:TBD589847 TKZ589832:TKZ589847 TUV589832:TUV589847 UER589832:UER589847 UON589832:UON589847 UYJ589832:UYJ589847 VIF589832:VIF589847 VSB589832:VSB589847 WBX589832:WBX589847 WLT589832:WLT589847 WVP589832:WVP589847 H655368:H655383 JD655368:JD655383 SZ655368:SZ655383 ACV655368:ACV655383 AMR655368:AMR655383 AWN655368:AWN655383 BGJ655368:BGJ655383 BQF655368:BQF655383 CAB655368:CAB655383 CJX655368:CJX655383 CTT655368:CTT655383 DDP655368:DDP655383 DNL655368:DNL655383 DXH655368:DXH655383 EHD655368:EHD655383 EQZ655368:EQZ655383 FAV655368:FAV655383 FKR655368:FKR655383 FUN655368:FUN655383 GEJ655368:GEJ655383 GOF655368:GOF655383 GYB655368:GYB655383 HHX655368:HHX655383 HRT655368:HRT655383 IBP655368:IBP655383 ILL655368:ILL655383 IVH655368:IVH655383 JFD655368:JFD655383 JOZ655368:JOZ655383 JYV655368:JYV655383 KIR655368:KIR655383 KSN655368:KSN655383 LCJ655368:LCJ655383 LMF655368:LMF655383 LWB655368:LWB655383 MFX655368:MFX655383 MPT655368:MPT655383 MZP655368:MZP655383 NJL655368:NJL655383 NTH655368:NTH655383 ODD655368:ODD655383 OMZ655368:OMZ655383 OWV655368:OWV655383 PGR655368:PGR655383 PQN655368:PQN655383 QAJ655368:QAJ655383 QKF655368:QKF655383 QUB655368:QUB655383 RDX655368:RDX655383 RNT655368:RNT655383 RXP655368:RXP655383 SHL655368:SHL655383 SRH655368:SRH655383 TBD655368:TBD655383 TKZ655368:TKZ655383 TUV655368:TUV655383 UER655368:UER655383 UON655368:UON655383 UYJ655368:UYJ655383 VIF655368:VIF655383 VSB655368:VSB655383 WBX655368:WBX655383 WLT655368:WLT655383 WVP655368:WVP655383 H720904:H720919 JD720904:JD720919 SZ720904:SZ720919 ACV720904:ACV720919 AMR720904:AMR720919 AWN720904:AWN720919 BGJ720904:BGJ720919 BQF720904:BQF720919 CAB720904:CAB720919 CJX720904:CJX720919 CTT720904:CTT720919 DDP720904:DDP720919 DNL720904:DNL720919 DXH720904:DXH720919 EHD720904:EHD720919 EQZ720904:EQZ720919 FAV720904:FAV720919 FKR720904:FKR720919 FUN720904:FUN720919 GEJ720904:GEJ720919 GOF720904:GOF720919 GYB720904:GYB720919 HHX720904:HHX720919 HRT720904:HRT720919 IBP720904:IBP720919 ILL720904:ILL720919 IVH720904:IVH720919 JFD720904:JFD720919 JOZ720904:JOZ720919 JYV720904:JYV720919 KIR720904:KIR720919 KSN720904:KSN720919 LCJ720904:LCJ720919 LMF720904:LMF720919 LWB720904:LWB720919 MFX720904:MFX720919 MPT720904:MPT720919 MZP720904:MZP720919 NJL720904:NJL720919 NTH720904:NTH720919 ODD720904:ODD720919 OMZ720904:OMZ720919 OWV720904:OWV720919 PGR720904:PGR720919 PQN720904:PQN720919 QAJ720904:QAJ720919 QKF720904:QKF720919 QUB720904:QUB720919 RDX720904:RDX720919 RNT720904:RNT720919 RXP720904:RXP720919 SHL720904:SHL720919 SRH720904:SRH720919 TBD720904:TBD720919 TKZ720904:TKZ720919 TUV720904:TUV720919 UER720904:UER720919 UON720904:UON720919 UYJ720904:UYJ720919 VIF720904:VIF720919 VSB720904:VSB720919 WBX720904:WBX720919 WLT720904:WLT720919 WVP720904:WVP720919 H786440:H786455 JD786440:JD786455 SZ786440:SZ786455 ACV786440:ACV786455 AMR786440:AMR786455 AWN786440:AWN786455 BGJ786440:BGJ786455 BQF786440:BQF786455 CAB786440:CAB786455 CJX786440:CJX786455 CTT786440:CTT786455 DDP786440:DDP786455 DNL786440:DNL786455 DXH786440:DXH786455 EHD786440:EHD786455 EQZ786440:EQZ786455 FAV786440:FAV786455 FKR786440:FKR786455 FUN786440:FUN786455 GEJ786440:GEJ786455 GOF786440:GOF786455 GYB786440:GYB786455 HHX786440:HHX786455 HRT786440:HRT786455 IBP786440:IBP786455 ILL786440:ILL786455 IVH786440:IVH786455 JFD786440:JFD786455 JOZ786440:JOZ786455 JYV786440:JYV786455 KIR786440:KIR786455 KSN786440:KSN786455 LCJ786440:LCJ786455 LMF786440:LMF786455 LWB786440:LWB786455 MFX786440:MFX786455 MPT786440:MPT786455 MZP786440:MZP786455 NJL786440:NJL786455 NTH786440:NTH786455 ODD786440:ODD786455 OMZ786440:OMZ786455 OWV786440:OWV786455 PGR786440:PGR786455 PQN786440:PQN786455 QAJ786440:QAJ786455 QKF786440:QKF786455 QUB786440:QUB786455 RDX786440:RDX786455 RNT786440:RNT786455 RXP786440:RXP786455 SHL786440:SHL786455 SRH786440:SRH786455 TBD786440:TBD786455 TKZ786440:TKZ786455 TUV786440:TUV786455 UER786440:UER786455 UON786440:UON786455 UYJ786440:UYJ786455 VIF786440:VIF786455 VSB786440:VSB786455 WBX786440:WBX786455 WLT786440:WLT786455 WVP786440:WVP786455 H851976:H851991 JD851976:JD851991 SZ851976:SZ851991 ACV851976:ACV851991 AMR851976:AMR851991 AWN851976:AWN851991 BGJ851976:BGJ851991 BQF851976:BQF851991 CAB851976:CAB851991 CJX851976:CJX851991 CTT851976:CTT851991 DDP851976:DDP851991 DNL851976:DNL851991 DXH851976:DXH851991 EHD851976:EHD851991 EQZ851976:EQZ851991 FAV851976:FAV851991 FKR851976:FKR851991 FUN851976:FUN851991 GEJ851976:GEJ851991 GOF851976:GOF851991 GYB851976:GYB851991 HHX851976:HHX851991 HRT851976:HRT851991 IBP851976:IBP851991 ILL851976:ILL851991 IVH851976:IVH851991 JFD851976:JFD851991 JOZ851976:JOZ851991 JYV851976:JYV851991 KIR851976:KIR851991 KSN851976:KSN851991 LCJ851976:LCJ851991 LMF851976:LMF851991 LWB851976:LWB851991 MFX851976:MFX851991 MPT851976:MPT851991 MZP851976:MZP851991 NJL851976:NJL851991 NTH851976:NTH851991 ODD851976:ODD851991 OMZ851976:OMZ851991 OWV851976:OWV851991 PGR851976:PGR851991 PQN851976:PQN851991 QAJ851976:QAJ851991 QKF851976:QKF851991 QUB851976:QUB851991 RDX851976:RDX851991 RNT851976:RNT851991 RXP851976:RXP851991 SHL851976:SHL851991 SRH851976:SRH851991 TBD851976:TBD851991 TKZ851976:TKZ851991 TUV851976:TUV851991 UER851976:UER851991 UON851976:UON851991 UYJ851976:UYJ851991 VIF851976:VIF851991 VSB851976:VSB851991 WBX851976:WBX851991 WLT851976:WLT851991 WVP851976:WVP851991 H917512:H917527 JD917512:JD917527 SZ917512:SZ917527 ACV917512:ACV917527 AMR917512:AMR917527 AWN917512:AWN917527 BGJ917512:BGJ917527 BQF917512:BQF917527 CAB917512:CAB917527 CJX917512:CJX917527 CTT917512:CTT917527 DDP917512:DDP917527 DNL917512:DNL917527 DXH917512:DXH917527 EHD917512:EHD917527 EQZ917512:EQZ917527 FAV917512:FAV917527 FKR917512:FKR917527 FUN917512:FUN917527 GEJ917512:GEJ917527 GOF917512:GOF917527 GYB917512:GYB917527 HHX917512:HHX917527 HRT917512:HRT917527 IBP917512:IBP917527 ILL917512:ILL917527 IVH917512:IVH917527 JFD917512:JFD917527 JOZ917512:JOZ917527 JYV917512:JYV917527 KIR917512:KIR917527 KSN917512:KSN917527 LCJ917512:LCJ917527 LMF917512:LMF917527 LWB917512:LWB917527 MFX917512:MFX917527 MPT917512:MPT917527 MZP917512:MZP917527 NJL917512:NJL917527 NTH917512:NTH917527 ODD917512:ODD917527 OMZ917512:OMZ917527 OWV917512:OWV917527 PGR917512:PGR917527 PQN917512:PQN917527 QAJ917512:QAJ917527 QKF917512:QKF917527 QUB917512:QUB917527 RDX917512:RDX917527 RNT917512:RNT917527 RXP917512:RXP917527 SHL917512:SHL917527 SRH917512:SRH917527 TBD917512:TBD917527 TKZ917512:TKZ917527 TUV917512:TUV917527 UER917512:UER917527 UON917512:UON917527 UYJ917512:UYJ917527 VIF917512:VIF917527 VSB917512:VSB917527 WBX917512:WBX917527 WLT917512:WLT917527 WVP917512:WVP917527 H983048:H983063 JD983048:JD983063 SZ983048:SZ983063 ACV983048:ACV983063 AMR983048:AMR983063 AWN983048:AWN983063 BGJ983048:BGJ983063 BQF983048:BQF983063 CAB983048:CAB983063 CJX983048:CJX983063 CTT983048:CTT983063 DDP983048:DDP983063 DNL983048:DNL983063 DXH983048:DXH983063 EHD983048:EHD983063 EQZ983048:EQZ983063 FAV983048:FAV983063 FKR983048:FKR983063 FUN983048:FUN983063 GEJ983048:GEJ983063 GOF983048:GOF983063 GYB983048:GYB983063 HHX983048:HHX983063 HRT983048:HRT983063 IBP983048:IBP983063 ILL983048:ILL983063 IVH983048:IVH983063 JFD983048:JFD983063 JOZ983048:JOZ983063 JYV983048:JYV983063 KIR983048:KIR983063 KSN983048:KSN983063 LCJ983048:LCJ983063 LMF983048:LMF983063 LWB983048:LWB983063 MFX983048:MFX983063 MPT983048:MPT983063 MZP983048:MZP983063 NJL983048:NJL983063 NTH983048:NTH983063 ODD983048:ODD983063 OMZ983048:OMZ983063 OWV983048:OWV983063 PGR983048:PGR983063 PQN983048:PQN983063 QAJ983048:QAJ983063 QKF983048:QKF983063 QUB983048:QUB983063 RDX983048:RDX983063 RNT983048:RNT983063 RXP983048:RXP983063 SHL983048:SHL983063 SRH983048:SRH983063 TBD983048:TBD983063 TKZ983048:TKZ983063 TUV983048:TUV983063 UER983048:UER983063 UON983048:UON983063 UYJ983048:UYJ983063 VIF983048:VIF983063 VSB983048:VSB983063 WBX983048:WBX983063 WLT983048:WLT983063 WVP983048:WVP983063" xr:uid="{851AADD4-34B6-4B11-8A62-FFF8D708D4BD}">
      <formula1>$G$43:$G$47</formula1>
    </dataValidation>
  </dataValidation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6540-301B-442B-BB70-E8EA30F43EB7}">
  <sheetPr codeName="Plan4">
    <pageSetUpPr fitToPage="1"/>
  </sheetPr>
  <dimension ref="A1:AF23"/>
  <sheetViews>
    <sheetView showGridLines="0" zoomScaleNormal="100" workbookViewId="0">
      <pane xSplit="5" ySplit="7" topLeftCell="I20" activePane="bottomRight" state="frozen"/>
      <selection pane="topRight" activeCell="G1" sqref="G1"/>
      <selection pane="bottomLeft" activeCell="A5" sqref="A5"/>
      <selection pane="bottomRight" activeCell="K23" sqref="K23"/>
    </sheetView>
  </sheetViews>
  <sheetFormatPr defaultRowHeight="11.25" x14ac:dyDescent="0.2"/>
  <cols>
    <col min="1" max="1" width="4.7109375" style="387" customWidth="1"/>
    <col min="2" max="2" width="30.85546875" style="387" customWidth="1"/>
    <col min="3" max="3" width="25" style="446" customWidth="1"/>
    <col min="4" max="4" width="32.7109375" style="387" customWidth="1"/>
    <col min="5" max="5" width="14.140625" style="395" customWidth="1"/>
    <col min="6" max="6" width="17.42578125" style="387" customWidth="1"/>
    <col min="7" max="8" width="23.5703125" style="396" customWidth="1"/>
    <col min="9" max="9" width="26.28515625" style="396" customWidth="1"/>
    <col min="10" max="11" width="24.28515625" style="387" customWidth="1"/>
    <col min="12" max="12" width="8.85546875" style="387" customWidth="1"/>
    <col min="13" max="13" width="10" style="387" customWidth="1"/>
    <col min="14" max="14" width="14.28515625" style="387" customWidth="1"/>
    <col min="15" max="256" width="9.140625" style="387"/>
    <col min="257" max="257" width="4.7109375" style="387" customWidth="1"/>
    <col min="258" max="258" width="30.85546875" style="387" customWidth="1"/>
    <col min="259" max="259" width="25" style="387" customWidth="1"/>
    <col min="260" max="260" width="32.7109375" style="387" customWidth="1"/>
    <col min="261" max="261" width="14.140625" style="387" customWidth="1"/>
    <col min="262" max="262" width="17.42578125" style="387" customWidth="1"/>
    <col min="263" max="264" width="23.5703125" style="387" customWidth="1"/>
    <col min="265" max="265" width="26.28515625" style="387" customWidth="1"/>
    <col min="266" max="267" width="24.28515625" style="387" customWidth="1"/>
    <col min="268" max="268" width="8.85546875" style="387" customWidth="1"/>
    <col min="269" max="269" width="10" style="387" customWidth="1"/>
    <col min="270" max="270" width="14.28515625" style="387" customWidth="1"/>
    <col min="271" max="512" width="9.140625" style="387"/>
    <col min="513" max="513" width="4.7109375" style="387" customWidth="1"/>
    <col min="514" max="514" width="30.85546875" style="387" customWidth="1"/>
    <col min="515" max="515" width="25" style="387" customWidth="1"/>
    <col min="516" max="516" width="32.7109375" style="387" customWidth="1"/>
    <col min="517" max="517" width="14.140625" style="387" customWidth="1"/>
    <col min="518" max="518" width="17.42578125" style="387" customWidth="1"/>
    <col min="519" max="520" width="23.5703125" style="387" customWidth="1"/>
    <col min="521" max="521" width="26.28515625" style="387" customWidth="1"/>
    <col min="522" max="523" width="24.28515625" style="387" customWidth="1"/>
    <col min="524" max="524" width="8.85546875" style="387" customWidth="1"/>
    <col min="525" max="525" width="10" style="387" customWidth="1"/>
    <col min="526" max="526" width="14.28515625" style="387" customWidth="1"/>
    <col min="527" max="768" width="9.140625" style="387"/>
    <col min="769" max="769" width="4.7109375" style="387" customWidth="1"/>
    <col min="770" max="770" width="30.85546875" style="387" customWidth="1"/>
    <col min="771" max="771" width="25" style="387" customWidth="1"/>
    <col min="772" max="772" width="32.7109375" style="387" customWidth="1"/>
    <col min="773" max="773" width="14.140625" style="387" customWidth="1"/>
    <col min="774" max="774" width="17.42578125" style="387" customWidth="1"/>
    <col min="775" max="776" width="23.5703125" style="387" customWidth="1"/>
    <col min="777" max="777" width="26.28515625" style="387" customWidth="1"/>
    <col min="778" max="779" width="24.28515625" style="387" customWidth="1"/>
    <col min="780" max="780" width="8.85546875" style="387" customWidth="1"/>
    <col min="781" max="781" width="10" style="387" customWidth="1"/>
    <col min="782" max="782" width="14.28515625" style="387" customWidth="1"/>
    <col min="783" max="1024" width="9.140625" style="387"/>
    <col min="1025" max="1025" width="4.7109375" style="387" customWidth="1"/>
    <col min="1026" max="1026" width="30.85546875" style="387" customWidth="1"/>
    <col min="1027" max="1027" width="25" style="387" customWidth="1"/>
    <col min="1028" max="1028" width="32.7109375" style="387" customWidth="1"/>
    <col min="1029" max="1029" width="14.140625" style="387" customWidth="1"/>
    <col min="1030" max="1030" width="17.42578125" style="387" customWidth="1"/>
    <col min="1031" max="1032" width="23.5703125" style="387" customWidth="1"/>
    <col min="1033" max="1033" width="26.28515625" style="387" customWidth="1"/>
    <col min="1034" max="1035" width="24.28515625" style="387" customWidth="1"/>
    <col min="1036" max="1036" width="8.85546875" style="387" customWidth="1"/>
    <col min="1037" max="1037" width="10" style="387" customWidth="1"/>
    <col min="1038" max="1038" width="14.28515625" style="387" customWidth="1"/>
    <col min="1039" max="1280" width="9.140625" style="387"/>
    <col min="1281" max="1281" width="4.7109375" style="387" customWidth="1"/>
    <col min="1282" max="1282" width="30.85546875" style="387" customWidth="1"/>
    <col min="1283" max="1283" width="25" style="387" customWidth="1"/>
    <col min="1284" max="1284" width="32.7109375" style="387" customWidth="1"/>
    <col min="1285" max="1285" width="14.140625" style="387" customWidth="1"/>
    <col min="1286" max="1286" width="17.42578125" style="387" customWidth="1"/>
    <col min="1287" max="1288" width="23.5703125" style="387" customWidth="1"/>
    <col min="1289" max="1289" width="26.28515625" style="387" customWidth="1"/>
    <col min="1290" max="1291" width="24.28515625" style="387" customWidth="1"/>
    <col min="1292" max="1292" width="8.85546875" style="387" customWidth="1"/>
    <col min="1293" max="1293" width="10" style="387" customWidth="1"/>
    <col min="1294" max="1294" width="14.28515625" style="387" customWidth="1"/>
    <col min="1295" max="1536" width="9.140625" style="387"/>
    <col min="1537" max="1537" width="4.7109375" style="387" customWidth="1"/>
    <col min="1538" max="1538" width="30.85546875" style="387" customWidth="1"/>
    <col min="1539" max="1539" width="25" style="387" customWidth="1"/>
    <col min="1540" max="1540" width="32.7109375" style="387" customWidth="1"/>
    <col min="1541" max="1541" width="14.140625" style="387" customWidth="1"/>
    <col min="1542" max="1542" width="17.42578125" style="387" customWidth="1"/>
    <col min="1543" max="1544" width="23.5703125" style="387" customWidth="1"/>
    <col min="1545" max="1545" width="26.28515625" style="387" customWidth="1"/>
    <col min="1546" max="1547" width="24.28515625" style="387" customWidth="1"/>
    <col min="1548" max="1548" width="8.85546875" style="387" customWidth="1"/>
    <col min="1549" max="1549" width="10" style="387" customWidth="1"/>
    <col min="1550" max="1550" width="14.28515625" style="387" customWidth="1"/>
    <col min="1551" max="1792" width="9.140625" style="387"/>
    <col min="1793" max="1793" width="4.7109375" style="387" customWidth="1"/>
    <col min="1794" max="1794" width="30.85546875" style="387" customWidth="1"/>
    <col min="1795" max="1795" width="25" style="387" customWidth="1"/>
    <col min="1796" max="1796" width="32.7109375" style="387" customWidth="1"/>
    <col min="1797" max="1797" width="14.140625" style="387" customWidth="1"/>
    <col min="1798" max="1798" width="17.42578125" style="387" customWidth="1"/>
    <col min="1799" max="1800" width="23.5703125" style="387" customWidth="1"/>
    <col min="1801" max="1801" width="26.28515625" style="387" customWidth="1"/>
    <col min="1802" max="1803" width="24.28515625" style="387" customWidth="1"/>
    <col min="1804" max="1804" width="8.85546875" style="387" customWidth="1"/>
    <col min="1805" max="1805" width="10" style="387" customWidth="1"/>
    <col min="1806" max="1806" width="14.28515625" style="387" customWidth="1"/>
    <col min="1807" max="2048" width="9.140625" style="387"/>
    <col min="2049" max="2049" width="4.7109375" style="387" customWidth="1"/>
    <col min="2050" max="2050" width="30.85546875" style="387" customWidth="1"/>
    <col min="2051" max="2051" width="25" style="387" customWidth="1"/>
    <col min="2052" max="2052" width="32.7109375" style="387" customWidth="1"/>
    <col min="2053" max="2053" width="14.140625" style="387" customWidth="1"/>
    <col min="2054" max="2054" width="17.42578125" style="387" customWidth="1"/>
    <col min="2055" max="2056" width="23.5703125" style="387" customWidth="1"/>
    <col min="2057" max="2057" width="26.28515625" style="387" customWidth="1"/>
    <col min="2058" max="2059" width="24.28515625" style="387" customWidth="1"/>
    <col min="2060" max="2060" width="8.85546875" style="387" customWidth="1"/>
    <col min="2061" max="2061" width="10" style="387" customWidth="1"/>
    <col min="2062" max="2062" width="14.28515625" style="387" customWidth="1"/>
    <col min="2063" max="2304" width="9.140625" style="387"/>
    <col min="2305" max="2305" width="4.7109375" style="387" customWidth="1"/>
    <col min="2306" max="2306" width="30.85546875" style="387" customWidth="1"/>
    <col min="2307" max="2307" width="25" style="387" customWidth="1"/>
    <col min="2308" max="2308" width="32.7109375" style="387" customWidth="1"/>
    <col min="2309" max="2309" width="14.140625" style="387" customWidth="1"/>
    <col min="2310" max="2310" width="17.42578125" style="387" customWidth="1"/>
    <col min="2311" max="2312" width="23.5703125" style="387" customWidth="1"/>
    <col min="2313" max="2313" width="26.28515625" style="387" customWidth="1"/>
    <col min="2314" max="2315" width="24.28515625" style="387" customWidth="1"/>
    <col min="2316" max="2316" width="8.85546875" style="387" customWidth="1"/>
    <col min="2317" max="2317" width="10" style="387" customWidth="1"/>
    <col min="2318" max="2318" width="14.28515625" style="387" customWidth="1"/>
    <col min="2319" max="2560" width="9.140625" style="387"/>
    <col min="2561" max="2561" width="4.7109375" style="387" customWidth="1"/>
    <col min="2562" max="2562" width="30.85546875" style="387" customWidth="1"/>
    <col min="2563" max="2563" width="25" style="387" customWidth="1"/>
    <col min="2564" max="2564" width="32.7109375" style="387" customWidth="1"/>
    <col min="2565" max="2565" width="14.140625" style="387" customWidth="1"/>
    <col min="2566" max="2566" width="17.42578125" style="387" customWidth="1"/>
    <col min="2567" max="2568" width="23.5703125" style="387" customWidth="1"/>
    <col min="2569" max="2569" width="26.28515625" style="387" customWidth="1"/>
    <col min="2570" max="2571" width="24.28515625" style="387" customWidth="1"/>
    <col min="2572" max="2572" width="8.85546875" style="387" customWidth="1"/>
    <col min="2573" max="2573" width="10" style="387" customWidth="1"/>
    <col min="2574" max="2574" width="14.28515625" style="387" customWidth="1"/>
    <col min="2575" max="2816" width="9.140625" style="387"/>
    <col min="2817" max="2817" width="4.7109375" style="387" customWidth="1"/>
    <col min="2818" max="2818" width="30.85546875" style="387" customWidth="1"/>
    <col min="2819" max="2819" width="25" style="387" customWidth="1"/>
    <col min="2820" max="2820" width="32.7109375" style="387" customWidth="1"/>
    <col min="2821" max="2821" width="14.140625" style="387" customWidth="1"/>
    <col min="2822" max="2822" width="17.42578125" style="387" customWidth="1"/>
    <col min="2823" max="2824" width="23.5703125" style="387" customWidth="1"/>
    <col min="2825" max="2825" width="26.28515625" style="387" customWidth="1"/>
    <col min="2826" max="2827" width="24.28515625" style="387" customWidth="1"/>
    <col min="2828" max="2828" width="8.85546875" style="387" customWidth="1"/>
    <col min="2829" max="2829" width="10" style="387" customWidth="1"/>
    <col min="2830" max="2830" width="14.28515625" style="387" customWidth="1"/>
    <col min="2831" max="3072" width="9.140625" style="387"/>
    <col min="3073" max="3073" width="4.7109375" style="387" customWidth="1"/>
    <col min="3074" max="3074" width="30.85546875" style="387" customWidth="1"/>
    <col min="3075" max="3075" width="25" style="387" customWidth="1"/>
    <col min="3076" max="3076" width="32.7109375" style="387" customWidth="1"/>
    <col min="3077" max="3077" width="14.140625" style="387" customWidth="1"/>
    <col min="3078" max="3078" width="17.42578125" style="387" customWidth="1"/>
    <col min="3079" max="3080" width="23.5703125" style="387" customWidth="1"/>
    <col min="3081" max="3081" width="26.28515625" style="387" customWidth="1"/>
    <col min="3082" max="3083" width="24.28515625" style="387" customWidth="1"/>
    <col min="3084" max="3084" width="8.85546875" style="387" customWidth="1"/>
    <col min="3085" max="3085" width="10" style="387" customWidth="1"/>
    <col min="3086" max="3086" width="14.28515625" style="387" customWidth="1"/>
    <col min="3087" max="3328" width="9.140625" style="387"/>
    <col min="3329" max="3329" width="4.7109375" style="387" customWidth="1"/>
    <col min="3330" max="3330" width="30.85546875" style="387" customWidth="1"/>
    <col min="3331" max="3331" width="25" style="387" customWidth="1"/>
    <col min="3332" max="3332" width="32.7109375" style="387" customWidth="1"/>
    <col min="3333" max="3333" width="14.140625" style="387" customWidth="1"/>
    <col min="3334" max="3334" width="17.42578125" style="387" customWidth="1"/>
    <col min="3335" max="3336" width="23.5703125" style="387" customWidth="1"/>
    <col min="3337" max="3337" width="26.28515625" style="387" customWidth="1"/>
    <col min="3338" max="3339" width="24.28515625" style="387" customWidth="1"/>
    <col min="3340" max="3340" width="8.85546875" style="387" customWidth="1"/>
    <col min="3341" max="3341" width="10" style="387" customWidth="1"/>
    <col min="3342" max="3342" width="14.28515625" style="387" customWidth="1"/>
    <col min="3343" max="3584" width="9.140625" style="387"/>
    <col min="3585" max="3585" width="4.7109375" style="387" customWidth="1"/>
    <col min="3586" max="3586" width="30.85546875" style="387" customWidth="1"/>
    <col min="3587" max="3587" width="25" style="387" customWidth="1"/>
    <col min="3588" max="3588" width="32.7109375" style="387" customWidth="1"/>
    <col min="3589" max="3589" width="14.140625" style="387" customWidth="1"/>
    <col min="3590" max="3590" width="17.42578125" style="387" customWidth="1"/>
    <col min="3591" max="3592" width="23.5703125" style="387" customWidth="1"/>
    <col min="3593" max="3593" width="26.28515625" style="387" customWidth="1"/>
    <col min="3594" max="3595" width="24.28515625" style="387" customWidth="1"/>
    <col min="3596" max="3596" width="8.85546875" style="387" customWidth="1"/>
    <col min="3597" max="3597" width="10" style="387" customWidth="1"/>
    <col min="3598" max="3598" width="14.28515625" style="387" customWidth="1"/>
    <col min="3599" max="3840" width="9.140625" style="387"/>
    <col min="3841" max="3841" width="4.7109375" style="387" customWidth="1"/>
    <col min="3842" max="3842" width="30.85546875" style="387" customWidth="1"/>
    <col min="3843" max="3843" width="25" style="387" customWidth="1"/>
    <col min="3844" max="3844" width="32.7109375" style="387" customWidth="1"/>
    <col min="3845" max="3845" width="14.140625" style="387" customWidth="1"/>
    <col min="3846" max="3846" width="17.42578125" style="387" customWidth="1"/>
    <col min="3847" max="3848" width="23.5703125" style="387" customWidth="1"/>
    <col min="3849" max="3849" width="26.28515625" style="387" customWidth="1"/>
    <col min="3850" max="3851" width="24.28515625" style="387" customWidth="1"/>
    <col min="3852" max="3852" width="8.85546875" style="387" customWidth="1"/>
    <col min="3853" max="3853" width="10" style="387" customWidth="1"/>
    <col min="3854" max="3854" width="14.28515625" style="387" customWidth="1"/>
    <col min="3855" max="4096" width="9.140625" style="387"/>
    <col min="4097" max="4097" width="4.7109375" style="387" customWidth="1"/>
    <col min="4098" max="4098" width="30.85546875" style="387" customWidth="1"/>
    <col min="4099" max="4099" width="25" style="387" customWidth="1"/>
    <col min="4100" max="4100" width="32.7109375" style="387" customWidth="1"/>
    <col min="4101" max="4101" width="14.140625" style="387" customWidth="1"/>
    <col min="4102" max="4102" width="17.42578125" style="387" customWidth="1"/>
    <col min="4103" max="4104" width="23.5703125" style="387" customWidth="1"/>
    <col min="4105" max="4105" width="26.28515625" style="387" customWidth="1"/>
    <col min="4106" max="4107" width="24.28515625" style="387" customWidth="1"/>
    <col min="4108" max="4108" width="8.85546875" style="387" customWidth="1"/>
    <col min="4109" max="4109" width="10" style="387" customWidth="1"/>
    <col min="4110" max="4110" width="14.28515625" style="387" customWidth="1"/>
    <col min="4111" max="4352" width="9.140625" style="387"/>
    <col min="4353" max="4353" width="4.7109375" style="387" customWidth="1"/>
    <col min="4354" max="4354" width="30.85546875" style="387" customWidth="1"/>
    <col min="4355" max="4355" width="25" style="387" customWidth="1"/>
    <col min="4356" max="4356" width="32.7109375" style="387" customWidth="1"/>
    <col min="4357" max="4357" width="14.140625" style="387" customWidth="1"/>
    <col min="4358" max="4358" width="17.42578125" style="387" customWidth="1"/>
    <col min="4359" max="4360" width="23.5703125" style="387" customWidth="1"/>
    <col min="4361" max="4361" width="26.28515625" style="387" customWidth="1"/>
    <col min="4362" max="4363" width="24.28515625" style="387" customWidth="1"/>
    <col min="4364" max="4364" width="8.85546875" style="387" customWidth="1"/>
    <col min="4365" max="4365" width="10" style="387" customWidth="1"/>
    <col min="4366" max="4366" width="14.28515625" style="387" customWidth="1"/>
    <col min="4367" max="4608" width="9.140625" style="387"/>
    <col min="4609" max="4609" width="4.7109375" style="387" customWidth="1"/>
    <col min="4610" max="4610" width="30.85546875" style="387" customWidth="1"/>
    <col min="4611" max="4611" width="25" style="387" customWidth="1"/>
    <col min="4612" max="4612" width="32.7109375" style="387" customWidth="1"/>
    <col min="4613" max="4613" width="14.140625" style="387" customWidth="1"/>
    <col min="4614" max="4614" width="17.42578125" style="387" customWidth="1"/>
    <col min="4615" max="4616" width="23.5703125" style="387" customWidth="1"/>
    <col min="4617" max="4617" width="26.28515625" style="387" customWidth="1"/>
    <col min="4618" max="4619" width="24.28515625" style="387" customWidth="1"/>
    <col min="4620" max="4620" width="8.85546875" style="387" customWidth="1"/>
    <col min="4621" max="4621" width="10" style="387" customWidth="1"/>
    <col min="4622" max="4622" width="14.28515625" style="387" customWidth="1"/>
    <col min="4623" max="4864" width="9.140625" style="387"/>
    <col min="4865" max="4865" width="4.7109375" style="387" customWidth="1"/>
    <col min="4866" max="4866" width="30.85546875" style="387" customWidth="1"/>
    <col min="4867" max="4867" width="25" style="387" customWidth="1"/>
    <col min="4868" max="4868" width="32.7109375" style="387" customWidth="1"/>
    <col min="4869" max="4869" width="14.140625" style="387" customWidth="1"/>
    <col min="4870" max="4870" width="17.42578125" style="387" customWidth="1"/>
    <col min="4871" max="4872" width="23.5703125" style="387" customWidth="1"/>
    <col min="4873" max="4873" width="26.28515625" style="387" customWidth="1"/>
    <col min="4874" max="4875" width="24.28515625" style="387" customWidth="1"/>
    <col min="4876" max="4876" width="8.85546875" style="387" customWidth="1"/>
    <col min="4877" max="4877" width="10" style="387" customWidth="1"/>
    <col min="4878" max="4878" width="14.28515625" style="387" customWidth="1"/>
    <col min="4879" max="5120" width="9.140625" style="387"/>
    <col min="5121" max="5121" width="4.7109375" style="387" customWidth="1"/>
    <col min="5122" max="5122" width="30.85546875" style="387" customWidth="1"/>
    <col min="5123" max="5123" width="25" style="387" customWidth="1"/>
    <col min="5124" max="5124" width="32.7109375" style="387" customWidth="1"/>
    <col min="5125" max="5125" width="14.140625" style="387" customWidth="1"/>
    <col min="5126" max="5126" width="17.42578125" style="387" customWidth="1"/>
    <col min="5127" max="5128" width="23.5703125" style="387" customWidth="1"/>
    <col min="5129" max="5129" width="26.28515625" style="387" customWidth="1"/>
    <col min="5130" max="5131" width="24.28515625" style="387" customWidth="1"/>
    <col min="5132" max="5132" width="8.85546875" style="387" customWidth="1"/>
    <col min="5133" max="5133" width="10" style="387" customWidth="1"/>
    <col min="5134" max="5134" width="14.28515625" style="387" customWidth="1"/>
    <col min="5135" max="5376" width="9.140625" style="387"/>
    <col min="5377" max="5377" width="4.7109375" style="387" customWidth="1"/>
    <col min="5378" max="5378" width="30.85546875" style="387" customWidth="1"/>
    <col min="5379" max="5379" width="25" style="387" customWidth="1"/>
    <col min="5380" max="5380" width="32.7109375" style="387" customWidth="1"/>
    <col min="5381" max="5381" width="14.140625" style="387" customWidth="1"/>
    <col min="5382" max="5382" width="17.42578125" style="387" customWidth="1"/>
    <col min="5383" max="5384" width="23.5703125" style="387" customWidth="1"/>
    <col min="5385" max="5385" width="26.28515625" style="387" customWidth="1"/>
    <col min="5386" max="5387" width="24.28515625" style="387" customWidth="1"/>
    <col min="5388" max="5388" width="8.85546875" style="387" customWidth="1"/>
    <col min="5389" max="5389" width="10" style="387" customWidth="1"/>
    <col min="5390" max="5390" width="14.28515625" style="387" customWidth="1"/>
    <col min="5391" max="5632" width="9.140625" style="387"/>
    <col min="5633" max="5633" width="4.7109375" style="387" customWidth="1"/>
    <col min="5634" max="5634" width="30.85546875" style="387" customWidth="1"/>
    <col min="5635" max="5635" width="25" style="387" customWidth="1"/>
    <col min="5636" max="5636" width="32.7109375" style="387" customWidth="1"/>
    <col min="5637" max="5637" width="14.140625" style="387" customWidth="1"/>
    <col min="5638" max="5638" width="17.42578125" style="387" customWidth="1"/>
    <col min="5639" max="5640" width="23.5703125" style="387" customWidth="1"/>
    <col min="5641" max="5641" width="26.28515625" style="387" customWidth="1"/>
    <col min="5642" max="5643" width="24.28515625" style="387" customWidth="1"/>
    <col min="5644" max="5644" width="8.85546875" style="387" customWidth="1"/>
    <col min="5645" max="5645" width="10" style="387" customWidth="1"/>
    <col min="5646" max="5646" width="14.28515625" style="387" customWidth="1"/>
    <col min="5647" max="5888" width="9.140625" style="387"/>
    <col min="5889" max="5889" width="4.7109375" style="387" customWidth="1"/>
    <col min="5890" max="5890" width="30.85546875" style="387" customWidth="1"/>
    <col min="5891" max="5891" width="25" style="387" customWidth="1"/>
    <col min="5892" max="5892" width="32.7109375" style="387" customWidth="1"/>
    <col min="5893" max="5893" width="14.140625" style="387" customWidth="1"/>
    <col min="5894" max="5894" width="17.42578125" style="387" customWidth="1"/>
    <col min="5895" max="5896" width="23.5703125" style="387" customWidth="1"/>
    <col min="5897" max="5897" width="26.28515625" style="387" customWidth="1"/>
    <col min="5898" max="5899" width="24.28515625" style="387" customWidth="1"/>
    <col min="5900" max="5900" width="8.85546875" style="387" customWidth="1"/>
    <col min="5901" max="5901" width="10" style="387" customWidth="1"/>
    <col min="5902" max="5902" width="14.28515625" style="387" customWidth="1"/>
    <col min="5903" max="6144" width="9.140625" style="387"/>
    <col min="6145" max="6145" width="4.7109375" style="387" customWidth="1"/>
    <col min="6146" max="6146" width="30.85546875" style="387" customWidth="1"/>
    <col min="6147" max="6147" width="25" style="387" customWidth="1"/>
    <col min="6148" max="6148" width="32.7109375" style="387" customWidth="1"/>
    <col min="6149" max="6149" width="14.140625" style="387" customWidth="1"/>
    <col min="6150" max="6150" width="17.42578125" style="387" customWidth="1"/>
    <col min="6151" max="6152" width="23.5703125" style="387" customWidth="1"/>
    <col min="6153" max="6153" width="26.28515625" style="387" customWidth="1"/>
    <col min="6154" max="6155" width="24.28515625" style="387" customWidth="1"/>
    <col min="6156" max="6156" width="8.85546875" style="387" customWidth="1"/>
    <col min="6157" max="6157" width="10" style="387" customWidth="1"/>
    <col min="6158" max="6158" width="14.28515625" style="387" customWidth="1"/>
    <col min="6159" max="6400" width="9.140625" style="387"/>
    <col min="6401" max="6401" width="4.7109375" style="387" customWidth="1"/>
    <col min="6402" max="6402" width="30.85546875" style="387" customWidth="1"/>
    <col min="6403" max="6403" width="25" style="387" customWidth="1"/>
    <col min="6404" max="6404" width="32.7109375" style="387" customWidth="1"/>
    <col min="6405" max="6405" width="14.140625" style="387" customWidth="1"/>
    <col min="6406" max="6406" width="17.42578125" style="387" customWidth="1"/>
    <col min="6407" max="6408" width="23.5703125" style="387" customWidth="1"/>
    <col min="6409" max="6409" width="26.28515625" style="387" customWidth="1"/>
    <col min="6410" max="6411" width="24.28515625" style="387" customWidth="1"/>
    <col min="6412" max="6412" width="8.85546875" style="387" customWidth="1"/>
    <col min="6413" max="6413" width="10" style="387" customWidth="1"/>
    <col min="6414" max="6414" width="14.28515625" style="387" customWidth="1"/>
    <col min="6415" max="6656" width="9.140625" style="387"/>
    <col min="6657" max="6657" width="4.7109375" style="387" customWidth="1"/>
    <col min="6658" max="6658" width="30.85546875" style="387" customWidth="1"/>
    <col min="6659" max="6659" width="25" style="387" customWidth="1"/>
    <col min="6660" max="6660" width="32.7109375" style="387" customWidth="1"/>
    <col min="6661" max="6661" width="14.140625" style="387" customWidth="1"/>
    <col min="6662" max="6662" width="17.42578125" style="387" customWidth="1"/>
    <col min="6663" max="6664" width="23.5703125" style="387" customWidth="1"/>
    <col min="6665" max="6665" width="26.28515625" style="387" customWidth="1"/>
    <col min="6666" max="6667" width="24.28515625" style="387" customWidth="1"/>
    <col min="6668" max="6668" width="8.85546875" style="387" customWidth="1"/>
    <col min="6669" max="6669" width="10" style="387" customWidth="1"/>
    <col min="6670" max="6670" width="14.28515625" style="387" customWidth="1"/>
    <col min="6671" max="6912" width="9.140625" style="387"/>
    <col min="6913" max="6913" width="4.7109375" style="387" customWidth="1"/>
    <col min="6914" max="6914" width="30.85546875" style="387" customWidth="1"/>
    <col min="6915" max="6915" width="25" style="387" customWidth="1"/>
    <col min="6916" max="6916" width="32.7109375" style="387" customWidth="1"/>
    <col min="6917" max="6917" width="14.140625" style="387" customWidth="1"/>
    <col min="6918" max="6918" width="17.42578125" style="387" customWidth="1"/>
    <col min="6919" max="6920" width="23.5703125" style="387" customWidth="1"/>
    <col min="6921" max="6921" width="26.28515625" style="387" customWidth="1"/>
    <col min="6922" max="6923" width="24.28515625" style="387" customWidth="1"/>
    <col min="6924" max="6924" width="8.85546875" style="387" customWidth="1"/>
    <col min="6925" max="6925" width="10" style="387" customWidth="1"/>
    <col min="6926" max="6926" width="14.28515625" style="387" customWidth="1"/>
    <col min="6927" max="7168" width="9.140625" style="387"/>
    <col min="7169" max="7169" width="4.7109375" style="387" customWidth="1"/>
    <col min="7170" max="7170" width="30.85546875" style="387" customWidth="1"/>
    <col min="7171" max="7171" width="25" style="387" customWidth="1"/>
    <col min="7172" max="7172" width="32.7109375" style="387" customWidth="1"/>
    <col min="7173" max="7173" width="14.140625" style="387" customWidth="1"/>
    <col min="7174" max="7174" width="17.42578125" style="387" customWidth="1"/>
    <col min="7175" max="7176" width="23.5703125" style="387" customWidth="1"/>
    <col min="7177" max="7177" width="26.28515625" style="387" customWidth="1"/>
    <col min="7178" max="7179" width="24.28515625" style="387" customWidth="1"/>
    <col min="7180" max="7180" width="8.85546875" style="387" customWidth="1"/>
    <col min="7181" max="7181" width="10" style="387" customWidth="1"/>
    <col min="7182" max="7182" width="14.28515625" style="387" customWidth="1"/>
    <col min="7183" max="7424" width="9.140625" style="387"/>
    <col min="7425" max="7425" width="4.7109375" style="387" customWidth="1"/>
    <col min="7426" max="7426" width="30.85546875" style="387" customWidth="1"/>
    <col min="7427" max="7427" width="25" style="387" customWidth="1"/>
    <col min="7428" max="7428" width="32.7109375" style="387" customWidth="1"/>
    <col min="7429" max="7429" width="14.140625" style="387" customWidth="1"/>
    <col min="7430" max="7430" width="17.42578125" style="387" customWidth="1"/>
    <col min="7431" max="7432" width="23.5703125" style="387" customWidth="1"/>
    <col min="7433" max="7433" width="26.28515625" style="387" customWidth="1"/>
    <col min="7434" max="7435" width="24.28515625" style="387" customWidth="1"/>
    <col min="7436" max="7436" width="8.85546875" style="387" customWidth="1"/>
    <col min="7437" max="7437" width="10" style="387" customWidth="1"/>
    <col min="7438" max="7438" width="14.28515625" style="387" customWidth="1"/>
    <col min="7439" max="7680" width="9.140625" style="387"/>
    <col min="7681" max="7681" width="4.7109375" style="387" customWidth="1"/>
    <col min="7682" max="7682" width="30.85546875" style="387" customWidth="1"/>
    <col min="7683" max="7683" width="25" style="387" customWidth="1"/>
    <col min="7684" max="7684" width="32.7109375" style="387" customWidth="1"/>
    <col min="7685" max="7685" width="14.140625" style="387" customWidth="1"/>
    <col min="7686" max="7686" width="17.42578125" style="387" customWidth="1"/>
    <col min="7687" max="7688" width="23.5703125" style="387" customWidth="1"/>
    <col min="7689" max="7689" width="26.28515625" style="387" customWidth="1"/>
    <col min="7690" max="7691" width="24.28515625" style="387" customWidth="1"/>
    <col min="7692" max="7692" width="8.85546875" style="387" customWidth="1"/>
    <col min="7693" max="7693" width="10" style="387" customWidth="1"/>
    <col min="7694" max="7694" width="14.28515625" style="387" customWidth="1"/>
    <col min="7695" max="7936" width="9.140625" style="387"/>
    <col min="7937" max="7937" width="4.7109375" style="387" customWidth="1"/>
    <col min="7938" max="7938" width="30.85546875" style="387" customWidth="1"/>
    <col min="7939" max="7939" width="25" style="387" customWidth="1"/>
    <col min="7940" max="7940" width="32.7109375" style="387" customWidth="1"/>
    <col min="7941" max="7941" width="14.140625" style="387" customWidth="1"/>
    <col min="7942" max="7942" width="17.42578125" style="387" customWidth="1"/>
    <col min="7943" max="7944" width="23.5703125" style="387" customWidth="1"/>
    <col min="7945" max="7945" width="26.28515625" style="387" customWidth="1"/>
    <col min="7946" max="7947" width="24.28515625" style="387" customWidth="1"/>
    <col min="7948" max="7948" width="8.85546875" style="387" customWidth="1"/>
    <col min="7949" max="7949" width="10" style="387" customWidth="1"/>
    <col min="7950" max="7950" width="14.28515625" style="387" customWidth="1"/>
    <col min="7951" max="8192" width="9.140625" style="387"/>
    <col min="8193" max="8193" width="4.7109375" style="387" customWidth="1"/>
    <col min="8194" max="8194" width="30.85546875" style="387" customWidth="1"/>
    <col min="8195" max="8195" width="25" style="387" customWidth="1"/>
    <col min="8196" max="8196" width="32.7109375" style="387" customWidth="1"/>
    <col min="8197" max="8197" width="14.140625" style="387" customWidth="1"/>
    <col min="8198" max="8198" width="17.42578125" style="387" customWidth="1"/>
    <col min="8199" max="8200" width="23.5703125" style="387" customWidth="1"/>
    <col min="8201" max="8201" width="26.28515625" style="387" customWidth="1"/>
    <col min="8202" max="8203" width="24.28515625" style="387" customWidth="1"/>
    <col min="8204" max="8204" width="8.85546875" style="387" customWidth="1"/>
    <col min="8205" max="8205" width="10" style="387" customWidth="1"/>
    <col min="8206" max="8206" width="14.28515625" style="387" customWidth="1"/>
    <col min="8207" max="8448" width="9.140625" style="387"/>
    <col min="8449" max="8449" width="4.7109375" style="387" customWidth="1"/>
    <col min="8450" max="8450" width="30.85546875" style="387" customWidth="1"/>
    <col min="8451" max="8451" width="25" style="387" customWidth="1"/>
    <col min="8452" max="8452" width="32.7109375" style="387" customWidth="1"/>
    <col min="8453" max="8453" width="14.140625" style="387" customWidth="1"/>
    <col min="8454" max="8454" width="17.42578125" style="387" customWidth="1"/>
    <col min="8455" max="8456" width="23.5703125" style="387" customWidth="1"/>
    <col min="8457" max="8457" width="26.28515625" style="387" customWidth="1"/>
    <col min="8458" max="8459" width="24.28515625" style="387" customWidth="1"/>
    <col min="8460" max="8460" width="8.85546875" style="387" customWidth="1"/>
    <col min="8461" max="8461" width="10" style="387" customWidth="1"/>
    <col min="8462" max="8462" width="14.28515625" style="387" customWidth="1"/>
    <col min="8463" max="8704" width="9.140625" style="387"/>
    <col min="8705" max="8705" width="4.7109375" style="387" customWidth="1"/>
    <col min="8706" max="8706" width="30.85546875" style="387" customWidth="1"/>
    <col min="8707" max="8707" width="25" style="387" customWidth="1"/>
    <col min="8708" max="8708" width="32.7109375" style="387" customWidth="1"/>
    <col min="8709" max="8709" width="14.140625" style="387" customWidth="1"/>
    <col min="8710" max="8710" width="17.42578125" style="387" customWidth="1"/>
    <col min="8711" max="8712" width="23.5703125" style="387" customWidth="1"/>
    <col min="8713" max="8713" width="26.28515625" style="387" customWidth="1"/>
    <col min="8714" max="8715" width="24.28515625" style="387" customWidth="1"/>
    <col min="8716" max="8716" width="8.85546875" style="387" customWidth="1"/>
    <col min="8717" max="8717" width="10" style="387" customWidth="1"/>
    <col min="8718" max="8718" width="14.28515625" style="387" customWidth="1"/>
    <col min="8719" max="8960" width="9.140625" style="387"/>
    <col min="8961" max="8961" width="4.7109375" style="387" customWidth="1"/>
    <col min="8962" max="8962" width="30.85546875" style="387" customWidth="1"/>
    <col min="8963" max="8963" width="25" style="387" customWidth="1"/>
    <col min="8964" max="8964" width="32.7109375" style="387" customWidth="1"/>
    <col min="8965" max="8965" width="14.140625" style="387" customWidth="1"/>
    <col min="8966" max="8966" width="17.42578125" style="387" customWidth="1"/>
    <col min="8967" max="8968" width="23.5703125" style="387" customWidth="1"/>
    <col min="8969" max="8969" width="26.28515625" style="387" customWidth="1"/>
    <col min="8970" max="8971" width="24.28515625" style="387" customWidth="1"/>
    <col min="8972" max="8972" width="8.85546875" style="387" customWidth="1"/>
    <col min="8973" max="8973" width="10" style="387" customWidth="1"/>
    <col min="8974" max="8974" width="14.28515625" style="387" customWidth="1"/>
    <col min="8975" max="9216" width="9.140625" style="387"/>
    <col min="9217" max="9217" width="4.7109375" style="387" customWidth="1"/>
    <col min="9218" max="9218" width="30.85546875" style="387" customWidth="1"/>
    <col min="9219" max="9219" width="25" style="387" customWidth="1"/>
    <col min="9220" max="9220" width="32.7109375" style="387" customWidth="1"/>
    <col min="9221" max="9221" width="14.140625" style="387" customWidth="1"/>
    <col min="9222" max="9222" width="17.42578125" style="387" customWidth="1"/>
    <col min="9223" max="9224" width="23.5703125" style="387" customWidth="1"/>
    <col min="9225" max="9225" width="26.28515625" style="387" customWidth="1"/>
    <col min="9226" max="9227" width="24.28515625" style="387" customWidth="1"/>
    <col min="9228" max="9228" width="8.85546875" style="387" customWidth="1"/>
    <col min="9229" max="9229" width="10" style="387" customWidth="1"/>
    <col min="9230" max="9230" width="14.28515625" style="387" customWidth="1"/>
    <col min="9231" max="9472" width="9.140625" style="387"/>
    <col min="9473" max="9473" width="4.7109375" style="387" customWidth="1"/>
    <col min="9474" max="9474" width="30.85546875" style="387" customWidth="1"/>
    <col min="9475" max="9475" width="25" style="387" customWidth="1"/>
    <col min="9476" max="9476" width="32.7109375" style="387" customWidth="1"/>
    <col min="9477" max="9477" width="14.140625" style="387" customWidth="1"/>
    <col min="9478" max="9478" width="17.42578125" style="387" customWidth="1"/>
    <col min="9479" max="9480" width="23.5703125" style="387" customWidth="1"/>
    <col min="9481" max="9481" width="26.28515625" style="387" customWidth="1"/>
    <col min="9482" max="9483" width="24.28515625" style="387" customWidth="1"/>
    <col min="9484" max="9484" width="8.85546875" style="387" customWidth="1"/>
    <col min="9485" max="9485" width="10" style="387" customWidth="1"/>
    <col min="9486" max="9486" width="14.28515625" style="387" customWidth="1"/>
    <col min="9487" max="9728" width="9.140625" style="387"/>
    <col min="9729" max="9729" width="4.7109375" style="387" customWidth="1"/>
    <col min="9730" max="9730" width="30.85546875" style="387" customWidth="1"/>
    <col min="9731" max="9731" width="25" style="387" customWidth="1"/>
    <col min="9732" max="9732" width="32.7109375" style="387" customWidth="1"/>
    <col min="9733" max="9733" width="14.140625" style="387" customWidth="1"/>
    <col min="9734" max="9734" width="17.42578125" style="387" customWidth="1"/>
    <col min="9735" max="9736" width="23.5703125" style="387" customWidth="1"/>
    <col min="9737" max="9737" width="26.28515625" style="387" customWidth="1"/>
    <col min="9738" max="9739" width="24.28515625" style="387" customWidth="1"/>
    <col min="9740" max="9740" width="8.85546875" style="387" customWidth="1"/>
    <col min="9741" max="9741" width="10" style="387" customWidth="1"/>
    <col min="9742" max="9742" width="14.28515625" style="387" customWidth="1"/>
    <col min="9743" max="9984" width="9.140625" style="387"/>
    <col min="9985" max="9985" width="4.7109375" style="387" customWidth="1"/>
    <col min="9986" max="9986" width="30.85546875" style="387" customWidth="1"/>
    <col min="9987" max="9987" width="25" style="387" customWidth="1"/>
    <col min="9988" max="9988" width="32.7109375" style="387" customWidth="1"/>
    <col min="9989" max="9989" width="14.140625" style="387" customWidth="1"/>
    <col min="9990" max="9990" width="17.42578125" style="387" customWidth="1"/>
    <col min="9991" max="9992" width="23.5703125" style="387" customWidth="1"/>
    <col min="9993" max="9993" width="26.28515625" style="387" customWidth="1"/>
    <col min="9994" max="9995" width="24.28515625" style="387" customWidth="1"/>
    <col min="9996" max="9996" width="8.85546875" style="387" customWidth="1"/>
    <col min="9997" max="9997" width="10" style="387" customWidth="1"/>
    <col min="9998" max="9998" width="14.28515625" style="387" customWidth="1"/>
    <col min="9999" max="10240" width="9.140625" style="387"/>
    <col min="10241" max="10241" width="4.7109375" style="387" customWidth="1"/>
    <col min="10242" max="10242" width="30.85546875" style="387" customWidth="1"/>
    <col min="10243" max="10243" width="25" style="387" customWidth="1"/>
    <col min="10244" max="10244" width="32.7109375" style="387" customWidth="1"/>
    <col min="10245" max="10245" width="14.140625" style="387" customWidth="1"/>
    <col min="10246" max="10246" width="17.42578125" style="387" customWidth="1"/>
    <col min="10247" max="10248" width="23.5703125" style="387" customWidth="1"/>
    <col min="10249" max="10249" width="26.28515625" style="387" customWidth="1"/>
    <col min="10250" max="10251" width="24.28515625" style="387" customWidth="1"/>
    <col min="10252" max="10252" width="8.85546875" style="387" customWidth="1"/>
    <col min="10253" max="10253" width="10" style="387" customWidth="1"/>
    <col min="10254" max="10254" width="14.28515625" style="387" customWidth="1"/>
    <col min="10255" max="10496" width="9.140625" style="387"/>
    <col min="10497" max="10497" width="4.7109375" style="387" customWidth="1"/>
    <col min="10498" max="10498" width="30.85546875" style="387" customWidth="1"/>
    <col min="10499" max="10499" width="25" style="387" customWidth="1"/>
    <col min="10500" max="10500" width="32.7109375" style="387" customWidth="1"/>
    <col min="10501" max="10501" width="14.140625" style="387" customWidth="1"/>
    <col min="10502" max="10502" width="17.42578125" style="387" customWidth="1"/>
    <col min="10503" max="10504" width="23.5703125" style="387" customWidth="1"/>
    <col min="10505" max="10505" width="26.28515625" style="387" customWidth="1"/>
    <col min="10506" max="10507" width="24.28515625" style="387" customWidth="1"/>
    <col min="10508" max="10508" width="8.85546875" style="387" customWidth="1"/>
    <col min="10509" max="10509" width="10" style="387" customWidth="1"/>
    <col min="10510" max="10510" width="14.28515625" style="387" customWidth="1"/>
    <col min="10511" max="10752" width="9.140625" style="387"/>
    <col min="10753" max="10753" width="4.7109375" style="387" customWidth="1"/>
    <col min="10754" max="10754" width="30.85546875" style="387" customWidth="1"/>
    <col min="10755" max="10755" width="25" style="387" customWidth="1"/>
    <col min="10756" max="10756" width="32.7109375" style="387" customWidth="1"/>
    <col min="10757" max="10757" width="14.140625" style="387" customWidth="1"/>
    <col min="10758" max="10758" width="17.42578125" style="387" customWidth="1"/>
    <col min="10759" max="10760" width="23.5703125" style="387" customWidth="1"/>
    <col min="10761" max="10761" width="26.28515625" style="387" customWidth="1"/>
    <col min="10762" max="10763" width="24.28515625" style="387" customWidth="1"/>
    <col min="10764" max="10764" width="8.85546875" style="387" customWidth="1"/>
    <col min="10765" max="10765" width="10" style="387" customWidth="1"/>
    <col min="10766" max="10766" width="14.28515625" style="387" customWidth="1"/>
    <col min="10767" max="11008" width="9.140625" style="387"/>
    <col min="11009" max="11009" width="4.7109375" style="387" customWidth="1"/>
    <col min="11010" max="11010" width="30.85546875" style="387" customWidth="1"/>
    <col min="11011" max="11011" width="25" style="387" customWidth="1"/>
    <col min="11012" max="11012" width="32.7109375" style="387" customWidth="1"/>
    <col min="11013" max="11013" width="14.140625" style="387" customWidth="1"/>
    <col min="11014" max="11014" width="17.42578125" style="387" customWidth="1"/>
    <col min="11015" max="11016" width="23.5703125" style="387" customWidth="1"/>
    <col min="11017" max="11017" width="26.28515625" style="387" customWidth="1"/>
    <col min="11018" max="11019" width="24.28515625" style="387" customWidth="1"/>
    <col min="11020" max="11020" width="8.85546875" style="387" customWidth="1"/>
    <col min="11021" max="11021" width="10" style="387" customWidth="1"/>
    <col min="11022" max="11022" width="14.28515625" style="387" customWidth="1"/>
    <col min="11023" max="11264" width="9.140625" style="387"/>
    <col min="11265" max="11265" width="4.7109375" style="387" customWidth="1"/>
    <col min="11266" max="11266" width="30.85546875" style="387" customWidth="1"/>
    <col min="11267" max="11267" width="25" style="387" customWidth="1"/>
    <col min="11268" max="11268" width="32.7109375" style="387" customWidth="1"/>
    <col min="11269" max="11269" width="14.140625" style="387" customWidth="1"/>
    <col min="11270" max="11270" width="17.42578125" style="387" customWidth="1"/>
    <col min="11271" max="11272" width="23.5703125" style="387" customWidth="1"/>
    <col min="11273" max="11273" width="26.28515625" style="387" customWidth="1"/>
    <col min="11274" max="11275" width="24.28515625" style="387" customWidth="1"/>
    <col min="11276" max="11276" width="8.85546875" style="387" customWidth="1"/>
    <col min="11277" max="11277" width="10" style="387" customWidth="1"/>
    <col min="11278" max="11278" width="14.28515625" style="387" customWidth="1"/>
    <col min="11279" max="11520" width="9.140625" style="387"/>
    <col min="11521" max="11521" width="4.7109375" style="387" customWidth="1"/>
    <col min="11522" max="11522" width="30.85546875" style="387" customWidth="1"/>
    <col min="11523" max="11523" width="25" style="387" customWidth="1"/>
    <col min="11524" max="11524" width="32.7109375" style="387" customWidth="1"/>
    <col min="11525" max="11525" width="14.140625" style="387" customWidth="1"/>
    <col min="11526" max="11526" width="17.42578125" style="387" customWidth="1"/>
    <col min="11527" max="11528" width="23.5703125" style="387" customWidth="1"/>
    <col min="11529" max="11529" width="26.28515625" style="387" customWidth="1"/>
    <col min="11530" max="11531" width="24.28515625" style="387" customWidth="1"/>
    <col min="11532" max="11532" width="8.85546875" style="387" customWidth="1"/>
    <col min="11533" max="11533" width="10" style="387" customWidth="1"/>
    <col min="11534" max="11534" width="14.28515625" style="387" customWidth="1"/>
    <col min="11535" max="11776" width="9.140625" style="387"/>
    <col min="11777" max="11777" width="4.7109375" style="387" customWidth="1"/>
    <col min="11778" max="11778" width="30.85546875" style="387" customWidth="1"/>
    <col min="11779" max="11779" width="25" style="387" customWidth="1"/>
    <col min="11780" max="11780" width="32.7109375" style="387" customWidth="1"/>
    <col min="11781" max="11781" width="14.140625" style="387" customWidth="1"/>
    <col min="11782" max="11782" width="17.42578125" style="387" customWidth="1"/>
    <col min="11783" max="11784" width="23.5703125" style="387" customWidth="1"/>
    <col min="11785" max="11785" width="26.28515625" style="387" customWidth="1"/>
    <col min="11786" max="11787" width="24.28515625" style="387" customWidth="1"/>
    <col min="11788" max="11788" width="8.85546875" style="387" customWidth="1"/>
    <col min="11789" max="11789" width="10" style="387" customWidth="1"/>
    <col min="11790" max="11790" width="14.28515625" style="387" customWidth="1"/>
    <col min="11791" max="12032" width="9.140625" style="387"/>
    <col min="12033" max="12033" width="4.7109375" style="387" customWidth="1"/>
    <col min="12034" max="12034" width="30.85546875" style="387" customWidth="1"/>
    <col min="12035" max="12035" width="25" style="387" customWidth="1"/>
    <col min="12036" max="12036" width="32.7109375" style="387" customWidth="1"/>
    <col min="12037" max="12037" width="14.140625" style="387" customWidth="1"/>
    <col min="12038" max="12038" width="17.42578125" style="387" customWidth="1"/>
    <col min="12039" max="12040" width="23.5703125" style="387" customWidth="1"/>
    <col min="12041" max="12041" width="26.28515625" style="387" customWidth="1"/>
    <col min="12042" max="12043" width="24.28515625" style="387" customWidth="1"/>
    <col min="12044" max="12044" width="8.85546875" style="387" customWidth="1"/>
    <col min="12045" max="12045" width="10" style="387" customWidth="1"/>
    <col min="12046" max="12046" width="14.28515625" style="387" customWidth="1"/>
    <col min="12047" max="12288" width="9.140625" style="387"/>
    <col min="12289" max="12289" width="4.7109375" style="387" customWidth="1"/>
    <col min="12290" max="12290" width="30.85546875" style="387" customWidth="1"/>
    <col min="12291" max="12291" width="25" style="387" customWidth="1"/>
    <col min="12292" max="12292" width="32.7109375" style="387" customWidth="1"/>
    <col min="12293" max="12293" width="14.140625" style="387" customWidth="1"/>
    <col min="12294" max="12294" width="17.42578125" style="387" customWidth="1"/>
    <col min="12295" max="12296" width="23.5703125" style="387" customWidth="1"/>
    <col min="12297" max="12297" width="26.28515625" style="387" customWidth="1"/>
    <col min="12298" max="12299" width="24.28515625" style="387" customWidth="1"/>
    <col min="12300" max="12300" width="8.85546875" style="387" customWidth="1"/>
    <col min="12301" max="12301" width="10" style="387" customWidth="1"/>
    <col min="12302" max="12302" width="14.28515625" style="387" customWidth="1"/>
    <col min="12303" max="12544" width="9.140625" style="387"/>
    <col min="12545" max="12545" width="4.7109375" style="387" customWidth="1"/>
    <col min="12546" max="12546" width="30.85546875" style="387" customWidth="1"/>
    <col min="12547" max="12547" width="25" style="387" customWidth="1"/>
    <col min="12548" max="12548" width="32.7109375" style="387" customWidth="1"/>
    <col min="12549" max="12549" width="14.140625" style="387" customWidth="1"/>
    <col min="12550" max="12550" width="17.42578125" style="387" customWidth="1"/>
    <col min="12551" max="12552" width="23.5703125" style="387" customWidth="1"/>
    <col min="12553" max="12553" width="26.28515625" style="387" customWidth="1"/>
    <col min="12554" max="12555" width="24.28515625" style="387" customWidth="1"/>
    <col min="12556" max="12556" width="8.85546875" style="387" customWidth="1"/>
    <col min="12557" max="12557" width="10" style="387" customWidth="1"/>
    <col min="12558" max="12558" width="14.28515625" style="387" customWidth="1"/>
    <col min="12559" max="12800" width="9.140625" style="387"/>
    <col min="12801" max="12801" width="4.7109375" style="387" customWidth="1"/>
    <col min="12802" max="12802" width="30.85546875" style="387" customWidth="1"/>
    <col min="12803" max="12803" width="25" style="387" customWidth="1"/>
    <col min="12804" max="12804" width="32.7109375" style="387" customWidth="1"/>
    <col min="12805" max="12805" width="14.140625" style="387" customWidth="1"/>
    <col min="12806" max="12806" width="17.42578125" style="387" customWidth="1"/>
    <col min="12807" max="12808" width="23.5703125" style="387" customWidth="1"/>
    <col min="12809" max="12809" width="26.28515625" style="387" customWidth="1"/>
    <col min="12810" max="12811" width="24.28515625" style="387" customWidth="1"/>
    <col min="12812" max="12812" width="8.85546875" style="387" customWidth="1"/>
    <col min="12813" max="12813" width="10" style="387" customWidth="1"/>
    <col min="12814" max="12814" width="14.28515625" style="387" customWidth="1"/>
    <col min="12815" max="13056" width="9.140625" style="387"/>
    <col min="13057" max="13057" width="4.7109375" style="387" customWidth="1"/>
    <col min="13058" max="13058" width="30.85546875" style="387" customWidth="1"/>
    <col min="13059" max="13059" width="25" style="387" customWidth="1"/>
    <col min="13060" max="13060" width="32.7109375" style="387" customWidth="1"/>
    <col min="13061" max="13061" width="14.140625" style="387" customWidth="1"/>
    <col min="13062" max="13062" width="17.42578125" style="387" customWidth="1"/>
    <col min="13063" max="13064" width="23.5703125" style="387" customWidth="1"/>
    <col min="13065" max="13065" width="26.28515625" style="387" customWidth="1"/>
    <col min="13066" max="13067" width="24.28515625" style="387" customWidth="1"/>
    <col min="13068" max="13068" width="8.85546875" style="387" customWidth="1"/>
    <col min="13069" max="13069" width="10" style="387" customWidth="1"/>
    <col min="13070" max="13070" width="14.28515625" style="387" customWidth="1"/>
    <col min="13071" max="13312" width="9.140625" style="387"/>
    <col min="13313" max="13313" width="4.7109375" style="387" customWidth="1"/>
    <col min="13314" max="13314" width="30.85546875" style="387" customWidth="1"/>
    <col min="13315" max="13315" width="25" style="387" customWidth="1"/>
    <col min="13316" max="13316" width="32.7109375" style="387" customWidth="1"/>
    <col min="13317" max="13317" width="14.140625" style="387" customWidth="1"/>
    <col min="13318" max="13318" width="17.42578125" style="387" customWidth="1"/>
    <col min="13319" max="13320" width="23.5703125" style="387" customWidth="1"/>
    <col min="13321" max="13321" width="26.28515625" style="387" customWidth="1"/>
    <col min="13322" max="13323" width="24.28515625" style="387" customWidth="1"/>
    <col min="13324" max="13324" width="8.85546875" style="387" customWidth="1"/>
    <col min="13325" max="13325" width="10" style="387" customWidth="1"/>
    <col min="13326" max="13326" width="14.28515625" style="387" customWidth="1"/>
    <col min="13327" max="13568" width="9.140625" style="387"/>
    <col min="13569" max="13569" width="4.7109375" style="387" customWidth="1"/>
    <col min="13570" max="13570" width="30.85546875" style="387" customWidth="1"/>
    <col min="13571" max="13571" width="25" style="387" customWidth="1"/>
    <col min="13572" max="13572" width="32.7109375" style="387" customWidth="1"/>
    <col min="13573" max="13573" width="14.140625" style="387" customWidth="1"/>
    <col min="13574" max="13574" width="17.42578125" style="387" customWidth="1"/>
    <col min="13575" max="13576" width="23.5703125" style="387" customWidth="1"/>
    <col min="13577" max="13577" width="26.28515625" style="387" customWidth="1"/>
    <col min="13578" max="13579" width="24.28515625" style="387" customWidth="1"/>
    <col min="13580" max="13580" width="8.85546875" style="387" customWidth="1"/>
    <col min="13581" max="13581" width="10" style="387" customWidth="1"/>
    <col min="13582" max="13582" width="14.28515625" style="387" customWidth="1"/>
    <col min="13583" max="13824" width="9.140625" style="387"/>
    <col min="13825" max="13825" width="4.7109375" style="387" customWidth="1"/>
    <col min="13826" max="13826" width="30.85546875" style="387" customWidth="1"/>
    <col min="13827" max="13827" width="25" style="387" customWidth="1"/>
    <col min="13828" max="13828" width="32.7109375" style="387" customWidth="1"/>
    <col min="13829" max="13829" width="14.140625" style="387" customWidth="1"/>
    <col min="13830" max="13830" width="17.42578125" style="387" customWidth="1"/>
    <col min="13831" max="13832" width="23.5703125" style="387" customWidth="1"/>
    <col min="13833" max="13833" width="26.28515625" style="387" customWidth="1"/>
    <col min="13834" max="13835" width="24.28515625" style="387" customWidth="1"/>
    <col min="13836" max="13836" width="8.85546875" style="387" customWidth="1"/>
    <col min="13837" max="13837" width="10" style="387" customWidth="1"/>
    <col min="13838" max="13838" width="14.28515625" style="387" customWidth="1"/>
    <col min="13839" max="14080" width="9.140625" style="387"/>
    <col min="14081" max="14081" width="4.7109375" style="387" customWidth="1"/>
    <col min="14082" max="14082" width="30.85546875" style="387" customWidth="1"/>
    <col min="14083" max="14083" width="25" style="387" customWidth="1"/>
    <col min="14084" max="14084" width="32.7109375" style="387" customWidth="1"/>
    <col min="14085" max="14085" width="14.140625" style="387" customWidth="1"/>
    <col min="14086" max="14086" width="17.42578125" style="387" customWidth="1"/>
    <col min="14087" max="14088" width="23.5703125" style="387" customWidth="1"/>
    <col min="14089" max="14089" width="26.28515625" style="387" customWidth="1"/>
    <col min="14090" max="14091" width="24.28515625" style="387" customWidth="1"/>
    <col min="14092" max="14092" width="8.85546875" style="387" customWidth="1"/>
    <col min="14093" max="14093" width="10" style="387" customWidth="1"/>
    <col min="14094" max="14094" width="14.28515625" style="387" customWidth="1"/>
    <col min="14095" max="14336" width="9.140625" style="387"/>
    <col min="14337" max="14337" width="4.7109375" style="387" customWidth="1"/>
    <col min="14338" max="14338" width="30.85546875" style="387" customWidth="1"/>
    <col min="14339" max="14339" width="25" style="387" customWidth="1"/>
    <col min="14340" max="14340" width="32.7109375" style="387" customWidth="1"/>
    <col min="14341" max="14341" width="14.140625" style="387" customWidth="1"/>
    <col min="14342" max="14342" width="17.42578125" style="387" customWidth="1"/>
    <col min="14343" max="14344" width="23.5703125" style="387" customWidth="1"/>
    <col min="14345" max="14345" width="26.28515625" style="387" customWidth="1"/>
    <col min="14346" max="14347" width="24.28515625" style="387" customWidth="1"/>
    <col min="14348" max="14348" width="8.85546875" style="387" customWidth="1"/>
    <col min="14349" max="14349" width="10" style="387" customWidth="1"/>
    <col min="14350" max="14350" width="14.28515625" style="387" customWidth="1"/>
    <col min="14351" max="14592" width="9.140625" style="387"/>
    <col min="14593" max="14593" width="4.7109375" style="387" customWidth="1"/>
    <col min="14594" max="14594" width="30.85546875" style="387" customWidth="1"/>
    <col min="14595" max="14595" width="25" style="387" customWidth="1"/>
    <col min="14596" max="14596" width="32.7109375" style="387" customWidth="1"/>
    <col min="14597" max="14597" width="14.140625" style="387" customWidth="1"/>
    <col min="14598" max="14598" width="17.42578125" style="387" customWidth="1"/>
    <col min="14599" max="14600" width="23.5703125" style="387" customWidth="1"/>
    <col min="14601" max="14601" width="26.28515625" style="387" customWidth="1"/>
    <col min="14602" max="14603" width="24.28515625" style="387" customWidth="1"/>
    <col min="14604" max="14604" width="8.85546875" style="387" customWidth="1"/>
    <col min="14605" max="14605" width="10" style="387" customWidth="1"/>
    <col min="14606" max="14606" width="14.28515625" style="387" customWidth="1"/>
    <col min="14607" max="14848" width="9.140625" style="387"/>
    <col min="14849" max="14849" width="4.7109375" style="387" customWidth="1"/>
    <col min="14850" max="14850" width="30.85546875" style="387" customWidth="1"/>
    <col min="14851" max="14851" width="25" style="387" customWidth="1"/>
    <col min="14852" max="14852" width="32.7109375" style="387" customWidth="1"/>
    <col min="14853" max="14853" width="14.140625" style="387" customWidth="1"/>
    <col min="14854" max="14854" width="17.42578125" style="387" customWidth="1"/>
    <col min="14855" max="14856" width="23.5703125" style="387" customWidth="1"/>
    <col min="14857" max="14857" width="26.28515625" style="387" customWidth="1"/>
    <col min="14858" max="14859" width="24.28515625" style="387" customWidth="1"/>
    <col min="14860" max="14860" width="8.85546875" style="387" customWidth="1"/>
    <col min="14861" max="14861" width="10" style="387" customWidth="1"/>
    <col min="14862" max="14862" width="14.28515625" style="387" customWidth="1"/>
    <col min="14863" max="15104" width="9.140625" style="387"/>
    <col min="15105" max="15105" width="4.7109375" style="387" customWidth="1"/>
    <col min="15106" max="15106" width="30.85546875" style="387" customWidth="1"/>
    <col min="15107" max="15107" width="25" style="387" customWidth="1"/>
    <col min="15108" max="15108" width="32.7109375" style="387" customWidth="1"/>
    <col min="15109" max="15109" width="14.140625" style="387" customWidth="1"/>
    <col min="15110" max="15110" width="17.42578125" style="387" customWidth="1"/>
    <col min="15111" max="15112" width="23.5703125" style="387" customWidth="1"/>
    <col min="15113" max="15113" width="26.28515625" style="387" customWidth="1"/>
    <col min="15114" max="15115" width="24.28515625" style="387" customWidth="1"/>
    <col min="15116" max="15116" width="8.85546875" style="387" customWidth="1"/>
    <col min="15117" max="15117" width="10" style="387" customWidth="1"/>
    <col min="15118" max="15118" width="14.28515625" style="387" customWidth="1"/>
    <col min="15119" max="15360" width="9.140625" style="387"/>
    <col min="15361" max="15361" width="4.7109375" style="387" customWidth="1"/>
    <col min="15362" max="15362" width="30.85546875" style="387" customWidth="1"/>
    <col min="15363" max="15363" width="25" style="387" customWidth="1"/>
    <col min="15364" max="15364" width="32.7109375" style="387" customWidth="1"/>
    <col min="15365" max="15365" width="14.140625" style="387" customWidth="1"/>
    <col min="15366" max="15366" width="17.42578125" style="387" customWidth="1"/>
    <col min="15367" max="15368" width="23.5703125" style="387" customWidth="1"/>
    <col min="15369" max="15369" width="26.28515625" style="387" customWidth="1"/>
    <col min="15370" max="15371" width="24.28515625" style="387" customWidth="1"/>
    <col min="15372" max="15372" width="8.85546875" style="387" customWidth="1"/>
    <col min="15373" max="15373" width="10" style="387" customWidth="1"/>
    <col min="15374" max="15374" width="14.28515625" style="387" customWidth="1"/>
    <col min="15375" max="15616" width="9.140625" style="387"/>
    <col min="15617" max="15617" width="4.7109375" style="387" customWidth="1"/>
    <col min="15618" max="15618" width="30.85546875" style="387" customWidth="1"/>
    <col min="15619" max="15619" width="25" style="387" customWidth="1"/>
    <col min="15620" max="15620" width="32.7109375" style="387" customWidth="1"/>
    <col min="15621" max="15621" width="14.140625" style="387" customWidth="1"/>
    <col min="15622" max="15622" width="17.42578125" style="387" customWidth="1"/>
    <col min="15623" max="15624" width="23.5703125" style="387" customWidth="1"/>
    <col min="15625" max="15625" width="26.28515625" style="387" customWidth="1"/>
    <col min="15626" max="15627" width="24.28515625" style="387" customWidth="1"/>
    <col min="15628" max="15628" width="8.85546875" style="387" customWidth="1"/>
    <col min="15629" max="15629" width="10" style="387" customWidth="1"/>
    <col min="15630" max="15630" width="14.28515625" style="387" customWidth="1"/>
    <col min="15631" max="15872" width="9.140625" style="387"/>
    <col min="15873" max="15873" width="4.7109375" style="387" customWidth="1"/>
    <col min="15874" max="15874" width="30.85546875" style="387" customWidth="1"/>
    <col min="15875" max="15875" width="25" style="387" customWidth="1"/>
    <col min="15876" max="15876" width="32.7109375" style="387" customWidth="1"/>
    <col min="15877" max="15877" width="14.140625" style="387" customWidth="1"/>
    <col min="15878" max="15878" width="17.42578125" style="387" customWidth="1"/>
    <col min="15879" max="15880" width="23.5703125" style="387" customWidth="1"/>
    <col min="15881" max="15881" width="26.28515625" style="387" customWidth="1"/>
    <col min="15882" max="15883" width="24.28515625" style="387" customWidth="1"/>
    <col min="15884" max="15884" width="8.85546875" style="387" customWidth="1"/>
    <col min="15885" max="15885" width="10" style="387" customWidth="1"/>
    <col min="15886" max="15886" width="14.28515625" style="387" customWidth="1"/>
    <col min="15887" max="16128" width="9.140625" style="387"/>
    <col min="16129" max="16129" width="4.7109375" style="387" customWidth="1"/>
    <col min="16130" max="16130" width="30.85546875" style="387" customWidth="1"/>
    <col min="16131" max="16131" width="25" style="387" customWidth="1"/>
    <col min="16132" max="16132" width="32.7109375" style="387" customWidth="1"/>
    <col min="16133" max="16133" width="14.140625" style="387" customWidth="1"/>
    <col min="16134" max="16134" width="17.42578125" style="387" customWidth="1"/>
    <col min="16135" max="16136" width="23.5703125" style="387" customWidth="1"/>
    <col min="16137" max="16137" width="26.28515625" style="387" customWidth="1"/>
    <col min="16138" max="16139" width="24.28515625" style="387" customWidth="1"/>
    <col min="16140" max="16140" width="8.85546875" style="387" customWidth="1"/>
    <col min="16141" max="16141" width="10" style="387" customWidth="1"/>
    <col min="16142" max="16142" width="14.28515625" style="387" customWidth="1"/>
    <col min="16143" max="16384" width="9.140625" style="387"/>
  </cols>
  <sheetData>
    <row r="1" spans="1:32" ht="13.5" thickBot="1" x14ac:dyDescent="0.25">
      <c r="A1" s="381" t="s">
        <v>678</v>
      </c>
      <c r="B1" s="382"/>
      <c r="C1" s="382"/>
      <c r="D1" s="470"/>
      <c r="AB1" s="388" t="s">
        <v>486</v>
      </c>
      <c r="AC1" s="389"/>
      <c r="AD1" s="390"/>
      <c r="AE1" s="391" t="s">
        <v>487</v>
      </c>
      <c r="AF1" s="392"/>
    </row>
    <row r="2" spans="1:32" ht="12.75" x14ac:dyDescent="0.2">
      <c r="A2" s="393"/>
      <c r="B2" s="394"/>
      <c r="C2" s="394"/>
      <c r="D2" s="471"/>
      <c r="AB2" s="398"/>
      <c r="AC2" s="399"/>
      <c r="AD2" s="390"/>
      <c r="AE2" s="400"/>
      <c r="AF2" s="401"/>
    </row>
    <row r="3" spans="1:32" ht="13.5" thickBot="1" x14ac:dyDescent="0.25">
      <c r="A3" s="403"/>
      <c r="B3" s="404"/>
      <c r="C3" s="404"/>
      <c r="D3" s="472"/>
      <c r="AB3" s="398"/>
      <c r="AC3" s="399"/>
      <c r="AD3" s="390"/>
      <c r="AE3" s="400"/>
      <c r="AF3" s="401"/>
    </row>
    <row r="4" spans="1:32" ht="12.75" x14ac:dyDescent="0.2">
      <c r="A4" s="381" t="str">
        <f>[5]Identificar!A4</f>
        <v>UrbanScore</v>
      </c>
      <c r="B4" s="382"/>
      <c r="C4" s="382"/>
      <c r="D4" s="470"/>
      <c r="AB4" s="398"/>
      <c r="AC4" s="399"/>
      <c r="AD4" s="390"/>
      <c r="AE4" s="400"/>
      <c r="AF4" s="401"/>
    </row>
    <row r="5" spans="1:32" ht="26.25" thickBot="1" x14ac:dyDescent="0.25">
      <c r="A5" s="403"/>
      <c r="B5" s="404"/>
      <c r="C5" s="404"/>
      <c r="D5" s="472"/>
      <c r="E5" s="387"/>
      <c r="AB5" s="408" t="s">
        <v>488</v>
      </c>
      <c r="AC5" s="409">
        <v>1</v>
      </c>
      <c r="AD5" s="390"/>
      <c r="AE5" s="408" t="s">
        <v>489</v>
      </c>
      <c r="AF5" s="409">
        <v>1</v>
      </c>
    </row>
    <row r="6" spans="1:32" ht="27" customHeight="1" thickBot="1" x14ac:dyDescent="0.25">
      <c r="A6" s="410" t="s">
        <v>412</v>
      </c>
      <c r="B6" s="412" t="s">
        <v>491</v>
      </c>
      <c r="C6" s="413"/>
      <c r="D6" s="414"/>
      <c r="E6" s="415" t="s">
        <v>492</v>
      </c>
      <c r="F6" s="418"/>
      <c r="G6" s="416" t="s">
        <v>679</v>
      </c>
      <c r="H6" s="416" t="s">
        <v>680</v>
      </c>
      <c r="I6" s="416" t="s">
        <v>681</v>
      </c>
      <c r="J6" s="416" t="s">
        <v>494</v>
      </c>
      <c r="K6" s="417" t="s">
        <v>495</v>
      </c>
      <c r="AB6" s="420" t="s">
        <v>497</v>
      </c>
      <c r="AC6" s="421">
        <v>2</v>
      </c>
      <c r="AD6" s="390"/>
      <c r="AE6" s="420" t="s">
        <v>498</v>
      </c>
      <c r="AF6" s="421">
        <v>2</v>
      </c>
    </row>
    <row r="7" spans="1:32" s="431" customFormat="1" ht="52.5" customHeight="1" thickBot="1" x14ac:dyDescent="0.25">
      <c r="A7" s="422"/>
      <c r="B7" s="424" t="s">
        <v>501</v>
      </c>
      <c r="C7" s="424" t="s">
        <v>502</v>
      </c>
      <c r="D7" s="425" t="s">
        <v>657</v>
      </c>
      <c r="E7" s="426"/>
      <c r="F7" s="429" t="s">
        <v>504</v>
      </c>
      <c r="G7" s="427"/>
      <c r="H7" s="427"/>
      <c r="I7" s="427"/>
      <c r="J7" s="473"/>
      <c r="K7" s="474"/>
      <c r="AB7" s="420" t="s">
        <v>505</v>
      </c>
      <c r="AC7" s="421">
        <v>3</v>
      </c>
      <c r="AD7" s="390"/>
      <c r="AE7" s="420" t="s">
        <v>506</v>
      </c>
      <c r="AF7" s="421">
        <v>3</v>
      </c>
    </row>
    <row r="8" spans="1:32" ht="46.5" customHeight="1" x14ac:dyDescent="0.2">
      <c r="A8" s="432" t="str">
        <f>IF(Identificar!A8&lt;&gt;"",Identificar!A8,"")</f>
        <v>R01</v>
      </c>
      <c r="B8" s="432" t="str">
        <f>IF(Identificar!D8&lt;&gt;"",Identificar!D8,"")</f>
        <v>Como resultado de falha na API externa</v>
      </c>
      <c r="C8" s="432" t="str">
        <f>IF(Identificar!E8&lt;&gt;"",Identificar!E8,"")</f>
        <v>Pode ocorrer queda na comunicação do sistema</v>
      </c>
      <c r="D8" s="432" t="str">
        <f>IF(Identificar!F8&lt;&gt;"",Identificar!F8,"")</f>
        <v>Algumas funções podem parar de funcionar</v>
      </c>
      <c r="E8" s="432" t="str">
        <f>IF(Identificar!G8&lt;&gt;"",Identificar!G8,"")</f>
        <v>Desenvolvedor Backend</v>
      </c>
      <c r="F8" s="433" t="s">
        <v>682</v>
      </c>
      <c r="G8" s="475">
        <v>10000</v>
      </c>
      <c r="H8" s="476" t="s">
        <v>683</v>
      </c>
      <c r="I8" s="476" t="s">
        <v>684</v>
      </c>
      <c r="J8" s="438" t="s">
        <v>515</v>
      </c>
      <c r="K8" s="439" t="s">
        <v>516</v>
      </c>
      <c r="AB8" s="441" t="s">
        <v>518</v>
      </c>
      <c r="AC8" s="442">
        <v>4</v>
      </c>
      <c r="AD8" s="443"/>
      <c r="AE8" s="441" t="s">
        <v>519</v>
      </c>
      <c r="AF8" s="442">
        <v>4</v>
      </c>
    </row>
    <row r="9" spans="1:32" ht="32.25" thickBot="1" x14ac:dyDescent="0.25">
      <c r="A9" s="432" t="str">
        <f>IF(Identificar!A9&lt;&gt;"",Identificar!A9,"")</f>
        <v>R02</v>
      </c>
      <c r="B9" s="432" t="str">
        <f>IF(Identificar!D9&lt;&gt;"",Identificar!D9,"")</f>
        <v>Como resultado de queda no servidor</v>
      </c>
      <c r="C9" s="432" t="str">
        <f>IF(Identificar!E9&lt;&gt;"",Identificar!E9,"")</f>
        <v>Pode ocorrer sistema fora do ar</v>
      </c>
      <c r="D9" s="432" t="str">
        <f>IF(Identificar!F9&lt;&gt;"",Identificar!F9,"")</f>
        <v>Usuários não conseguirão acessar a plataforma</v>
      </c>
      <c r="E9" s="432" t="str">
        <f>IF(Identificar!G9&lt;&gt;"",Identificar!G9,"")</f>
        <v>DevOps / Infraestrutura</v>
      </c>
      <c r="F9" s="433" t="s">
        <v>685</v>
      </c>
      <c r="G9" s="475">
        <v>12000</v>
      </c>
      <c r="H9" s="476" t="s">
        <v>686</v>
      </c>
      <c r="I9" s="476" t="s">
        <v>687</v>
      </c>
      <c r="J9" s="438" t="s">
        <v>527</v>
      </c>
      <c r="K9" s="439" t="s">
        <v>528</v>
      </c>
      <c r="AB9" s="444"/>
      <c r="AC9" s="445"/>
      <c r="AD9" s="443"/>
      <c r="AE9" s="441"/>
      <c r="AF9" s="442"/>
    </row>
    <row r="10" spans="1:32" ht="32.25" thickBot="1" x14ac:dyDescent="0.25">
      <c r="A10" s="432" t="str">
        <f>IF(Identificar!A10&lt;&gt;"",Identificar!A10,"")</f>
        <v>R03</v>
      </c>
      <c r="B10" s="432" t="str">
        <f>IF(Identificar!D10&lt;&gt;"",Identificar!D10,"")</f>
        <v>Como resultado de erro no desenvolvimento</v>
      </c>
      <c r="C10" s="432" t="str">
        <f>IF(Identificar!E10&lt;&gt;"",Identificar!E10,"")</f>
        <v>Pode ocorrer falha nas funcionalidades</v>
      </c>
      <c r="D10" s="432" t="str">
        <f>IF(Identificar!F10&lt;&gt;"",Identificar!F10,"")</f>
        <v>Usuário pode ter dificuldade para usar o sistema</v>
      </c>
      <c r="E10" s="432" t="str">
        <f>IF(Identificar!G10&lt;&gt;"",Identificar!G10,"")</f>
        <v>Desenvolvedor Web</v>
      </c>
      <c r="F10" s="433" t="s">
        <v>688</v>
      </c>
      <c r="G10" s="475">
        <v>8000</v>
      </c>
      <c r="H10" s="476" t="s">
        <v>689</v>
      </c>
      <c r="I10" s="476" t="s">
        <v>690</v>
      </c>
      <c r="J10" s="438" t="s">
        <v>536</v>
      </c>
      <c r="K10" s="439" t="s">
        <v>537</v>
      </c>
      <c r="AB10" s="444"/>
      <c r="AC10" s="445"/>
      <c r="AD10" s="443"/>
      <c r="AE10" s="441"/>
      <c r="AF10" s="442"/>
    </row>
    <row r="11" spans="1:32" ht="48" thickBot="1" x14ac:dyDescent="0.25">
      <c r="A11" s="432" t="str">
        <f>IF(Identificar!A11&lt;&gt;"",Identificar!A11,"")</f>
        <v>R04</v>
      </c>
      <c r="B11" s="432" t="str">
        <f>IF(Identificar!D11&lt;&gt;"",Identificar!D11,"")</f>
        <v>Como resultado de backup não realizado corretamente</v>
      </c>
      <c r="C11" s="432" t="str">
        <f>IF(Identificar!E11&lt;&gt;"",Identificar!E11,"")</f>
        <v>Pode ocorrer perda de dados importantes</v>
      </c>
      <c r="D11" s="432" t="str">
        <f>IF(Identificar!F11&lt;&gt;"",Identificar!F11,"")</f>
        <v>O projeto pode precisar refazer informações</v>
      </c>
      <c r="E11" s="432" t="str">
        <f>IF(Identificar!G11&lt;&gt;"",Identificar!G11,"")</f>
        <v>DevOps / Infraestrutura</v>
      </c>
      <c r="F11" s="433" t="s">
        <v>691</v>
      </c>
      <c r="G11" s="475">
        <v>15000</v>
      </c>
      <c r="H11" s="476" t="s">
        <v>692</v>
      </c>
      <c r="I11" s="476" t="s">
        <v>693</v>
      </c>
      <c r="J11" s="438" t="s">
        <v>545</v>
      </c>
      <c r="K11" s="439" t="s">
        <v>546</v>
      </c>
      <c r="AB11" s="444"/>
      <c r="AC11" s="445"/>
      <c r="AD11" s="443"/>
      <c r="AE11" s="441"/>
      <c r="AF11" s="442"/>
    </row>
    <row r="12" spans="1:32" ht="34.5" customHeight="1" thickBot="1" x14ac:dyDescent="0.25">
      <c r="A12" s="432" t="str">
        <f>IF(Identificar!A12&lt;&gt;"",Identificar!A12,"")</f>
        <v>R05</v>
      </c>
      <c r="B12" s="432" t="str">
        <f>IF(Identificar!D12&lt;&gt;"",Identificar!D12,"")</f>
        <v>Como resultado de exclusão ou corrupção de arquivos</v>
      </c>
      <c r="C12" s="432" t="str">
        <f>IF(Identificar!E12&lt;&gt;"",Identificar!E12,"")</f>
        <v>Pode ocorrer perda de documentos do projeto</v>
      </c>
      <c r="D12" s="432" t="str">
        <f>IF(Identificar!F12&lt;&gt;"",Identificar!F12,"")</f>
        <v>A equipe pode ter retrabalho</v>
      </c>
      <c r="E12" s="432" t="str">
        <f>IF(Identificar!G12&lt;&gt;"",Identificar!G12,"")</f>
        <v>Gerente do Projeto</v>
      </c>
      <c r="F12" s="433" t="s">
        <v>694</v>
      </c>
      <c r="G12" s="475">
        <v>10000</v>
      </c>
      <c r="H12" s="476" t="s">
        <v>683</v>
      </c>
      <c r="I12" s="476" t="s">
        <v>695</v>
      </c>
      <c r="J12" s="438" t="s">
        <v>553</v>
      </c>
      <c r="K12" s="438" t="s">
        <v>554</v>
      </c>
      <c r="AB12" s="444"/>
      <c r="AC12" s="445"/>
      <c r="AD12" s="443"/>
      <c r="AE12" s="441"/>
      <c r="AF12" s="442"/>
    </row>
    <row r="13" spans="1:32" ht="48" thickBot="1" x14ac:dyDescent="0.25">
      <c r="A13" s="432" t="str">
        <f>IF(Identificar!A13&lt;&gt;"",Identificar!A13,"")</f>
        <v>R06</v>
      </c>
      <c r="B13" s="432" t="str">
        <f>IF(Identificar!D13&lt;&gt;"",Identificar!D13,"")</f>
        <v>Como resultado de falha na conexão com o banco</v>
      </c>
      <c r="C13" s="432" t="str">
        <f>IF(Identificar!E13&lt;&gt;"",Identificar!E13,"")</f>
        <v>Pode ocorrer lentidão ou erro nas consultas</v>
      </c>
      <c r="D13" s="432" t="str">
        <f>IF(Identificar!F13&lt;&gt;"",Identificar!F13,"")</f>
        <v>Os dashboards podem não carregar corretamente</v>
      </c>
      <c r="E13" s="432" t="str">
        <f>IF(Identificar!G13&lt;&gt;"",Identificar!G13,"")</f>
        <v>DBA / Banco de Dados</v>
      </c>
      <c r="F13" s="433" t="s">
        <v>696</v>
      </c>
      <c r="G13" s="475">
        <v>20000</v>
      </c>
      <c r="H13" s="476" t="s">
        <v>697</v>
      </c>
      <c r="I13" s="476" t="s">
        <v>698</v>
      </c>
      <c r="J13" s="438" t="s">
        <v>562</v>
      </c>
      <c r="K13" s="439" t="s">
        <v>563</v>
      </c>
      <c r="AB13" s="444"/>
      <c r="AC13" s="445"/>
      <c r="AD13" s="443"/>
      <c r="AE13" s="441"/>
      <c r="AF13" s="442"/>
    </row>
    <row r="14" spans="1:32" ht="34.5" customHeight="1" thickBot="1" x14ac:dyDescent="0.25">
      <c r="A14" s="432" t="str">
        <f>IF(Identificar!A14&lt;&gt;"",Identificar!A14,"")</f>
        <v>R07</v>
      </c>
      <c r="B14" s="432" t="str">
        <f>IF(Identificar!D14&lt;&gt;"",Identificar!D14,"")</f>
        <v>Como resultado do uso de hospedagem de baixo custo</v>
      </c>
      <c r="C14" s="432" t="str">
        <f>IF(Identificar!E14&lt;&gt;"",Identificar!E14,"")</f>
        <v>Pode ocorrer falta de recursos no servidor</v>
      </c>
      <c r="D14" s="432" t="str">
        <f>IF(Identificar!F14&lt;&gt;"",Identificar!F14,"")</f>
        <v>O sistema pode ficar lento</v>
      </c>
      <c r="E14" s="432" t="str">
        <f>IF(Identificar!G14&lt;&gt;"",Identificar!G14,"")</f>
        <v>DevOps / Infraestrutura</v>
      </c>
      <c r="F14" s="433" t="s">
        <v>699</v>
      </c>
      <c r="G14" s="475">
        <v>5000</v>
      </c>
      <c r="H14" s="476" t="s">
        <v>700</v>
      </c>
      <c r="I14" s="476" t="s">
        <v>701</v>
      </c>
      <c r="J14" s="438" t="s">
        <v>571</v>
      </c>
      <c r="K14" s="439" t="s">
        <v>572</v>
      </c>
      <c r="AB14" s="444"/>
      <c r="AC14" s="445"/>
      <c r="AD14" s="443"/>
      <c r="AE14" s="441"/>
      <c r="AF14" s="442"/>
    </row>
    <row r="15" spans="1:32" ht="32.25" thickBot="1" x14ac:dyDescent="0.25">
      <c r="A15" s="432" t="str">
        <f>IF(Identificar!A15&lt;&gt;"",Identificar!A15,"")</f>
        <v>R08</v>
      </c>
      <c r="B15" s="432" t="str">
        <f>IF(Identificar!D15&lt;&gt;"",Identificar!D15,"")</f>
        <v>Como resultado de senha fraca ou falha de autenticação</v>
      </c>
      <c r="C15" s="432" t="str">
        <f>IF(Identificar!E15&lt;&gt;"",Identificar!E15,"")</f>
        <v>Pode ocorrer acesso não autorizado</v>
      </c>
      <c r="D15" s="432" t="str">
        <f>IF(Identificar!F15&lt;&gt;"",Identificar!F15,"")</f>
        <v>Informações podem ser expostas</v>
      </c>
      <c r="E15" s="432" t="str">
        <f>IF(Identificar!G15&lt;&gt;"",Identificar!G15,"")</f>
        <v>Analista de Segurança</v>
      </c>
      <c r="F15" s="433" t="s">
        <v>575</v>
      </c>
      <c r="G15" s="475">
        <v>25000</v>
      </c>
      <c r="H15" s="476" t="s">
        <v>702</v>
      </c>
      <c r="I15" s="476" t="s">
        <v>703</v>
      </c>
      <c r="J15" s="438" t="s">
        <v>579</v>
      </c>
      <c r="K15" s="438" t="s">
        <v>580</v>
      </c>
      <c r="AB15" s="444"/>
      <c r="AC15" s="445"/>
      <c r="AD15" s="443"/>
      <c r="AE15" s="441"/>
      <c r="AF15" s="442"/>
    </row>
    <row r="16" spans="1:32" ht="32.25" thickBot="1" x14ac:dyDescent="0.25">
      <c r="A16" s="432" t="str">
        <f>IF(Identificar!A16&lt;&gt;"",Identificar!A16,"")</f>
        <v>R09</v>
      </c>
      <c r="B16" s="432" t="str">
        <f>IF(Identificar!D16&lt;&gt;"",Identificar!D16,"")</f>
        <v>Como resultado de bases desatualizadas ou incompletas</v>
      </c>
      <c r="C16" s="432" t="str">
        <f>IF(Identificar!E16&lt;&gt;"",Identificar!E16,"")</f>
        <v>Pode ocorrer análise errada dos bairros e cidades</v>
      </c>
      <c r="D16" s="432" t="str">
        <f>IF(Identificar!F16&lt;&gt;"",Identificar!F16,"")</f>
        <v>Os resultados podem perder confiança</v>
      </c>
      <c r="E16" s="432" t="str">
        <f>IF(Identificar!G16&lt;&gt;"",Identificar!G16,"")</f>
        <v>Analista de Dados</v>
      </c>
      <c r="F16" s="433" t="s">
        <v>583</v>
      </c>
      <c r="G16" s="475">
        <v>18000</v>
      </c>
      <c r="H16" s="476" t="s">
        <v>692</v>
      </c>
      <c r="I16" s="476" t="s">
        <v>704</v>
      </c>
      <c r="J16" s="438" t="s">
        <v>587</v>
      </c>
      <c r="K16" s="438" t="s">
        <v>588</v>
      </c>
      <c r="AB16" s="444"/>
      <c r="AC16" s="445"/>
      <c r="AD16" s="443"/>
      <c r="AE16" s="441"/>
      <c r="AF16" s="442"/>
    </row>
    <row r="17" spans="1:32" ht="32.25" thickBot="1" x14ac:dyDescent="0.25">
      <c r="A17" s="432" t="str">
        <f>IF(Identificar!A17&lt;&gt;"",Identificar!A17,"")</f>
        <v>R10</v>
      </c>
      <c r="B17" s="432" t="str">
        <f>IF(Identificar!D17&lt;&gt;"",Identificar!D17,"")</f>
        <v>Como resultado de erro na integração com fontes externas</v>
      </c>
      <c r="C17" s="432" t="str">
        <f>IF(Identificar!E17&lt;&gt;"",Identificar!E17,"")</f>
        <v>Pode ocorrer falha na coleta automática</v>
      </c>
      <c r="D17" s="432" t="str">
        <f>IF(Identificar!F17&lt;&gt;"",Identificar!F17,"")</f>
        <v>O sistema pode ficar sem dados atualizados</v>
      </c>
      <c r="E17" s="432" t="str">
        <f>IF(Identificar!G17&lt;&gt;"",Identificar!G17,"")</f>
        <v>Desenvolvedor Backend</v>
      </c>
      <c r="F17" s="433" t="s">
        <v>705</v>
      </c>
      <c r="G17" s="475">
        <v>12000</v>
      </c>
      <c r="H17" s="476" t="s">
        <v>706</v>
      </c>
      <c r="I17" s="476" t="s">
        <v>707</v>
      </c>
      <c r="J17" s="438" t="s">
        <v>595</v>
      </c>
      <c r="K17" s="439" t="s">
        <v>596</v>
      </c>
      <c r="AB17" s="444"/>
      <c r="AC17" s="445"/>
      <c r="AD17" s="443"/>
      <c r="AE17" s="441"/>
      <c r="AF17" s="442"/>
    </row>
    <row r="18" spans="1:32" ht="23.25" thickBot="1" x14ac:dyDescent="0.25">
      <c r="A18" s="432" t="str">
        <f>IF(Identificar!A18&lt;&gt;"",Identificar!A18,"")</f>
        <v>R11</v>
      </c>
      <c r="B18" s="432" t="str">
        <f>IF(Identificar!D18&lt;&gt;"",Identificar!D18,"")</f>
        <v>Como resultado de telas mal ajustadas</v>
      </c>
      <c r="C18" s="432" t="str">
        <f>IF(Identificar!E18&lt;&gt;"",Identificar!E18,"")</f>
        <v>Pode ocorrer dificuldade de navegação</v>
      </c>
      <c r="D18" s="432" t="str">
        <f>IF(Identificar!F18&lt;&gt;"",Identificar!F18,"")</f>
        <v>O usuário pode abandonar a plataforma</v>
      </c>
      <c r="E18" s="432" t="str">
        <f>IF(Identificar!G18&lt;&gt;"",Identificar!G18,"")</f>
        <v>Designer UX/UI</v>
      </c>
      <c r="F18" s="433" t="s">
        <v>708</v>
      </c>
      <c r="G18" s="475">
        <v>4000</v>
      </c>
      <c r="H18" s="476" t="s">
        <v>709</v>
      </c>
      <c r="I18" s="476" t="s">
        <v>710</v>
      </c>
      <c r="J18" s="438" t="s">
        <v>604</v>
      </c>
      <c r="K18" s="439" t="s">
        <v>605</v>
      </c>
      <c r="AB18" s="444"/>
      <c r="AC18" s="445"/>
      <c r="AD18" s="443"/>
      <c r="AE18" s="441"/>
      <c r="AF18" s="442"/>
    </row>
    <row r="19" spans="1:32" ht="48" thickBot="1" x14ac:dyDescent="0.25">
      <c r="A19" s="432" t="str">
        <f>IF(Identificar!A19&lt;&gt;"",Identificar!A19,"")</f>
        <v>R12</v>
      </c>
      <c r="B19" s="432" t="str">
        <f>IF(Identificar!D19&lt;&gt;"",Identificar!D19,"")</f>
        <v>Como resultado de erro na função de exportar dados</v>
      </c>
      <c r="C19" s="432" t="str">
        <f>IF(Identificar!E19&lt;&gt;"",Identificar!E19,"")</f>
        <v>Pode ocorrer falha ao gerar relatórios</v>
      </c>
      <c r="D19" s="432" t="str">
        <f>IF(Identificar!F19&lt;&gt;"",Identificar!F19,"")</f>
        <v>O usuário não conseguirá salvar as análises</v>
      </c>
      <c r="E19" s="432" t="str">
        <f>IF(Identificar!G19&lt;&gt;"",Identificar!G19,"")</f>
        <v>Desenvolvedor Web</v>
      </c>
      <c r="F19" s="433" t="s">
        <v>711</v>
      </c>
      <c r="G19" s="475">
        <v>6000</v>
      </c>
      <c r="H19" s="476" t="s">
        <v>700</v>
      </c>
      <c r="I19" s="476" t="s">
        <v>712</v>
      </c>
      <c r="J19" s="438" t="s">
        <v>612</v>
      </c>
      <c r="K19" s="439" t="s">
        <v>613</v>
      </c>
      <c r="AB19" s="444"/>
      <c r="AC19" s="445"/>
      <c r="AD19" s="443"/>
      <c r="AE19" s="441"/>
      <c r="AF19" s="442"/>
    </row>
    <row r="20" spans="1:32" ht="32.25" thickBot="1" x14ac:dyDescent="0.25">
      <c r="A20" s="432" t="str">
        <f>IF(Identificar!A20&lt;&gt;"",Identificar!A20,"")</f>
        <v>R13</v>
      </c>
      <c r="B20" s="432" t="str">
        <f>IF(Identificar!D20&lt;&gt;"",Identificar!D20,"")</f>
        <v>Como resultado de bug nas bibliotecas de gráficos</v>
      </c>
      <c r="C20" s="432" t="str">
        <f>IF(Identificar!E20&lt;&gt;"",Identificar!E20,"")</f>
        <v>Pode ocorrer gráfico incorreto ou não carregado</v>
      </c>
      <c r="D20" s="432" t="str">
        <f>IF(Identificar!F20&lt;&gt;"",Identificar!F20,"")</f>
        <v>A análise visual pode ficar prejudicada</v>
      </c>
      <c r="E20" s="432" t="str">
        <f>IF(Identificar!G20&lt;&gt;"",Identificar!G20,"")</f>
        <v>Desenvolvedor Frontend</v>
      </c>
      <c r="F20" s="433" t="s">
        <v>713</v>
      </c>
      <c r="G20" s="475">
        <v>7000</v>
      </c>
      <c r="H20" s="476" t="s">
        <v>689</v>
      </c>
      <c r="I20" s="476" t="s">
        <v>714</v>
      </c>
      <c r="J20" s="438" t="s">
        <v>621</v>
      </c>
      <c r="K20" s="438" t="s">
        <v>622</v>
      </c>
      <c r="AB20" s="444"/>
      <c r="AC20" s="445"/>
      <c r="AD20" s="443"/>
      <c r="AE20" s="441"/>
      <c r="AF20" s="442"/>
    </row>
    <row r="21" spans="1:32" ht="32.25" thickBot="1" x14ac:dyDescent="0.25">
      <c r="A21" s="432" t="str">
        <f>IF(Identificar!A21&lt;&gt;"",Identificar!A21,"")</f>
        <v>R14</v>
      </c>
      <c r="B21" s="432" t="str">
        <f>IF(Identificar!D21&lt;&gt;"",Identificar!D21,"")</f>
        <v>Como resultado de erro nos modelos UrbanScore, UrbanRisk e UrbanGrowth</v>
      </c>
      <c r="C21" s="432" t="str">
        <f>IF(Identificar!E21&lt;&gt;"",Identificar!E21,"")</f>
        <v>Pode ocorrer resultado errado nas previsões</v>
      </c>
      <c r="D21" s="432" t="str">
        <f>IF(Identificar!F21&lt;&gt;"",Identificar!F21,"")</f>
        <v>A decisão do usuário pode ser prejudicada</v>
      </c>
      <c r="E21" s="432" t="str">
        <f>IF(Identificar!G21&lt;&gt;"",Identificar!G21,"")</f>
        <v>Cientista de Dados</v>
      </c>
      <c r="F21" s="433" t="s">
        <v>715</v>
      </c>
      <c r="G21" s="475">
        <v>30000</v>
      </c>
      <c r="H21" s="476" t="s">
        <v>716</v>
      </c>
      <c r="I21" s="476" t="s">
        <v>717</v>
      </c>
      <c r="J21" s="438" t="s">
        <v>629</v>
      </c>
      <c r="K21" s="439" t="s">
        <v>630</v>
      </c>
      <c r="AB21" s="444"/>
      <c r="AC21" s="445"/>
      <c r="AD21" s="443"/>
      <c r="AE21" s="441"/>
      <c r="AF21" s="442"/>
    </row>
    <row r="22" spans="1:32" ht="34.5" customHeight="1" thickBot="1" x14ac:dyDescent="0.25">
      <c r="A22" s="432" t="str">
        <f>IF(Identificar!A22&lt;&gt;"",Identificar!A22,"")</f>
        <v>R15</v>
      </c>
      <c r="B22" s="432" t="str">
        <f>IF(Identificar!D22&lt;&gt;"",Identificar!D22,"")</f>
        <v>Como resultado de falha no deploy final</v>
      </c>
      <c r="C22" s="432" t="str">
        <f>IF(Identificar!E22&lt;&gt;"",Identificar!E22,"")</f>
        <v>Pode ocorrer problema ao colocar o sistema no ar</v>
      </c>
      <c r="D22" s="432" t="str">
        <f>IF(Identificar!F22&lt;&gt;"",Identificar!F22,"")</f>
        <v>O lançamento do MVP pode atrasar</v>
      </c>
      <c r="E22" s="432" t="str">
        <f>IF(Identificar!G22&lt;&gt;"",Identificar!G22,"")</f>
        <v>DevOps / Infraestrutura</v>
      </c>
      <c r="F22" s="433" t="s">
        <v>718</v>
      </c>
      <c r="G22" s="475">
        <v>10000</v>
      </c>
      <c r="H22" s="476" t="s">
        <v>683</v>
      </c>
      <c r="I22" s="476" t="s">
        <v>719</v>
      </c>
      <c r="J22" s="438" t="s">
        <v>637</v>
      </c>
      <c r="K22" s="439" t="s">
        <v>638</v>
      </c>
      <c r="AB22" s="444"/>
      <c r="AC22" s="445"/>
      <c r="AD22" s="443"/>
      <c r="AE22" s="441"/>
      <c r="AF22" s="442"/>
    </row>
    <row r="23" spans="1:32" ht="34.5" customHeight="1" thickBot="1" x14ac:dyDescent="0.25">
      <c r="A23" s="432" t="str">
        <f>IF(Identificar!A23&lt;&gt;"",Identificar!A23,"")</f>
        <v>R16</v>
      </c>
      <c r="B23" s="432" t="str">
        <f>IF(Identificar!D23&lt;&gt;"",Identificar!D23,"")</f>
        <v>Como resultado de documentação incompleta</v>
      </c>
      <c r="C23" s="432" t="str">
        <f>IF(Identificar!E23&lt;&gt;"",Identificar!E23,"")</f>
        <v>Pode ocorrer dificuldade para corrigir problemas futuros</v>
      </c>
      <c r="D23" s="432" t="str">
        <f>IF(Identificar!F23&lt;&gt;"",Identificar!F23,"")</f>
        <v>A manutenção do sistema ficará mais difícil</v>
      </c>
      <c r="E23" s="432" t="str">
        <f>IF(Identificar!G23&lt;&gt;"",Identificar!G23,"")</f>
        <v>Analista de Documentação</v>
      </c>
      <c r="F23" s="433" t="s">
        <v>720</v>
      </c>
      <c r="G23" s="475">
        <v>2000</v>
      </c>
      <c r="H23" s="476" t="s">
        <v>721</v>
      </c>
      <c r="I23" s="476" t="s">
        <v>722</v>
      </c>
      <c r="J23" s="438" t="s">
        <v>645</v>
      </c>
      <c r="K23" s="439" t="s">
        <v>646</v>
      </c>
      <c r="AB23" s="444"/>
      <c r="AC23" s="445"/>
      <c r="AD23" s="443"/>
      <c r="AE23" s="441"/>
      <c r="AF23" s="442"/>
    </row>
  </sheetData>
  <autoFilter ref="A6:E17" xr:uid="{27A04451-5AE1-4D17-9A60-CF61E1C65768}">
    <filterColumn colId="1" showButton="0"/>
    <filterColumn colId="2" showButton="0"/>
  </autoFilter>
  <mergeCells count="12">
    <mergeCell ref="J6:J7"/>
    <mergeCell ref="K6:K7"/>
    <mergeCell ref="A1:D3"/>
    <mergeCell ref="AB1:AC1"/>
    <mergeCell ref="AE1:AF1"/>
    <mergeCell ref="A4:D5"/>
    <mergeCell ref="A6:A7"/>
    <mergeCell ref="B6:D6"/>
    <mergeCell ref="E6:E7"/>
    <mergeCell ref="G6:G7"/>
    <mergeCell ref="H6:H7"/>
    <mergeCell ref="I6:I7"/>
  </mergeCell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F73EB-F6C9-4467-BB06-F298B39D1EC2}">
  <sheetPr codeName="Plan5"/>
  <dimension ref="A1:H19"/>
  <sheetViews>
    <sheetView showGridLines="0" workbookViewId="0">
      <selection activeCell="A8" sqref="A8"/>
    </sheetView>
  </sheetViews>
  <sheetFormatPr defaultColWidth="8.85546875" defaultRowHeight="12.75" x14ac:dyDescent="0.2"/>
  <cols>
    <col min="1" max="2" width="8.85546875" style="390" customWidth="1"/>
    <col min="3" max="3" width="11.140625" style="390" customWidth="1"/>
    <col min="4" max="4" width="13.28515625" style="390" bestFit="1" customWidth="1"/>
    <col min="5" max="5" width="12" style="390" customWidth="1"/>
    <col min="6" max="7" width="8.85546875" style="390" customWidth="1"/>
    <col min="8" max="8" width="74.42578125" style="390" customWidth="1"/>
    <col min="9" max="258" width="8.85546875" style="390"/>
    <col min="259" max="259" width="11.140625" style="390" customWidth="1"/>
    <col min="260" max="260" width="13.28515625" style="390" bestFit="1" customWidth="1"/>
    <col min="261" max="261" width="12" style="390" customWidth="1"/>
    <col min="262" max="263" width="8.85546875" style="390"/>
    <col min="264" max="264" width="74.42578125" style="390" customWidth="1"/>
    <col min="265" max="514" width="8.85546875" style="390"/>
    <col min="515" max="515" width="11.140625" style="390" customWidth="1"/>
    <col min="516" max="516" width="13.28515625" style="390" bestFit="1" customWidth="1"/>
    <col min="517" max="517" width="12" style="390" customWidth="1"/>
    <col min="518" max="519" width="8.85546875" style="390"/>
    <col min="520" max="520" width="74.42578125" style="390" customWidth="1"/>
    <col min="521" max="770" width="8.85546875" style="390"/>
    <col min="771" max="771" width="11.140625" style="390" customWidth="1"/>
    <col min="772" max="772" width="13.28515625" style="390" bestFit="1" customWidth="1"/>
    <col min="773" max="773" width="12" style="390" customWidth="1"/>
    <col min="774" max="775" width="8.85546875" style="390"/>
    <col min="776" max="776" width="74.42578125" style="390" customWidth="1"/>
    <col min="777" max="1026" width="8.85546875" style="390"/>
    <col min="1027" max="1027" width="11.140625" style="390" customWidth="1"/>
    <col min="1028" max="1028" width="13.28515625" style="390" bestFit="1" customWidth="1"/>
    <col min="1029" max="1029" width="12" style="390" customWidth="1"/>
    <col min="1030" max="1031" width="8.85546875" style="390"/>
    <col min="1032" max="1032" width="74.42578125" style="390" customWidth="1"/>
    <col min="1033" max="1282" width="8.85546875" style="390"/>
    <col min="1283" max="1283" width="11.140625" style="390" customWidth="1"/>
    <col min="1284" max="1284" width="13.28515625" style="390" bestFit="1" customWidth="1"/>
    <col min="1285" max="1285" width="12" style="390" customWidth="1"/>
    <col min="1286" max="1287" width="8.85546875" style="390"/>
    <col min="1288" max="1288" width="74.42578125" style="390" customWidth="1"/>
    <col min="1289" max="1538" width="8.85546875" style="390"/>
    <col min="1539" max="1539" width="11.140625" style="390" customWidth="1"/>
    <col min="1540" max="1540" width="13.28515625" style="390" bestFit="1" customWidth="1"/>
    <col min="1541" max="1541" width="12" style="390" customWidth="1"/>
    <col min="1542" max="1543" width="8.85546875" style="390"/>
    <col min="1544" max="1544" width="74.42578125" style="390" customWidth="1"/>
    <col min="1545" max="1794" width="8.85546875" style="390"/>
    <col min="1795" max="1795" width="11.140625" style="390" customWidth="1"/>
    <col min="1796" max="1796" width="13.28515625" style="390" bestFit="1" customWidth="1"/>
    <col min="1797" max="1797" width="12" style="390" customWidth="1"/>
    <col min="1798" max="1799" width="8.85546875" style="390"/>
    <col min="1800" max="1800" width="74.42578125" style="390" customWidth="1"/>
    <col min="1801" max="2050" width="8.85546875" style="390"/>
    <col min="2051" max="2051" width="11.140625" style="390" customWidth="1"/>
    <col min="2052" max="2052" width="13.28515625" style="390" bestFit="1" customWidth="1"/>
    <col min="2053" max="2053" width="12" style="390" customWidth="1"/>
    <col min="2054" max="2055" width="8.85546875" style="390"/>
    <col min="2056" max="2056" width="74.42578125" style="390" customWidth="1"/>
    <col min="2057" max="2306" width="8.85546875" style="390"/>
    <col min="2307" max="2307" width="11.140625" style="390" customWidth="1"/>
    <col min="2308" max="2308" width="13.28515625" style="390" bestFit="1" customWidth="1"/>
    <col min="2309" max="2309" width="12" style="390" customWidth="1"/>
    <col min="2310" max="2311" width="8.85546875" style="390"/>
    <col min="2312" max="2312" width="74.42578125" style="390" customWidth="1"/>
    <col min="2313" max="2562" width="8.85546875" style="390"/>
    <col min="2563" max="2563" width="11.140625" style="390" customWidth="1"/>
    <col min="2564" max="2564" width="13.28515625" style="390" bestFit="1" customWidth="1"/>
    <col min="2565" max="2565" width="12" style="390" customWidth="1"/>
    <col min="2566" max="2567" width="8.85546875" style="390"/>
    <col min="2568" max="2568" width="74.42578125" style="390" customWidth="1"/>
    <col min="2569" max="2818" width="8.85546875" style="390"/>
    <col min="2819" max="2819" width="11.140625" style="390" customWidth="1"/>
    <col min="2820" max="2820" width="13.28515625" style="390" bestFit="1" customWidth="1"/>
    <col min="2821" max="2821" width="12" style="390" customWidth="1"/>
    <col min="2822" max="2823" width="8.85546875" style="390"/>
    <col min="2824" max="2824" width="74.42578125" style="390" customWidth="1"/>
    <col min="2825" max="3074" width="8.85546875" style="390"/>
    <col min="3075" max="3075" width="11.140625" style="390" customWidth="1"/>
    <col min="3076" max="3076" width="13.28515625" style="390" bestFit="1" customWidth="1"/>
    <col min="3077" max="3077" width="12" style="390" customWidth="1"/>
    <col min="3078" max="3079" width="8.85546875" style="390"/>
    <col min="3080" max="3080" width="74.42578125" style="390" customWidth="1"/>
    <col min="3081" max="3330" width="8.85546875" style="390"/>
    <col min="3331" max="3331" width="11.140625" style="390" customWidth="1"/>
    <col min="3332" max="3332" width="13.28515625" style="390" bestFit="1" customWidth="1"/>
    <col min="3333" max="3333" width="12" style="390" customWidth="1"/>
    <col min="3334" max="3335" width="8.85546875" style="390"/>
    <col min="3336" max="3336" width="74.42578125" style="390" customWidth="1"/>
    <col min="3337" max="3586" width="8.85546875" style="390"/>
    <col min="3587" max="3587" width="11.140625" style="390" customWidth="1"/>
    <col min="3588" max="3588" width="13.28515625" style="390" bestFit="1" customWidth="1"/>
    <col min="3589" max="3589" width="12" style="390" customWidth="1"/>
    <col min="3590" max="3591" width="8.85546875" style="390"/>
    <col min="3592" max="3592" width="74.42578125" style="390" customWidth="1"/>
    <col min="3593" max="3842" width="8.85546875" style="390"/>
    <col min="3843" max="3843" width="11.140625" style="390" customWidth="1"/>
    <col min="3844" max="3844" width="13.28515625" style="390" bestFit="1" customWidth="1"/>
    <col min="3845" max="3845" width="12" style="390" customWidth="1"/>
    <col min="3846" max="3847" width="8.85546875" style="390"/>
    <col min="3848" max="3848" width="74.42578125" style="390" customWidth="1"/>
    <col min="3849" max="4098" width="8.85546875" style="390"/>
    <col min="4099" max="4099" width="11.140625" style="390" customWidth="1"/>
    <col min="4100" max="4100" width="13.28515625" style="390" bestFit="1" customWidth="1"/>
    <col min="4101" max="4101" width="12" style="390" customWidth="1"/>
    <col min="4102" max="4103" width="8.85546875" style="390"/>
    <col min="4104" max="4104" width="74.42578125" style="390" customWidth="1"/>
    <col min="4105" max="4354" width="8.85546875" style="390"/>
    <col min="4355" max="4355" width="11.140625" style="390" customWidth="1"/>
    <col min="4356" max="4356" width="13.28515625" style="390" bestFit="1" customWidth="1"/>
    <col min="4357" max="4357" width="12" style="390" customWidth="1"/>
    <col min="4358" max="4359" width="8.85546875" style="390"/>
    <col min="4360" max="4360" width="74.42578125" style="390" customWidth="1"/>
    <col min="4361" max="4610" width="8.85546875" style="390"/>
    <col min="4611" max="4611" width="11.140625" style="390" customWidth="1"/>
    <col min="4612" max="4612" width="13.28515625" style="390" bestFit="1" customWidth="1"/>
    <col min="4613" max="4613" width="12" style="390" customWidth="1"/>
    <col min="4614" max="4615" width="8.85546875" style="390"/>
    <col min="4616" max="4616" width="74.42578125" style="390" customWidth="1"/>
    <col min="4617" max="4866" width="8.85546875" style="390"/>
    <col min="4867" max="4867" width="11.140625" style="390" customWidth="1"/>
    <col min="4868" max="4868" width="13.28515625" style="390" bestFit="1" customWidth="1"/>
    <col min="4869" max="4869" width="12" style="390" customWidth="1"/>
    <col min="4870" max="4871" width="8.85546875" style="390"/>
    <col min="4872" max="4872" width="74.42578125" style="390" customWidth="1"/>
    <col min="4873" max="5122" width="8.85546875" style="390"/>
    <col min="5123" max="5123" width="11.140625" style="390" customWidth="1"/>
    <col min="5124" max="5124" width="13.28515625" style="390" bestFit="1" customWidth="1"/>
    <col min="5125" max="5125" width="12" style="390" customWidth="1"/>
    <col min="5126" max="5127" width="8.85546875" style="390"/>
    <col min="5128" max="5128" width="74.42578125" style="390" customWidth="1"/>
    <col min="5129" max="5378" width="8.85546875" style="390"/>
    <col min="5379" max="5379" width="11.140625" style="390" customWidth="1"/>
    <col min="5380" max="5380" width="13.28515625" style="390" bestFit="1" customWidth="1"/>
    <col min="5381" max="5381" width="12" style="390" customWidth="1"/>
    <col min="5382" max="5383" width="8.85546875" style="390"/>
    <col min="5384" max="5384" width="74.42578125" style="390" customWidth="1"/>
    <col min="5385" max="5634" width="8.85546875" style="390"/>
    <col min="5635" max="5635" width="11.140625" style="390" customWidth="1"/>
    <col min="5636" max="5636" width="13.28515625" style="390" bestFit="1" customWidth="1"/>
    <col min="5637" max="5637" width="12" style="390" customWidth="1"/>
    <col min="5638" max="5639" width="8.85546875" style="390"/>
    <col min="5640" max="5640" width="74.42578125" style="390" customWidth="1"/>
    <col min="5641" max="5890" width="8.85546875" style="390"/>
    <col min="5891" max="5891" width="11.140625" style="390" customWidth="1"/>
    <col min="5892" max="5892" width="13.28515625" style="390" bestFit="1" customWidth="1"/>
    <col min="5893" max="5893" width="12" style="390" customWidth="1"/>
    <col min="5894" max="5895" width="8.85546875" style="390"/>
    <col min="5896" max="5896" width="74.42578125" style="390" customWidth="1"/>
    <col min="5897" max="6146" width="8.85546875" style="390"/>
    <col min="6147" max="6147" width="11.140625" style="390" customWidth="1"/>
    <col min="6148" max="6148" width="13.28515625" style="390" bestFit="1" customWidth="1"/>
    <col min="6149" max="6149" width="12" style="390" customWidth="1"/>
    <col min="6150" max="6151" width="8.85546875" style="390"/>
    <col min="6152" max="6152" width="74.42578125" style="390" customWidth="1"/>
    <col min="6153" max="6402" width="8.85546875" style="390"/>
    <col min="6403" max="6403" width="11.140625" style="390" customWidth="1"/>
    <col min="6404" max="6404" width="13.28515625" style="390" bestFit="1" customWidth="1"/>
    <col min="6405" max="6405" width="12" style="390" customWidth="1"/>
    <col min="6406" max="6407" width="8.85546875" style="390"/>
    <col min="6408" max="6408" width="74.42578125" style="390" customWidth="1"/>
    <col min="6409" max="6658" width="8.85546875" style="390"/>
    <col min="6659" max="6659" width="11.140625" style="390" customWidth="1"/>
    <col min="6660" max="6660" width="13.28515625" style="390" bestFit="1" customWidth="1"/>
    <col min="6661" max="6661" width="12" style="390" customWidth="1"/>
    <col min="6662" max="6663" width="8.85546875" style="390"/>
    <col min="6664" max="6664" width="74.42578125" style="390" customWidth="1"/>
    <col min="6665" max="6914" width="8.85546875" style="390"/>
    <col min="6915" max="6915" width="11.140625" style="390" customWidth="1"/>
    <col min="6916" max="6916" width="13.28515625" style="390" bestFit="1" customWidth="1"/>
    <col min="6917" max="6917" width="12" style="390" customWidth="1"/>
    <col min="6918" max="6919" width="8.85546875" style="390"/>
    <col min="6920" max="6920" width="74.42578125" style="390" customWidth="1"/>
    <col min="6921" max="7170" width="8.85546875" style="390"/>
    <col min="7171" max="7171" width="11.140625" style="390" customWidth="1"/>
    <col min="7172" max="7172" width="13.28515625" style="390" bestFit="1" customWidth="1"/>
    <col min="7173" max="7173" width="12" style="390" customWidth="1"/>
    <col min="7174" max="7175" width="8.85546875" style="390"/>
    <col min="7176" max="7176" width="74.42578125" style="390" customWidth="1"/>
    <col min="7177" max="7426" width="8.85546875" style="390"/>
    <col min="7427" max="7427" width="11.140625" style="390" customWidth="1"/>
    <col min="7428" max="7428" width="13.28515625" style="390" bestFit="1" customWidth="1"/>
    <col min="7429" max="7429" width="12" style="390" customWidth="1"/>
    <col min="7430" max="7431" width="8.85546875" style="390"/>
    <col min="7432" max="7432" width="74.42578125" style="390" customWidth="1"/>
    <col min="7433" max="7682" width="8.85546875" style="390"/>
    <col min="7683" max="7683" width="11.140625" style="390" customWidth="1"/>
    <col min="7684" max="7684" width="13.28515625" style="390" bestFit="1" customWidth="1"/>
    <col min="7685" max="7685" width="12" style="390" customWidth="1"/>
    <col min="7686" max="7687" width="8.85546875" style="390"/>
    <col min="7688" max="7688" width="74.42578125" style="390" customWidth="1"/>
    <col min="7689" max="7938" width="8.85546875" style="390"/>
    <col min="7939" max="7939" width="11.140625" style="390" customWidth="1"/>
    <col min="7940" max="7940" width="13.28515625" style="390" bestFit="1" customWidth="1"/>
    <col min="7941" max="7941" width="12" style="390" customWidth="1"/>
    <col min="7942" max="7943" width="8.85546875" style="390"/>
    <col min="7944" max="7944" width="74.42578125" style="390" customWidth="1"/>
    <col min="7945" max="8194" width="8.85546875" style="390"/>
    <col min="8195" max="8195" width="11.140625" style="390" customWidth="1"/>
    <col min="8196" max="8196" width="13.28515625" style="390" bestFit="1" customWidth="1"/>
    <col min="8197" max="8197" width="12" style="390" customWidth="1"/>
    <col min="8198" max="8199" width="8.85546875" style="390"/>
    <col min="8200" max="8200" width="74.42578125" style="390" customWidth="1"/>
    <col min="8201" max="8450" width="8.85546875" style="390"/>
    <col min="8451" max="8451" width="11.140625" style="390" customWidth="1"/>
    <col min="8452" max="8452" width="13.28515625" style="390" bestFit="1" customWidth="1"/>
    <col min="8453" max="8453" width="12" style="390" customWidth="1"/>
    <col min="8454" max="8455" width="8.85546875" style="390"/>
    <col min="8456" max="8456" width="74.42578125" style="390" customWidth="1"/>
    <col min="8457" max="8706" width="8.85546875" style="390"/>
    <col min="8707" max="8707" width="11.140625" style="390" customWidth="1"/>
    <col min="8708" max="8708" width="13.28515625" style="390" bestFit="1" customWidth="1"/>
    <col min="8709" max="8709" width="12" style="390" customWidth="1"/>
    <col min="8710" max="8711" width="8.85546875" style="390"/>
    <col min="8712" max="8712" width="74.42578125" style="390" customWidth="1"/>
    <col min="8713" max="8962" width="8.85546875" style="390"/>
    <col min="8963" max="8963" width="11.140625" style="390" customWidth="1"/>
    <col min="8964" max="8964" width="13.28515625" style="390" bestFit="1" customWidth="1"/>
    <col min="8965" max="8965" width="12" style="390" customWidth="1"/>
    <col min="8966" max="8967" width="8.85546875" style="390"/>
    <col min="8968" max="8968" width="74.42578125" style="390" customWidth="1"/>
    <col min="8969" max="9218" width="8.85546875" style="390"/>
    <col min="9219" max="9219" width="11.140625" style="390" customWidth="1"/>
    <col min="9220" max="9220" width="13.28515625" style="390" bestFit="1" customWidth="1"/>
    <col min="9221" max="9221" width="12" style="390" customWidth="1"/>
    <col min="9222" max="9223" width="8.85546875" style="390"/>
    <col min="9224" max="9224" width="74.42578125" style="390" customWidth="1"/>
    <col min="9225" max="9474" width="8.85546875" style="390"/>
    <col min="9475" max="9475" width="11.140625" style="390" customWidth="1"/>
    <col min="9476" max="9476" width="13.28515625" style="390" bestFit="1" customWidth="1"/>
    <col min="9477" max="9477" width="12" style="390" customWidth="1"/>
    <col min="9478" max="9479" width="8.85546875" style="390"/>
    <col min="9480" max="9480" width="74.42578125" style="390" customWidth="1"/>
    <col min="9481" max="9730" width="8.85546875" style="390"/>
    <col min="9731" max="9731" width="11.140625" style="390" customWidth="1"/>
    <col min="9732" max="9732" width="13.28515625" style="390" bestFit="1" customWidth="1"/>
    <col min="9733" max="9733" width="12" style="390" customWidth="1"/>
    <col min="9734" max="9735" width="8.85546875" style="390"/>
    <col min="9736" max="9736" width="74.42578125" style="390" customWidth="1"/>
    <col min="9737" max="9986" width="8.85546875" style="390"/>
    <col min="9987" max="9987" width="11.140625" style="390" customWidth="1"/>
    <col min="9988" max="9988" width="13.28515625" style="390" bestFit="1" customWidth="1"/>
    <col min="9989" max="9989" width="12" style="390" customWidth="1"/>
    <col min="9990" max="9991" width="8.85546875" style="390"/>
    <col min="9992" max="9992" width="74.42578125" style="390" customWidth="1"/>
    <col min="9993" max="10242" width="8.85546875" style="390"/>
    <col min="10243" max="10243" width="11.140625" style="390" customWidth="1"/>
    <col min="10244" max="10244" width="13.28515625" style="390" bestFit="1" customWidth="1"/>
    <col min="10245" max="10245" width="12" style="390" customWidth="1"/>
    <col min="10246" max="10247" width="8.85546875" style="390"/>
    <col min="10248" max="10248" width="74.42578125" style="390" customWidth="1"/>
    <col min="10249" max="10498" width="8.85546875" style="390"/>
    <col min="10499" max="10499" width="11.140625" style="390" customWidth="1"/>
    <col min="10500" max="10500" width="13.28515625" style="390" bestFit="1" customWidth="1"/>
    <col min="10501" max="10501" width="12" style="390" customWidth="1"/>
    <col min="10502" max="10503" width="8.85546875" style="390"/>
    <col min="10504" max="10504" width="74.42578125" style="390" customWidth="1"/>
    <col min="10505" max="10754" width="8.85546875" style="390"/>
    <col min="10755" max="10755" width="11.140625" style="390" customWidth="1"/>
    <col min="10756" max="10756" width="13.28515625" style="390" bestFit="1" customWidth="1"/>
    <col min="10757" max="10757" width="12" style="390" customWidth="1"/>
    <col min="10758" max="10759" width="8.85546875" style="390"/>
    <col min="10760" max="10760" width="74.42578125" style="390" customWidth="1"/>
    <col min="10761" max="11010" width="8.85546875" style="390"/>
    <col min="11011" max="11011" width="11.140625" style="390" customWidth="1"/>
    <col min="11012" max="11012" width="13.28515625" style="390" bestFit="1" customWidth="1"/>
    <col min="11013" max="11013" width="12" style="390" customWidth="1"/>
    <col min="11014" max="11015" width="8.85546875" style="390"/>
    <col min="11016" max="11016" width="74.42578125" style="390" customWidth="1"/>
    <col min="11017" max="11266" width="8.85546875" style="390"/>
    <col min="11267" max="11267" width="11.140625" style="390" customWidth="1"/>
    <col min="11268" max="11268" width="13.28515625" style="390" bestFit="1" customWidth="1"/>
    <col min="11269" max="11269" width="12" style="390" customWidth="1"/>
    <col min="11270" max="11271" width="8.85546875" style="390"/>
    <col min="11272" max="11272" width="74.42578125" style="390" customWidth="1"/>
    <col min="11273" max="11522" width="8.85546875" style="390"/>
    <col min="11523" max="11523" width="11.140625" style="390" customWidth="1"/>
    <col min="11524" max="11524" width="13.28515625" style="390" bestFit="1" customWidth="1"/>
    <col min="11525" max="11525" width="12" style="390" customWidth="1"/>
    <col min="11526" max="11527" width="8.85546875" style="390"/>
    <col min="11528" max="11528" width="74.42578125" style="390" customWidth="1"/>
    <col min="11529" max="11778" width="8.85546875" style="390"/>
    <col min="11779" max="11779" width="11.140625" style="390" customWidth="1"/>
    <col min="11780" max="11780" width="13.28515625" style="390" bestFit="1" customWidth="1"/>
    <col min="11781" max="11781" width="12" style="390" customWidth="1"/>
    <col min="11782" max="11783" width="8.85546875" style="390"/>
    <col min="11784" max="11784" width="74.42578125" style="390" customWidth="1"/>
    <col min="11785" max="12034" width="8.85546875" style="390"/>
    <col min="12035" max="12035" width="11.140625" style="390" customWidth="1"/>
    <col min="12036" max="12036" width="13.28515625" style="390" bestFit="1" customWidth="1"/>
    <col min="12037" max="12037" width="12" style="390" customWidth="1"/>
    <col min="12038" max="12039" width="8.85546875" style="390"/>
    <col min="12040" max="12040" width="74.42578125" style="390" customWidth="1"/>
    <col min="12041" max="12290" width="8.85546875" style="390"/>
    <col min="12291" max="12291" width="11.140625" style="390" customWidth="1"/>
    <col min="12292" max="12292" width="13.28515625" style="390" bestFit="1" customWidth="1"/>
    <col min="12293" max="12293" width="12" style="390" customWidth="1"/>
    <col min="12294" max="12295" width="8.85546875" style="390"/>
    <col min="12296" max="12296" width="74.42578125" style="390" customWidth="1"/>
    <col min="12297" max="12546" width="8.85546875" style="390"/>
    <col min="12547" max="12547" width="11.140625" style="390" customWidth="1"/>
    <col min="12548" max="12548" width="13.28515625" style="390" bestFit="1" customWidth="1"/>
    <col min="12549" max="12549" width="12" style="390" customWidth="1"/>
    <col min="12550" max="12551" width="8.85546875" style="390"/>
    <col min="12552" max="12552" width="74.42578125" style="390" customWidth="1"/>
    <col min="12553" max="12802" width="8.85546875" style="390"/>
    <col min="12803" max="12803" width="11.140625" style="390" customWidth="1"/>
    <col min="12804" max="12804" width="13.28515625" style="390" bestFit="1" customWidth="1"/>
    <col min="12805" max="12805" width="12" style="390" customWidth="1"/>
    <col min="12806" max="12807" width="8.85546875" style="390"/>
    <col min="12808" max="12808" width="74.42578125" style="390" customWidth="1"/>
    <col min="12809" max="13058" width="8.85546875" style="390"/>
    <col min="13059" max="13059" width="11.140625" style="390" customWidth="1"/>
    <col min="13060" max="13060" width="13.28515625" style="390" bestFit="1" customWidth="1"/>
    <col min="13061" max="13061" width="12" style="390" customWidth="1"/>
    <col min="13062" max="13063" width="8.85546875" style="390"/>
    <col min="13064" max="13064" width="74.42578125" style="390" customWidth="1"/>
    <col min="13065" max="13314" width="8.85546875" style="390"/>
    <col min="13315" max="13315" width="11.140625" style="390" customWidth="1"/>
    <col min="13316" max="13316" width="13.28515625" style="390" bestFit="1" customWidth="1"/>
    <col min="13317" max="13317" width="12" style="390" customWidth="1"/>
    <col min="13318" max="13319" width="8.85546875" style="390"/>
    <col min="13320" max="13320" width="74.42578125" style="390" customWidth="1"/>
    <col min="13321" max="13570" width="8.85546875" style="390"/>
    <col min="13571" max="13571" width="11.140625" style="390" customWidth="1"/>
    <col min="13572" max="13572" width="13.28515625" style="390" bestFit="1" customWidth="1"/>
    <col min="13573" max="13573" width="12" style="390" customWidth="1"/>
    <col min="13574" max="13575" width="8.85546875" style="390"/>
    <col min="13576" max="13576" width="74.42578125" style="390" customWidth="1"/>
    <col min="13577" max="13826" width="8.85546875" style="390"/>
    <col min="13827" max="13827" width="11.140625" style="390" customWidth="1"/>
    <col min="13828" max="13828" width="13.28515625" style="390" bestFit="1" customWidth="1"/>
    <col min="13829" max="13829" width="12" style="390" customWidth="1"/>
    <col min="13830" max="13831" width="8.85546875" style="390"/>
    <col min="13832" max="13832" width="74.42578125" style="390" customWidth="1"/>
    <col min="13833" max="14082" width="8.85546875" style="390"/>
    <col min="14083" max="14083" width="11.140625" style="390" customWidth="1"/>
    <col min="14084" max="14084" width="13.28515625" style="390" bestFit="1" customWidth="1"/>
    <col min="14085" max="14085" width="12" style="390" customWidth="1"/>
    <col min="14086" max="14087" width="8.85546875" style="390"/>
    <col min="14088" max="14088" width="74.42578125" style="390" customWidth="1"/>
    <col min="14089" max="14338" width="8.85546875" style="390"/>
    <col min="14339" max="14339" width="11.140625" style="390" customWidth="1"/>
    <col min="14340" max="14340" width="13.28515625" style="390" bestFit="1" customWidth="1"/>
    <col min="14341" max="14341" width="12" style="390" customWidth="1"/>
    <col min="14342" max="14343" width="8.85546875" style="390"/>
    <col min="14344" max="14344" width="74.42578125" style="390" customWidth="1"/>
    <col min="14345" max="14594" width="8.85546875" style="390"/>
    <col min="14595" max="14595" width="11.140625" style="390" customWidth="1"/>
    <col min="14596" max="14596" width="13.28515625" style="390" bestFit="1" customWidth="1"/>
    <col min="14597" max="14597" width="12" style="390" customWidth="1"/>
    <col min="14598" max="14599" width="8.85546875" style="390"/>
    <col min="14600" max="14600" width="74.42578125" style="390" customWidth="1"/>
    <col min="14601" max="14850" width="8.85546875" style="390"/>
    <col min="14851" max="14851" width="11.140625" style="390" customWidth="1"/>
    <col min="14852" max="14852" width="13.28515625" style="390" bestFit="1" customWidth="1"/>
    <col min="14853" max="14853" width="12" style="390" customWidth="1"/>
    <col min="14854" max="14855" width="8.85546875" style="390"/>
    <col min="14856" max="14856" width="74.42578125" style="390" customWidth="1"/>
    <col min="14857" max="15106" width="8.85546875" style="390"/>
    <col min="15107" max="15107" width="11.140625" style="390" customWidth="1"/>
    <col min="15108" max="15108" width="13.28515625" style="390" bestFit="1" customWidth="1"/>
    <col min="15109" max="15109" width="12" style="390" customWidth="1"/>
    <col min="15110" max="15111" width="8.85546875" style="390"/>
    <col min="15112" max="15112" width="74.42578125" style="390" customWidth="1"/>
    <col min="15113" max="15362" width="8.85546875" style="390"/>
    <col min="15363" max="15363" width="11.140625" style="390" customWidth="1"/>
    <col min="15364" max="15364" width="13.28515625" style="390" bestFit="1" customWidth="1"/>
    <col min="15365" max="15365" width="12" style="390" customWidth="1"/>
    <col min="15366" max="15367" width="8.85546875" style="390"/>
    <col min="15368" max="15368" width="74.42578125" style="390" customWidth="1"/>
    <col min="15369" max="15618" width="8.85546875" style="390"/>
    <col min="15619" max="15619" width="11.140625" style="390" customWidth="1"/>
    <col min="15620" max="15620" width="13.28515625" style="390" bestFit="1" customWidth="1"/>
    <col min="15621" max="15621" width="12" style="390" customWidth="1"/>
    <col min="15622" max="15623" width="8.85546875" style="390"/>
    <col min="15624" max="15624" width="74.42578125" style="390" customWidth="1"/>
    <col min="15625" max="15874" width="8.85546875" style="390"/>
    <col min="15875" max="15875" width="11.140625" style="390" customWidth="1"/>
    <col min="15876" max="15876" width="13.28515625" style="390" bestFit="1" customWidth="1"/>
    <col min="15877" max="15877" width="12" style="390" customWidth="1"/>
    <col min="15878" max="15879" width="8.85546875" style="390"/>
    <col min="15880" max="15880" width="74.42578125" style="390" customWidth="1"/>
    <col min="15881" max="16130" width="8.85546875" style="390"/>
    <col min="16131" max="16131" width="11.140625" style="390" customWidth="1"/>
    <col min="16132" max="16132" width="13.28515625" style="390" bestFit="1" customWidth="1"/>
    <col min="16133" max="16133" width="12" style="390" customWidth="1"/>
    <col min="16134" max="16135" width="8.85546875" style="390"/>
    <col min="16136" max="16136" width="74.42578125" style="390" customWidth="1"/>
    <col min="16137" max="16384" width="8.85546875" style="390"/>
  </cols>
  <sheetData>
    <row r="1" spans="1:8" ht="47.25" customHeight="1" thickBot="1" x14ac:dyDescent="0.25">
      <c r="A1" s="477" t="s">
        <v>723</v>
      </c>
      <c r="B1" s="477"/>
      <c r="C1" s="477"/>
      <c r="D1" s="477"/>
    </row>
    <row r="2" spans="1:8" ht="22.5" x14ac:dyDescent="0.2">
      <c r="A2" s="478" t="s">
        <v>724</v>
      </c>
      <c r="B2" s="478" t="s">
        <v>725</v>
      </c>
      <c r="C2" s="478" t="s">
        <v>726</v>
      </c>
      <c r="D2" s="478" t="s">
        <v>727</v>
      </c>
      <c r="E2" s="478" t="s">
        <v>728</v>
      </c>
      <c r="F2" s="478" t="s">
        <v>729</v>
      </c>
      <c r="G2" s="478" t="s">
        <v>730</v>
      </c>
      <c r="H2" s="478" t="s">
        <v>731</v>
      </c>
    </row>
    <row r="3" spans="1:8" x14ac:dyDescent="0.2">
      <c r="A3" s="479">
        <v>1</v>
      </c>
      <c r="B3" s="479"/>
      <c r="C3" s="479" t="s">
        <v>507</v>
      </c>
      <c r="D3" s="479"/>
      <c r="E3" s="480">
        <v>39511</v>
      </c>
      <c r="F3" s="481">
        <v>0</v>
      </c>
      <c r="G3" s="481">
        <v>0.32</v>
      </c>
      <c r="H3" s="482" t="s">
        <v>732</v>
      </c>
    </row>
    <row r="4" spans="1:8" x14ac:dyDescent="0.2">
      <c r="A4" s="479">
        <v>1</v>
      </c>
      <c r="B4" s="479"/>
      <c r="C4" s="479" t="s">
        <v>520</v>
      </c>
      <c r="D4" s="479"/>
      <c r="E4" s="480">
        <v>39511</v>
      </c>
      <c r="F4" s="481">
        <v>0</v>
      </c>
      <c r="G4" s="481">
        <v>5.0000000000000001E-3</v>
      </c>
      <c r="H4" s="482" t="s">
        <v>732</v>
      </c>
    </row>
    <row r="5" spans="1:8" x14ac:dyDescent="0.2">
      <c r="A5" s="479">
        <v>1</v>
      </c>
      <c r="B5" s="479"/>
      <c r="C5" s="479" t="s">
        <v>529</v>
      </c>
      <c r="D5" s="479"/>
      <c r="E5" s="480">
        <v>39511</v>
      </c>
      <c r="F5" s="481">
        <v>0</v>
      </c>
      <c r="G5" s="481">
        <v>0.01</v>
      </c>
      <c r="H5" s="482" t="s">
        <v>732</v>
      </c>
    </row>
    <row r="6" spans="1:8" x14ac:dyDescent="0.2">
      <c r="A6" s="479">
        <v>1</v>
      </c>
      <c r="B6" s="479"/>
      <c r="C6" s="479" t="s">
        <v>538</v>
      </c>
      <c r="D6" s="479"/>
      <c r="E6" s="480">
        <v>39511</v>
      </c>
      <c r="F6" s="481">
        <v>0</v>
      </c>
      <c r="G6" s="481">
        <v>0.02</v>
      </c>
      <c r="H6" s="482" t="s">
        <v>732</v>
      </c>
    </row>
    <row r="7" spans="1:8" x14ac:dyDescent="0.2">
      <c r="A7" s="479">
        <v>1</v>
      </c>
      <c r="B7" s="479"/>
      <c r="C7" s="479" t="s">
        <v>547</v>
      </c>
      <c r="D7" s="479"/>
      <c r="E7" s="480">
        <v>39511</v>
      </c>
      <c r="F7" s="481">
        <v>0</v>
      </c>
      <c r="G7" s="481">
        <v>0.02</v>
      </c>
      <c r="H7" s="482" t="s">
        <v>732</v>
      </c>
    </row>
    <row r="8" spans="1:8" x14ac:dyDescent="0.2">
      <c r="A8" s="479">
        <v>1</v>
      </c>
      <c r="B8" s="479"/>
      <c r="C8" s="479" t="s">
        <v>555</v>
      </c>
      <c r="D8" s="479"/>
      <c r="E8" s="480">
        <v>39511</v>
      </c>
      <c r="F8" s="481">
        <v>0</v>
      </c>
      <c r="G8" s="481">
        <v>0.02</v>
      </c>
      <c r="H8" s="482" t="s">
        <v>732</v>
      </c>
    </row>
    <row r="9" spans="1:8" x14ac:dyDescent="0.2">
      <c r="A9" s="479">
        <v>1</v>
      </c>
      <c r="B9" s="479"/>
      <c r="C9" s="479" t="s">
        <v>564</v>
      </c>
      <c r="D9" s="479"/>
      <c r="E9" s="480">
        <v>39511</v>
      </c>
      <c r="F9" s="481">
        <v>0</v>
      </c>
      <c r="G9" s="481">
        <v>0.04</v>
      </c>
      <c r="H9" s="482" t="s">
        <v>732</v>
      </c>
    </row>
    <row r="10" spans="1:8" x14ac:dyDescent="0.2">
      <c r="A10" s="479">
        <v>1</v>
      </c>
      <c r="B10" s="479"/>
      <c r="C10" s="479" t="s">
        <v>573</v>
      </c>
      <c r="D10" s="479"/>
      <c r="E10" s="480">
        <v>39511</v>
      </c>
      <c r="F10" s="481">
        <v>0</v>
      </c>
      <c r="G10" s="481">
        <v>0.01</v>
      </c>
      <c r="H10" s="482" t="s">
        <v>732</v>
      </c>
    </row>
    <row r="11" spans="1:8" x14ac:dyDescent="0.2">
      <c r="A11" s="479">
        <v>1</v>
      </c>
      <c r="B11" s="479"/>
      <c r="C11" s="479" t="s">
        <v>581</v>
      </c>
      <c r="D11" s="479"/>
      <c r="E11" s="480">
        <v>39511</v>
      </c>
      <c r="F11" s="481">
        <v>0</v>
      </c>
      <c r="G11" s="481">
        <v>0.04</v>
      </c>
      <c r="H11" s="482" t="s">
        <v>732</v>
      </c>
    </row>
    <row r="12" spans="1:8" x14ac:dyDescent="0.2">
      <c r="A12" s="479">
        <v>1</v>
      </c>
      <c r="B12" s="479"/>
      <c r="C12" s="479" t="s">
        <v>589</v>
      </c>
      <c r="D12" s="479"/>
      <c r="E12" s="480">
        <v>39511</v>
      </c>
      <c r="F12" s="481">
        <v>0</v>
      </c>
      <c r="G12" s="481">
        <v>5.0000000000000001E-3</v>
      </c>
      <c r="H12" s="482" t="s">
        <v>732</v>
      </c>
    </row>
    <row r="13" spans="1:8" x14ac:dyDescent="0.2">
      <c r="A13" s="479">
        <v>1</v>
      </c>
      <c r="B13" s="479"/>
      <c r="C13" s="479" t="s">
        <v>597</v>
      </c>
      <c r="D13" s="479"/>
      <c r="E13" s="480">
        <v>39511</v>
      </c>
      <c r="F13" s="481">
        <v>0</v>
      </c>
      <c r="G13" s="481">
        <v>0.01</v>
      </c>
      <c r="H13" s="482" t="s">
        <v>732</v>
      </c>
    </row>
    <row r="14" spans="1:8" x14ac:dyDescent="0.2">
      <c r="A14" s="479">
        <v>1</v>
      </c>
      <c r="B14" s="479"/>
      <c r="C14" s="479" t="s">
        <v>606</v>
      </c>
      <c r="D14" s="479"/>
      <c r="E14" s="480">
        <v>39511</v>
      </c>
      <c r="F14" s="481">
        <v>0</v>
      </c>
      <c r="G14" s="481">
        <v>0.02</v>
      </c>
      <c r="H14" s="482" t="s">
        <v>732</v>
      </c>
    </row>
    <row r="15" spans="1:8" x14ac:dyDescent="0.2">
      <c r="A15" s="479">
        <v>1</v>
      </c>
      <c r="B15" s="479"/>
      <c r="C15" s="479" t="s">
        <v>614</v>
      </c>
      <c r="D15" s="479"/>
      <c r="E15" s="480">
        <v>39511</v>
      </c>
      <c r="F15" s="481">
        <v>0</v>
      </c>
      <c r="G15" s="481">
        <v>0.04</v>
      </c>
      <c r="H15" s="482" t="s">
        <v>732</v>
      </c>
    </row>
    <row r="16" spans="1:8" x14ac:dyDescent="0.2">
      <c r="A16" s="483"/>
      <c r="B16" s="483"/>
      <c r="C16" s="479"/>
      <c r="D16" s="479"/>
      <c r="E16" s="480"/>
      <c r="F16" s="481"/>
      <c r="G16" s="481"/>
      <c r="H16" s="482"/>
    </row>
    <row r="17" spans="1:8" x14ac:dyDescent="0.2">
      <c r="A17" s="483"/>
      <c r="B17" s="483"/>
      <c r="C17" s="479"/>
      <c r="D17" s="479"/>
      <c r="E17" s="480"/>
      <c r="F17" s="481"/>
      <c r="G17" s="481"/>
      <c r="H17" s="482"/>
    </row>
    <row r="18" spans="1:8" x14ac:dyDescent="0.2">
      <c r="A18" s="483"/>
      <c r="B18" s="483"/>
      <c r="C18" s="479"/>
      <c r="D18" s="479"/>
      <c r="E18" s="480"/>
      <c r="F18" s="481"/>
      <c r="G18" s="481"/>
      <c r="H18" s="482"/>
    </row>
    <row r="19" spans="1:8" x14ac:dyDescent="0.2">
      <c r="A19" s="483"/>
      <c r="B19" s="483"/>
      <c r="C19" s="479"/>
      <c r="D19" s="479"/>
      <c r="E19" s="480"/>
      <c r="F19" s="481"/>
      <c r="G19" s="481"/>
      <c r="H19" s="482"/>
    </row>
  </sheetData>
  <mergeCells count="1">
    <mergeCell ref="A1:D1"/>
  </mergeCells>
  <conditionalFormatting sqref="F3:G19">
    <cfRule type="cellIs" dxfId="8" priority="1" stopIfTrue="1" operator="between">
      <formula>0.005</formula>
      <formula>0.04</formula>
    </cfRule>
    <cfRule type="cellIs" dxfId="7" priority="2" stopIfTrue="1" operator="between">
      <formula>0.05</formula>
      <formula>0.17</formula>
    </cfRule>
    <cfRule type="cellIs" dxfId="6" priority="3" stopIfTrue="1" operator="between">
      <formula>0.18</formula>
      <formula>0.72</formula>
    </cfRule>
  </conditionalFormatting>
  <pageMargins left="0.75" right="0.75" top="1" bottom="1" header="0.49212598499999999" footer="0.49212598499999999"/>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9469-0475-462A-AFB2-01C411698C75}">
  <sheetPr codeName="Plan6"/>
  <dimension ref="A1:F35"/>
  <sheetViews>
    <sheetView showGridLines="0" tabSelected="1" zoomScale="120" zoomScaleNormal="120" workbookViewId="0">
      <selection activeCell="C14" sqref="C14"/>
    </sheetView>
  </sheetViews>
  <sheetFormatPr defaultRowHeight="12.75" x14ac:dyDescent="0.2"/>
  <cols>
    <col min="1" max="1" width="42.85546875" style="218" bestFit="1" customWidth="1"/>
    <col min="2" max="2" width="9.28515625" style="496" customWidth="1"/>
    <col min="3" max="3" width="49.28515625" style="218" bestFit="1" customWidth="1"/>
    <col min="4" max="4" width="11.5703125" style="496" customWidth="1"/>
    <col min="5" max="5" width="15.28515625" style="496" customWidth="1"/>
    <col min="6" max="6" width="23.140625" style="219" customWidth="1"/>
    <col min="7" max="256" width="9.140625" style="218"/>
    <col min="257" max="257" width="42.85546875" style="218" bestFit="1" customWidth="1"/>
    <col min="258" max="258" width="9.28515625" style="218" customWidth="1"/>
    <col min="259" max="259" width="49.28515625" style="218" bestFit="1" customWidth="1"/>
    <col min="260" max="260" width="11.5703125" style="218" customWidth="1"/>
    <col min="261" max="261" width="15.28515625" style="218" customWidth="1"/>
    <col min="262" max="262" width="23.140625" style="218" customWidth="1"/>
    <col min="263" max="512" width="9.140625" style="218"/>
    <col min="513" max="513" width="42.85546875" style="218" bestFit="1" customWidth="1"/>
    <col min="514" max="514" width="9.28515625" style="218" customWidth="1"/>
    <col min="515" max="515" width="49.28515625" style="218" bestFit="1" customWidth="1"/>
    <col min="516" max="516" width="11.5703125" style="218" customWidth="1"/>
    <col min="517" max="517" width="15.28515625" style="218" customWidth="1"/>
    <col min="518" max="518" width="23.140625" style="218" customWidth="1"/>
    <col min="519" max="768" width="9.140625" style="218"/>
    <col min="769" max="769" width="42.85546875" style="218" bestFit="1" customWidth="1"/>
    <col min="770" max="770" width="9.28515625" style="218" customWidth="1"/>
    <col min="771" max="771" width="49.28515625" style="218" bestFit="1" customWidth="1"/>
    <col min="772" max="772" width="11.5703125" style="218" customWidth="1"/>
    <col min="773" max="773" width="15.28515625" style="218" customWidth="1"/>
    <col min="774" max="774" width="23.140625" style="218" customWidth="1"/>
    <col min="775" max="1024" width="9.140625" style="218"/>
    <col min="1025" max="1025" width="42.85546875" style="218" bestFit="1" customWidth="1"/>
    <col min="1026" max="1026" width="9.28515625" style="218" customWidth="1"/>
    <col min="1027" max="1027" width="49.28515625" style="218" bestFit="1" customWidth="1"/>
    <col min="1028" max="1028" width="11.5703125" style="218" customWidth="1"/>
    <col min="1029" max="1029" width="15.28515625" style="218" customWidth="1"/>
    <col min="1030" max="1030" width="23.140625" style="218" customWidth="1"/>
    <col min="1031" max="1280" width="9.140625" style="218"/>
    <col min="1281" max="1281" width="42.85546875" style="218" bestFit="1" customWidth="1"/>
    <col min="1282" max="1282" width="9.28515625" style="218" customWidth="1"/>
    <col min="1283" max="1283" width="49.28515625" style="218" bestFit="1" customWidth="1"/>
    <col min="1284" max="1284" width="11.5703125" style="218" customWidth="1"/>
    <col min="1285" max="1285" width="15.28515625" style="218" customWidth="1"/>
    <col min="1286" max="1286" width="23.140625" style="218" customWidth="1"/>
    <col min="1287" max="1536" width="9.140625" style="218"/>
    <col min="1537" max="1537" width="42.85546875" style="218" bestFit="1" customWidth="1"/>
    <col min="1538" max="1538" width="9.28515625" style="218" customWidth="1"/>
    <col min="1539" max="1539" width="49.28515625" style="218" bestFit="1" customWidth="1"/>
    <col min="1540" max="1540" width="11.5703125" style="218" customWidth="1"/>
    <col min="1541" max="1541" width="15.28515625" style="218" customWidth="1"/>
    <col min="1542" max="1542" width="23.140625" style="218" customWidth="1"/>
    <col min="1543" max="1792" width="9.140625" style="218"/>
    <col min="1793" max="1793" width="42.85546875" style="218" bestFit="1" customWidth="1"/>
    <col min="1794" max="1794" width="9.28515625" style="218" customWidth="1"/>
    <col min="1795" max="1795" width="49.28515625" style="218" bestFit="1" customWidth="1"/>
    <col min="1796" max="1796" width="11.5703125" style="218" customWidth="1"/>
    <col min="1797" max="1797" width="15.28515625" style="218" customWidth="1"/>
    <col min="1798" max="1798" width="23.140625" style="218" customWidth="1"/>
    <col min="1799" max="2048" width="9.140625" style="218"/>
    <col min="2049" max="2049" width="42.85546875" style="218" bestFit="1" customWidth="1"/>
    <col min="2050" max="2050" width="9.28515625" style="218" customWidth="1"/>
    <col min="2051" max="2051" width="49.28515625" style="218" bestFit="1" customWidth="1"/>
    <col min="2052" max="2052" width="11.5703125" style="218" customWidth="1"/>
    <col min="2053" max="2053" width="15.28515625" style="218" customWidth="1"/>
    <col min="2054" max="2054" width="23.140625" style="218" customWidth="1"/>
    <col min="2055" max="2304" width="9.140625" style="218"/>
    <col min="2305" max="2305" width="42.85546875" style="218" bestFit="1" customWidth="1"/>
    <col min="2306" max="2306" width="9.28515625" style="218" customWidth="1"/>
    <col min="2307" max="2307" width="49.28515625" style="218" bestFit="1" customWidth="1"/>
    <col min="2308" max="2308" width="11.5703125" style="218" customWidth="1"/>
    <col min="2309" max="2309" width="15.28515625" style="218" customWidth="1"/>
    <col min="2310" max="2310" width="23.140625" style="218" customWidth="1"/>
    <col min="2311" max="2560" width="9.140625" style="218"/>
    <col min="2561" max="2561" width="42.85546875" style="218" bestFit="1" customWidth="1"/>
    <col min="2562" max="2562" width="9.28515625" style="218" customWidth="1"/>
    <col min="2563" max="2563" width="49.28515625" style="218" bestFit="1" customWidth="1"/>
    <col min="2564" max="2564" width="11.5703125" style="218" customWidth="1"/>
    <col min="2565" max="2565" width="15.28515625" style="218" customWidth="1"/>
    <col min="2566" max="2566" width="23.140625" style="218" customWidth="1"/>
    <col min="2567" max="2816" width="9.140625" style="218"/>
    <col min="2817" max="2817" width="42.85546875" style="218" bestFit="1" customWidth="1"/>
    <col min="2818" max="2818" width="9.28515625" style="218" customWidth="1"/>
    <col min="2819" max="2819" width="49.28515625" style="218" bestFit="1" customWidth="1"/>
    <col min="2820" max="2820" width="11.5703125" style="218" customWidth="1"/>
    <col min="2821" max="2821" width="15.28515625" style="218" customWidth="1"/>
    <col min="2822" max="2822" width="23.140625" style="218" customWidth="1"/>
    <col min="2823" max="3072" width="9.140625" style="218"/>
    <col min="3073" max="3073" width="42.85546875" style="218" bestFit="1" customWidth="1"/>
    <col min="3074" max="3074" width="9.28515625" style="218" customWidth="1"/>
    <col min="3075" max="3075" width="49.28515625" style="218" bestFit="1" customWidth="1"/>
    <col min="3076" max="3076" width="11.5703125" style="218" customWidth="1"/>
    <col min="3077" max="3077" width="15.28515625" style="218" customWidth="1"/>
    <col min="3078" max="3078" width="23.140625" style="218" customWidth="1"/>
    <col min="3079" max="3328" width="9.140625" style="218"/>
    <col min="3329" max="3329" width="42.85546875" style="218" bestFit="1" customWidth="1"/>
    <col min="3330" max="3330" width="9.28515625" style="218" customWidth="1"/>
    <col min="3331" max="3331" width="49.28515625" style="218" bestFit="1" customWidth="1"/>
    <col min="3332" max="3332" width="11.5703125" style="218" customWidth="1"/>
    <col min="3333" max="3333" width="15.28515625" style="218" customWidth="1"/>
    <col min="3334" max="3334" width="23.140625" style="218" customWidth="1"/>
    <col min="3335" max="3584" width="9.140625" style="218"/>
    <col min="3585" max="3585" width="42.85546875" style="218" bestFit="1" customWidth="1"/>
    <col min="3586" max="3586" width="9.28515625" style="218" customWidth="1"/>
    <col min="3587" max="3587" width="49.28515625" style="218" bestFit="1" customWidth="1"/>
    <col min="3588" max="3588" width="11.5703125" style="218" customWidth="1"/>
    <col min="3589" max="3589" width="15.28515625" style="218" customWidth="1"/>
    <col min="3590" max="3590" width="23.140625" style="218" customWidth="1"/>
    <col min="3591" max="3840" width="9.140625" style="218"/>
    <col min="3841" max="3841" width="42.85546875" style="218" bestFit="1" customWidth="1"/>
    <col min="3842" max="3842" width="9.28515625" style="218" customWidth="1"/>
    <col min="3843" max="3843" width="49.28515625" style="218" bestFit="1" customWidth="1"/>
    <col min="3844" max="3844" width="11.5703125" style="218" customWidth="1"/>
    <col min="3845" max="3845" width="15.28515625" style="218" customWidth="1"/>
    <col min="3846" max="3846" width="23.140625" style="218" customWidth="1"/>
    <col min="3847" max="4096" width="9.140625" style="218"/>
    <col min="4097" max="4097" width="42.85546875" style="218" bestFit="1" customWidth="1"/>
    <col min="4098" max="4098" width="9.28515625" style="218" customWidth="1"/>
    <col min="4099" max="4099" width="49.28515625" style="218" bestFit="1" customWidth="1"/>
    <col min="4100" max="4100" width="11.5703125" style="218" customWidth="1"/>
    <col min="4101" max="4101" width="15.28515625" style="218" customWidth="1"/>
    <col min="4102" max="4102" width="23.140625" style="218" customWidth="1"/>
    <col min="4103" max="4352" width="9.140625" style="218"/>
    <col min="4353" max="4353" width="42.85546875" style="218" bestFit="1" customWidth="1"/>
    <col min="4354" max="4354" width="9.28515625" style="218" customWidth="1"/>
    <col min="4355" max="4355" width="49.28515625" style="218" bestFit="1" customWidth="1"/>
    <col min="4356" max="4356" width="11.5703125" style="218" customWidth="1"/>
    <col min="4357" max="4357" width="15.28515625" style="218" customWidth="1"/>
    <col min="4358" max="4358" width="23.140625" style="218" customWidth="1"/>
    <col min="4359" max="4608" width="9.140625" style="218"/>
    <col min="4609" max="4609" width="42.85546875" style="218" bestFit="1" customWidth="1"/>
    <col min="4610" max="4610" width="9.28515625" style="218" customWidth="1"/>
    <col min="4611" max="4611" width="49.28515625" style="218" bestFit="1" customWidth="1"/>
    <col min="4612" max="4612" width="11.5703125" style="218" customWidth="1"/>
    <col min="4613" max="4613" width="15.28515625" style="218" customWidth="1"/>
    <col min="4614" max="4614" width="23.140625" style="218" customWidth="1"/>
    <col min="4615" max="4864" width="9.140625" style="218"/>
    <col min="4865" max="4865" width="42.85546875" style="218" bestFit="1" customWidth="1"/>
    <col min="4866" max="4866" width="9.28515625" style="218" customWidth="1"/>
    <col min="4867" max="4867" width="49.28515625" style="218" bestFit="1" customWidth="1"/>
    <col min="4868" max="4868" width="11.5703125" style="218" customWidth="1"/>
    <col min="4869" max="4869" width="15.28515625" style="218" customWidth="1"/>
    <col min="4870" max="4870" width="23.140625" style="218" customWidth="1"/>
    <col min="4871" max="5120" width="9.140625" style="218"/>
    <col min="5121" max="5121" width="42.85546875" style="218" bestFit="1" customWidth="1"/>
    <col min="5122" max="5122" width="9.28515625" style="218" customWidth="1"/>
    <col min="5123" max="5123" width="49.28515625" style="218" bestFit="1" customWidth="1"/>
    <col min="5124" max="5124" width="11.5703125" style="218" customWidth="1"/>
    <col min="5125" max="5125" width="15.28515625" style="218" customWidth="1"/>
    <col min="5126" max="5126" width="23.140625" style="218" customWidth="1"/>
    <col min="5127" max="5376" width="9.140625" style="218"/>
    <col min="5377" max="5377" width="42.85546875" style="218" bestFit="1" customWidth="1"/>
    <col min="5378" max="5378" width="9.28515625" style="218" customWidth="1"/>
    <col min="5379" max="5379" width="49.28515625" style="218" bestFit="1" customWidth="1"/>
    <col min="5380" max="5380" width="11.5703125" style="218" customWidth="1"/>
    <col min="5381" max="5381" width="15.28515625" style="218" customWidth="1"/>
    <col min="5382" max="5382" width="23.140625" style="218" customWidth="1"/>
    <col min="5383" max="5632" width="9.140625" style="218"/>
    <col min="5633" max="5633" width="42.85546875" style="218" bestFit="1" customWidth="1"/>
    <col min="5634" max="5634" width="9.28515625" style="218" customWidth="1"/>
    <col min="5635" max="5635" width="49.28515625" style="218" bestFit="1" customWidth="1"/>
    <col min="5636" max="5636" width="11.5703125" style="218" customWidth="1"/>
    <col min="5637" max="5637" width="15.28515625" style="218" customWidth="1"/>
    <col min="5638" max="5638" width="23.140625" style="218" customWidth="1"/>
    <col min="5639" max="5888" width="9.140625" style="218"/>
    <col min="5889" max="5889" width="42.85546875" style="218" bestFit="1" customWidth="1"/>
    <col min="5890" max="5890" width="9.28515625" style="218" customWidth="1"/>
    <col min="5891" max="5891" width="49.28515625" style="218" bestFit="1" customWidth="1"/>
    <col min="5892" max="5892" width="11.5703125" style="218" customWidth="1"/>
    <col min="5893" max="5893" width="15.28515625" style="218" customWidth="1"/>
    <col min="5894" max="5894" width="23.140625" style="218" customWidth="1"/>
    <col min="5895" max="6144" width="9.140625" style="218"/>
    <col min="6145" max="6145" width="42.85546875" style="218" bestFit="1" customWidth="1"/>
    <col min="6146" max="6146" width="9.28515625" style="218" customWidth="1"/>
    <col min="6147" max="6147" width="49.28515625" style="218" bestFit="1" customWidth="1"/>
    <col min="6148" max="6148" width="11.5703125" style="218" customWidth="1"/>
    <col min="6149" max="6149" width="15.28515625" style="218" customWidth="1"/>
    <col min="6150" max="6150" width="23.140625" style="218" customWidth="1"/>
    <col min="6151" max="6400" width="9.140625" style="218"/>
    <col min="6401" max="6401" width="42.85546875" style="218" bestFit="1" customWidth="1"/>
    <col min="6402" max="6402" width="9.28515625" style="218" customWidth="1"/>
    <col min="6403" max="6403" width="49.28515625" style="218" bestFit="1" customWidth="1"/>
    <col min="6404" max="6404" width="11.5703125" style="218" customWidth="1"/>
    <col min="6405" max="6405" width="15.28515625" style="218" customWidth="1"/>
    <col min="6406" max="6406" width="23.140625" style="218" customWidth="1"/>
    <col min="6407" max="6656" width="9.140625" style="218"/>
    <col min="6657" max="6657" width="42.85546875" style="218" bestFit="1" customWidth="1"/>
    <col min="6658" max="6658" width="9.28515625" style="218" customWidth="1"/>
    <col min="6659" max="6659" width="49.28515625" style="218" bestFit="1" customWidth="1"/>
    <col min="6660" max="6660" width="11.5703125" style="218" customWidth="1"/>
    <col min="6661" max="6661" width="15.28515625" style="218" customWidth="1"/>
    <col min="6662" max="6662" width="23.140625" style="218" customWidth="1"/>
    <col min="6663" max="6912" width="9.140625" style="218"/>
    <col min="6913" max="6913" width="42.85546875" style="218" bestFit="1" customWidth="1"/>
    <col min="6914" max="6914" width="9.28515625" style="218" customWidth="1"/>
    <col min="6915" max="6915" width="49.28515625" style="218" bestFit="1" customWidth="1"/>
    <col min="6916" max="6916" width="11.5703125" style="218" customWidth="1"/>
    <col min="6917" max="6917" width="15.28515625" style="218" customWidth="1"/>
    <col min="6918" max="6918" width="23.140625" style="218" customWidth="1"/>
    <col min="6919" max="7168" width="9.140625" style="218"/>
    <col min="7169" max="7169" width="42.85546875" style="218" bestFit="1" customWidth="1"/>
    <col min="7170" max="7170" width="9.28515625" style="218" customWidth="1"/>
    <col min="7171" max="7171" width="49.28515625" style="218" bestFit="1" customWidth="1"/>
    <col min="7172" max="7172" width="11.5703125" style="218" customWidth="1"/>
    <col min="7173" max="7173" width="15.28515625" style="218" customWidth="1"/>
    <col min="7174" max="7174" width="23.140625" style="218" customWidth="1"/>
    <col min="7175" max="7424" width="9.140625" style="218"/>
    <col min="7425" max="7425" width="42.85546875" style="218" bestFit="1" customWidth="1"/>
    <col min="7426" max="7426" width="9.28515625" style="218" customWidth="1"/>
    <col min="7427" max="7427" width="49.28515625" style="218" bestFit="1" customWidth="1"/>
    <col min="7428" max="7428" width="11.5703125" style="218" customWidth="1"/>
    <col min="7429" max="7429" width="15.28515625" style="218" customWidth="1"/>
    <col min="7430" max="7430" width="23.140625" style="218" customWidth="1"/>
    <col min="7431" max="7680" width="9.140625" style="218"/>
    <col min="7681" max="7681" width="42.85546875" style="218" bestFit="1" customWidth="1"/>
    <col min="7682" max="7682" width="9.28515625" style="218" customWidth="1"/>
    <col min="7683" max="7683" width="49.28515625" style="218" bestFit="1" customWidth="1"/>
    <col min="7684" max="7684" width="11.5703125" style="218" customWidth="1"/>
    <col min="7685" max="7685" width="15.28515625" style="218" customWidth="1"/>
    <col min="7686" max="7686" width="23.140625" style="218" customWidth="1"/>
    <col min="7687" max="7936" width="9.140625" style="218"/>
    <col min="7937" max="7937" width="42.85546875" style="218" bestFit="1" customWidth="1"/>
    <col min="7938" max="7938" width="9.28515625" style="218" customWidth="1"/>
    <col min="7939" max="7939" width="49.28515625" style="218" bestFit="1" customWidth="1"/>
    <col min="7940" max="7940" width="11.5703125" style="218" customWidth="1"/>
    <col min="7941" max="7941" width="15.28515625" style="218" customWidth="1"/>
    <col min="7942" max="7942" width="23.140625" style="218" customWidth="1"/>
    <col min="7943" max="8192" width="9.140625" style="218"/>
    <col min="8193" max="8193" width="42.85546875" style="218" bestFit="1" customWidth="1"/>
    <col min="8194" max="8194" width="9.28515625" style="218" customWidth="1"/>
    <col min="8195" max="8195" width="49.28515625" style="218" bestFit="1" customWidth="1"/>
    <col min="8196" max="8196" width="11.5703125" style="218" customWidth="1"/>
    <col min="8197" max="8197" width="15.28515625" style="218" customWidth="1"/>
    <col min="8198" max="8198" width="23.140625" style="218" customWidth="1"/>
    <col min="8199" max="8448" width="9.140625" style="218"/>
    <col min="8449" max="8449" width="42.85546875" style="218" bestFit="1" customWidth="1"/>
    <col min="8450" max="8450" width="9.28515625" style="218" customWidth="1"/>
    <col min="8451" max="8451" width="49.28515625" style="218" bestFit="1" customWidth="1"/>
    <col min="8452" max="8452" width="11.5703125" style="218" customWidth="1"/>
    <col min="8453" max="8453" width="15.28515625" style="218" customWidth="1"/>
    <col min="8454" max="8454" width="23.140625" style="218" customWidth="1"/>
    <col min="8455" max="8704" width="9.140625" style="218"/>
    <col min="8705" max="8705" width="42.85546875" style="218" bestFit="1" customWidth="1"/>
    <col min="8706" max="8706" width="9.28515625" style="218" customWidth="1"/>
    <col min="8707" max="8707" width="49.28515625" style="218" bestFit="1" customWidth="1"/>
    <col min="8708" max="8708" width="11.5703125" style="218" customWidth="1"/>
    <col min="8709" max="8709" width="15.28515625" style="218" customWidth="1"/>
    <col min="8710" max="8710" width="23.140625" style="218" customWidth="1"/>
    <col min="8711" max="8960" width="9.140625" style="218"/>
    <col min="8961" max="8961" width="42.85546875" style="218" bestFit="1" customWidth="1"/>
    <col min="8962" max="8962" width="9.28515625" style="218" customWidth="1"/>
    <col min="8963" max="8963" width="49.28515625" style="218" bestFit="1" customWidth="1"/>
    <col min="8964" max="8964" width="11.5703125" style="218" customWidth="1"/>
    <col min="8965" max="8965" width="15.28515625" style="218" customWidth="1"/>
    <col min="8966" max="8966" width="23.140625" style="218" customWidth="1"/>
    <col min="8967" max="9216" width="9.140625" style="218"/>
    <col min="9217" max="9217" width="42.85546875" style="218" bestFit="1" customWidth="1"/>
    <col min="9218" max="9218" width="9.28515625" style="218" customWidth="1"/>
    <col min="9219" max="9219" width="49.28515625" style="218" bestFit="1" customWidth="1"/>
    <col min="9220" max="9220" width="11.5703125" style="218" customWidth="1"/>
    <col min="9221" max="9221" width="15.28515625" style="218" customWidth="1"/>
    <col min="9222" max="9222" width="23.140625" style="218" customWidth="1"/>
    <col min="9223" max="9472" width="9.140625" style="218"/>
    <col min="9473" max="9473" width="42.85546875" style="218" bestFit="1" customWidth="1"/>
    <col min="9474" max="9474" width="9.28515625" style="218" customWidth="1"/>
    <col min="9475" max="9475" width="49.28515625" style="218" bestFit="1" customWidth="1"/>
    <col min="9476" max="9476" width="11.5703125" style="218" customWidth="1"/>
    <col min="9477" max="9477" width="15.28515625" style="218" customWidth="1"/>
    <col min="9478" max="9478" width="23.140625" style="218" customWidth="1"/>
    <col min="9479" max="9728" width="9.140625" style="218"/>
    <col min="9729" max="9729" width="42.85546875" style="218" bestFit="1" customWidth="1"/>
    <col min="9730" max="9730" width="9.28515625" style="218" customWidth="1"/>
    <col min="9731" max="9731" width="49.28515625" style="218" bestFit="1" customWidth="1"/>
    <col min="9732" max="9732" width="11.5703125" style="218" customWidth="1"/>
    <col min="9733" max="9733" width="15.28515625" style="218" customWidth="1"/>
    <col min="9734" max="9734" width="23.140625" style="218" customWidth="1"/>
    <col min="9735" max="9984" width="9.140625" style="218"/>
    <col min="9985" max="9985" width="42.85546875" style="218" bestFit="1" customWidth="1"/>
    <col min="9986" max="9986" width="9.28515625" style="218" customWidth="1"/>
    <col min="9987" max="9987" width="49.28515625" style="218" bestFit="1" customWidth="1"/>
    <col min="9988" max="9988" width="11.5703125" style="218" customWidth="1"/>
    <col min="9989" max="9989" width="15.28515625" style="218" customWidth="1"/>
    <col min="9990" max="9990" width="23.140625" style="218" customWidth="1"/>
    <col min="9991" max="10240" width="9.140625" style="218"/>
    <col min="10241" max="10241" width="42.85546875" style="218" bestFit="1" customWidth="1"/>
    <col min="10242" max="10242" width="9.28515625" style="218" customWidth="1"/>
    <col min="10243" max="10243" width="49.28515625" style="218" bestFit="1" customWidth="1"/>
    <col min="10244" max="10244" width="11.5703125" style="218" customWidth="1"/>
    <col min="10245" max="10245" width="15.28515625" style="218" customWidth="1"/>
    <col min="10246" max="10246" width="23.140625" style="218" customWidth="1"/>
    <col min="10247" max="10496" width="9.140625" style="218"/>
    <col min="10497" max="10497" width="42.85546875" style="218" bestFit="1" customWidth="1"/>
    <col min="10498" max="10498" width="9.28515625" style="218" customWidth="1"/>
    <col min="10499" max="10499" width="49.28515625" style="218" bestFit="1" customWidth="1"/>
    <col min="10500" max="10500" width="11.5703125" style="218" customWidth="1"/>
    <col min="10501" max="10501" width="15.28515625" style="218" customWidth="1"/>
    <col min="10502" max="10502" width="23.140625" style="218" customWidth="1"/>
    <col min="10503" max="10752" width="9.140625" style="218"/>
    <col min="10753" max="10753" width="42.85546875" style="218" bestFit="1" customWidth="1"/>
    <col min="10754" max="10754" width="9.28515625" style="218" customWidth="1"/>
    <col min="10755" max="10755" width="49.28515625" style="218" bestFit="1" customWidth="1"/>
    <col min="10756" max="10756" width="11.5703125" style="218" customWidth="1"/>
    <col min="10757" max="10757" width="15.28515625" style="218" customWidth="1"/>
    <col min="10758" max="10758" width="23.140625" style="218" customWidth="1"/>
    <col min="10759" max="11008" width="9.140625" style="218"/>
    <col min="11009" max="11009" width="42.85546875" style="218" bestFit="1" customWidth="1"/>
    <col min="11010" max="11010" width="9.28515625" style="218" customWidth="1"/>
    <col min="11011" max="11011" width="49.28515625" style="218" bestFit="1" customWidth="1"/>
    <col min="11012" max="11012" width="11.5703125" style="218" customWidth="1"/>
    <col min="11013" max="11013" width="15.28515625" style="218" customWidth="1"/>
    <col min="11014" max="11014" width="23.140625" style="218" customWidth="1"/>
    <col min="11015" max="11264" width="9.140625" style="218"/>
    <col min="11265" max="11265" width="42.85546875" style="218" bestFit="1" customWidth="1"/>
    <col min="11266" max="11266" width="9.28515625" style="218" customWidth="1"/>
    <col min="11267" max="11267" width="49.28515625" style="218" bestFit="1" customWidth="1"/>
    <col min="11268" max="11268" width="11.5703125" style="218" customWidth="1"/>
    <col min="11269" max="11269" width="15.28515625" style="218" customWidth="1"/>
    <col min="11270" max="11270" width="23.140625" style="218" customWidth="1"/>
    <col min="11271" max="11520" width="9.140625" style="218"/>
    <col min="11521" max="11521" width="42.85546875" style="218" bestFit="1" customWidth="1"/>
    <col min="11522" max="11522" width="9.28515625" style="218" customWidth="1"/>
    <col min="11523" max="11523" width="49.28515625" style="218" bestFit="1" customWidth="1"/>
    <col min="11524" max="11524" width="11.5703125" style="218" customWidth="1"/>
    <col min="11525" max="11525" width="15.28515625" style="218" customWidth="1"/>
    <col min="11526" max="11526" width="23.140625" style="218" customWidth="1"/>
    <col min="11527" max="11776" width="9.140625" style="218"/>
    <col min="11777" max="11777" width="42.85546875" style="218" bestFit="1" customWidth="1"/>
    <col min="11778" max="11778" width="9.28515625" style="218" customWidth="1"/>
    <col min="11779" max="11779" width="49.28515625" style="218" bestFit="1" customWidth="1"/>
    <col min="11780" max="11780" width="11.5703125" style="218" customWidth="1"/>
    <col min="11781" max="11781" width="15.28515625" style="218" customWidth="1"/>
    <col min="11782" max="11782" width="23.140625" style="218" customWidth="1"/>
    <col min="11783" max="12032" width="9.140625" style="218"/>
    <col min="12033" max="12033" width="42.85546875" style="218" bestFit="1" customWidth="1"/>
    <col min="12034" max="12034" width="9.28515625" style="218" customWidth="1"/>
    <col min="12035" max="12035" width="49.28515625" style="218" bestFit="1" customWidth="1"/>
    <col min="12036" max="12036" width="11.5703125" style="218" customWidth="1"/>
    <col min="12037" max="12037" width="15.28515625" style="218" customWidth="1"/>
    <col min="12038" max="12038" width="23.140625" style="218" customWidth="1"/>
    <col min="12039" max="12288" width="9.140625" style="218"/>
    <col min="12289" max="12289" width="42.85546875" style="218" bestFit="1" customWidth="1"/>
    <col min="12290" max="12290" width="9.28515625" style="218" customWidth="1"/>
    <col min="12291" max="12291" width="49.28515625" style="218" bestFit="1" customWidth="1"/>
    <col min="12292" max="12292" width="11.5703125" style="218" customWidth="1"/>
    <col min="12293" max="12293" width="15.28515625" style="218" customWidth="1"/>
    <col min="12294" max="12294" width="23.140625" style="218" customWidth="1"/>
    <col min="12295" max="12544" width="9.140625" style="218"/>
    <col min="12545" max="12545" width="42.85546875" style="218" bestFit="1" customWidth="1"/>
    <col min="12546" max="12546" width="9.28515625" style="218" customWidth="1"/>
    <col min="12547" max="12547" width="49.28515625" style="218" bestFit="1" customWidth="1"/>
    <col min="12548" max="12548" width="11.5703125" style="218" customWidth="1"/>
    <col min="12549" max="12549" width="15.28515625" style="218" customWidth="1"/>
    <col min="12550" max="12550" width="23.140625" style="218" customWidth="1"/>
    <col min="12551" max="12800" width="9.140625" style="218"/>
    <col min="12801" max="12801" width="42.85546875" style="218" bestFit="1" customWidth="1"/>
    <col min="12802" max="12802" width="9.28515625" style="218" customWidth="1"/>
    <col min="12803" max="12803" width="49.28515625" style="218" bestFit="1" customWidth="1"/>
    <col min="12804" max="12804" width="11.5703125" style="218" customWidth="1"/>
    <col min="12805" max="12805" width="15.28515625" style="218" customWidth="1"/>
    <col min="12806" max="12806" width="23.140625" style="218" customWidth="1"/>
    <col min="12807" max="13056" width="9.140625" style="218"/>
    <col min="13057" max="13057" width="42.85546875" style="218" bestFit="1" customWidth="1"/>
    <col min="13058" max="13058" width="9.28515625" style="218" customWidth="1"/>
    <col min="13059" max="13059" width="49.28515625" style="218" bestFit="1" customWidth="1"/>
    <col min="13060" max="13060" width="11.5703125" style="218" customWidth="1"/>
    <col min="13061" max="13061" width="15.28515625" style="218" customWidth="1"/>
    <col min="13062" max="13062" width="23.140625" style="218" customWidth="1"/>
    <col min="13063" max="13312" width="9.140625" style="218"/>
    <col min="13313" max="13313" width="42.85546875" style="218" bestFit="1" customWidth="1"/>
    <col min="13314" max="13314" width="9.28515625" style="218" customWidth="1"/>
    <col min="13315" max="13315" width="49.28515625" style="218" bestFit="1" customWidth="1"/>
    <col min="13316" max="13316" width="11.5703125" style="218" customWidth="1"/>
    <col min="13317" max="13317" width="15.28515625" style="218" customWidth="1"/>
    <col min="13318" max="13318" width="23.140625" style="218" customWidth="1"/>
    <col min="13319" max="13568" width="9.140625" style="218"/>
    <col min="13569" max="13569" width="42.85546875" style="218" bestFit="1" customWidth="1"/>
    <col min="13570" max="13570" width="9.28515625" style="218" customWidth="1"/>
    <col min="13571" max="13571" width="49.28515625" style="218" bestFit="1" customWidth="1"/>
    <col min="13572" max="13572" width="11.5703125" style="218" customWidth="1"/>
    <col min="13573" max="13573" width="15.28515625" style="218" customWidth="1"/>
    <col min="13574" max="13574" width="23.140625" style="218" customWidth="1"/>
    <col min="13575" max="13824" width="9.140625" style="218"/>
    <col min="13825" max="13825" width="42.85546875" style="218" bestFit="1" customWidth="1"/>
    <col min="13826" max="13826" width="9.28515625" style="218" customWidth="1"/>
    <col min="13827" max="13827" width="49.28515625" style="218" bestFit="1" customWidth="1"/>
    <col min="13828" max="13828" width="11.5703125" style="218" customWidth="1"/>
    <col min="13829" max="13829" width="15.28515625" style="218" customWidth="1"/>
    <col min="13830" max="13830" width="23.140625" style="218" customWidth="1"/>
    <col min="13831" max="14080" width="9.140625" style="218"/>
    <col min="14081" max="14081" width="42.85546875" style="218" bestFit="1" customWidth="1"/>
    <col min="14082" max="14082" width="9.28515625" style="218" customWidth="1"/>
    <col min="14083" max="14083" width="49.28515625" style="218" bestFit="1" customWidth="1"/>
    <col min="14084" max="14084" width="11.5703125" style="218" customWidth="1"/>
    <col min="14085" max="14085" width="15.28515625" style="218" customWidth="1"/>
    <col min="14086" max="14086" width="23.140625" style="218" customWidth="1"/>
    <col min="14087" max="14336" width="9.140625" style="218"/>
    <col min="14337" max="14337" width="42.85546875" style="218" bestFit="1" customWidth="1"/>
    <col min="14338" max="14338" width="9.28515625" style="218" customWidth="1"/>
    <col min="14339" max="14339" width="49.28515625" style="218" bestFit="1" customWidth="1"/>
    <col min="14340" max="14340" width="11.5703125" style="218" customWidth="1"/>
    <col min="14341" max="14341" width="15.28515625" style="218" customWidth="1"/>
    <col min="14342" max="14342" width="23.140625" style="218" customWidth="1"/>
    <col min="14343" max="14592" width="9.140625" style="218"/>
    <col min="14593" max="14593" width="42.85546875" style="218" bestFit="1" customWidth="1"/>
    <col min="14594" max="14594" width="9.28515625" style="218" customWidth="1"/>
    <col min="14595" max="14595" width="49.28515625" style="218" bestFit="1" customWidth="1"/>
    <col min="14596" max="14596" width="11.5703125" style="218" customWidth="1"/>
    <col min="14597" max="14597" width="15.28515625" style="218" customWidth="1"/>
    <col min="14598" max="14598" width="23.140625" style="218" customWidth="1"/>
    <col min="14599" max="14848" width="9.140625" style="218"/>
    <col min="14849" max="14849" width="42.85546875" style="218" bestFit="1" customWidth="1"/>
    <col min="14850" max="14850" width="9.28515625" style="218" customWidth="1"/>
    <col min="14851" max="14851" width="49.28515625" style="218" bestFit="1" customWidth="1"/>
    <col min="14852" max="14852" width="11.5703125" style="218" customWidth="1"/>
    <col min="14853" max="14853" width="15.28515625" style="218" customWidth="1"/>
    <col min="14854" max="14854" width="23.140625" style="218" customWidth="1"/>
    <col min="14855" max="15104" width="9.140625" style="218"/>
    <col min="15105" max="15105" width="42.85546875" style="218" bestFit="1" customWidth="1"/>
    <col min="15106" max="15106" width="9.28515625" style="218" customWidth="1"/>
    <col min="15107" max="15107" width="49.28515625" style="218" bestFit="1" customWidth="1"/>
    <col min="15108" max="15108" width="11.5703125" style="218" customWidth="1"/>
    <col min="15109" max="15109" width="15.28515625" style="218" customWidth="1"/>
    <col min="15110" max="15110" width="23.140625" style="218" customWidth="1"/>
    <col min="15111" max="15360" width="9.140625" style="218"/>
    <col min="15361" max="15361" width="42.85546875" style="218" bestFit="1" customWidth="1"/>
    <col min="15362" max="15362" width="9.28515625" style="218" customWidth="1"/>
    <col min="15363" max="15363" width="49.28515625" style="218" bestFit="1" customWidth="1"/>
    <col min="15364" max="15364" width="11.5703125" style="218" customWidth="1"/>
    <col min="15365" max="15365" width="15.28515625" style="218" customWidth="1"/>
    <col min="15366" max="15366" width="23.140625" style="218" customWidth="1"/>
    <col min="15367" max="15616" width="9.140625" style="218"/>
    <col min="15617" max="15617" width="42.85546875" style="218" bestFit="1" customWidth="1"/>
    <col min="15618" max="15618" width="9.28515625" style="218" customWidth="1"/>
    <col min="15619" max="15619" width="49.28515625" style="218" bestFit="1" customWidth="1"/>
    <col min="15620" max="15620" width="11.5703125" style="218" customWidth="1"/>
    <col min="15621" max="15621" width="15.28515625" style="218" customWidth="1"/>
    <col min="15622" max="15622" width="23.140625" style="218" customWidth="1"/>
    <col min="15623" max="15872" width="9.140625" style="218"/>
    <col min="15873" max="15873" width="42.85546875" style="218" bestFit="1" customWidth="1"/>
    <col min="15874" max="15874" width="9.28515625" style="218" customWidth="1"/>
    <col min="15875" max="15875" width="49.28515625" style="218" bestFit="1" customWidth="1"/>
    <col min="15876" max="15876" width="11.5703125" style="218" customWidth="1"/>
    <col min="15877" max="15877" width="15.28515625" style="218" customWidth="1"/>
    <col min="15878" max="15878" width="23.140625" style="218" customWidth="1"/>
    <col min="15879" max="16128" width="9.140625" style="218"/>
    <col min="16129" max="16129" width="42.85546875" style="218" bestFit="1" customWidth="1"/>
    <col min="16130" max="16130" width="9.28515625" style="218" customWidth="1"/>
    <col min="16131" max="16131" width="49.28515625" style="218" bestFit="1" customWidth="1"/>
    <col min="16132" max="16132" width="11.5703125" style="218" customWidth="1"/>
    <col min="16133" max="16133" width="15.28515625" style="218" customWidth="1"/>
    <col min="16134" max="16134" width="23.140625" style="218" customWidth="1"/>
    <col min="16135" max="16384" width="9.140625" style="218"/>
  </cols>
  <sheetData>
    <row r="1" spans="1:6" s="219" customFormat="1" ht="15.75" x14ac:dyDescent="0.25">
      <c r="A1" s="484" t="s">
        <v>655</v>
      </c>
      <c r="B1" s="485" t="s">
        <v>733</v>
      </c>
      <c r="C1" s="485" t="s">
        <v>734</v>
      </c>
      <c r="D1" s="485" t="s">
        <v>735</v>
      </c>
      <c r="E1" s="486" t="s">
        <v>736</v>
      </c>
      <c r="F1" s="485" t="s">
        <v>487</v>
      </c>
    </row>
    <row r="2" spans="1:6" ht="15" x14ac:dyDescent="0.2">
      <c r="A2" s="487" t="s">
        <v>737</v>
      </c>
      <c r="B2" s="488">
        <v>1.05</v>
      </c>
      <c r="C2" s="489" t="s">
        <v>738</v>
      </c>
      <c r="D2" s="488">
        <v>2.0499999999999998</v>
      </c>
      <c r="E2" s="488">
        <f>B2*D2</f>
        <v>2.1524999999999999</v>
      </c>
      <c r="F2" s="490" t="s">
        <v>671</v>
      </c>
    </row>
    <row r="3" spans="1:6" ht="15" x14ac:dyDescent="0.2">
      <c r="A3" s="487" t="s">
        <v>737</v>
      </c>
      <c r="B3" s="488">
        <v>1.05</v>
      </c>
      <c r="C3" s="489" t="s">
        <v>739</v>
      </c>
      <c r="D3" s="488">
        <v>2.1</v>
      </c>
      <c r="E3" s="488">
        <f>B3*D3</f>
        <v>2.2050000000000001</v>
      </c>
      <c r="F3" s="490" t="s">
        <v>740</v>
      </c>
    </row>
    <row r="4" spans="1:6" ht="15" x14ac:dyDescent="0.2">
      <c r="A4" s="487" t="s">
        <v>737</v>
      </c>
      <c r="B4" s="488">
        <v>1.05</v>
      </c>
      <c r="C4" s="489" t="s">
        <v>741</v>
      </c>
      <c r="D4" s="488">
        <v>2.2000000000000002</v>
      </c>
      <c r="E4" s="488">
        <f>B4*D4</f>
        <v>2.3100000000000005</v>
      </c>
      <c r="F4" s="490" t="s">
        <v>740</v>
      </c>
    </row>
    <row r="5" spans="1:6" ht="15" x14ac:dyDescent="0.2">
      <c r="A5" s="487" t="s">
        <v>737</v>
      </c>
      <c r="B5" s="488">
        <v>1.05</v>
      </c>
      <c r="C5" s="489" t="s">
        <v>742</v>
      </c>
      <c r="D5" s="488">
        <v>2.4</v>
      </c>
      <c r="E5" s="488">
        <f>B5*D5</f>
        <v>2.52</v>
      </c>
      <c r="F5" s="490" t="s">
        <v>743</v>
      </c>
    </row>
    <row r="6" spans="1:6" ht="15" x14ac:dyDescent="0.2">
      <c r="A6" s="487" t="s">
        <v>737</v>
      </c>
      <c r="B6" s="488">
        <v>1.05</v>
      </c>
      <c r="C6" s="489" t="s">
        <v>744</v>
      </c>
      <c r="D6" s="488">
        <v>2.8</v>
      </c>
      <c r="E6" s="488">
        <f>B6*D6</f>
        <v>2.94</v>
      </c>
      <c r="F6" s="490" t="s">
        <v>745</v>
      </c>
    </row>
    <row r="7" spans="1:6" ht="15" x14ac:dyDescent="0.2">
      <c r="A7" s="487"/>
      <c r="B7" s="491"/>
      <c r="C7" s="489"/>
      <c r="D7" s="491"/>
      <c r="E7" s="488"/>
      <c r="F7" s="488"/>
    </row>
    <row r="8" spans="1:6" ht="15" x14ac:dyDescent="0.2">
      <c r="A8" s="487" t="s">
        <v>746</v>
      </c>
      <c r="B8" s="488">
        <v>1.1000000000000001</v>
      </c>
      <c r="C8" s="489" t="s">
        <v>738</v>
      </c>
      <c r="D8" s="488">
        <v>2.0499999999999998</v>
      </c>
      <c r="E8" s="488">
        <f>B8*D8</f>
        <v>2.2549999999999999</v>
      </c>
      <c r="F8" s="490" t="s">
        <v>740</v>
      </c>
    </row>
    <row r="9" spans="1:6" ht="15" x14ac:dyDescent="0.2">
      <c r="A9" s="487" t="s">
        <v>746</v>
      </c>
      <c r="B9" s="488">
        <v>1.1000000000000001</v>
      </c>
      <c r="C9" s="489" t="s">
        <v>739</v>
      </c>
      <c r="D9" s="488">
        <v>2.1</v>
      </c>
      <c r="E9" s="488">
        <f>B9*D9</f>
        <v>2.3100000000000005</v>
      </c>
      <c r="F9" s="490" t="s">
        <v>740</v>
      </c>
    </row>
    <row r="10" spans="1:6" ht="15" x14ac:dyDescent="0.2">
      <c r="A10" s="487" t="s">
        <v>746</v>
      </c>
      <c r="B10" s="488">
        <v>1.1000000000000001</v>
      </c>
      <c r="C10" s="489" t="s">
        <v>741</v>
      </c>
      <c r="D10" s="488">
        <v>2.2000000000000002</v>
      </c>
      <c r="E10" s="488">
        <f>B10*D10</f>
        <v>2.4200000000000004</v>
      </c>
      <c r="F10" s="490" t="s">
        <v>743</v>
      </c>
    </row>
    <row r="11" spans="1:6" ht="15" x14ac:dyDescent="0.2">
      <c r="A11" s="487" t="s">
        <v>746</v>
      </c>
      <c r="B11" s="488">
        <v>1.1000000000000001</v>
      </c>
      <c r="C11" s="489" t="s">
        <v>742</v>
      </c>
      <c r="D11" s="488">
        <v>2.4</v>
      </c>
      <c r="E11" s="488">
        <f>B11*D11</f>
        <v>2.64</v>
      </c>
      <c r="F11" s="490" t="s">
        <v>745</v>
      </c>
    </row>
    <row r="12" spans="1:6" ht="15" x14ac:dyDescent="0.2">
      <c r="A12" s="487" t="s">
        <v>746</v>
      </c>
      <c r="B12" s="488">
        <v>1.1000000000000001</v>
      </c>
      <c r="C12" s="489" t="s">
        <v>744</v>
      </c>
      <c r="D12" s="488">
        <v>2.8</v>
      </c>
      <c r="E12" s="488">
        <f>B12*D12</f>
        <v>3.08</v>
      </c>
      <c r="F12" s="490" t="s">
        <v>745</v>
      </c>
    </row>
    <row r="13" spans="1:6" ht="15" x14ac:dyDescent="0.2">
      <c r="A13" s="487"/>
      <c r="B13" s="491"/>
      <c r="C13" s="489"/>
      <c r="D13" s="491"/>
      <c r="E13" s="488"/>
      <c r="F13" s="488"/>
    </row>
    <row r="14" spans="1:6" ht="15" x14ac:dyDescent="0.2">
      <c r="A14" s="487" t="s">
        <v>747</v>
      </c>
      <c r="B14" s="488">
        <v>1.2</v>
      </c>
      <c r="C14" s="489" t="s">
        <v>738</v>
      </c>
      <c r="D14" s="488">
        <v>2.0499999999999998</v>
      </c>
      <c r="E14" s="488">
        <f>B14*D14</f>
        <v>2.4599999999999995</v>
      </c>
      <c r="F14" s="490" t="s">
        <v>743</v>
      </c>
    </row>
    <row r="15" spans="1:6" ht="15" x14ac:dyDescent="0.2">
      <c r="A15" s="487" t="s">
        <v>747</v>
      </c>
      <c r="B15" s="488">
        <v>1.2</v>
      </c>
      <c r="C15" s="489" t="s">
        <v>739</v>
      </c>
      <c r="D15" s="488">
        <v>2.1</v>
      </c>
      <c r="E15" s="488">
        <f>B15*D15</f>
        <v>2.52</v>
      </c>
      <c r="F15" s="490" t="s">
        <v>743</v>
      </c>
    </row>
    <row r="16" spans="1:6" ht="15" x14ac:dyDescent="0.2">
      <c r="A16" s="487" t="s">
        <v>747</v>
      </c>
      <c r="B16" s="488">
        <v>1.2</v>
      </c>
      <c r="C16" s="489" t="s">
        <v>741</v>
      </c>
      <c r="D16" s="488">
        <v>2.2000000000000002</v>
      </c>
      <c r="E16" s="488">
        <f>B16*D16</f>
        <v>2.64</v>
      </c>
      <c r="F16" s="490" t="s">
        <v>745</v>
      </c>
    </row>
    <row r="17" spans="1:6" ht="15" x14ac:dyDescent="0.2">
      <c r="A17" s="487" t="s">
        <v>747</v>
      </c>
      <c r="B17" s="488">
        <v>1.2</v>
      </c>
      <c r="C17" s="489" t="s">
        <v>742</v>
      </c>
      <c r="D17" s="488">
        <v>2.4</v>
      </c>
      <c r="E17" s="488">
        <f>B17*D17</f>
        <v>2.88</v>
      </c>
      <c r="F17" s="490" t="s">
        <v>745</v>
      </c>
    </row>
    <row r="18" spans="1:6" ht="15" x14ac:dyDescent="0.2">
      <c r="A18" s="487" t="s">
        <v>747</v>
      </c>
      <c r="B18" s="488">
        <v>1.2</v>
      </c>
      <c r="C18" s="489" t="s">
        <v>744</v>
      </c>
      <c r="D18" s="488">
        <v>2.8</v>
      </c>
      <c r="E18" s="488">
        <f>B18*D18</f>
        <v>3.36</v>
      </c>
      <c r="F18" s="490" t="s">
        <v>748</v>
      </c>
    </row>
    <row r="19" spans="1:6" ht="15" x14ac:dyDescent="0.2">
      <c r="A19" s="487"/>
      <c r="B19" s="491"/>
      <c r="C19" s="489"/>
      <c r="D19" s="491"/>
      <c r="E19" s="488"/>
      <c r="F19" s="488"/>
    </row>
    <row r="20" spans="1:6" ht="15" x14ac:dyDescent="0.2">
      <c r="A20" s="487" t="s">
        <v>749</v>
      </c>
      <c r="B20" s="488">
        <v>1.4</v>
      </c>
      <c r="C20" s="489" t="s">
        <v>738</v>
      </c>
      <c r="D20" s="488">
        <v>2.0499999999999998</v>
      </c>
      <c r="E20" s="488">
        <f>B20*D20</f>
        <v>2.8699999999999997</v>
      </c>
      <c r="F20" s="490" t="s">
        <v>743</v>
      </c>
    </row>
    <row r="21" spans="1:6" ht="15" x14ac:dyDescent="0.2">
      <c r="A21" s="487" t="s">
        <v>749</v>
      </c>
      <c r="B21" s="488">
        <v>1.4</v>
      </c>
      <c r="C21" s="489" t="s">
        <v>739</v>
      </c>
      <c r="D21" s="488">
        <v>2.1</v>
      </c>
      <c r="E21" s="488">
        <f>B21*D21</f>
        <v>2.94</v>
      </c>
      <c r="F21" s="490" t="s">
        <v>743</v>
      </c>
    </row>
    <row r="22" spans="1:6" ht="15" x14ac:dyDescent="0.2">
      <c r="A22" s="487" t="s">
        <v>749</v>
      </c>
      <c r="B22" s="488">
        <v>1.4</v>
      </c>
      <c r="C22" s="489" t="s">
        <v>741</v>
      </c>
      <c r="D22" s="488">
        <v>2.2000000000000002</v>
      </c>
      <c r="E22" s="488">
        <f>B22*D22</f>
        <v>3.08</v>
      </c>
      <c r="F22" s="490" t="s">
        <v>745</v>
      </c>
    </row>
    <row r="23" spans="1:6" ht="15" x14ac:dyDescent="0.2">
      <c r="A23" s="487" t="s">
        <v>749</v>
      </c>
      <c r="B23" s="488">
        <v>1.4</v>
      </c>
      <c r="C23" s="489" t="s">
        <v>742</v>
      </c>
      <c r="D23" s="488">
        <v>2.4</v>
      </c>
      <c r="E23" s="488">
        <f>B23*D23</f>
        <v>3.36</v>
      </c>
      <c r="F23" s="490" t="s">
        <v>748</v>
      </c>
    </row>
    <row r="24" spans="1:6" ht="15" x14ac:dyDescent="0.2">
      <c r="A24" s="487" t="s">
        <v>749</v>
      </c>
      <c r="B24" s="488">
        <v>1.4</v>
      </c>
      <c r="C24" s="489" t="s">
        <v>744</v>
      </c>
      <c r="D24" s="488">
        <v>2.8</v>
      </c>
      <c r="E24" s="488">
        <f>B24*D24</f>
        <v>3.9199999999999995</v>
      </c>
      <c r="F24" s="490" t="s">
        <v>748</v>
      </c>
    </row>
    <row r="25" spans="1:6" ht="15" x14ac:dyDescent="0.2">
      <c r="A25" s="487"/>
      <c r="B25" s="491"/>
      <c r="C25" s="489"/>
      <c r="D25" s="491"/>
      <c r="E25" s="488"/>
      <c r="F25" s="488"/>
    </row>
    <row r="26" spans="1:6" ht="15" x14ac:dyDescent="0.2">
      <c r="A26" s="487" t="s">
        <v>750</v>
      </c>
      <c r="B26" s="488">
        <v>1.8</v>
      </c>
      <c r="C26" s="489" t="s">
        <v>738</v>
      </c>
      <c r="D26" s="488">
        <v>2.0499999999999998</v>
      </c>
      <c r="E26" s="488">
        <f>B26*D26</f>
        <v>3.69</v>
      </c>
      <c r="F26" s="490" t="s">
        <v>745</v>
      </c>
    </row>
    <row r="27" spans="1:6" ht="15" x14ac:dyDescent="0.2">
      <c r="A27" s="487" t="s">
        <v>750</v>
      </c>
      <c r="B27" s="488">
        <v>1.8</v>
      </c>
      <c r="C27" s="489" t="s">
        <v>739</v>
      </c>
      <c r="D27" s="488">
        <v>2.1</v>
      </c>
      <c r="E27" s="488">
        <f>B27*D27</f>
        <v>3.7800000000000002</v>
      </c>
      <c r="F27" s="490" t="s">
        <v>745</v>
      </c>
    </row>
    <row r="28" spans="1:6" ht="15" x14ac:dyDescent="0.2">
      <c r="A28" s="487" t="s">
        <v>750</v>
      </c>
      <c r="B28" s="488">
        <v>1.8</v>
      </c>
      <c r="C28" s="489" t="s">
        <v>741</v>
      </c>
      <c r="D28" s="488">
        <v>2.2000000000000002</v>
      </c>
      <c r="E28" s="488">
        <f>B28*D28</f>
        <v>3.9600000000000004</v>
      </c>
      <c r="F28" s="490" t="s">
        <v>748</v>
      </c>
    </row>
    <row r="29" spans="1:6" ht="15" x14ac:dyDescent="0.2">
      <c r="A29" s="487" t="s">
        <v>750</v>
      </c>
      <c r="B29" s="488">
        <v>1.8</v>
      </c>
      <c r="C29" s="489" t="s">
        <v>742</v>
      </c>
      <c r="D29" s="488">
        <v>2.4</v>
      </c>
      <c r="E29" s="488">
        <f>B29*D29</f>
        <v>4.32</v>
      </c>
      <c r="F29" s="490" t="s">
        <v>748</v>
      </c>
    </row>
    <row r="30" spans="1:6" ht="15.75" thickBot="1" x14ac:dyDescent="0.25">
      <c r="A30" s="492" t="s">
        <v>750</v>
      </c>
      <c r="B30" s="493">
        <v>1.8</v>
      </c>
      <c r="C30" s="494" t="s">
        <v>744</v>
      </c>
      <c r="D30" s="493">
        <v>2.8</v>
      </c>
      <c r="E30" s="493">
        <f>B30*D30</f>
        <v>5.04</v>
      </c>
      <c r="F30" s="495" t="s">
        <v>748</v>
      </c>
    </row>
    <row r="31" spans="1:6" x14ac:dyDescent="0.2">
      <c r="A31" s="469" t="s">
        <v>671</v>
      </c>
    </row>
    <row r="32" spans="1:6" x14ac:dyDescent="0.2">
      <c r="A32" s="469" t="s">
        <v>740</v>
      </c>
    </row>
    <row r="33" spans="1:1" x14ac:dyDescent="0.2">
      <c r="A33" s="469" t="s">
        <v>743</v>
      </c>
    </row>
    <row r="34" spans="1:1" x14ac:dyDescent="0.2">
      <c r="A34" s="469" t="s">
        <v>745</v>
      </c>
    </row>
    <row r="35" spans="1:1" x14ac:dyDescent="0.2">
      <c r="A35" s="469" t="s">
        <v>748</v>
      </c>
    </row>
  </sheetData>
  <dataValidations count="1">
    <dataValidation type="list" allowBlank="1" showInputMessage="1" showErrorMessage="1" sqref="F2:F6 JB2:JB6 SX2:SX6 ACT2:ACT6 AMP2:AMP6 AWL2:AWL6 BGH2:BGH6 BQD2:BQD6 BZZ2:BZZ6 CJV2:CJV6 CTR2:CTR6 DDN2:DDN6 DNJ2:DNJ6 DXF2:DXF6 EHB2:EHB6 EQX2:EQX6 FAT2:FAT6 FKP2:FKP6 FUL2:FUL6 GEH2:GEH6 GOD2:GOD6 GXZ2:GXZ6 HHV2:HHV6 HRR2:HRR6 IBN2:IBN6 ILJ2:ILJ6 IVF2:IVF6 JFB2:JFB6 JOX2:JOX6 JYT2:JYT6 KIP2:KIP6 KSL2:KSL6 LCH2:LCH6 LMD2:LMD6 LVZ2:LVZ6 MFV2:MFV6 MPR2:MPR6 MZN2:MZN6 NJJ2:NJJ6 NTF2:NTF6 ODB2:ODB6 OMX2:OMX6 OWT2:OWT6 PGP2:PGP6 PQL2:PQL6 QAH2:QAH6 QKD2:QKD6 QTZ2:QTZ6 RDV2:RDV6 RNR2:RNR6 RXN2:RXN6 SHJ2:SHJ6 SRF2:SRF6 TBB2:TBB6 TKX2:TKX6 TUT2:TUT6 UEP2:UEP6 UOL2:UOL6 UYH2:UYH6 VID2:VID6 VRZ2:VRZ6 WBV2:WBV6 WLR2:WLR6 WVN2:WVN6 F65538:F65542 JB65538:JB65542 SX65538:SX65542 ACT65538:ACT65542 AMP65538:AMP65542 AWL65538:AWL65542 BGH65538:BGH65542 BQD65538:BQD65542 BZZ65538:BZZ65542 CJV65538:CJV65542 CTR65538:CTR65542 DDN65538:DDN65542 DNJ65538:DNJ65542 DXF65538:DXF65542 EHB65538:EHB65542 EQX65538:EQX65542 FAT65538:FAT65542 FKP65538:FKP65542 FUL65538:FUL65542 GEH65538:GEH65542 GOD65538:GOD65542 GXZ65538:GXZ65542 HHV65538:HHV65542 HRR65538:HRR65542 IBN65538:IBN65542 ILJ65538:ILJ65542 IVF65538:IVF65542 JFB65538:JFB65542 JOX65538:JOX65542 JYT65538:JYT65542 KIP65538:KIP65542 KSL65538:KSL65542 LCH65538:LCH65542 LMD65538:LMD65542 LVZ65538:LVZ65542 MFV65538:MFV65542 MPR65538:MPR65542 MZN65538:MZN65542 NJJ65538:NJJ65542 NTF65538:NTF65542 ODB65538:ODB65542 OMX65538:OMX65542 OWT65538:OWT65542 PGP65538:PGP65542 PQL65538:PQL65542 QAH65538:QAH65542 QKD65538:QKD65542 QTZ65538:QTZ65542 RDV65538:RDV65542 RNR65538:RNR65542 RXN65538:RXN65542 SHJ65538:SHJ65542 SRF65538:SRF65542 TBB65538:TBB65542 TKX65538:TKX65542 TUT65538:TUT65542 UEP65538:UEP65542 UOL65538:UOL65542 UYH65538:UYH65542 VID65538:VID65542 VRZ65538:VRZ65542 WBV65538:WBV65542 WLR65538:WLR65542 WVN65538:WVN65542 F131074:F131078 JB131074:JB131078 SX131074:SX131078 ACT131074:ACT131078 AMP131074:AMP131078 AWL131074:AWL131078 BGH131074:BGH131078 BQD131074:BQD131078 BZZ131074:BZZ131078 CJV131074:CJV131078 CTR131074:CTR131078 DDN131074:DDN131078 DNJ131074:DNJ131078 DXF131074:DXF131078 EHB131074:EHB131078 EQX131074:EQX131078 FAT131074:FAT131078 FKP131074:FKP131078 FUL131074:FUL131078 GEH131074:GEH131078 GOD131074:GOD131078 GXZ131074:GXZ131078 HHV131074:HHV131078 HRR131074:HRR131078 IBN131074:IBN131078 ILJ131074:ILJ131078 IVF131074:IVF131078 JFB131074:JFB131078 JOX131074:JOX131078 JYT131074:JYT131078 KIP131074:KIP131078 KSL131074:KSL131078 LCH131074:LCH131078 LMD131074:LMD131078 LVZ131074:LVZ131078 MFV131074:MFV131078 MPR131074:MPR131078 MZN131074:MZN131078 NJJ131074:NJJ131078 NTF131074:NTF131078 ODB131074:ODB131078 OMX131074:OMX131078 OWT131074:OWT131078 PGP131074:PGP131078 PQL131074:PQL131078 QAH131074:QAH131078 QKD131074:QKD131078 QTZ131074:QTZ131078 RDV131074:RDV131078 RNR131074:RNR131078 RXN131074:RXN131078 SHJ131074:SHJ131078 SRF131074:SRF131078 TBB131074:TBB131078 TKX131074:TKX131078 TUT131074:TUT131078 UEP131074:UEP131078 UOL131074:UOL131078 UYH131074:UYH131078 VID131074:VID131078 VRZ131074:VRZ131078 WBV131074:WBV131078 WLR131074:WLR131078 WVN131074:WVN131078 F196610:F196614 JB196610:JB196614 SX196610:SX196614 ACT196610:ACT196614 AMP196610:AMP196614 AWL196610:AWL196614 BGH196610:BGH196614 BQD196610:BQD196614 BZZ196610:BZZ196614 CJV196610:CJV196614 CTR196610:CTR196614 DDN196610:DDN196614 DNJ196610:DNJ196614 DXF196610:DXF196614 EHB196610:EHB196614 EQX196610:EQX196614 FAT196610:FAT196614 FKP196610:FKP196614 FUL196610:FUL196614 GEH196610:GEH196614 GOD196610:GOD196614 GXZ196610:GXZ196614 HHV196610:HHV196614 HRR196610:HRR196614 IBN196610:IBN196614 ILJ196610:ILJ196614 IVF196610:IVF196614 JFB196610:JFB196614 JOX196610:JOX196614 JYT196610:JYT196614 KIP196610:KIP196614 KSL196610:KSL196614 LCH196610:LCH196614 LMD196610:LMD196614 LVZ196610:LVZ196614 MFV196610:MFV196614 MPR196610:MPR196614 MZN196610:MZN196614 NJJ196610:NJJ196614 NTF196610:NTF196614 ODB196610:ODB196614 OMX196610:OMX196614 OWT196610:OWT196614 PGP196610:PGP196614 PQL196610:PQL196614 QAH196610:QAH196614 QKD196610:QKD196614 QTZ196610:QTZ196614 RDV196610:RDV196614 RNR196610:RNR196614 RXN196610:RXN196614 SHJ196610:SHJ196614 SRF196610:SRF196614 TBB196610:TBB196614 TKX196610:TKX196614 TUT196610:TUT196614 UEP196610:UEP196614 UOL196610:UOL196614 UYH196610:UYH196614 VID196610:VID196614 VRZ196610:VRZ196614 WBV196610:WBV196614 WLR196610:WLR196614 WVN196610:WVN196614 F262146:F262150 JB262146:JB262150 SX262146:SX262150 ACT262146:ACT262150 AMP262146:AMP262150 AWL262146:AWL262150 BGH262146:BGH262150 BQD262146:BQD262150 BZZ262146:BZZ262150 CJV262146:CJV262150 CTR262146:CTR262150 DDN262146:DDN262150 DNJ262146:DNJ262150 DXF262146:DXF262150 EHB262146:EHB262150 EQX262146:EQX262150 FAT262146:FAT262150 FKP262146:FKP262150 FUL262146:FUL262150 GEH262146:GEH262150 GOD262146:GOD262150 GXZ262146:GXZ262150 HHV262146:HHV262150 HRR262146:HRR262150 IBN262146:IBN262150 ILJ262146:ILJ262150 IVF262146:IVF262150 JFB262146:JFB262150 JOX262146:JOX262150 JYT262146:JYT262150 KIP262146:KIP262150 KSL262146:KSL262150 LCH262146:LCH262150 LMD262146:LMD262150 LVZ262146:LVZ262150 MFV262146:MFV262150 MPR262146:MPR262150 MZN262146:MZN262150 NJJ262146:NJJ262150 NTF262146:NTF262150 ODB262146:ODB262150 OMX262146:OMX262150 OWT262146:OWT262150 PGP262146:PGP262150 PQL262146:PQL262150 QAH262146:QAH262150 QKD262146:QKD262150 QTZ262146:QTZ262150 RDV262146:RDV262150 RNR262146:RNR262150 RXN262146:RXN262150 SHJ262146:SHJ262150 SRF262146:SRF262150 TBB262146:TBB262150 TKX262146:TKX262150 TUT262146:TUT262150 UEP262146:UEP262150 UOL262146:UOL262150 UYH262146:UYH262150 VID262146:VID262150 VRZ262146:VRZ262150 WBV262146:WBV262150 WLR262146:WLR262150 WVN262146:WVN262150 F327682:F327686 JB327682:JB327686 SX327682:SX327686 ACT327682:ACT327686 AMP327682:AMP327686 AWL327682:AWL327686 BGH327682:BGH327686 BQD327682:BQD327686 BZZ327682:BZZ327686 CJV327682:CJV327686 CTR327682:CTR327686 DDN327682:DDN327686 DNJ327682:DNJ327686 DXF327682:DXF327686 EHB327682:EHB327686 EQX327682:EQX327686 FAT327682:FAT327686 FKP327682:FKP327686 FUL327682:FUL327686 GEH327682:GEH327686 GOD327682:GOD327686 GXZ327682:GXZ327686 HHV327682:HHV327686 HRR327682:HRR327686 IBN327682:IBN327686 ILJ327682:ILJ327686 IVF327682:IVF327686 JFB327682:JFB327686 JOX327682:JOX327686 JYT327682:JYT327686 KIP327682:KIP327686 KSL327682:KSL327686 LCH327682:LCH327686 LMD327682:LMD327686 LVZ327682:LVZ327686 MFV327682:MFV327686 MPR327682:MPR327686 MZN327682:MZN327686 NJJ327682:NJJ327686 NTF327682:NTF327686 ODB327682:ODB327686 OMX327682:OMX327686 OWT327682:OWT327686 PGP327682:PGP327686 PQL327682:PQL327686 QAH327682:QAH327686 QKD327682:QKD327686 QTZ327682:QTZ327686 RDV327682:RDV327686 RNR327682:RNR327686 RXN327682:RXN327686 SHJ327682:SHJ327686 SRF327682:SRF327686 TBB327682:TBB327686 TKX327682:TKX327686 TUT327682:TUT327686 UEP327682:UEP327686 UOL327682:UOL327686 UYH327682:UYH327686 VID327682:VID327686 VRZ327682:VRZ327686 WBV327682:WBV327686 WLR327682:WLR327686 WVN327682:WVN327686 F393218:F393222 JB393218:JB393222 SX393218:SX393222 ACT393218:ACT393222 AMP393218:AMP393222 AWL393218:AWL393222 BGH393218:BGH393222 BQD393218:BQD393222 BZZ393218:BZZ393222 CJV393218:CJV393222 CTR393218:CTR393222 DDN393218:DDN393222 DNJ393218:DNJ393222 DXF393218:DXF393222 EHB393218:EHB393222 EQX393218:EQX393222 FAT393218:FAT393222 FKP393218:FKP393222 FUL393218:FUL393222 GEH393218:GEH393222 GOD393218:GOD393222 GXZ393218:GXZ393222 HHV393218:HHV393222 HRR393218:HRR393222 IBN393218:IBN393222 ILJ393218:ILJ393222 IVF393218:IVF393222 JFB393218:JFB393222 JOX393218:JOX393222 JYT393218:JYT393222 KIP393218:KIP393222 KSL393218:KSL393222 LCH393218:LCH393222 LMD393218:LMD393222 LVZ393218:LVZ393222 MFV393218:MFV393222 MPR393218:MPR393222 MZN393218:MZN393222 NJJ393218:NJJ393222 NTF393218:NTF393222 ODB393218:ODB393222 OMX393218:OMX393222 OWT393218:OWT393222 PGP393218:PGP393222 PQL393218:PQL393222 QAH393218:QAH393222 QKD393218:QKD393222 QTZ393218:QTZ393222 RDV393218:RDV393222 RNR393218:RNR393222 RXN393218:RXN393222 SHJ393218:SHJ393222 SRF393218:SRF393222 TBB393218:TBB393222 TKX393218:TKX393222 TUT393218:TUT393222 UEP393218:UEP393222 UOL393218:UOL393222 UYH393218:UYH393222 VID393218:VID393222 VRZ393218:VRZ393222 WBV393218:WBV393222 WLR393218:WLR393222 WVN393218:WVN393222 F458754:F458758 JB458754:JB458758 SX458754:SX458758 ACT458754:ACT458758 AMP458754:AMP458758 AWL458754:AWL458758 BGH458754:BGH458758 BQD458754:BQD458758 BZZ458754:BZZ458758 CJV458754:CJV458758 CTR458754:CTR458758 DDN458754:DDN458758 DNJ458754:DNJ458758 DXF458754:DXF458758 EHB458754:EHB458758 EQX458754:EQX458758 FAT458754:FAT458758 FKP458754:FKP458758 FUL458754:FUL458758 GEH458754:GEH458758 GOD458754:GOD458758 GXZ458754:GXZ458758 HHV458754:HHV458758 HRR458754:HRR458758 IBN458754:IBN458758 ILJ458754:ILJ458758 IVF458754:IVF458758 JFB458754:JFB458758 JOX458754:JOX458758 JYT458754:JYT458758 KIP458754:KIP458758 KSL458754:KSL458758 LCH458754:LCH458758 LMD458754:LMD458758 LVZ458754:LVZ458758 MFV458754:MFV458758 MPR458754:MPR458758 MZN458754:MZN458758 NJJ458754:NJJ458758 NTF458754:NTF458758 ODB458754:ODB458758 OMX458754:OMX458758 OWT458754:OWT458758 PGP458754:PGP458758 PQL458754:PQL458758 QAH458754:QAH458758 QKD458754:QKD458758 QTZ458754:QTZ458758 RDV458754:RDV458758 RNR458754:RNR458758 RXN458754:RXN458758 SHJ458754:SHJ458758 SRF458754:SRF458758 TBB458754:TBB458758 TKX458754:TKX458758 TUT458754:TUT458758 UEP458754:UEP458758 UOL458754:UOL458758 UYH458754:UYH458758 VID458754:VID458758 VRZ458754:VRZ458758 WBV458754:WBV458758 WLR458754:WLR458758 WVN458754:WVN458758 F524290:F524294 JB524290:JB524294 SX524290:SX524294 ACT524290:ACT524294 AMP524290:AMP524294 AWL524290:AWL524294 BGH524290:BGH524294 BQD524290:BQD524294 BZZ524290:BZZ524294 CJV524290:CJV524294 CTR524290:CTR524294 DDN524290:DDN524294 DNJ524290:DNJ524294 DXF524290:DXF524294 EHB524290:EHB524294 EQX524290:EQX524294 FAT524290:FAT524294 FKP524290:FKP524294 FUL524290:FUL524294 GEH524290:GEH524294 GOD524290:GOD524294 GXZ524290:GXZ524294 HHV524290:HHV524294 HRR524290:HRR524294 IBN524290:IBN524294 ILJ524290:ILJ524294 IVF524290:IVF524294 JFB524290:JFB524294 JOX524290:JOX524294 JYT524290:JYT524294 KIP524290:KIP524294 KSL524290:KSL524294 LCH524290:LCH524294 LMD524290:LMD524294 LVZ524290:LVZ524294 MFV524290:MFV524294 MPR524290:MPR524294 MZN524290:MZN524294 NJJ524290:NJJ524294 NTF524290:NTF524294 ODB524290:ODB524294 OMX524290:OMX524294 OWT524290:OWT524294 PGP524290:PGP524294 PQL524290:PQL524294 QAH524290:QAH524294 QKD524290:QKD524294 QTZ524290:QTZ524294 RDV524290:RDV524294 RNR524290:RNR524294 RXN524290:RXN524294 SHJ524290:SHJ524294 SRF524290:SRF524294 TBB524290:TBB524294 TKX524290:TKX524294 TUT524290:TUT524294 UEP524290:UEP524294 UOL524290:UOL524294 UYH524290:UYH524294 VID524290:VID524294 VRZ524290:VRZ524294 WBV524290:WBV524294 WLR524290:WLR524294 WVN524290:WVN524294 F589826:F589830 JB589826:JB589830 SX589826:SX589830 ACT589826:ACT589830 AMP589826:AMP589830 AWL589826:AWL589830 BGH589826:BGH589830 BQD589826:BQD589830 BZZ589826:BZZ589830 CJV589826:CJV589830 CTR589826:CTR589830 DDN589826:DDN589830 DNJ589826:DNJ589830 DXF589826:DXF589830 EHB589826:EHB589830 EQX589826:EQX589830 FAT589826:FAT589830 FKP589826:FKP589830 FUL589826:FUL589830 GEH589826:GEH589830 GOD589826:GOD589830 GXZ589826:GXZ589830 HHV589826:HHV589830 HRR589826:HRR589830 IBN589826:IBN589830 ILJ589826:ILJ589830 IVF589826:IVF589830 JFB589826:JFB589830 JOX589826:JOX589830 JYT589826:JYT589830 KIP589826:KIP589830 KSL589826:KSL589830 LCH589826:LCH589830 LMD589826:LMD589830 LVZ589826:LVZ589830 MFV589826:MFV589830 MPR589826:MPR589830 MZN589826:MZN589830 NJJ589826:NJJ589830 NTF589826:NTF589830 ODB589826:ODB589830 OMX589826:OMX589830 OWT589826:OWT589830 PGP589826:PGP589830 PQL589826:PQL589830 QAH589826:QAH589830 QKD589826:QKD589830 QTZ589826:QTZ589830 RDV589826:RDV589830 RNR589826:RNR589830 RXN589826:RXN589830 SHJ589826:SHJ589830 SRF589826:SRF589830 TBB589826:TBB589830 TKX589826:TKX589830 TUT589826:TUT589830 UEP589826:UEP589830 UOL589826:UOL589830 UYH589826:UYH589830 VID589826:VID589830 VRZ589826:VRZ589830 WBV589826:WBV589830 WLR589826:WLR589830 WVN589826:WVN589830 F655362:F655366 JB655362:JB655366 SX655362:SX655366 ACT655362:ACT655366 AMP655362:AMP655366 AWL655362:AWL655366 BGH655362:BGH655366 BQD655362:BQD655366 BZZ655362:BZZ655366 CJV655362:CJV655366 CTR655362:CTR655366 DDN655362:DDN655366 DNJ655362:DNJ655366 DXF655362:DXF655366 EHB655362:EHB655366 EQX655362:EQX655366 FAT655362:FAT655366 FKP655362:FKP655366 FUL655362:FUL655366 GEH655362:GEH655366 GOD655362:GOD655366 GXZ655362:GXZ655366 HHV655362:HHV655366 HRR655362:HRR655366 IBN655362:IBN655366 ILJ655362:ILJ655366 IVF655362:IVF655366 JFB655362:JFB655366 JOX655362:JOX655366 JYT655362:JYT655366 KIP655362:KIP655366 KSL655362:KSL655366 LCH655362:LCH655366 LMD655362:LMD655366 LVZ655362:LVZ655366 MFV655362:MFV655366 MPR655362:MPR655366 MZN655362:MZN655366 NJJ655362:NJJ655366 NTF655362:NTF655366 ODB655362:ODB655366 OMX655362:OMX655366 OWT655362:OWT655366 PGP655362:PGP655366 PQL655362:PQL655366 QAH655362:QAH655366 QKD655362:QKD655366 QTZ655362:QTZ655366 RDV655362:RDV655366 RNR655362:RNR655366 RXN655362:RXN655366 SHJ655362:SHJ655366 SRF655362:SRF655366 TBB655362:TBB655366 TKX655362:TKX655366 TUT655362:TUT655366 UEP655362:UEP655366 UOL655362:UOL655366 UYH655362:UYH655366 VID655362:VID655366 VRZ655362:VRZ655366 WBV655362:WBV655366 WLR655362:WLR655366 WVN655362:WVN655366 F720898:F720902 JB720898:JB720902 SX720898:SX720902 ACT720898:ACT720902 AMP720898:AMP720902 AWL720898:AWL720902 BGH720898:BGH720902 BQD720898:BQD720902 BZZ720898:BZZ720902 CJV720898:CJV720902 CTR720898:CTR720902 DDN720898:DDN720902 DNJ720898:DNJ720902 DXF720898:DXF720902 EHB720898:EHB720902 EQX720898:EQX720902 FAT720898:FAT720902 FKP720898:FKP720902 FUL720898:FUL720902 GEH720898:GEH720902 GOD720898:GOD720902 GXZ720898:GXZ720902 HHV720898:HHV720902 HRR720898:HRR720902 IBN720898:IBN720902 ILJ720898:ILJ720902 IVF720898:IVF720902 JFB720898:JFB720902 JOX720898:JOX720902 JYT720898:JYT720902 KIP720898:KIP720902 KSL720898:KSL720902 LCH720898:LCH720902 LMD720898:LMD720902 LVZ720898:LVZ720902 MFV720898:MFV720902 MPR720898:MPR720902 MZN720898:MZN720902 NJJ720898:NJJ720902 NTF720898:NTF720902 ODB720898:ODB720902 OMX720898:OMX720902 OWT720898:OWT720902 PGP720898:PGP720902 PQL720898:PQL720902 QAH720898:QAH720902 QKD720898:QKD720902 QTZ720898:QTZ720902 RDV720898:RDV720902 RNR720898:RNR720902 RXN720898:RXN720902 SHJ720898:SHJ720902 SRF720898:SRF720902 TBB720898:TBB720902 TKX720898:TKX720902 TUT720898:TUT720902 UEP720898:UEP720902 UOL720898:UOL720902 UYH720898:UYH720902 VID720898:VID720902 VRZ720898:VRZ720902 WBV720898:WBV720902 WLR720898:WLR720902 WVN720898:WVN720902 F786434:F786438 JB786434:JB786438 SX786434:SX786438 ACT786434:ACT786438 AMP786434:AMP786438 AWL786434:AWL786438 BGH786434:BGH786438 BQD786434:BQD786438 BZZ786434:BZZ786438 CJV786434:CJV786438 CTR786434:CTR786438 DDN786434:DDN786438 DNJ786434:DNJ786438 DXF786434:DXF786438 EHB786434:EHB786438 EQX786434:EQX786438 FAT786434:FAT786438 FKP786434:FKP786438 FUL786434:FUL786438 GEH786434:GEH786438 GOD786434:GOD786438 GXZ786434:GXZ786438 HHV786434:HHV786438 HRR786434:HRR786438 IBN786434:IBN786438 ILJ786434:ILJ786438 IVF786434:IVF786438 JFB786434:JFB786438 JOX786434:JOX786438 JYT786434:JYT786438 KIP786434:KIP786438 KSL786434:KSL786438 LCH786434:LCH786438 LMD786434:LMD786438 LVZ786434:LVZ786438 MFV786434:MFV786438 MPR786434:MPR786438 MZN786434:MZN786438 NJJ786434:NJJ786438 NTF786434:NTF786438 ODB786434:ODB786438 OMX786434:OMX786438 OWT786434:OWT786438 PGP786434:PGP786438 PQL786434:PQL786438 QAH786434:QAH786438 QKD786434:QKD786438 QTZ786434:QTZ786438 RDV786434:RDV786438 RNR786434:RNR786438 RXN786434:RXN786438 SHJ786434:SHJ786438 SRF786434:SRF786438 TBB786434:TBB786438 TKX786434:TKX786438 TUT786434:TUT786438 UEP786434:UEP786438 UOL786434:UOL786438 UYH786434:UYH786438 VID786434:VID786438 VRZ786434:VRZ786438 WBV786434:WBV786438 WLR786434:WLR786438 WVN786434:WVN786438 F851970:F851974 JB851970:JB851974 SX851970:SX851974 ACT851970:ACT851974 AMP851970:AMP851974 AWL851970:AWL851974 BGH851970:BGH851974 BQD851970:BQD851974 BZZ851970:BZZ851974 CJV851970:CJV851974 CTR851970:CTR851974 DDN851970:DDN851974 DNJ851970:DNJ851974 DXF851970:DXF851974 EHB851970:EHB851974 EQX851970:EQX851974 FAT851970:FAT851974 FKP851970:FKP851974 FUL851970:FUL851974 GEH851970:GEH851974 GOD851970:GOD851974 GXZ851970:GXZ851974 HHV851970:HHV851974 HRR851970:HRR851974 IBN851970:IBN851974 ILJ851970:ILJ851974 IVF851970:IVF851974 JFB851970:JFB851974 JOX851970:JOX851974 JYT851970:JYT851974 KIP851970:KIP851974 KSL851970:KSL851974 LCH851970:LCH851974 LMD851970:LMD851974 LVZ851970:LVZ851974 MFV851970:MFV851974 MPR851970:MPR851974 MZN851970:MZN851974 NJJ851970:NJJ851974 NTF851970:NTF851974 ODB851970:ODB851974 OMX851970:OMX851974 OWT851970:OWT851974 PGP851970:PGP851974 PQL851970:PQL851974 QAH851970:QAH851974 QKD851970:QKD851974 QTZ851970:QTZ851974 RDV851970:RDV851974 RNR851970:RNR851974 RXN851970:RXN851974 SHJ851970:SHJ851974 SRF851970:SRF851974 TBB851970:TBB851974 TKX851970:TKX851974 TUT851970:TUT851974 UEP851970:UEP851974 UOL851970:UOL851974 UYH851970:UYH851974 VID851970:VID851974 VRZ851970:VRZ851974 WBV851970:WBV851974 WLR851970:WLR851974 WVN851970:WVN851974 F917506:F917510 JB917506:JB917510 SX917506:SX917510 ACT917506:ACT917510 AMP917506:AMP917510 AWL917506:AWL917510 BGH917506:BGH917510 BQD917506:BQD917510 BZZ917506:BZZ917510 CJV917506:CJV917510 CTR917506:CTR917510 DDN917506:DDN917510 DNJ917506:DNJ917510 DXF917506:DXF917510 EHB917506:EHB917510 EQX917506:EQX917510 FAT917506:FAT917510 FKP917506:FKP917510 FUL917506:FUL917510 GEH917506:GEH917510 GOD917506:GOD917510 GXZ917506:GXZ917510 HHV917506:HHV917510 HRR917506:HRR917510 IBN917506:IBN917510 ILJ917506:ILJ917510 IVF917506:IVF917510 JFB917506:JFB917510 JOX917506:JOX917510 JYT917506:JYT917510 KIP917506:KIP917510 KSL917506:KSL917510 LCH917506:LCH917510 LMD917506:LMD917510 LVZ917506:LVZ917510 MFV917506:MFV917510 MPR917506:MPR917510 MZN917506:MZN917510 NJJ917506:NJJ917510 NTF917506:NTF917510 ODB917506:ODB917510 OMX917506:OMX917510 OWT917506:OWT917510 PGP917506:PGP917510 PQL917506:PQL917510 QAH917506:QAH917510 QKD917506:QKD917510 QTZ917506:QTZ917510 RDV917506:RDV917510 RNR917506:RNR917510 RXN917506:RXN917510 SHJ917506:SHJ917510 SRF917506:SRF917510 TBB917506:TBB917510 TKX917506:TKX917510 TUT917506:TUT917510 UEP917506:UEP917510 UOL917506:UOL917510 UYH917506:UYH917510 VID917506:VID917510 VRZ917506:VRZ917510 WBV917506:WBV917510 WLR917506:WLR917510 WVN917506:WVN917510 F983042:F983046 JB983042:JB983046 SX983042:SX983046 ACT983042:ACT983046 AMP983042:AMP983046 AWL983042:AWL983046 BGH983042:BGH983046 BQD983042:BQD983046 BZZ983042:BZZ983046 CJV983042:CJV983046 CTR983042:CTR983046 DDN983042:DDN983046 DNJ983042:DNJ983046 DXF983042:DXF983046 EHB983042:EHB983046 EQX983042:EQX983046 FAT983042:FAT983046 FKP983042:FKP983046 FUL983042:FUL983046 GEH983042:GEH983046 GOD983042:GOD983046 GXZ983042:GXZ983046 HHV983042:HHV983046 HRR983042:HRR983046 IBN983042:IBN983046 ILJ983042:ILJ983046 IVF983042:IVF983046 JFB983042:JFB983046 JOX983042:JOX983046 JYT983042:JYT983046 KIP983042:KIP983046 KSL983042:KSL983046 LCH983042:LCH983046 LMD983042:LMD983046 LVZ983042:LVZ983046 MFV983042:MFV983046 MPR983042:MPR983046 MZN983042:MZN983046 NJJ983042:NJJ983046 NTF983042:NTF983046 ODB983042:ODB983046 OMX983042:OMX983046 OWT983042:OWT983046 PGP983042:PGP983046 PQL983042:PQL983046 QAH983042:QAH983046 QKD983042:QKD983046 QTZ983042:QTZ983046 RDV983042:RDV983046 RNR983042:RNR983046 RXN983042:RXN983046 SHJ983042:SHJ983046 SRF983042:SRF983046 TBB983042:TBB983046 TKX983042:TKX983046 TUT983042:TUT983046 UEP983042:UEP983046 UOL983042:UOL983046 UYH983042:UYH983046 VID983042:VID983046 VRZ983042:VRZ983046 WBV983042:WBV983046 WLR983042:WLR983046 WVN983042:WVN983046 F8:F30 JB8:JB30 SX8:SX30 ACT8:ACT30 AMP8:AMP30 AWL8:AWL30 BGH8:BGH30 BQD8:BQD30 BZZ8:BZZ30 CJV8:CJV30 CTR8:CTR30 DDN8:DDN30 DNJ8:DNJ30 DXF8:DXF30 EHB8:EHB30 EQX8:EQX30 FAT8:FAT30 FKP8:FKP30 FUL8:FUL30 GEH8:GEH30 GOD8:GOD30 GXZ8:GXZ30 HHV8:HHV30 HRR8:HRR30 IBN8:IBN30 ILJ8:ILJ30 IVF8:IVF30 JFB8:JFB30 JOX8:JOX30 JYT8:JYT30 KIP8:KIP30 KSL8:KSL30 LCH8:LCH30 LMD8:LMD30 LVZ8:LVZ30 MFV8:MFV30 MPR8:MPR30 MZN8:MZN30 NJJ8:NJJ30 NTF8:NTF30 ODB8:ODB30 OMX8:OMX30 OWT8:OWT30 PGP8:PGP30 PQL8:PQL30 QAH8:QAH30 QKD8:QKD30 QTZ8:QTZ30 RDV8:RDV30 RNR8:RNR30 RXN8:RXN30 SHJ8:SHJ30 SRF8:SRF30 TBB8:TBB30 TKX8:TKX30 TUT8:TUT30 UEP8:UEP30 UOL8:UOL30 UYH8:UYH30 VID8:VID30 VRZ8:VRZ30 WBV8:WBV30 WLR8:WLR30 WVN8:WVN30 F65544:F65566 JB65544:JB65566 SX65544:SX65566 ACT65544:ACT65566 AMP65544:AMP65566 AWL65544:AWL65566 BGH65544:BGH65566 BQD65544:BQD65566 BZZ65544:BZZ65566 CJV65544:CJV65566 CTR65544:CTR65566 DDN65544:DDN65566 DNJ65544:DNJ65566 DXF65544:DXF65566 EHB65544:EHB65566 EQX65544:EQX65566 FAT65544:FAT65566 FKP65544:FKP65566 FUL65544:FUL65566 GEH65544:GEH65566 GOD65544:GOD65566 GXZ65544:GXZ65566 HHV65544:HHV65566 HRR65544:HRR65566 IBN65544:IBN65566 ILJ65544:ILJ65566 IVF65544:IVF65566 JFB65544:JFB65566 JOX65544:JOX65566 JYT65544:JYT65566 KIP65544:KIP65566 KSL65544:KSL65566 LCH65544:LCH65566 LMD65544:LMD65566 LVZ65544:LVZ65566 MFV65544:MFV65566 MPR65544:MPR65566 MZN65544:MZN65566 NJJ65544:NJJ65566 NTF65544:NTF65566 ODB65544:ODB65566 OMX65544:OMX65566 OWT65544:OWT65566 PGP65544:PGP65566 PQL65544:PQL65566 QAH65544:QAH65566 QKD65544:QKD65566 QTZ65544:QTZ65566 RDV65544:RDV65566 RNR65544:RNR65566 RXN65544:RXN65566 SHJ65544:SHJ65566 SRF65544:SRF65566 TBB65544:TBB65566 TKX65544:TKX65566 TUT65544:TUT65566 UEP65544:UEP65566 UOL65544:UOL65566 UYH65544:UYH65566 VID65544:VID65566 VRZ65544:VRZ65566 WBV65544:WBV65566 WLR65544:WLR65566 WVN65544:WVN65566 F131080:F131102 JB131080:JB131102 SX131080:SX131102 ACT131080:ACT131102 AMP131080:AMP131102 AWL131080:AWL131102 BGH131080:BGH131102 BQD131080:BQD131102 BZZ131080:BZZ131102 CJV131080:CJV131102 CTR131080:CTR131102 DDN131080:DDN131102 DNJ131080:DNJ131102 DXF131080:DXF131102 EHB131080:EHB131102 EQX131080:EQX131102 FAT131080:FAT131102 FKP131080:FKP131102 FUL131080:FUL131102 GEH131080:GEH131102 GOD131080:GOD131102 GXZ131080:GXZ131102 HHV131080:HHV131102 HRR131080:HRR131102 IBN131080:IBN131102 ILJ131080:ILJ131102 IVF131080:IVF131102 JFB131080:JFB131102 JOX131080:JOX131102 JYT131080:JYT131102 KIP131080:KIP131102 KSL131080:KSL131102 LCH131080:LCH131102 LMD131080:LMD131102 LVZ131080:LVZ131102 MFV131080:MFV131102 MPR131080:MPR131102 MZN131080:MZN131102 NJJ131080:NJJ131102 NTF131080:NTF131102 ODB131080:ODB131102 OMX131080:OMX131102 OWT131080:OWT131102 PGP131080:PGP131102 PQL131080:PQL131102 QAH131080:QAH131102 QKD131080:QKD131102 QTZ131080:QTZ131102 RDV131080:RDV131102 RNR131080:RNR131102 RXN131080:RXN131102 SHJ131080:SHJ131102 SRF131080:SRF131102 TBB131080:TBB131102 TKX131080:TKX131102 TUT131080:TUT131102 UEP131080:UEP131102 UOL131080:UOL131102 UYH131080:UYH131102 VID131080:VID131102 VRZ131080:VRZ131102 WBV131080:WBV131102 WLR131080:WLR131102 WVN131080:WVN131102 F196616:F196638 JB196616:JB196638 SX196616:SX196638 ACT196616:ACT196638 AMP196616:AMP196638 AWL196616:AWL196638 BGH196616:BGH196638 BQD196616:BQD196638 BZZ196616:BZZ196638 CJV196616:CJV196638 CTR196616:CTR196638 DDN196616:DDN196638 DNJ196616:DNJ196638 DXF196616:DXF196638 EHB196616:EHB196638 EQX196616:EQX196638 FAT196616:FAT196638 FKP196616:FKP196638 FUL196616:FUL196638 GEH196616:GEH196638 GOD196616:GOD196638 GXZ196616:GXZ196638 HHV196616:HHV196638 HRR196616:HRR196638 IBN196616:IBN196638 ILJ196616:ILJ196638 IVF196616:IVF196638 JFB196616:JFB196638 JOX196616:JOX196638 JYT196616:JYT196638 KIP196616:KIP196638 KSL196616:KSL196638 LCH196616:LCH196638 LMD196616:LMD196638 LVZ196616:LVZ196638 MFV196616:MFV196638 MPR196616:MPR196638 MZN196616:MZN196638 NJJ196616:NJJ196638 NTF196616:NTF196638 ODB196616:ODB196638 OMX196616:OMX196638 OWT196616:OWT196638 PGP196616:PGP196638 PQL196616:PQL196638 QAH196616:QAH196638 QKD196616:QKD196638 QTZ196616:QTZ196638 RDV196616:RDV196638 RNR196616:RNR196638 RXN196616:RXN196638 SHJ196616:SHJ196638 SRF196616:SRF196638 TBB196616:TBB196638 TKX196616:TKX196638 TUT196616:TUT196638 UEP196616:UEP196638 UOL196616:UOL196638 UYH196616:UYH196638 VID196616:VID196638 VRZ196616:VRZ196638 WBV196616:WBV196638 WLR196616:WLR196638 WVN196616:WVN196638 F262152:F262174 JB262152:JB262174 SX262152:SX262174 ACT262152:ACT262174 AMP262152:AMP262174 AWL262152:AWL262174 BGH262152:BGH262174 BQD262152:BQD262174 BZZ262152:BZZ262174 CJV262152:CJV262174 CTR262152:CTR262174 DDN262152:DDN262174 DNJ262152:DNJ262174 DXF262152:DXF262174 EHB262152:EHB262174 EQX262152:EQX262174 FAT262152:FAT262174 FKP262152:FKP262174 FUL262152:FUL262174 GEH262152:GEH262174 GOD262152:GOD262174 GXZ262152:GXZ262174 HHV262152:HHV262174 HRR262152:HRR262174 IBN262152:IBN262174 ILJ262152:ILJ262174 IVF262152:IVF262174 JFB262152:JFB262174 JOX262152:JOX262174 JYT262152:JYT262174 KIP262152:KIP262174 KSL262152:KSL262174 LCH262152:LCH262174 LMD262152:LMD262174 LVZ262152:LVZ262174 MFV262152:MFV262174 MPR262152:MPR262174 MZN262152:MZN262174 NJJ262152:NJJ262174 NTF262152:NTF262174 ODB262152:ODB262174 OMX262152:OMX262174 OWT262152:OWT262174 PGP262152:PGP262174 PQL262152:PQL262174 QAH262152:QAH262174 QKD262152:QKD262174 QTZ262152:QTZ262174 RDV262152:RDV262174 RNR262152:RNR262174 RXN262152:RXN262174 SHJ262152:SHJ262174 SRF262152:SRF262174 TBB262152:TBB262174 TKX262152:TKX262174 TUT262152:TUT262174 UEP262152:UEP262174 UOL262152:UOL262174 UYH262152:UYH262174 VID262152:VID262174 VRZ262152:VRZ262174 WBV262152:WBV262174 WLR262152:WLR262174 WVN262152:WVN262174 F327688:F327710 JB327688:JB327710 SX327688:SX327710 ACT327688:ACT327710 AMP327688:AMP327710 AWL327688:AWL327710 BGH327688:BGH327710 BQD327688:BQD327710 BZZ327688:BZZ327710 CJV327688:CJV327710 CTR327688:CTR327710 DDN327688:DDN327710 DNJ327688:DNJ327710 DXF327688:DXF327710 EHB327688:EHB327710 EQX327688:EQX327710 FAT327688:FAT327710 FKP327688:FKP327710 FUL327688:FUL327710 GEH327688:GEH327710 GOD327688:GOD327710 GXZ327688:GXZ327710 HHV327688:HHV327710 HRR327688:HRR327710 IBN327688:IBN327710 ILJ327688:ILJ327710 IVF327688:IVF327710 JFB327688:JFB327710 JOX327688:JOX327710 JYT327688:JYT327710 KIP327688:KIP327710 KSL327688:KSL327710 LCH327688:LCH327710 LMD327688:LMD327710 LVZ327688:LVZ327710 MFV327688:MFV327710 MPR327688:MPR327710 MZN327688:MZN327710 NJJ327688:NJJ327710 NTF327688:NTF327710 ODB327688:ODB327710 OMX327688:OMX327710 OWT327688:OWT327710 PGP327688:PGP327710 PQL327688:PQL327710 QAH327688:QAH327710 QKD327688:QKD327710 QTZ327688:QTZ327710 RDV327688:RDV327710 RNR327688:RNR327710 RXN327688:RXN327710 SHJ327688:SHJ327710 SRF327688:SRF327710 TBB327688:TBB327710 TKX327688:TKX327710 TUT327688:TUT327710 UEP327688:UEP327710 UOL327688:UOL327710 UYH327688:UYH327710 VID327688:VID327710 VRZ327688:VRZ327710 WBV327688:WBV327710 WLR327688:WLR327710 WVN327688:WVN327710 F393224:F393246 JB393224:JB393246 SX393224:SX393246 ACT393224:ACT393246 AMP393224:AMP393246 AWL393224:AWL393246 BGH393224:BGH393246 BQD393224:BQD393246 BZZ393224:BZZ393246 CJV393224:CJV393246 CTR393224:CTR393246 DDN393224:DDN393246 DNJ393224:DNJ393246 DXF393224:DXF393246 EHB393224:EHB393246 EQX393224:EQX393246 FAT393224:FAT393246 FKP393224:FKP393246 FUL393224:FUL393246 GEH393224:GEH393246 GOD393224:GOD393246 GXZ393224:GXZ393246 HHV393224:HHV393246 HRR393224:HRR393246 IBN393224:IBN393246 ILJ393224:ILJ393246 IVF393224:IVF393246 JFB393224:JFB393246 JOX393224:JOX393246 JYT393224:JYT393246 KIP393224:KIP393246 KSL393224:KSL393246 LCH393224:LCH393246 LMD393224:LMD393246 LVZ393224:LVZ393246 MFV393224:MFV393246 MPR393224:MPR393246 MZN393224:MZN393246 NJJ393224:NJJ393246 NTF393224:NTF393246 ODB393224:ODB393246 OMX393224:OMX393246 OWT393224:OWT393246 PGP393224:PGP393246 PQL393224:PQL393246 QAH393224:QAH393246 QKD393224:QKD393246 QTZ393224:QTZ393246 RDV393224:RDV393246 RNR393224:RNR393246 RXN393224:RXN393246 SHJ393224:SHJ393246 SRF393224:SRF393246 TBB393224:TBB393246 TKX393224:TKX393246 TUT393224:TUT393246 UEP393224:UEP393246 UOL393224:UOL393246 UYH393224:UYH393246 VID393224:VID393246 VRZ393224:VRZ393246 WBV393224:WBV393246 WLR393224:WLR393246 WVN393224:WVN393246 F458760:F458782 JB458760:JB458782 SX458760:SX458782 ACT458760:ACT458782 AMP458760:AMP458782 AWL458760:AWL458782 BGH458760:BGH458782 BQD458760:BQD458782 BZZ458760:BZZ458782 CJV458760:CJV458782 CTR458760:CTR458782 DDN458760:DDN458782 DNJ458760:DNJ458782 DXF458760:DXF458782 EHB458760:EHB458782 EQX458760:EQX458782 FAT458760:FAT458782 FKP458760:FKP458782 FUL458760:FUL458782 GEH458760:GEH458782 GOD458760:GOD458782 GXZ458760:GXZ458782 HHV458760:HHV458782 HRR458760:HRR458782 IBN458760:IBN458782 ILJ458760:ILJ458782 IVF458760:IVF458782 JFB458760:JFB458782 JOX458760:JOX458782 JYT458760:JYT458782 KIP458760:KIP458782 KSL458760:KSL458782 LCH458760:LCH458782 LMD458760:LMD458782 LVZ458760:LVZ458782 MFV458760:MFV458782 MPR458760:MPR458782 MZN458760:MZN458782 NJJ458760:NJJ458782 NTF458760:NTF458782 ODB458760:ODB458782 OMX458760:OMX458782 OWT458760:OWT458782 PGP458760:PGP458782 PQL458760:PQL458782 QAH458760:QAH458782 QKD458760:QKD458782 QTZ458760:QTZ458782 RDV458760:RDV458782 RNR458760:RNR458782 RXN458760:RXN458782 SHJ458760:SHJ458782 SRF458760:SRF458782 TBB458760:TBB458782 TKX458760:TKX458782 TUT458760:TUT458782 UEP458760:UEP458782 UOL458760:UOL458782 UYH458760:UYH458782 VID458760:VID458782 VRZ458760:VRZ458782 WBV458760:WBV458782 WLR458760:WLR458782 WVN458760:WVN458782 F524296:F524318 JB524296:JB524318 SX524296:SX524318 ACT524296:ACT524318 AMP524296:AMP524318 AWL524296:AWL524318 BGH524296:BGH524318 BQD524296:BQD524318 BZZ524296:BZZ524318 CJV524296:CJV524318 CTR524296:CTR524318 DDN524296:DDN524318 DNJ524296:DNJ524318 DXF524296:DXF524318 EHB524296:EHB524318 EQX524296:EQX524318 FAT524296:FAT524318 FKP524296:FKP524318 FUL524296:FUL524318 GEH524296:GEH524318 GOD524296:GOD524318 GXZ524296:GXZ524318 HHV524296:HHV524318 HRR524296:HRR524318 IBN524296:IBN524318 ILJ524296:ILJ524318 IVF524296:IVF524318 JFB524296:JFB524318 JOX524296:JOX524318 JYT524296:JYT524318 KIP524296:KIP524318 KSL524296:KSL524318 LCH524296:LCH524318 LMD524296:LMD524318 LVZ524296:LVZ524318 MFV524296:MFV524318 MPR524296:MPR524318 MZN524296:MZN524318 NJJ524296:NJJ524318 NTF524296:NTF524318 ODB524296:ODB524318 OMX524296:OMX524318 OWT524296:OWT524318 PGP524296:PGP524318 PQL524296:PQL524318 QAH524296:QAH524318 QKD524296:QKD524318 QTZ524296:QTZ524318 RDV524296:RDV524318 RNR524296:RNR524318 RXN524296:RXN524318 SHJ524296:SHJ524318 SRF524296:SRF524318 TBB524296:TBB524318 TKX524296:TKX524318 TUT524296:TUT524318 UEP524296:UEP524318 UOL524296:UOL524318 UYH524296:UYH524318 VID524296:VID524318 VRZ524296:VRZ524318 WBV524296:WBV524318 WLR524296:WLR524318 WVN524296:WVN524318 F589832:F589854 JB589832:JB589854 SX589832:SX589854 ACT589832:ACT589854 AMP589832:AMP589854 AWL589832:AWL589854 BGH589832:BGH589854 BQD589832:BQD589854 BZZ589832:BZZ589854 CJV589832:CJV589854 CTR589832:CTR589854 DDN589832:DDN589854 DNJ589832:DNJ589854 DXF589832:DXF589854 EHB589832:EHB589854 EQX589832:EQX589854 FAT589832:FAT589854 FKP589832:FKP589854 FUL589832:FUL589854 GEH589832:GEH589854 GOD589832:GOD589854 GXZ589832:GXZ589854 HHV589832:HHV589854 HRR589832:HRR589854 IBN589832:IBN589854 ILJ589832:ILJ589854 IVF589832:IVF589854 JFB589832:JFB589854 JOX589832:JOX589854 JYT589832:JYT589854 KIP589832:KIP589854 KSL589832:KSL589854 LCH589832:LCH589854 LMD589832:LMD589854 LVZ589832:LVZ589854 MFV589832:MFV589854 MPR589832:MPR589854 MZN589832:MZN589854 NJJ589832:NJJ589854 NTF589832:NTF589854 ODB589832:ODB589854 OMX589832:OMX589854 OWT589832:OWT589854 PGP589832:PGP589854 PQL589832:PQL589854 QAH589832:QAH589854 QKD589832:QKD589854 QTZ589832:QTZ589854 RDV589832:RDV589854 RNR589832:RNR589854 RXN589832:RXN589854 SHJ589832:SHJ589854 SRF589832:SRF589854 TBB589832:TBB589854 TKX589832:TKX589854 TUT589832:TUT589854 UEP589832:UEP589854 UOL589832:UOL589854 UYH589832:UYH589854 VID589832:VID589854 VRZ589832:VRZ589854 WBV589832:WBV589854 WLR589832:WLR589854 WVN589832:WVN589854 F655368:F655390 JB655368:JB655390 SX655368:SX655390 ACT655368:ACT655390 AMP655368:AMP655390 AWL655368:AWL655390 BGH655368:BGH655390 BQD655368:BQD655390 BZZ655368:BZZ655390 CJV655368:CJV655390 CTR655368:CTR655390 DDN655368:DDN655390 DNJ655368:DNJ655390 DXF655368:DXF655390 EHB655368:EHB655390 EQX655368:EQX655390 FAT655368:FAT655390 FKP655368:FKP655390 FUL655368:FUL655390 GEH655368:GEH655390 GOD655368:GOD655390 GXZ655368:GXZ655390 HHV655368:HHV655390 HRR655368:HRR655390 IBN655368:IBN655390 ILJ655368:ILJ655390 IVF655368:IVF655390 JFB655368:JFB655390 JOX655368:JOX655390 JYT655368:JYT655390 KIP655368:KIP655390 KSL655368:KSL655390 LCH655368:LCH655390 LMD655368:LMD655390 LVZ655368:LVZ655390 MFV655368:MFV655390 MPR655368:MPR655390 MZN655368:MZN655390 NJJ655368:NJJ655390 NTF655368:NTF655390 ODB655368:ODB655390 OMX655368:OMX655390 OWT655368:OWT655390 PGP655368:PGP655390 PQL655368:PQL655390 QAH655368:QAH655390 QKD655368:QKD655390 QTZ655368:QTZ655390 RDV655368:RDV655390 RNR655368:RNR655390 RXN655368:RXN655390 SHJ655368:SHJ655390 SRF655368:SRF655390 TBB655368:TBB655390 TKX655368:TKX655390 TUT655368:TUT655390 UEP655368:UEP655390 UOL655368:UOL655390 UYH655368:UYH655390 VID655368:VID655390 VRZ655368:VRZ655390 WBV655368:WBV655390 WLR655368:WLR655390 WVN655368:WVN655390 F720904:F720926 JB720904:JB720926 SX720904:SX720926 ACT720904:ACT720926 AMP720904:AMP720926 AWL720904:AWL720926 BGH720904:BGH720926 BQD720904:BQD720926 BZZ720904:BZZ720926 CJV720904:CJV720926 CTR720904:CTR720926 DDN720904:DDN720926 DNJ720904:DNJ720926 DXF720904:DXF720926 EHB720904:EHB720926 EQX720904:EQX720926 FAT720904:FAT720926 FKP720904:FKP720926 FUL720904:FUL720926 GEH720904:GEH720926 GOD720904:GOD720926 GXZ720904:GXZ720926 HHV720904:HHV720926 HRR720904:HRR720926 IBN720904:IBN720926 ILJ720904:ILJ720926 IVF720904:IVF720926 JFB720904:JFB720926 JOX720904:JOX720926 JYT720904:JYT720926 KIP720904:KIP720926 KSL720904:KSL720926 LCH720904:LCH720926 LMD720904:LMD720926 LVZ720904:LVZ720926 MFV720904:MFV720926 MPR720904:MPR720926 MZN720904:MZN720926 NJJ720904:NJJ720926 NTF720904:NTF720926 ODB720904:ODB720926 OMX720904:OMX720926 OWT720904:OWT720926 PGP720904:PGP720926 PQL720904:PQL720926 QAH720904:QAH720926 QKD720904:QKD720926 QTZ720904:QTZ720926 RDV720904:RDV720926 RNR720904:RNR720926 RXN720904:RXN720926 SHJ720904:SHJ720926 SRF720904:SRF720926 TBB720904:TBB720926 TKX720904:TKX720926 TUT720904:TUT720926 UEP720904:UEP720926 UOL720904:UOL720926 UYH720904:UYH720926 VID720904:VID720926 VRZ720904:VRZ720926 WBV720904:WBV720926 WLR720904:WLR720926 WVN720904:WVN720926 F786440:F786462 JB786440:JB786462 SX786440:SX786462 ACT786440:ACT786462 AMP786440:AMP786462 AWL786440:AWL786462 BGH786440:BGH786462 BQD786440:BQD786462 BZZ786440:BZZ786462 CJV786440:CJV786462 CTR786440:CTR786462 DDN786440:DDN786462 DNJ786440:DNJ786462 DXF786440:DXF786462 EHB786440:EHB786462 EQX786440:EQX786462 FAT786440:FAT786462 FKP786440:FKP786462 FUL786440:FUL786462 GEH786440:GEH786462 GOD786440:GOD786462 GXZ786440:GXZ786462 HHV786440:HHV786462 HRR786440:HRR786462 IBN786440:IBN786462 ILJ786440:ILJ786462 IVF786440:IVF786462 JFB786440:JFB786462 JOX786440:JOX786462 JYT786440:JYT786462 KIP786440:KIP786462 KSL786440:KSL786462 LCH786440:LCH786462 LMD786440:LMD786462 LVZ786440:LVZ786462 MFV786440:MFV786462 MPR786440:MPR786462 MZN786440:MZN786462 NJJ786440:NJJ786462 NTF786440:NTF786462 ODB786440:ODB786462 OMX786440:OMX786462 OWT786440:OWT786462 PGP786440:PGP786462 PQL786440:PQL786462 QAH786440:QAH786462 QKD786440:QKD786462 QTZ786440:QTZ786462 RDV786440:RDV786462 RNR786440:RNR786462 RXN786440:RXN786462 SHJ786440:SHJ786462 SRF786440:SRF786462 TBB786440:TBB786462 TKX786440:TKX786462 TUT786440:TUT786462 UEP786440:UEP786462 UOL786440:UOL786462 UYH786440:UYH786462 VID786440:VID786462 VRZ786440:VRZ786462 WBV786440:WBV786462 WLR786440:WLR786462 WVN786440:WVN786462 F851976:F851998 JB851976:JB851998 SX851976:SX851998 ACT851976:ACT851998 AMP851976:AMP851998 AWL851976:AWL851998 BGH851976:BGH851998 BQD851976:BQD851998 BZZ851976:BZZ851998 CJV851976:CJV851998 CTR851976:CTR851998 DDN851976:DDN851998 DNJ851976:DNJ851998 DXF851976:DXF851998 EHB851976:EHB851998 EQX851976:EQX851998 FAT851976:FAT851998 FKP851976:FKP851998 FUL851976:FUL851998 GEH851976:GEH851998 GOD851976:GOD851998 GXZ851976:GXZ851998 HHV851976:HHV851998 HRR851976:HRR851998 IBN851976:IBN851998 ILJ851976:ILJ851998 IVF851976:IVF851998 JFB851976:JFB851998 JOX851976:JOX851998 JYT851976:JYT851998 KIP851976:KIP851998 KSL851976:KSL851998 LCH851976:LCH851998 LMD851976:LMD851998 LVZ851976:LVZ851998 MFV851976:MFV851998 MPR851976:MPR851998 MZN851976:MZN851998 NJJ851976:NJJ851998 NTF851976:NTF851998 ODB851976:ODB851998 OMX851976:OMX851998 OWT851976:OWT851998 PGP851976:PGP851998 PQL851976:PQL851998 QAH851976:QAH851998 QKD851976:QKD851998 QTZ851976:QTZ851998 RDV851976:RDV851998 RNR851976:RNR851998 RXN851976:RXN851998 SHJ851976:SHJ851998 SRF851976:SRF851998 TBB851976:TBB851998 TKX851976:TKX851998 TUT851976:TUT851998 UEP851976:UEP851998 UOL851976:UOL851998 UYH851976:UYH851998 VID851976:VID851998 VRZ851976:VRZ851998 WBV851976:WBV851998 WLR851976:WLR851998 WVN851976:WVN851998 F917512:F917534 JB917512:JB917534 SX917512:SX917534 ACT917512:ACT917534 AMP917512:AMP917534 AWL917512:AWL917534 BGH917512:BGH917534 BQD917512:BQD917534 BZZ917512:BZZ917534 CJV917512:CJV917534 CTR917512:CTR917534 DDN917512:DDN917534 DNJ917512:DNJ917534 DXF917512:DXF917534 EHB917512:EHB917534 EQX917512:EQX917534 FAT917512:FAT917534 FKP917512:FKP917534 FUL917512:FUL917534 GEH917512:GEH917534 GOD917512:GOD917534 GXZ917512:GXZ917534 HHV917512:HHV917534 HRR917512:HRR917534 IBN917512:IBN917534 ILJ917512:ILJ917534 IVF917512:IVF917534 JFB917512:JFB917534 JOX917512:JOX917534 JYT917512:JYT917534 KIP917512:KIP917534 KSL917512:KSL917534 LCH917512:LCH917534 LMD917512:LMD917534 LVZ917512:LVZ917534 MFV917512:MFV917534 MPR917512:MPR917534 MZN917512:MZN917534 NJJ917512:NJJ917534 NTF917512:NTF917534 ODB917512:ODB917534 OMX917512:OMX917534 OWT917512:OWT917534 PGP917512:PGP917534 PQL917512:PQL917534 QAH917512:QAH917534 QKD917512:QKD917534 QTZ917512:QTZ917534 RDV917512:RDV917534 RNR917512:RNR917534 RXN917512:RXN917534 SHJ917512:SHJ917534 SRF917512:SRF917534 TBB917512:TBB917534 TKX917512:TKX917534 TUT917512:TUT917534 UEP917512:UEP917534 UOL917512:UOL917534 UYH917512:UYH917534 VID917512:VID917534 VRZ917512:VRZ917534 WBV917512:WBV917534 WLR917512:WLR917534 WVN917512:WVN917534 F983048:F983070 JB983048:JB983070 SX983048:SX983070 ACT983048:ACT983070 AMP983048:AMP983070 AWL983048:AWL983070 BGH983048:BGH983070 BQD983048:BQD983070 BZZ983048:BZZ983070 CJV983048:CJV983070 CTR983048:CTR983070 DDN983048:DDN983070 DNJ983048:DNJ983070 DXF983048:DXF983070 EHB983048:EHB983070 EQX983048:EQX983070 FAT983048:FAT983070 FKP983048:FKP983070 FUL983048:FUL983070 GEH983048:GEH983070 GOD983048:GOD983070 GXZ983048:GXZ983070 HHV983048:HHV983070 HRR983048:HRR983070 IBN983048:IBN983070 ILJ983048:ILJ983070 IVF983048:IVF983070 JFB983048:JFB983070 JOX983048:JOX983070 JYT983048:JYT983070 KIP983048:KIP983070 KSL983048:KSL983070 LCH983048:LCH983070 LMD983048:LMD983070 LVZ983048:LVZ983070 MFV983048:MFV983070 MPR983048:MPR983070 MZN983048:MZN983070 NJJ983048:NJJ983070 NTF983048:NTF983070 ODB983048:ODB983070 OMX983048:OMX983070 OWT983048:OWT983070 PGP983048:PGP983070 PQL983048:PQL983070 QAH983048:QAH983070 QKD983048:QKD983070 QTZ983048:QTZ983070 RDV983048:RDV983070 RNR983048:RNR983070 RXN983048:RXN983070 SHJ983048:SHJ983070 SRF983048:SRF983070 TBB983048:TBB983070 TKX983048:TKX983070 TUT983048:TUT983070 UEP983048:UEP983070 UOL983048:UOL983070 UYH983048:UYH983070 VID983048:VID983070 VRZ983048:VRZ983070 WBV983048:WBV983070 WLR983048:WLR983070 WVN983048:WVN983070" xr:uid="{82F3DEC8-0854-43FF-B83A-E6245AD32C71}">
      <formula1>$A$30:$A$34</formula1>
    </dataValidation>
  </dataValidations>
  <pageMargins left="0.75" right="0.75" top="1" bottom="1"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BN1000"/>
  <sheetViews>
    <sheetView showGridLines="0" workbookViewId="0"/>
  </sheetViews>
  <sheetFormatPr defaultColWidth="12.5703125" defaultRowHeight="15" customHeight="1" x14ac:dyDescent="0.2"/>
  <cols>
    <col min="1" max="3" width="2.7109375" customWidth="1"/>
    <col min="4" max="4" width="55.85546875" customWidth="1"/>
    <col min="5" max="5" width="30.7109375" customWidth="1"/>
    <col min="6" max="6" width="10.7109375" customWidth="1"/>
    <col min="7" max="8" width="10.42578125" customWidth="1"/>
    <col min="9" max="9" width="2.7109375" customWidth="1"/>
    <col min="10" max="10" width="6.140625" hidden="1" customWidth="1"/>
    <col min="11" max="66" width="2.5703125" customWidth="1"/>
  </cols>
  <sheetData>
    <row r="1" spans="1:66" x14ac:dyDescent="0.25">
      <c r="A1" s="102"/>
      <c r="B1" s="102"/>
      <c r="C1" s="102"/>
      <c r="G1" s="13"/>
    </row>
    <row r="2" spans="1:66" x14ac:dyDescent="0.25">
      <c r="A2" s="102"/>
      <c r="B2" s="102"/>
      <c r="C2" s="102"/>
      <c r="G2" s="13"/>
    </row>
    <row r="3" spans="1:66" ht="25.5" customHeight="1" x14ac:dyDescent="0.35">
      <c r="A3" s="102"/>
      <c r="B3" s="102"/>
      <c r="C3" s="102"/>
      <c r="E3" s="103" t="s">
        <v>172</v>
      </c>
      <c r="F3" s="104"/>
      <c r="G3" s="105"/>
      <c r="H3" s="106"/>
    </row>
    <row r="4" spans="1:66" x14ac:dyDescent="0.25">
      <c r="A4" s="102"/>
      <c r="B4" s="102"/>
      <c r="C4" s="102"/>
      <c r="G4" s="13"/>
    </row>
    <row r="5" spans="1:66" ht="34.5" customHeight="1" x14ac:dyDescent="0.25">
      <c r="A5" s="102" t="s">
        <v>173</v>
      </c>
      <c r="B5" s="102"/>
      <c r="C5" s="102"/>
      <c r="D5" s="107" t="s">
        <v>174</v>
      </c>
      <c r="E5" s="194" t="s">
        <v>175</v>
      </c>
      <c r="F5" s="195"/>
      <c r="G5" s="196">
        <v>45160</v>
      </c>
      <c r="H5" s="197"/>
    </row>
    <row r="6" spans="1:66" ht="30" customHeight="1" x14ac:dyDescent="0.25">
      <c r="A6" s="108" t="s">
        <v>176</v>
      </c>
      <c r="B6" s="108"/>
      <c r="C6" s="108"/>
      <c r="E6" s="194" t="s">
        <v>177</v>
      </c>
      <c r="F6" s="195"/>
      <c r="G6" s="109">
        <v>1</v>
      </c>
      <c r="K6" s="191">
        <f>K7</f>
        <v>45159</v>
      </c>
      <c r="L6" s="192"/>
      <c r="M6" s="192"/>
      <c r="N6" s="192"/>
      <c r="O6" s="192"/>
      <c r="P6" s="192"/>
      <c r="Q6" s="193"/>
      <c r="R6" s="191">
        <f>R7</f>
        <v>45166</v>
      </c>
      <c r="S6" s="192"/>
      <c r="T6" s="192"/>
      <c r="U6" s="192"/>
      <c r="V6" s="192"/>
      <c r="W6" s="192"/>
      <c r="X6" s="193"/>
      <c r="Y6" s="191">
        <f>Y7</f>
        <v>45173</v>
      </c>
      <c r="Z6" s="192"/>
      <c r="AA6" s="192"/>
      <c r="AB6" s="192"/>
      <c r="AC6" s="192"/>
      <c r="AD6" s="192"/>
      <c r="AE6" s="193"/>
      <c r="AF6" s="191">
        <f>AF7</f>
        <v>45180</v>
      </c>
      <c r="AG6" s="192"/>
      <c r="AH6" s="192"/>
      <c r="AI6" s="192"/>
      <c r="AJ6" s="192"/>
      <c r="AK6" s="192"/>
      <c r="AL6" s="193"/>
      <c r="AM6" s="191">
        <f>AM7</f>
        <v>45187</v>
      </c>
      <c r="AN6" s="192"/>
      <c r="AO6" s="192"/>
      <c r="AP6" s="192"/>
      <c r="AQ6" s="192"/>
      <c r="AR6" s="192"/>
      <c r="AS6" s="193"/>
      <c r="AT6" s="191">
        <f>AT7</f>
        <v>45194</v>
      </c>
      <c r="AU6" s="192"/>
      <c r="AV6" s="192"/>
      <c r="AW6" s="192"/>
      <c r="AX6" s="192"/>
      <c r="AY6" s="192"/>
      <c r="AZ6" s="193"/>
      <c r="BA6" s="191">
        <f>BA7</f>
        <v>45201</v>
      </c>
      <c r="BB6" s="192"/>
      <c r="BC6" s="192"/>
      <c r="BD6" s="192"/>
      <c r="BE6" s="192"/>
      <c r="BF6" s="192"/>
      <c r="BG6" s="193"/>
      <c r="BH6" s="191">
        <f>BH7</f>
        <v>45208</v>
      </c>
      <c r="BI6" s="192"/>
      <c r="BJ6" s="192"/>
      <c r="BK6" s="192"/>
      <c r="BL6" s="192"/>
      <c r="BM6" s="192"/>
      <c r="BN6" s="193"/>
    </row>
    <row r="7" spans="1:66" ht="15" customHeight="1" x14ac:dyDescent="0.25">
      <c r="A7" s="108" t="s">
        <v>178</v>
      </c>
      <c r="B7" s="108"/>
      <c r="C7" s="108"/>
      <c r="D7" s="110"/>
      <c r="E7" s="110"/>
      <c r="F7" s="110"/>
      <c r="G7" s="110"/>
      <c r="H7" s="110"/>
      <c r="I7" s="110"/>
      <c r="K7" s="111">
        <f>Início_do_projeto-WEEKDAY(Início_do_projeto,1)+2+7*(Semana_de_exibição-1)</f>
        <v>45159</v>
      </c>
      <c r="L7" s="112">
        <f t="shared" ref="L7:BN7" si="0">K7+1</f>
        <v>45160</v>
      </c>
      <c r="M7" s="112">
        <f t="shared" si="0"/>
        <v>45161</v>
      </c>
      <c r="N7" s="112">
        <f t="shared" si="0"/>
        <v>45162</v>
      </c>
      <c r="O7" s="112">
        <f t="shared" si="0"/>
        <v>45163</v>
      </c>
      <c r="P7" s="112">
        <f t="shared" si="0"/>
        <v>45164</v>
      </c>
      <c r="Q7" s="113">
        <f t="shared" si="0"/>
        <v>45165</v>
      </c>
      <c r="R7" s="111">
        <f t="shared" si="0"/>
        <v>45166</v>
      </c>
      <c r="S7" s="112">
        <f t="shared" si="0"/>
        <v>45167</v>
      </c>
      <c r="T7" s="112">
        <f t="shared" si="0"/>
        <v>45168</v>
      </c>
      <c r="U7" s="112">
        <f t="shared" si="0"/>
        <v>45169</v>
      </c>
      <c r="V7" s="112">
        <f t="shared" si="0"/>
        <v>45170</v>
      </c>
      <c r="W7" s="112">
        <f t="shared" si="0"/>
        <v>45171</v>
      </c>
      <c r="X7" s="113">
        <f t="shared" si="0"/>
        <v>45172</v>
      </c>
      <c r="Y7" s="111">
        <f t="shared" si="0"/>
        <v>45173</v>
      </c>
      <c r="Z7" s="112">
        <f t="shared" si="0"/>
        <v>45174</v>
      </c>
      <c r="AA7" s="112">
        <f t="shared" si="0"/>
        <v>45175</v>
      </c>
      <c r="AB7" s="112">
        <f t="shared" si="0"/>
        <v>45176</v>
      </c>
      <c r="AC7" s="112">
        <f t="shared" si="0"/>
        <v>45177</v>
      </c>
      <c r="AD7" s="112">
        <f t="shared" si="0"/>
        <v>45178</v>
      </c>
      <c r="AE7" s="113">
        <f t="shared" si="0"/>
        <v>45179</v>
      </c>
      <c r="AF7" s="111">
        <f t="shared" si="0"/>
        <v>45180</v>
      </c>
      <c r="AG7" s="112">
        <f t="shared" si="0"/>
        <v>45181</v>
      </c>
      <c r="AH7" s="112">
        <f t="shared" si="0"/>
        <v>45182</v>
      </c>
      <c r="AI7" s="112">
        <f t="shared" si="0"/>
        <v>45183</v>
      </c>
      <c r="AJ7" s="112">
        <f t="shared" si="0"/>
        <v>45184</v>
      </c>
      <c r="AK7" s="112">
        <f t="shared" si="0"/>
        <v>45185</v>
      </c>
      <c r="AL7" s="113">
        <f t="shared" si="0"/>
        <v>45186</v>
      </c>
      <c r="AM7" s="111">
        <f t="shared" si="0"/>
        <v>45187</v>
      </c>
      <c r="AN7" s="112">
        <f t="shared" si="0"/>
        <v>45188</v>
      </c>
      <c r="AO7" s="112">
        <f t="shared" si="0"/>
        <v>45189</v>
      </c>
      <c r="AP7" s="112">
        <f t="shared" si="0"/>
        <v>45190</v>
      </c>
      <c r="AQ7" s="112">
        <f t="shared" si="0"/>
        <v>45191</v>
      </c>
      <c r="AR7" s="112">
        <f t="shared" si="0"/>
        <v>45192</v>
      </c>
      <c r="AS7" s="113">
        <f t="shared" si="0"/>
        <v>45193</v>
      </c>
      <c r="AT7" s="111">
        <f t="shared" si="0"/>
        <v>45194</v>
      </c>
      <c r="AU7" s="112">
        <f t="shared" si="0"/>
        <v>45195</v>
      </c>
      <c r="AV7" s="112">
        <f t="shared" si="0"/>
        <v>45196</v>
      </c>
      <c r="AW7" s="112">
        <f t="shared" si="0"/>
        <v>45197</v>
      </c>
      <c r="AX7" s="112">
        <f t="shared" si="0"/>
        <v>45198</v>
      </c>
      <c r="AY7" s="112">
        <f t="shared" si="0"/>
        <v>45199</v>
      </c>
      <c r="AZ7" s="113">
        <f t="shared" si="0"/>
        <v>45200</v>
      </c>
      <c r="BA7" s="111">
        <f t="shared" si="0"/>
        <v>45201</v>
      </c>
      <c r="BB7" s="112">
        <f t="shared" si="0"/>
        <v>45202</v>
      </c>
      <c r="BC7" s="112">
        <f t="shared" si="0"/>
        <v>45203</v>
      </c>
      <c r="BD7" s="112">
        <f t="shared" si="0"/>
        <v>45204</v>
      </c>
      <c r="BE7" s="112">
        <f t="shared" si="0"/>
        <v>45205</v>
      </c>
      <c r="BF7" s="112">
        <f t="shared" si="0"/>
        <v>45206</v>
      </c>
      <c r="BG7" s="113">
        <f t="shared" si="0"/>
        <v>45207</v>
      </c>
      <c r="BH7" s="111">
        <f t="shared" si="0"/>
        <v>45208</v>
      </c>
      <c r="BI7" s="112">
        <f t="shared" si="0"/>
        <v>45209</v>
      </c>
      <c r="BJ7" s="112">
        <f t="shared" si="0"/>
        <v>45210</v>
      </c>
      <c r="BK7" s="112">
        <f t="shared" si="0"/>
        <v>45211</v>
      </c>
      <c r="BL7" s="112">
        <f t="shared" si="0"/>
        <v>45212</v>
      </c>
      <c r="BM7" s="112">
        <f t="shared" si="0"/>
        <v>45213</v>
      </c>
      <c r="BN7" s="113">
        <f t="shared" si="0"/>
        <v>45214</v>
      </c>
    </row>
    <row r="8" spans="1:66" ht="30" customHeight="1" x14ac:dyDescent="0.25">
      <c r="A8" s="108" t="s">
        <v>179</v>
      </c>
      <c r="B8" s="108"/>
      <c r="C8" s="108"/>
      <c r="D8" s="114" t="s">
        <v>180</v>
      </c>
      <c r="E8" s="115" t="s">
        <v>181</v>
      </c>
      <c r="F8" s="115" t="s">
        <v>182</v>
      </c>
      <c r="G8" s="115" t="s">
        <v>183</v>
      </c>
      <c r="H8" s="115" t="s">
        <v>184</v>
      </c>
      <c r="I8" s="115"/>
      <c r="J8" s="115" t="s">
        <v>185</v>
      </c>
      <c r="K8" s="116" t="str">
        <f t="shared" ref="K8:BN8" si="1">LEFT(TEXT(K7,"ddd"),1)</f>
        <v>s</v>
      </c>
      <c r="L8" s="116" t="str">
        <f t="shared" si="1"/>
        <v>t</v>
      </c>
      <c r="M8" s="116" t="str">
        <f t="shared" si="1"/>
        <v>q</v>
      </c>
      <c r="N8" s="116" t="str">
        <f t="shared" si="1"/>
        <v>q</v>
      </c>
      <c r="O8" s="116" t="str">
        <f t="shared" si="1"/>
        <v>s</v>
      </c>
      <c r="P8" s="116" t="str">
        <f t="shared" si="1"/>
        <v>s</v>
      </c>
      <c r="Q8" s="116" t="str">
        <f t="shared" si="1"/>
        <v>d</v>
      </c>
      <c r="R8" s="116" t="str">
        <f t="shared" si="1"/>
        <v>s</v>
      </c>
      <c r="S8" s="116" t="str">
        <f t="shared" si="1"/>
        <v>t</v>
      </c>
      <c r="T8" s="116" t="str">
        <f t="shared" si="1"/>
        <v>q</v>
      </c>
      <c r="U8" s="116" t="str">
        <f t="shared" si="1"/>
        <v>q</v>
      </c>
      <c r="V8" s="116" t="str">
        <f t="shared" si="1"/>
        <v>s</v>
      </c>
      <c r="W8" s="116" t="str">
        <f t="shared" si="1"/>
        <v>s</v>
      </c>
      <c r="X8" s="116" t="str">
        <f t="shared" si="1"/>
        <v>d</v>
      </c>
      <c r="Y8" s="116" t="str">
        <f t="shared" si="1"/>
        <v>s</v>
      </c>
      <c r="Z8" s="116" t="str">
        <f t="shared" si="1"/>
        <v>t</v>
      </c>
      <c r="AA8" s="116" t="str">
        <f t="shared" si="1"/>
        <v>q</v>
      </c>
      <c r="AB8" s="116" t="str">
        <f t="shared" si="1"/>
        <v>q</v>
      </c>
      <c r="AC8" s="116" t="str">
        <f t="shared" si="1"/>
        <v>s</v>
      </c>
      <c r="AD8" s="116" t="str">
        <f t="shared" si="1"/>
        <v>s</v>
      </c>
      <c r="AE8" s="116" t="str">
        <f t="shared" si="1"/>
        <v>d</v>
      </c>
      <c r="AF8" s="116" t="str">
        <f t="shared" si="1"/>
        <v>s</v>
      </c>
      <c r="AG8" s="116" t="str">
        <f t="shared" si="1"/>
        <v>t</v>
      </c>
      <c r="AH8" s="116" t="str">
        <f t="shared" si="1"/>
        <v>q</v>
      </c>
      <c r="AI8" s="116" t="str">
        <f t="shared" si="1"/>
        <v>q</v>
      </c>
      <c r="AJ8" s="116" t="str">
        <f t="shared" si="1"/>
        <v>s</v>
      </c>
      <c r="AK8" s="116" t="str">
        <f t="shared" si="1"/>
        <v>s</v>
      </c>
      <c r="AL8" s="116" t="str">
        <f t="shared" si="1"/>
        <v>d</v>
      </c>
      <c r="AM8" s="116" t="str">
        <f t="shared" si="1"/>
        <v>s</v>
      </c>
      <c r="AN8" s="116" t="str">
        <f t="shared" si="1"/>
        <v>t</v>
      </c>
      <c r="AO8" s="116" t="str">
        <f t="shared" si="1"/>
        <v>q</v>
      </c>
      <c r="AP8" s="116" t="str">
        <f t="shared" si="1"/>
        <v>q</v>
      </c>
      <c r="AQ8" s="116" t="str">
        <f t="shared" si="1"/>
        <v>s</v>
      </c>
      <c r="AR8" s="116" t="str">
        <f t="shared" si="1"/>
        <v>s</v>
      </c>
      <c r="AS8" s="116" t="str">
        <f t="shared" si="1"/>
        <v>d</v>
      </c>
      <c r="AT8" s="116" t="str">
        <f t="shared" si="1"/>
        <v>s</v>
      </c>
      <c r="AU8" s="116" t="str">
        <f t="shared" si="1"/>
        <v>t</v>
      </c>
      <c r="AV8" s="116" t="str">
        <f t="shared" si="1"/>
        <v>q</v>
      </c>
      <c r="AW8" s="116" t="str">
        <f t="shared" si="1"/>
        <v>q</v>
      </c>
      <c r="AX8" s="116" t="str">
        <f t="shared" si="1"/>
        <v>s</v>
      </c>
      <c r="AY8" s="116" t="str">
        <f t="shared" si="1"/>
        <v>s</v>
      </c>
      <c r="AZ8" s="116" t="str">
        <f t="shared" si="1"/>
        <v>d</v>
      </c>
      <c r="BA8" s="116" t="str">
        <f t="shared" si="1"/>
        <v>s</v>
      </c>
      <c r="BB8" s="116" t="str">
        <f t="shared" si="1"/>
        <v>t</v>
      </c>
      <c r="BC8" s="116" t="str">
        <f t="shared" si="1"/>
        <v>q</v>
      </c>
      <c r="BD8" s="116" t="str">
        <f t="shared" si="1"/>
        <v>q</v>
      </c>
      <c r="BE8" s="116" t="str">
        <f t="shared" si="1"/>
        <v>s</v>
      </c>
      <c r="BF8" s="116" t="str">
        <f t="shared" si="1"/>
        <v>s</v>
      </c>
      <c r="BG8" s="116" t="str">
        <f t="shared" si="1"/>
        <v>d</v>
      </c>
      <c r="BH8" s="116" t="str">
        <f t="shared" si="1"/>
        <v>s</v>
      </c>
      <c r="BI8" s="116" t="str">
        <f t="shared" si="1"/>
        <v>t</v>
      </c>
      <c r="BJ8" s="116" t="str">
        <f t="shared" si="1"/>
        <v>q</v>
      </c>
      <c r="BK8" s="116" t="str">
        <f t="shared" si="1"/>
        <v>q</v>
      </c>
      <c r="BL8" s="116" t="str">
        <f t="shared" si="1"/>
        <v>s</v>
      </c>
      <c r="BM8" s="116" t="str">
        <f t="shared" si="1"/>
        <v>s</v>
      </c>
      <c r="BN8" s="116" t="str">
        <f t="shared" si="1"/>
        <v>d</v>
      </c>
    </row>
    <row r="9" spans="1:66" ht="30" hidden="1" customHeight="1" x14ac:dyDescent="0.25">
      <c r="A9" s="102" t="s">
        <v>186</v>
      </c>
      <c r="B9" s="102"/>
      <c r="C9" s="102"/>
      <c r="E9" s="117"/>
      <c r="J9" s="118" t="e">
        <f t="shared" ref="J9:J35" si="2">IF(OR(ISBLANK(início_da_tarefa),ISBLANK(término_da_tarefa)),"",término_da_tarefa-início_da_tarefa+1)</f>
        <v>#NAME?</v>
      </c>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row>
    <row r="10" spans="1:66" ht="30" customHeight="1" x14ac:dyDescent="0.25">
      <c r="A10" s="108" t="s">
        <v>187</v>
      </c>
      <c r="B10" s="108"/>
      <c r="C10" s="108"/>
      <c r="D10" s="120" t="s">
        <v>14</v>
      </c>
      <c r="E10" s="121"/>
      <c r="F10" s="122"/>
      <c r="G10" s="123"/>
      <c r="H10" s="124"/>
      <c r="I10" s="125"/>
      <c r="J10" s="125" t="e">
        <f t="shared" si="2"/>
        <v>#NAME?</v>
      </c>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row>
    <row r="11" spans="1:66" ht="30" customHeight="1" x14ac:dyDescent="0.25">
      <c r="A11" s="108" t="s">
        <v>188</v>
      </c>
      <c r="B11" s="108"/>
      <c r="C11" s="108"/>
      <c r="D11" s="126" t="s">
        <v>189</v>
      </c>
      <c r="E11" s="127"/>
      <c r="F11" s="128"/>
      <c r="G11" s="129">
        <f>Início_do_projeto</f>
        <v>45160</v>
      </c>
      <c r="H11" s="129">
        <f>G11+3</f>
        <v>45163</v>
      </c>
      <c r="I11" s="125"/>
      <c r="J11" s="125" t="e">
        <f t="shared" si="2"/>
        <v>#NAME?</v>
      </c>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row>
    <row r="12" spans="1:66" ht="30" customHeight="1" x14ac:dyDescent="0.25">
      <c r="A12" s="108" t="s">
        <v>190</v>
      </c>
      <c r="B12" s="108"/>
      <c r="C12" s="108"/>
      <c r="D12" s="126" t="s">
        <v>191</v>
      </c>
      <c r="E12" s="127"/>
      <c r="F12" s="128"/>
      <c r="G12" s="129"/>
      <c r="H12" s="129"/>
      <c r="I12" s="125"/>
      <c r="J12" s="125" t="e">
        <f t="shared" si="2"/>
        <v>#NAME?</v>
      </c>
      <c r="K12" s="119"/>
      <c r="L12" s="119"/>
      <c r="M12" s="119"/>
      <c r="N12" s="119"/>
      <c r="O12" s="119"/>
      <c r="P12" s="119"/>
      <c r="Q12" s="119"/>
      <c r="R12" s="119"/>
      <c r="S12" s="119"/>
      <c r="T12" s="119"/>
      <c r="U12" s="119"/>
      <c r="V12" s="119"/>
      <c r="W12" s="130"/>
      <c r="X12" s="130"/>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19"/>
    </row>
    <row r="13" spans="1:66" ht="30" customHeight="1" x14ac:dyDescent="0.25">
      <c r="A13" s="102"/>
      <c r="B13" s="102"/>
      <c r="C13" s="102"/>
      <c r="D13" s="126" t="s">
        <v>192</v>
      </c>
      <c r="E13" s="127"/>
      <c r="F13" s="128"/>
      <c r="G13" s="129"/>
      <c r="H13" s="129"/>
      <c r="I13" s="125"/>
      <c r="J13" s="125" t="e">
        <f t="shared" si="2"/>
        <v>#NAME?</v>
      </c>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row>
    <row r="14" spans="1:66" ht="30" customHeight="1" x14ac:dyDescent="0.25">
      <c r="A14" s="102"/>
      <c r="B14" s="102"/>
      <c r="C14" s="102"/>
      <c r="D14" s="126" t="s">
        <v>193</v>
      </c>
      <c r="E14" s="127"/>
      <c r="F14" s="128"/>
      <c r="G14" s="129"/>
      <c r="H14" s="129"/>
      <c r="I14" s="125"/>
      <c r="J14" s="125" t="e">
        <f t="shared" si="2"/>
        <v>#NAME?</v>
      </c>
      <c r="K14" s="119"/>
      <c r="L14" s="119"/>
      <c r="M14" s="119"/>
      <c r="N14" s="119"/>
      <c r="O14" s="119"/>
      <c r="P14" s="119"/>
      <c r="Q14" s="119"/>
      <c r="R14" s="119"/>
      <c r="S14" s="119"/>
      <c r="T14" s="119"/>
      <c r="U14" s="119"/>
      <c r="V14" s="119"/>
      <c r="W14" s="119"/>
      <c r="X14" s="119"/>
      <c r="Y14" s="119"/>
      <c r="Z14" s="119"/>
      <c r="AA14" s="130"/>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19"/>
      <c r="BB14" s="119"/>
      <c r="BC14" s="119"/>
      <c r="BD14" s="119"/>
      <c r="BE14" s="119"/>
      <c r="BF14" s="119"/>
      <c r="BG14" s="119"/>
      <c r="BH14" s="119"/>
      <c r="BI14" s="119"/>
      <c r="BJ14" s="119"/>
      <c r="BK14" s="119"/>
      <c r="BL14" s="119"/>
      <c r="BM14" s="119"/>
      <c r="BN14" s="119"/>
    </row>
    <row r="15" spans="1:66" ht="30" customHeight="1" x14ac:dyDescent="0.25">
      <c r="A15" s="102"/>
      <c r="B15" s="102"/>
      <c r="C15" s="102"/>
      <c r="D15" s="126" t="s">
        <v>194</v>
      </c>
      <c r="E15" s="127"/>
      <c r="F15" s="128"/>
      <c r="G15" s="129"/>
      <c r="H15" s="129"/>
      <c r="I15" s="125"/>
      <c r="J15" s="125" t="e">
        <f t="shared" si="2"/>
        <v>#NAME?</v>
      </c>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row>
    <row r="16" spans="1:66" ht="30" customHeight="1" x14ac:dyDescent="0.25">
      <c r="A16" s="108" t="s">
        <v>195</v>
      </c>
      <c r="B16" s="108"/>
      <c r="C16" s="108"/>
      <c r="D16" s="131" t="s">
        <v>196</v>
      </c>
      <c r="E16" s="132"/>
      <c r="F16" s="133"/>
      <c r="G16" s="134"/>
      <c r="H16" s="135"/>
      <c r="I16" s="125"/>
      <c r="J16" s="125" t="e">
        <f t="shared" si="2"/>
        <v>#NAME?</v>
      </c>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row>
    <row r="17" spans="1:66" ht="30" customHeight="1" x14ac:dyDescent="0.25">
      <c r="A17" s="108"/>
      <c r="B17" s="108"/>
      <c r="C17" s="108"/>
      <c r="D17" s="136" t="s">
        <v>197</v>
      </c>
      <c r="E17" s="137"/>
      <c r="F17" s="138"/>
      <c r="G17" s="139"/>
      <c r="H17" s="139"/>
      <c r="I17" s="125"/>
      <c r="J17" s="125" t="e">
        <f t="shared" si="2"/>
        <v>#NAME?</v>
      </c>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row>
    <row r="18" spans="1:66" ht="30" customHeight="1" x14ac:dyDescent="0.25">
      <c r="A18" s="102"/>
      <c r="B18" s="102"/>
      <c r="C18" s="102"/>
      <c r="D18" s="136" t="s">
        <v>191</v>
      </c>
      <c r="E18" s="137"/>
      <c r="F18" s="138"/>
      <c r="G18" s="139"/>
      <c r="H18" s="139"/>
      <c r="I18" s="125"/>
      <c r="J18" s="125" t="e">
        <f t="shared" si="2"/>
        <v>#NAME?</v>
      </c>
      <c r="K18" s="119"/>
      <c r="L18" s="119"/>
      <c r="M18" s="119"/>
      <c r="N18" s="119"/>
      <c r="O18" s="119"/>
      <c r="P18" s="119"/>
      <c r="Q18" s="119"/>
      <c r="R18" s="119"/>
      <c r="S18" s="119"/>
      <c r="T18" s="119"/>
      <c r="U18" s="119"/>
      <c r="V18" s="119"/>
      <c r="W18" s="130"/>
      <c r="X18" s="130"/>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row>
    <row r="19" spans="1:66" ht="30" customHeight="1" x14ac:dyDescent="0.25">
      <c r="A19" s="102"/>
      <c r="B19" s="102"/>
      <c r="C19" s="102"/>
      <c r="D19" s="136" t="s">
        <v>192</v>
      </c>
      <c r="E19" s="137"/>
      <c r="F19" s="138"/>
      <c r="G19" s="139"/>
      <c r="H19" s="139"/>
      <c r="I19" s="125"/>
      <c r="J19" s="125" t="e">
        <f t="shared" si="2"/>
        <v>#NAME?</v>
      </c>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row>
    <row r="20" spans="1:66" ht="30" customHeight="1" x14ac:dyDescent="0.25">
      <c r="A20" s="102"/>
      <c r="B20" s="102"/>
      <c r="C20" s="102"/>
      <c r="D20" s="136" t="s">
        <v>193</v>
      </c>
      <c r="E20" s="137"/>
      <c r="F20" s="138"/>
      <c r="G20" s="139"/>
      <c r="H20" s="139"/>
      <c r="I20" s="125"/>
      <c r="J20" s="125" t="e">
        <f t="shared" si="2"/>
        <v>#NAME?</v>
      </c>
      <c r="K20" s="119"/>
      <c r="L20" s="119"/>
      <c r="M20" s="119"/>
      <c r="N20" s="119"/>
      <c r="O20" s="119"/>
      <c r="P20" s="119"/>
      <c r="Q20" s="119"/>
      <c r="R20" s="119"/>
      <c r="S20" s="119"/>
      <c r="T20" s="119"/>
      <c r="U20" s="119"/>
      <c r="V20" s="119"/>
      <c r="W20" s="119"/>
      <c r="X20" s="119"/>
      <c r="Y20" s="119"/>
      <c r="Z20" s="119"/>
      <c r="AA20" s="130"/>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119"/>
      <c r="AY20" s="119"/>
      <c r="AZ20" s="119"/>
      <c r="BA20" s="119"/>
      <c r="BB20" s="119"/>
      <c r="BC20" s="119"/>
      <c r="BD20" s="119"/>
      <c r="BE20" s="119"/>
      <c r="BF20" s="119"/>
      <c r="BG20" s="119"/>
      <c r="BH20" s="119"/>
      <c r="BI20" s="119"/>
      <c r="BJ20" s="119"/>
      <c r="BK20" s="119"/>
      <c r="BL20" s="119"/>
      <c r="BM20" s="119"/>
      <c r="BN20" s="119"/>
    </row>
    <row r="21" spans="1:66" ht="30" customHeight="1" x14ac:dyDescent="0.25">
      <c r="A21" s="102"/>
      <c r="B21" s="102"/>
      <c r="C21" s="102"/>
      <c r="D21" s="136" t="s">
        <v>194</v>
      </c>
      <c r="E21" s="137"/>
      <c r="F21" s="138"/>
      <c r="G21" s="139"/>
      <c r="H21" s="139"/>
      <c r="I21" s="125"/>
      <c r="J21" s="125" t="e">
        <f t="shared" si="2"/>
        <v>#NAME?</v>
      </c>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row>
    <row r="22" spans="1:66" ht="30" customHeight="1" x14ac:dyDescent="0.25">
      <c r="A22" s="102" t="s">
        <v>198</v>
      </c>
      <c r="B22" s="102"/>
      <c r="C22" s="102"/>
      <c r="D22" s="140" t="s">
        <v>199</v>
      </c>
      <c r="E22" s="141"/>
      <c r="F22" s="142"/>
      <c r="G22" s="143"/>
      <c r="H22" s="144"/>
      <c r="I22" s="125"/>
      <c r="J22" s="125" t="e">
        <f t="shared" si="2"/>
        <v>#NAME?</v>
      </c>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row>
    <row r="23" spans="1:66" ht="30" customHeight="1" x14ac:dyDescent="0.25">
      <c r="A23" s="102"/>
      <c r="B23" s="102"/>
      <c r="C23" s="102"/>
      <c r="D23" s="145" t="s">
        <v>197</v>
      </c>
      <c r="E23" s="146"/>
      <c r="F23" s="147"/>
      <c r="G23" s="148"/>
      <c r="H23" s="148"/>
      <c r="I23" s="125"/>
      <c r="J23" s="125" t="e">
        <f t="shared" si="2"/>
        <v>#NAME?</v>
      </c>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row>
    <row r="24" spans="1:66" ht="30" customHeight="1" x14ac:dyDescent="0.25">
      <c r="A24" s="102"/>
      <c r="B24" s="102"/>
      <c r="C24" s="102"/>
      <c r="D24" s="145" t="s">
        <v>191</v>
      </c>
      <c r="E24" s="146"/>
      <c r="F24" s="147"/>
      <c r="G24" s="148"/>
      <c r="H24" s="148"/>
      <c r="I24" s="125"/>
      <c r="J24" s="125" t="e">
        <f t="shared" si="2"/>
        <v>#NAME?</v>
      </c>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row>
    <row r="25" spans="1:66" ht="30" customHeight="1" x14ac:dyDescent="0.25">
      <c r="A25" s="102"/>
      <c r="B25" s="102"/>
      <c r="C25" s="102"/>
      <c r="D25" s="145" t="s">
        <v>192</v>
      </c>
      <c r="E25" s="146"/>
      <c r="F25" s="147"/>
      <c r="G25" s="148"/>
      <c r="H25" s="148"/>
      <c r="I25" s="125"/>
      <c r="J25" s="125" t="e">
        <f t="shared" si="2"/>
        <v>#NAME?</v>
      </c>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row>
    <row r="26" spans="1:66" ht="30" customHeight="1" x14ac:dyDescent="0.25">
      <c r="A26" s="102"/>
      <c r="B26" s="102"/>
      <c r="C26" s="102"/>
      <c r="D26" s="145" t="s">
        <v>193</v>
      </c>
      <c r="E26" s="146"/>
      <c r="F26" s="147"/>
      <c r="G26" s="148"/>
      <c r="H26" s="148"/>
      <c r="I26" s="125"/>
      <c r="J26" s="125" t="e">
        <f t="shared" si="2"/>
        <v>#NAME?</v>
      </c>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row>
    <row r="27" spans="1:66" ht="30" customHeight="1" x14ac:dyDescent="0.25">
      <c r="A27" s="102"/>
      <c r="B27" s="102"/>
      <c r="C27" s="102"/>
      <c r="D27" s="145" t="s">
        <v>194</v>
      </c>
      <c r="E27" s="146"/>
      <c r="F27" s="147"/>
      <c r="G27" s="148"/>
      <c r="H27" s="148"/>
      <c r="I27" s="125"/>
      <c r="J27" s="125" t="e">
        <f t="shared" si="2"/>
        <v>#NAME?</v>
      </c>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row>
    <row r="28" spans="1:66" ht="30" customHeight="1" x14ac:dyDescent="0.25">
      <c r="A28" s="102" t="s">
        <v>198</v>
      </c>
      <c r="B28" s="102"/>
      <c r="C28" s="102"/>
      <c r="D28" s="149" t="s">
        <v>200</v>
      </c>
      <c r="E28" s="150"/>
      <c r="F28" s="151"/>
      <c r="G28" s="152"/>
      <c r="H28" s="153"/>
      <c r="I28" s="125"/>
      <c r="J28" s="125" t="e">
        <f t="shared" si="2"/>
        <v>#NAME?</v>
      </c>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row>
    <row r="29" spans="1:66" ht="30" customHeight="1" x14ac:dyDescent="0.25">
      <c r="A29" s="102"/>
      <c r="B29" s="102"/>
      <c r="C29" s="102"/>
      <c r="D29" s="154" t="s">
        <v>197</v>
      </c>
      <c r="E29" s="155"/>
      <c r="F29" s="156"/>
      <c r="G29" s="157" t="s">
        <v>201</v>
      </c>
      <c r="H29" s="157" t="s">
        <v>201</v>
      </c>
      <c r="I29" s="125"/>
      <c r="J29" s="125" t="e">
        <f t="shared" si="2"/>
        <v>#NAME?</v>
      </c>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row>
    <row r="30" spans="1:66" ht="30" customHeight="1" x14ac:dyDescent="0.25">
      <c r="A30" s="102"/>
      <c r="B30" s="102"/>
      <c r="C30" s="102"/>
      <c r="D30" s="154" t="s">
        <v>191</v>
      </c>
      <c r="E30" s="155"/>
      <c r="F30" s="156"/>
      <c r="G30" s="157" t="s">
        <v>201</v>
      </c>
      <c r="H30" s="157" t="s">
        <v>201</v>
      </c>
      <c r="I30" s="125"/>
      <c r="J30" s="125" t="e">
        <f t="shared" si="2"/>
        <v>#NAME?</v>
      </c>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row>
    <row r="31" spans="1:66" ht="30" customHeight="1" x14ac:dyDescent="0.25">
      <c r="A31" s="102"/>
      <c r="B31" s="102"/>
      <c r="C31" s="102"/>
      <c r="D31" s="154" t="s">
        <v>192</v>
      </c>
      <c r="E31" s="155"/>
      <c r="F31" s="156"/>
      <c r="G31" s="157" t="s">
        <v>201</v>
      </c>
      <c r="H31" s="157" t="s">
        <v>201</v>
      </c>
      <c r="I31" s="125"/>
      <c r="J31" s="125" t="e">
        <f t="shared" si="2"/>
        <v>#NAME?</v>
      </c>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row>
    <row r="32" spans="1:66" ht="30" customHeight="1" x14ac:dyDescent="0.25">
      <c r="A32" s="102"/>
      <c r="B32" s="102"/>
      <c r="C32" s="102"/>
      <c r="D32" s="154" t="s">
        <v>193</v>
      </c>
      <c r="E32" s="155"/>
      <c r="F32" s="156"/>
      <c r="G32" s="157" t="s">
        <v>201</v>
      </c>
      <c r="H32" s="157" t="s">
        <v>201</v>
      </c>
      <c r="I32" s="125"/>
      <c r="J32" s="125" t="e">
        <f t="shared" si="2"/>
        <v>#NAME?</v>
      </c>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row>
    <row r="33" spans="1:66" ht="30" customHeight="1" x14ac:dyDescent="0.25">
      <c r="A33" s="102"/>
      <c r="B33" s="102"/>
      <c r="C33" s="102"/>
      <c r="D33" s="154" t="s">
        <v>194</v>
      </c>
      <c r="E33" s="155"/>
      <c r="F33" s="156"/>
      <c r="G33" s="157" t="s">
        <v>201</v>
      </c>
      <c r="H33" s="157" t="s">
        <v>201</v>
      </c>
      <c r="I33" s="125"/>
      <c r="J33" s="125" t="e">
        <f t="shared" si="2"/>
        <v>#NAME?</v>
      </c>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row>
    <row r="34" spans="1:66" ht="30" customHeight="1" x14ac:dyDescent="0.25">
      <c r="A34" s="102" t="s">
        <v>202</v>
      </c>
      <c r="B34" s="102"/>
      <c r="C34" s="102"/>
      <c r="D34" s="158"/>
      <c r="E34" s="125"/>
      <c r="F34" s="159"/>
      <c r="G34" s="160"/>
      <c r="H34" s="160"/>
      <c r="I34" s="125"/>
      <c r="J34" s="125" t="e">
        <f t="shared" si="2"/>
        <v>#NAME?</v>
      </c>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row>
    <row r="35" spans="1:66" ht="30" customHeight="1" x14ac:dyDescent="0.25">
      <c r="A35" s="108" t="s">
        <v>203</v>
      </c>
      <c r="B35" s="108"/>
      <c r="C35" s="108"/>
      <c r="D35" s="161" t="s">
        <v>204</v>
      </c>
      <c r="E35" s="162"/>
      <c r="F35" s="163"/>
      <c r="G35" s="164"/>
      <c r="H35" s="165"/>
      <c r="I35" s="166"/>
      <c r="J35" s="166" t="e">
        <f t="shared" si="2"/>
        <v>#NAME?</v>
      </c>
      <c r="K35" s="167"/>
      <c r="L35" s="167"/>
      <c r="M35" s="167"/>
      <c r="N35" s="167"/>
      <c r="O35" s="167"/>
      <c r="P35" s="167"/>
      <c r="Q35" s="167"/>
      <c r="R35" s="167"/>
      <c r="S35" s="167"/>
      <c r="T35" s="167"/>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7"/>
      <c r="BF35" s="167"/>
      <c r="BG35" s="167"/>
      <c r="BH35" s="167"/>
      <c r="BI35" s="167"/>
      <c r="BJ35" s="167"/>
      <c r="BK35" s="167"/>
      <c r="BL35" s="167"/>
      <c r="BM35" s="167"/>
      <c r="BN35" s="167"/>
    </row>
    <row r="36" spans="1:66" ht="30" customHeight="1" x14ac:dyDescent="0.25">
      <c r="A36" s="102"/>
      <c r="B36" s="102"/>
      <c r="C36" s="102"/>
      <c r="G36" s="13"/>
      <c r="I36" s="168"/>
    </row>
    <row r="37" spans="1:66" ht="30" customHeight="1" x14ac:dyDescent="0.25">
      <c r="A37" s="102"/>
      <c r="B37" s="102"/>
      <c r="C37" s="102"/>
      <c r="E37" s="169"/>
      <c r="G37" s="13"/>
      <c r="H37" s="170"/>
    </row>
    <row r="38" spans="1:66" ht="30" customHeight="1" x14ac:dyDescent="0.25">
      <c r="A38" s="102"/>
      <c r="B38" s="102"/>
      <c r="C38" s="102"/>
      <c r="E38" s="171"/>
      <c r="G38" s="13"/>
    </row>
    <row r="39" spans="1:66" ht="15.75" customHeight="1" x14ac:dyDescent="0.25">
      <c r="A39" s="102"/>
      <c r="B39" s="102"/>
      <c r="C39" s="102"/>
      <c r="G39" s="13"/>
    </row>
    <row r="40" spans="1:66" ht="15.75" customHeight="1" x14ac:dyDescent="0.25">
      <c r="A40" s="102"/>
      <c r="B40" s="102"/>
      <c r="C40" s="102"/>
      <c r="G40" s="13"/>
    </row>
    <row r="41" spans="1:66" ht="15.75" customHeight="1" x14ac:dyDescent="0.25">
      <c r="A41" s="102"/>
      <c r="B41" s="102"/>
      <c r="C41" s="102"/>
      <c r="G41" s="13"/>
    </row>
    <row r="42" spans="1:66" ht="15.75" customHeight="1" x14ac:dyDescent="0.25">
      <c r="A42" s="102"/>
      <c r="B42" s="102"/>
      <c r="C42" s="102"/>
      <c r="G42" s="13"/>
    </row>
    <row r="43" spans="1:66" ht="15.75" customHeight="1" x14ac:dyDescent="0.25">
      <c r="A43" s="102"/>
      <c r="B43" s="102"/>
      <c r="C43" s="102"/>
      <c r="G43" s="13"/>
    </row>
    <row r="44" spans="1:66" ht="15.75" customHeight="1" x14ac:dyDescent="0.25">
      <c r="A44" s="102"/>
      <c r="B44" s="102"/>
      <c r="C44" s="102"/>
      <c r="G44" s="13"/>
    </row>
    <row r="45" spans="1:66" ht="15.75" customHeight="1" x14ac:dyDescent="0.25">
      <c r="A45" s="102"/>
      <c r="B45" s="102"/>
      <c r="C45" s="102"/>
      <c r="G45" s="13"/>
    </row>
    <row r="46" spans="1:66" ht="15.75" customHeight="1" x14ac:dyDescent="0.25">
      <c r="A46" s="102"/>
      <c r="B46" s="102"/>
      <c r="C46" s="102"/>
      <c r="G46" s="13"/>
    </row>
    <row r="47" spans="1:66" ht="15.75" customHeight="1" x14ac:dyDescent="0.25">
      <c r="A47" s="102"/>
      <c r="B47" s="102"/>
      <c r="C47" s="102"/>
      <c r="G47" s="13"/>
    </row>
    <row r="48" spans="1:66" ht="15.75" customHeight="1" x14ac:dyDescent="0.25">
      <c r="A48" s="102"/>
      <c r="B48" s="102"/>
      <c r="C48" s="102"/>
      <c r="G48" s="13"/>
    </row>
    <row r="49" spans="1:7" ht="15.75" customHeight="1" x14ac:dyDescent="0.25">
      <c r="A49" s="102"/>
      <c r="B49" s="102"/>
      <c r="C49" s="102"/>
      <c r="G49" s="13"/>
    </row>
    <row r="50" spans="1:7" ht="15.75" customHeight="1" x14ac:dyDescent="0.25">
      <c r="A50" s="102"/>
      <c r="B50" s="102"/>
      <c r="C50" s="102"/>
      <c r="G50" s="13"/>
    </row>
    <row r="51" spans="1:7" ht="15.75" customHeight="1" x14ac:dyDescent="0.25">
      <c r="A51" s="102"/>
      <c r="B51" s="102"/>
      <c r="C51" s="102"/>
      <c r="G51" s="13"/>
    </row>
    <row r="52" spans="1:7" ht="15.75" customHeight="1" x14ac:dyDescent="0.25">
      <c r="A52" s="102"/>
      <c r="B52" s="102"/>
      <c r="C52" s="102"/>
      <c r="G52" s="13"/>
    </row>
    <row r="53" spans="1:7" ht="15.75" customHeight="1" x14ac:dyDescent="0.25">
      <c r="A53" s="102"/>
      <c r="B53" s="102"/>
      <c r="C53" s="102"/>
      <c r="G53" s="13"/>
    </row>
    <row r="54" spans="1:7" ht="15.75" customHeight="1" x14ac:dyDescent="0.25">
      <c r="A54" s="102"/>
      <c r="B54" s="102"/>
      <c r="C54" s="102"/>
      <c r="G54" s="13"/>
    </row>
    <row r="55" spans="1:7" ht="15.75" customHeight="1" x14ac:dyDescent="0.25">
      <c r="A55" s="102"/>
      <c r="B55" s="102"/>
      <c r="C55" s="102"/>
      <c r="G55" s="13"/>
    </row>
    <row r="56" spans="1:7" ht="15.75" customHeight="1" x14ac:dyDescent="0.25">
      <c r="A56" s="102"/>
      <c r="B56" s="102"/>
      <c r="C56" s="102"/>
      <c r="G56" s="13"/>
    </row>
    <row r="57" spans="1:7" ht="15.75" customHeight="1" x14ac:dyDescent="0.25">
      <c r="A57" s="102"/>
      <c r="B57" s="102"/>
      <c r="C57" s="102"/>
      <c r="G57" s="13"/>
    </row>
    <row r="58" spans="1:7" ht="15.75" customHeight="1" x14ac:dyDescent="0.25">
      <c r="A58" s="102"/>
      <c r="B58" s="102"/>
      <c r="C58" s="102"/>
      <c r="G58" s="13"/>
    </row>
    <row r="59" spans="1:7" ht="15.75" customHeight="1" x14ac:dyDescent="0.25">
      <c r="A59" s="102"/>
      <c r="B59" s="102"/>
      <c r="C59" s="102"/>
      <c r="G59" s="13"/>
    </row>
    <row r="60" spans="1:7" ht="15.75" customHeight="1" x14ac:dyDescent="0.25">
      <c r="A60" s="102"/>
      <c r="B60" s="102"/>
      <c r="C60" s="102"/>
      <c r="G60" s="13"/>
    </row>
    <row r="61" spans="1:7" ht="15.75" customHeight="1" x14ac:dyDescent="0.25">
      <c r="A61" s="102"/>
      <c r="B61" s="102"/>
      <c r="C61" s="102"/>
      <c r="G61" s="13"/>
    </row>
    <row r="62" spans="1:7" ht="15.75" customHeight="1" x14ac:dyDescent="0.25">
      <c r="A62" s="102"/>
      <c r="B62" s="102"/>
      <c r="C62" s="102"/>
      <c r="G62" s="13"/>
    </row>
    <row r="63" spans="1:7" ht="15.75" customHeight="1" x14ac:dyDescent="0.25">
      <c r="A63" s="102"/>
      <c r="B63" s="102"/>
      <c r="C63" s="102"/>
      <c r="G63" s="13"/>
    </row>
    <row r="64" spans="1:7" ht="15.75" customHeight="1" x14ac:dyDescent="0.25">
      <c r="A64" s="102"/>
      <c r="B64" s="102"/>
      <c r="C64" s="102"/>
      <c r="G64" s="13"/>
    </row>
    <row r="65" spans="1:7" ht="15.75" customHeight="1" x14ac:dyDescent="0.25">
      <c r="A65" s="102"/>
      <c r="B65" s="102"/>
      <c r="C65" s="102"/>
      <c r="G65" s="13"/>
    </row>
    <row r="66" spans="1:7" ht="15.75" customHeight="1" x14ac:dyDescent="0.25">
      <c r="A66" s="102"/>
      <c r="B66" s="102"/>
      <c r="C66" s="102"/>
      <c r="G66" s="13"/>
    </row>
    <row r="67" spans="1:7" ht="15.75" customHeight="1" x14ac:dyDescent="0.25">
      <c r="A67" s="102"/>
      <c r="B67" s="102"/>
      <c r="C67" s="102"/>
      <c r="G67" s="13"/>
    </row>
    <row r="68" spans="1:7" ht="15.75" customHeight="1" x14ac:dyDescent="0.25">
      <c r="A68" s="102"/>
      <c r="B68" s="102"/>
      <c r="C68" s="102"/>
      <c r="G68" s="13"/>
    </row>
    <row r="69" spans="1:7" ht="15.75" customHeight="1" x14ac:dyDescent="0.25">
      <c r="A69" s="102"/>
      <c r="B69" s="102"/>
      <c r="C69" s="102"/>
      <c r="G69" s="13"/>
    </row>
    <row r="70" spans="1:7" ht="15.75" customHeight="1" x14ac:dyDescent="0.25">
      <c r="A70" s="102"/>
      <c r="B70" s="102"/>
      <c r="C70" s="102"/>
      <c r="G70" s="13"/>
    </row>
    <row r="71" spans="1:7" ht="15.75" customHeight="1" x14ac:dyDescent="0.25">
      <c r="A71" s="102"/>
      <c r="B71" s="102"/>
      <c r="C71" s="102"/>
      <c r="G71" s="13"/>
    </row>
    <row r="72" spans="1:7" ht="15.75" customHeight="1" x14ac:dyDescent="0.25">
      <c r="A72" s="102"/>
      <c r="B72" s="102"/>
      <c r="C72" s="102"/>
      <c r="G72" s="13"/>
    </row>
    <row r="73" spans="1:7" ht="15.75" customHeight="1" x14ac:dyDescent="0.25">
      <c r="A73" s="102"/>
      <c r="B73" s="102"/>
      <c r="C73" s="102"/>
      <c r="G73" s="13"/>
    </row>
    <row r="74" spans="1:7" ht="15.75" customHeight="1" x14ac:dyDescent="0.25">
      <c r="A74" s="102"/>
      <c r="B74" s="102"/>
      <c r="C74" s="102"/>
      <c r="G74" s="13"/>
    </row>
    <row r="75" spans="1:7" ht="15.75" customHeight="1" x14ac:dyDescent="0.25">
      <c r="A75" s="102"/>
      <c r="B75" s="102"/>
      <c r="C75" s="102"/>
      <c r="G75" s="13"/>
    </row>
    <row r="76" spans="1:7" ht="15.75" customHeight="1" x14ac:dyDescent="0.25">
      <c r="A76" s="102"/>
      <c r="B76" s="102"/>
      <c r="C76" s="102"/>
      <c r="G76" s="13"/>
    </row>
    <row r="77" spans="1:7" ht="15.75" customHeight="1" x14ac:dyDescent="0.25">
      <c r="A77" s="102"/>
      <c r="B77" s="102"/>
      <c r="C77" s="102"/>
      <c r="G77" s="13"/>
    </row>
    <row r="78" spans="1:7" ht="15.75" customHeight="1" x14ac:dyDescent="0.25">
      <c r="A78" s="102"/>
      <c r="B78" s="102"/>
      <c r="C78" s="102"/>
      <c r="G78" s="13"/>
    </row>
    <row r="79" spans="1:7" ht="15.75" customHeight="1" x14ac:dyDescent="0.25">
      <c r="A79" s="102"/>
      <c r="B79" s="102"/>
      <c r="C79" s="102"/>
      <c r="G79" s="13"/>
    </row>
    <row r="80" spans="1:7" ht="15.75" customHeight="1" x14ac:dyDescent="0.25">
      <c r="A80" s="102"/>
      <c r="B80" s="102"/>
      <c r="C80" s="102"/>
      <c r="G80" s="13"/>
    </row>
    <row r="81" spans="1:7" ht="15.75" customHeight="1" x14ac:dyDescent="0.25">
      <c r="A81" s="102"/>
      <c r="B81" s="102"/>
      <c r="C81" s="102"/>
      <c r="G81" s="13"/>
    </row>
    <row r="82" spans="1:7" ht="15.75" customHeight="1" x14ac:dyDescent="0.25">
      <c r="A82" s="102"/>
      <c r="B82" s="102"/>
      <c r="C82" s="102"/>
      <c r="G82" s="13"/>
    </row>
    <row r="83" spans="1:7" ht="15.75" customHeight="1" x14ac:dyDescent="0.25">
      <c r="A83" s="102"/>
      <c r="B83" s="102"/>
      <c r="C83" s="102"/>
      <c r="G83" s="13"/>
    </row>
    <row r="84" spans="1:7" ht="15.75" customHeight="1" x14ac:dyDescent="0.25">
      <c r="A84" s="102"/>
      <c r="B84" s="102"/>
      <c r="C84" s="102"/>
      <c r="G84" s="13"/>
    </row>
    <row r="85" spans="1:7" ht="15.75" customHeight="1" x14ac:dyDescent="0.25">
      <c r="A85" s="102"/>
      <c r="B85" s="102"/>
      <c r="C85" s="102"/>
      <c r="G85" s="13"/>
    </row>
    <row r="86" spans="1:7" ht="15.75" customHeight="1" x14ac:dyDescent="0.25">
      <c r="A86" s="102"/>
      <c r="B86" s="102"/>
      <c r="C86" s="102"/>
      <c r="G86" s="13"/>
    </row>
    <row r="87" spans="1:7" ht="15.75" customHeight="1" x14ac:dyDescent="0.25">
      <c r="A87" s="102"/>
      <c r="B87" s="102"/>
      <c r="C87" s="102"/>
      <c r="G87" s="13"/>
    </row>
    <row r="88" spans="1:7" ht="15.75" customHeight="1" x14ac:dyDescent="0.25">
      <c r="A88" s="102"/>
      <c r="B88" s="102"/>
      <c r="C88" s="102"/>
      <c r="G88" s="13"/>
    </row>
    <row r="89" spans="1:7" ht="15.75" customHeight="1" x14ac:dyDescent="0.25">
      <c r="A89" s="102"/>
      <c r="B89" s="102"/>
      <c r="C89" s="102"/>
      <c r="G89" s="13"/>
    </row>
    <row r="90" spans="1:7" ht="15.75" customHeight="1" x14ac:dyDescent="0.25">
      <c r="A90" s="102"/>
      <c r="B90" s="102"/>
      <c r="C90" s="102"/>
      <c r="G90" s="13"/>
    </row>
    <row r="91" spans="1:7" ht="15.75" customHeight="1" x14ac:dyDescent="0.25">
      <c r="A91" s="102"/>
      <c r="B91" s="102"/>
      <c r="C91" s="102"/>
      <c r="G91" s="13"/>
    </row>
    <row r="92" spans="1:7" ht="15.75" customHeight="1" x14ac:dyDescent="0.25">
      <c r="A92" s="102"/>
      <c r="B92" s="102"/>
      <c r="C92" s="102"/>
      <c r="G92" s="13"/>
    </row>
    <row r="93" spans="1:7" ht="15.75" customHeight="1" x14ac:dyDescent="0.25">
      <c r="A93" s="102"/>
      <c r="B93" s="102"/>
      <c r="C93" s="102"/>
      <c r="G93" s="13"/>
    </row>
    <row r="94" spans="1:7" ht="15.75" customHeight="1" x14ac:dyDescent="0.25">
      <c r="A94" s="102"/>
      <c r="B94" s="102"/>
      <c r="C94" s="102"/>
      <c r="G94" s="13"/>
    </row>
    <row r="95" spans="1:7" ht="15.75" customHeight="1" x14ac:dyDescent="0.25">
      <c r="A95" s="102"/>
      <c r="B95" s="102"/>
      <c r="C95" s="102"/>
      <c r="G95" s="13"/>
    </row>
    <row r="96" spans="1:7" ht="15.75" customHeight="1" x14ac:dyDescent="0.25">
      <c r="A96" s="102"/>
      <c r="B96" s="102"/>
      <c r="C96" s="102"/>
      <c r="G96" s="13"/>
    </row>
    <row r="97" spans="1:7" ht="15.75" customHeight="1" x14ac:dyDescent="0.25">
      <c r="A97" s="102"/>
      <c r="B97" s="102"/>
      <c r="C97" s="102"/>
      <c r="G97" s="13"/>
    </row>
    <row r="98" spans="1:7" ht="15.75" customHeight="1" x14ac:dyDescent="0.25">
      <c r="A98" s="102"/>
      <c r="B98" s="102"/>
      <c r="C98" s="102"/>
      <c r="G98" s="13"/>
    </row>
    <row r="99" spans="1:7" ht="15.75" customHeight="1" x14ac:dyDescent="0.25">
      <c r="A99" s="102"/>
      <c r="B99" s="102"/>
      <c r="C99" s="102"/>
      <c r="G99" s="13"/>
    </row>
    <row r="100" spans="1:7" ht="15.75" customHeight="1" x14ac:dyDescent="0.25">
      <c r="A100" s="102"/>
      <c r="B100" s="102"/>
      <c r="C100" s="102"/>
      <c r="G100" s="13"/>
    </row>
    <row r="101" spans="1:7" ht="15.75" customHeight="1" x14ac:dyDescent="0.25">
      <c r="A101" s="102"/>
      <c r="B101" s="102"/>
      <c r="C101" s="102"/>
      <c r="G101" s="13"/>
    </row>
    <row r="102" spans="1:7" ht="15.75" customHeight="1" x14ac:dyDescent="0.25">
      <c r="A102" s="102"/>
      <c r="B102" s="102"/>
      <c r="C102" s="102"/>
      <c r="G102" s="13"/>
    </row>
    <row r="103" spans="1:7" ht="15.75" customHeight="1" x14ac:dyDescent="0.25">
      <c r="A103" s="102"/>
      <c r="B103" s="102"/>
      <c r="C103" s="102"/>
      <c r="G103" s="13"/>
    </row>
    <row r="104" spans="1:7" ht="15.75" customHeight="1" x14ac:dyDescent="0.25">
      <c r="A104" s="102"/>
      <c r="B104" s="102"/>
      <c r="C104" s="102"/>
      <c r="G104" s="13"/>
    </row>
    <row r="105" spans="1:7" ht="15.75" customHeight="1" x14ac:dyDescent="0.25">
      <c r="A105" s="102"/>
      <c r="B105" s="102"/>
      <c r="C105" s="102"/>
      <c r="G105" s="13"/>
    </row>
    <row r="106" spans="1:7" ht="15.75" customHeight="1" x14ac:dyDescent="0.25">
      <c r="A106" s="102"/>
      <c r="B106" s="102"/>
      <c r="C106" s="102"/>
      <c r="G106" s="13"/>
    </row>
    <row r="107" spans="1:7" ht="15.75" customHeight="1" x14ac:dyDescent="0.25">
      <c r="A107" s="102"/>
      <c r="B107" s="102"/>
      <c r="C107" s="102"/>
      <c r="G107" s="13"/>
    </row>
    <row r="108" spans="1:7" ht="15.75" customHeight="1" x14ac:dyDescent="0.25">
      <c r="A108" s="102"/>
      <c r="B108" s="102"/>
      <c r="C108" s="102"/>
      <c r="G108" s="13"/>
    </row>
    <row r="109" spans="1:7" ht="15.75" customHeight="1" x14ac:dyDescent="0.25">
      <c r="A109" s="102"/>
      <c r="B109" s="102"/>
      <c r="C109" s="102"/>
      <c r="G109" s="13"/>
    </row>
    <row r="110" spans="1:7" ht="15.75" customHeight="1" x14ac:dyDescent="0.25">
      <c r="A110" s="102"/>
      <c r="B110" s="102"/>
      <c r="C110" s="102"/>
      <c r="G110" s="13"/>
    </row>
    <row r="111" spans="1:7" ht="15.75" customHeight="1" x14ac:dyDescent="0.25">
      <c r="A111" s="102"/>
      <c r="B111" s="102"/>
      <c r="C111" s="102"/>
      <c r="G111" s="13"/>
    </row>
    <row r="112" spans="1:7" ht="15.75" customHeight="1" x14ac:dyDescent="0.25">
      <c r="A112" s="102"/>
      <c r="B112" s="102"/>
      <c r="C112" s="102"/>
      <c r="G112" s="13"/>
    </row>
    <row r="113" spans="1:7" ht="15.75" customHeight="1" x14ac:dyDescent="0.25">
      <c r="A113" s="102"/>
      <c r="B113" s="102"/>
      <c r="C113" s="102"/>
      <c r="G113" s="13"/>
    </row>
    <row r="114" spans="1:7" ht="15.75" customHeight="1" x14ac:dyDescent="0.25">
      <c r="A114" s="102"/>
      <c r="B114" s="102"/>
      <c r="C114" s="102"/>
      <c r="G114" s="13"/>
    </row>
    <row r="115" spans="1:7" ht="15.75" customHeight="1" x14ac:dyDescent="0.25">
      <c r="A115" s="102"/>
      <c r="B115" s="102"/>
      <c r="C115" s="102"/>
      <c r="G115" s="13"/>
    </row>
    <row r="116" spans="1:7" ht="15.75" customHeight="1" x14ac:dyDescent="0.25">
      <c r="A116" s="102"/>
      <c r="B116" s="102"/>
      <c r="C116" s="102"/>
      <c r="G116" s="13"/>
    </row>
    <row r="117" spans="1:7" ht="15.75" customHeight="1" x14ac:dyDescent="0.25">
      <c r="A117" s="102"/>
      <c r="B117" s="102"/>
      <c r="C117" s="102"/>
      <c r="G117" s="13"/>
    </row>
    <row r="118" spans="1:7" ht="15.75" customHeight="1" x14ac:dyDescent="0.25">
      <c r="A118" s="102"/>
      <c r="B118" s="102"/>
      <c r="C118" s="102"/>
      <c r="G118" s="13"/>
    </row>
    <row r="119" spans="1:7" ht="15.75" customHeight="1" x14ac:dyDescent="0.25">
      <c r="A119" s="102"/>
      <c r="B119" s="102"/>
      <c r="C119" s="102"/>
      <c r="G119" s="13"/>
    </row>
    <row r="120" spans="1:7" ht="15.75" customHeight="1" x14ac:dyDescent="0.25">
      <c r="A120" s="102"/>
      <c r="B120" s="102"/>
      <c r="C120" s="102"/>
      <c r="G120" s="13"/>
    </row>
    <row r="121" spans="1:7" ht="15.75" customHeight="1" x14ac:dyDescent="0.25">
      <c r="A121" s="102"/>
      <c r="B121" s="102"/>
      <c r="C121" s="102"/>
      <c r="G121" s="13"/>
    </row>
    <row r="122" spans="1:7" ht="15.75" customHeight="1" x14ac:dyDescent="0.25">
      <c r="A122" s="102"/>
      <c r="B122" s="102"/>
      <c r="C122" s="102"/>
      <c r="G122" s="13"/>
    </row>
    <row r="123" spans="1:7" ht="15.75" customHeight="1" x14ac:dyDescent="0.25">
      <c r="A123" s="102"/>
      <c r="B123" s="102"/>
      <c r="C123" s="102"/>
      <c r="G123" s="13"/>
    </row>
    <row r="124" spans="1:7" ht="15.75" customHeight="1" x14ac:dyDescent="0.25">
      <c r="A124" s="102"/>
      <c r="B124" s="102"/>
      <c r="C124" s="102"/>
      <c r="G124" s="13"/>
    </row>
    <row r="125" spans="1:7" ht="15.75" customHeight="1" x14ac:dyDescent="0.25">
      <c r="A125" s="102"/>
      <c r="B125" s="102"/>
      <c r="C125" s="102"/>
      <c r="G125" s="13"/>
    </row>
    <row r="126" spans="1:7" ht="15.75" customHeight="1" x14ac:dyDescent="0.25">
      <c r="A126" s="102"/>
      <c r="B126" s="102"/>
      <c r="C126" s="102"/>
      <c r="G126" s="13"/>
    </row>
    <row r="127" spans="1:7" ht="15.75" customHeight="1" x14ac:dyDescent="0.25">
      <c r="A127" s="102"/>
      <c r="B127" s="102"/>
      <c r="C127" s="102"/>
      <c r="G127" s="13"/>
    </row>
    <row r="128" spans="1:7" ht="15.75" customHeight="1" x14ac:dyDescent="0.25">
      <c r="A128" s="102"/>
      <c r="B128" s="102"/>
      <c r="C128" s="102"/>
      <c r="G128" s="13"/>
    </row>
    <row r="129" spans="1:7" ht="15.75" customHeight="1" x14ac:dyDescent="0.25">
      <c r="A129" s="102"/>
      <c r="B129" s="102"/>
      <c r="C129" s="102"/>
      <c r="G129" s="13"/>
    </row>
    <row r="130" spans="1:7" ht="15.75" customHeight="1" x14ac:dyDescent="0.25">
      <c r="A130" s="102"/>
      <c r="B130" s="102"/>
      <c r="C130" s="102"/>
      <c r="G130" s="13"/>
    </row>
    <row r="131" spans="1:7" ht="15.75" customHeight="1" x14ac:dyDescent="0.25">
      <c r="A131" s="102"/>
      <c r="B131" s="102"/>
      <c r="C131" s="102"/>
      <c r="G131" s="13"/>
    </row>
    <row r="132" spans="1:7" ht="15.75" customHeight="1" x14ac:dyDescent="0.25">
      <c r="A132" s="102"/>
      <c r="B132" s="102"/>
      <c r="C132" s="102"/>
      <c r="G132" s="13"/>
    </row>
    <row r="133" spans="1:7" ht="15.75" customHeight="1" x14ac:dyDescent="0.25">
      <c r="A133" s="102"/>
      <c r="B133" s="102"/>
      <c r="C133" s="102"/>
      <c r="G133" s="13"/>
    </row>
    <row r="134" spans="1:7" ht="15.75" customHeight="1" x14ac:dyDescent="0.25">
      <c r="A134" s="102"/>
      <c r="B134" s="102"/>
      <c r="C134" s="102"/>
      <c r="G134" s="13"/>
    </row>
    <row r="135" spans="1:7" ht="15.75" customHeight="1" x14ac:dyDescent="0.25">
      <c r="A135" s="102"/>
      <c r="B135" s="102"/>
      <c r="C135" s="102"/>
      <c r="G135" s="13"/>
    </row>
    <row r="136" spans="1:7" ht="15.75" customHeight="1" x14ac:dyDescent="0.25">
      <c r="A136" s="102"/>
      <c r="B136" s="102"/>
      <c r="C136" s="102"/>
      <c r="G136" s="13"/>
    </row>
    <row r="137" spans="1:7" ht="15.75" customHeight="1" x14ac:dyDescent="0.25">
      <c r="A137" s="102"/>
      <c r="B137" s="102"/>
      <c r="C137" s="102"/>
      <c r="G137" s="13"/>
    </row>
    <row r="138" spans="1:7" ht="15.75" customHeight="1" x14ac:dyDescent="0.25">
      <c r="A138" s="102"/>
      <c r="B138" s="102"/>
      <c r="C138" s="102"/>
      <c r="G138" s="13"/>
    </row>
    <row r="139" spans="1:7" ht="15.75" customHeight="1" x14ac:dyDescent="0.25">
      <c r="A139" s="102"/>
      <c r="B139" s="102"/>
      <c r="C139" s="102"/>
      <c r="G139" s="13"/>
    </row>
    <row r="140" spans="1:7" ht="15.75" customHeight="1" x14ac:dyDescent="0.25">
      <c r="A140" s="102"/>
      <c r="B140" s="102"/>
      <c r="C140" s="102"/>
      <c r="G140" s="13"/>
    </row>
    <row r="141" spans="1:7" ht="15.75" customHeight="1" x14ac:dyDescent="0.25">
      <c r="A141" s="102"/>
      <c r="B141" s="102"/>
      <c r="C141" s="102"/>
      <c r="G141" s="13"/>
    </row>
    <row r="142" spans="1:7" ht="15.75" customHeight="1" x14ac:dyDescent="0.25">
      <c r="A142" s="102"/>
      <c r="B142" s="102"/>
      <c r="C142" s="102"/>
      <c r="G142" s="13"/>
    </row>
    <row r="143" spans="1:7" ht="15.75" customHeight="1" x14ac:dyDescent="0.25">
      <c r="A143" s="102"/>
      <c r="B143" s="102"/>
      <c r="C143" s="102"/>
      <c r="G143" s="13"/>
    </row>
    <row r="144" spans="1:7" ht="15.75" customHeight="1" x14ac:dyDescent="0.25">
      <c r="A144" s="102"/>
      <c r="B144" s="102"/>
      <c r="C144" s="102"/>
      <c r="G144" s="13"/>
    </row>
    <row r="145" spans="1:7" ht="15.75" customHeight="1" x14ac:dyDescent="0.25">
      <c r="A145" s="102"/>
      <c r="B145" s="102"/>
      <c r="C145" s="102"/>
      <c r="G145" s="13"/>
    </row>
    <row r="146" spans="1:7" ht="15.75" customHeight="1" x14ac:dyDescent="0.25">
      <c r="A146" s="102"/>
      <c r="B146" s="102"/>
      <c r="C146" s="102"/>
      <c r="G146" s="13"/>
    </row>
    <row r="147" spans="1:7" ht="15.75" customHeight="1" x14ac:dyDescent="0.25">
      <c r="A147" s="102"/>
      <c r="B147" s="102"/>
      <c r="C147" s="102"/>
      <c r="G147" s="13"/>
    </row>
    <row r="148" spans="1:7" ht="15.75" customHeight="1" x14ac:dyDescent="0.25">
      <c r="A148" s="102"/>
      <c r="B148" s="102"/>
      <c r="C148" s="102"/>
      <c r="G148" s="13"/>
    </row>
    <row r="149" spans="1:7" ht="15.75" customHeight="1" x14ac:dyDescent="0.25">
      <c r="A149" s="102"/>
      <c r="B149" s="102"/>
      <c r="C149" s="102"/>
      <c r="G149" s="13"/>
    </row>
    <row r="150" spans="1:7" ht="15.75" customHeight="1" x14ac:dyDescent="0.25">
      <c r="A150" s="102"/>
      <c r="B150" s="102"/>
      <c r="C150" s="102"/>
      <c r="G150" s="13"/>
    </row>
    <row r="151" spans="1:7" ht="15.75" customHeight="1" x14ac:dyDescent="0.25">
      <c r="A151" s="102"/>
      <c r="B151" s="102"/>
      <c r="C151" s="102"/>
      <c r="G151" s="13"/>
    </row>
    <row r="152" spans="1:7" ht="15.75" customHeight="1" x14ac:dyDescent="0.25">
      <c r="A152" s="102"/>
      <c r="B152" s="102"/>
      <c r="C152" s="102"/>
      <c r="G152" s="13"/>
    </row>
    <row r="153" spans="1:7" ht="15.75" customHeight="1" x14ac:dyDescent="0.25">
      <c r="A153" s="102"/>
      <c r="B153" s="102"/>
      <c r="C153" s="102"/>
      <c r="G153" s="13"/>
    </row>
    <row r="154" spans="1:7" ht="15.75" customHeight="1" x14ac:dyDescent="0.25">
      <c r="A154" s="102"/>
      <c r="B154" s="102"/>
      <c r="C154" s="102"/>
      <c r="G154" s="13"/>
    </row>
    <row r="155" spans="1:7" ht="15.75" customHeight="1" x14ac:dyDescent="0.25">
      <c r="A155" s="102"/>
      <c r="B155" s="102"/>
      <c r="C155" s="102"/>
      <c r="G155" s="13"/>
    </row>
    <row r="156" spans="1:7" ht="15.75" customHeight="1" x14ac:dyDescent="0.25">
      <c r="A156" s="102"/>
      <c r="B156" s="102"/>
      <c r="C156" s="102"/>
      <c r="G156" s="13"/>
    </row>
    <row r="157" spans="1:7" ht="15.75" customHeight="1" x14ac:dyDescent="0.25">
      <c r="A157" s="102"/>
      <c r="B157" s="102"/>
      <c r="C157" s="102"/>
      <c r="G157" s="13"/>
    </row>
    <row r="158" spans="1:7" ht="15.75" customHeight="1" x14ac:dyDescent="0.25">
      <c r="A158" s="102"/>
      <c r="B158" s="102"/>
      <c r="C158" s="102"/>
      <c r="G158" s="13"/>
    </row>
    <row r="159" spans="1:7" ht="15.75" customHeight="1" x14ac:dyDescent="0.25">
      <c r="A159" s="102"/>
      <c r="B159" s="102"/>
      <c r="C159" s="102"/>
      <c r="G159" s="13"/>
    </row>
    <row r="160" spans="1:7" ht="15.75" customHeight="1" x14ac:dyDescent="0.25">
      <c r="A160" s="102"/>
      <c r="B160" s="102"/>
      <c r="C160" s="102"/>
      <c r="G160" s="13"/>
    </row>
    <row r="161" spans="1:7" ht="15.75" customHeight="1" x14ac:dyDescent="0.25">
      <c r="A161" s="102"/>
      <c r="B161" s="102"/>
      <c r="C161" s="102"/>
      <c r="G161" s="13"/>
    </row>
    <row r="162" spans="1:7" ht="15.75" customHeight="1" x14ac:dyDescent="0.25">
      <c r="A162" s="102"/>
      <c r="B162" s="102"/>
      <c r="C162" s="102"/>
      <c r="G162" s="13"/>
    </row>
    <row r="163" spans="1:7" ht="15.75" customHeight="1" x14ac:dyDescent="0.25">
      <c r="A163" s="102"/>
      <c r="B163" s="102"/>
      <c r="C163" s="102"/>
      <c r="G163" s="13"/>
    </row>
    <row r="164" spans="1:7" ht="15.75" customHeight="1" x14ac:dyDescent="0.25">
      <c r="A164" s="102"/>
      <c r="B164" s="102"/>
      <c r="C164" s="102"/>
      <c r="G164" s="13"/>
    </row>
    <row r="165" spans="1:7" ht="15.75" customHeight="1" x14ac:dyDescent="0.25">
      <c r="A165" s="102"/>
      <c r="B165" s="102"/>
      <c r="C165" s="102"/>
      <c r="G165" s="13"/>
    </row>
    <row r="166" spans="1:7" ht="15.75" customHeight="1" x14ac:dyDescent="0.25">
      <c r="A166" s="102"/>
      <c r="B166" s="102"/>
      <c r="C166" s="102"/>
      <c r="G166" s="13"/>
    </row>
    <row r="167" spans="1:7" ht="15.75" customHeight="1" x14ac:dyDescent="0.25">
      <c r="A167" s="102"/>
      <c r="B167" s="102"/>
      <c r="C167" s="102"/>
      <c r="G167" s="13"/>
    </row>
    <row r="168" spans="1:7" ht="15.75" customHeight="1" x14ac:dyDescent="0.25">
      <c r="A168" s="102"/>
      <c r="B168" s="102"/>
      <c r="C168" s="102"/>
      <c r="G168" s="13"/>
    </row>
    <row r="169" spans="1:7" ht="15.75" customHeight="1" x14ac:dyDescent="0.25">
      <c r="A169" s="102"/>
      <c r="B169" s="102"/>
      <c r="C169" s="102"/>
      <c r="G169" s="13"/>
    </row>
    <row r="170" spans="1:7" ht="15.75" customHeight="1" x14ac:dyDescent="0.25">
      <c r="A170" s="102"/>
      <c r="B170" s="102"/>
      <c r="C170" s="102"/>
      <c r="G170" s="13"/>
    </row>
    <row r="171" spans="1:7" ht="15.75" customHeight="1" x14ac:dyDescent="0.25">
      <c r="A171" s="102"/>
      <c r="B171" s="102"/>
      <c r="C171" s="102"/>
      <c r="G171" s="13"/>
    </row>
    <row r="172" spans="1:7" ht="15.75" customHeight="1" x14ac:dyDescent="0.25">
      <c r="A172" s="102"/>
      <c r="B172" s="102"/>
      <c r="C172" s="102"/>
      <c r="G172" s="13"/>
    </row>
    <row r="173" spans="1:7" ht="15.75" customHeight="1" x14ac:dyDescent="0.25">
      <c r="A173" s="102"/>
      <c r="B173" s="102"/>
      <c r="C173" s="102"/>
      <c r="G173" s="13"/>
    </row>
    <row r="174" spans="1:7" ht="15.75" customHeight="1" x14ac:dyDescent="0.25">
      <c r="A174" s="102"/>
      <c r="B174" s="102"/>
      <c r="C174" s="102"/>
      <c r="G174" s="13"/>
    </row>
    <row r="175" spans="1:7" ht="15.75" customHeight="1" x14ac:dyDescent="0.25">
      <c r="A175" s="102"/>
      <c r="B175" s="102"/>
      <c r="C175" s="102"/>
      <c r="G175" s="13"/>
    </row>
    <row r="176" spans="1:7" ht="15.75" customHeight="1" x14ac:dyDescent="0.25">
      <c r="A176" s="102"/>
      <c r="B176" s="102"/>
      <c r="C176" s="102"/>
      <c r="G176" s="13"/>
    </row>
    <row r="177" spans="1:7" ht="15.75" customHeight="1" x14ac:dyDescent="0.25">
      <c r="A177" s="102"/>
      <c r="B177" s="102"/>
      <c r="C177" s="102"/>
      <c r="G177" s="13"/>
    </row>
    <row r="178" spans="1:7" ht="15.75" customHeight="1" x14ac:dyDescent="0.25">
      <c r="A178" s="102"/>
      <c r="B178" s="102"/>
      <c r="C178" s="102"/>
      <c r="G178" s="13"/>
    </row>
    <row r="179" spans="1:7" ht="15.75" customHeight="1" x14ac:dyDescent="0.25">
      <c r="A179" s="102"/>
      <c r="B179" s="102"/>
      <c r="C179" s="102"/>
      <c r="G179" s="13"/>
    </row>
    <row r="180" spans="1:7" ht="15.75" customHeight="1" x14ac:dyDescent="0.25">
      <c r="A180" s="102"/>
      <c r="B180" s="102"/>
      <c r="C180" s="102"/>
      <c r="G180" s="13"/>
    </row>
    <row r="181" spans="1:7" ht="15.75" customHeight="1" x14ac:dyDescent="0.25">
      <c r="A181" s="102"/>
      <c r="B181" s="102"/>
      <c r="C181" s="102"/>
      <c r="G181" s="13"/>
    </row>
    <row r="182" spans="1:7" ht="15.75" customHeight="1" x14ac:dyDescent="0.25">
      <c r="A182" s="102"/>
      <c r="B182" s="102"/>
      <c r="C182" s="102"/>
      <c r="G182" s="13"/>
    </row>
    <row r="183" spans="1:7" ht="15.75" customHeight="1" x14ac:dyDescent="0.25">
      <c r="A183" s="102"/>
      <c r="B183" s="102"/>
      <c r="C183" s="102"/>
      <c r="G183" s="13"/>
    </row>
    <row r="184" spans="1:7" ht="15.75" customHeight="1" x14ac:dyDescent="0.25">
      <c r="A184" s="102"/>
      <c r="B184" s="102"/>
      <c r="C184" s="102"/>
      <c r="G184" s="13"/>
    </row>
    <row r="185" spans="1:7" ht="15.75" customHeight="1" x14ac:dyDescent="0.25">
      <c r="A185" s="102"/>
      <c r="B185" s="102"/>
      <c r="C185" s="102"/>
      <c r="G185" s="13"/>
    </row>
    <row r="186" spans="1:7" ht="15.75" customHeight="1" x14ac:dyDescent="0.25">
      <c r="A186" s="102"/>
      <c r="B186" s="102"/>
      <c r="C186" s="102"/>
      <c r="G186" s="13"/>
    </row>
    <row r="187" spans="1:7" ht="15.75" customHeight="1" x14ac:dyDescent="0.25">
      <c r="A187" s="102"/>
      <c r="B187" s="102"/>
      <c r="C187" s="102"/>
      <c r="G187" s="13"/>
    </row>
    <row r="188" spans="1:7" ht="15.75" customHeight="1" x14ac:dyDescent="0.25">
      <c r="A188" s="102"/>
      <c r="B188" s="102"/>
      <c r="C188" s="102"/>
      <c r="G188" s="13"/>
    </row>
    <row r="189" spans="1:7" ht="15.75" customHeight="1" x14ac:dyDescent="0.25">
      <c r="A189" s="102"/>
      <c r="B189" s="102"/>
      <c r="C189" s="102"/>
      <c r="G189" s="13"/>
    </row>
    <row r="190" spans="1:7" ht="15.75" customHeight="1" x14ac:dyDescent="0.25">
      <c r="A190" s="102"/>
      <c r="B190" s="102"/>
      <c r="C190" s="102"/>
      <c r="G190" s="13"/>
    </row>
    <row r="191" spans="1:7" ht="15.75" customHeight="1" x14ac:dyDescent="0.25">
      <c r="A191" s="102"/>
      <c r="B191" s="102"/>
      <c r="C191" s="102"/>
      <c r="G191" s="13"/>
    </row>
    <row r="192" spans="1:7" ht="15.75" customHeight="1" x14ac:dyDescent="0.25">
      <c r="A192" s="102"/>
      <c r="B192" s="102"/>
      <c r="C192" s="102"/>
      <c r="G192" s="13"/>
    </row>
    <row r="193" spans="1:7" ht="15.75" customHeight="1" x14ac:dyDescent="0.25">
      <c r="A193" s="102"/>
      <c r="B193" s="102"/>
      <c r="C193" s="102"/>
      <c r="G193" s="13"/>
    </row>
    <row r="194" spans="1:7" ht="15.75" customHeight="1" x14ac:dyDescent="0.25">
      <c r="A194" s="102"/>
      <c r="B194" s="102"/>
      <c r="C194" s="102"/>
      <c r="G194" s="13"/>
    </row>
    <row r="195" spans="1:7" ht="15.75" customHeight="1" x14ac:dyDescent="0.25">
      <c r="A195" s="102"/>
      <c r="B195" s="102"/>
      <c r="C195" s="102"/>
      <c r="G195" s="13"/>
    </row>
    <row r="196" spans="1:7" ht="15.75" customHeight="1" x14ac:dyDescent="0.25">
      <c r="A196" s="102"/>
      <c r="B196" s="102"/>
      <c r="C196" s="102"/>
      <c r="G196" s="13"/>
    </row>
    <row r="197" spans="1:7" ht="15.75" customHeight="1" x14ac:dyDescent="0.25">
      <c r="A197" s="102"/>
      <c r="B197" s="102"/>
      <c r="C197" s="102"/>
      <c r="G197" s="13"/>
    </row>
    <row r="198" spans="1:7" ht="15.75" customHeight="1" x14ac:dyDescent="0.25">
      <c r="A198" s="102"/>
      <c r="B198" s="102"/>
      <c r="C198" s="102"/>
      <c r="G198" s="13"/>
    </row>
    <row r="199" spans="1:7" ht="15.75" customHeight="1" x14ac:dyDescent="0.25">
      <c r="A199" s="102"/>
      <c r="B199" s="102"/>
      <c r="C199" s="102"/>
      <c r="G199" s="13"/>
    </row>
    <row r="200" spans="1:7" ht="15.75" customHeight="1" x14ac:dyDescent="0.25">
      <c r="A200" s="102"/>
      <c r="B200" s="102"/>
      <c r="C200" s="102"/>
      <c r="G200" s="13"/>
    </row>
    <row r="201" spans="1:7" ht="15.75" customHeight="1" x14ac:dyDescent="0.25">
      <c r="A201" s="102"/>
      <c r="B201" s="102"/>
      <c r="C201" s="102"/>
      <c r="G201" s="13"/>
    </row>
    <row r="202" spans="1:7" ht="15.75" customHeight="1" x14ac:dyDescent="0.25">
      <c r="A202" s="102"/>
      <c r="B202" s="102"/>
      <c r="C202" s="102"/>
      <c r="G202" s="13"/>
    </row>
    <row r="203" spans="1:7" ht="15.75" customHeight="1" x14ac:dyDescent="0.25">
      <c r="A203" s="102"/>
      <c r="B203" s="102"/>
      <c r="C203" s="102"/>
      <c r="G203" s="13"/>
    </row>
    <row r="204" spans="1:7" ht="15.75" customHeight="1" x14ac:dyDescent="0.25">
      <c r="A204" s="102"/>
      <c r="B204" s="102"/>
      <c r="C204" s="102"/>
      <c r="G204" s="13"/>
    </row>
    <row r="205" spans="1:7" ht="15.75" customHeight="1" x14ac:dyDescent="0.25">
      <c r="A205" s="102"/>
      <c r="B205" s="102"/>
      <c r="C205" s="102"/>
      <c r="G205" s="13"/>
    </row>
    <row r="206" spans="1:7" ht="15.75" customHeight="1" x14ac:dyDescent="0.25">
      <c r="A206" s="102"/>
      <c r="B206" s="102"/>
      <c r="C206" s="102"/>
      <c r="G206" s="13"/>
    </row>
    <row r="207" spans="1:7" ht="15.75" customHeight="1" x14ac:dyDescent="0.25">
      <c r="A207" s="102"/>
      <c r="B207" s="102"/>
      <c r="C207" s="102"/>
      <c r="G207" s="13"/>
    </row>
    <row r="208" spans="1:7" ht="15.75" customHeight="1" x14ac:dyDescent="0.25">
      <c r="A208" s="102"/>
      <c r="B208" s="102"/>
      <c r="C208" s="102"/>
      <c r="G208" s="13"/>
    </row>
    <row r="209" spans="1:7" ht="15.75" customHeight="1" x14ac:dyDescent="0.25">
      <c r="A209" s="102"/>
      <c r="B209" s="102"/>
      <c r="C209" s="102"/>
      <c r="G209" s="13"/>
    </row>
    <row r="210" spans="1:7" ht="15.75" customHeight="1" x14ac:dyDescent="0.25">
      <c r="A210" s="102"/>
      <c r="B210" s="102"/>
      <c r="C210" s="102"/>
      <c r="G210" s="13"/>
    </row>
    <row r="211" spans="1:7" ht="15.75" customHeight="1" x14ac:dyDescent="0.25">
      <c r="A211" s="102"/>
      <c r="B211" s="102"/>
      <c r="C211" s="102"/>
      <c r="G211" s="13"/>
    </row>
    <row r="212" spans="1:7" ht="15.75" customHeight="1" x14ac:dyDescent="0.25">
      <c r="A212" s="102"/>
      <c r="B212" s="102"/>
      <c r="C212" s="102"/>
      <c r="G212" s="13"/>
    </row>
    <row r="213" spans="1:7" ht="15.75" customHeight="1" x14ac:dyDescent="0.25">
      <c r="A213" s="102"/>
      <c r="B213" s="102"/>
      <c r="C213" s="102"/>
      <c r="G213" s="13"/>
    </row>
    <row r="214" spans="1:7" ht="15.75" customHeight="1" x14ac:dyDescent="0.25">
      <c r="A214" s="102"/>
      <c r="B214" s="102"/>
      <c r="C214" s="102"/>
      <c r="G214" s="13"/>
    </row>
    <row r="215" spans="1:7" ht="15.75" customHeight="1" x14ac:dyDescent="0.25">
      <c r="A215" s="102"/>
      <c r="B215" s="102"/>
      <c r="C215" s="102"/>
      <c r="G215" s="13"/>
    </row>
    <row r="216" spans="1:7" ht="15.75" customHeight="1" x14ac:dyDescent="0.25">
      <c r="A216" s="102"/>
      <c r="B216" s="102"/>
      <c r="C216" s="102"/>
      <c r="G216" s="13"/>
    </row>
    <row r="217" spans="1:7" ht="15.75" customHeight="1" x14ac:dyDescent="0.25">
      <c r="A217" s="102"/>
      <c r="B217" s="102"/>
      <c r="C217" s="102"/>
      <c r="G217" s="13"/>
    </row>
    <row r="218" spans="1:7" ht="15.75" customHeight="1" x14ac:dyDescent="0.25">
      <c r="A218" s="102"/>
      <c r="B218" s="102"/>
      <c r="C218" s="102"/>
      <c r="G218" s="13"/>
    </row>
    <row r="219" spans="1:7" ht="15.75" customHeight="1" x14ac:dyDescent="0.25">
      <c r="A219" s="102"/>
      <c r="B219" s="102"/>
      <c r="C219" s="102"/>
      <c r="G219" s="13"/>
    </row>
    <row r="220" spans="1:7" ht="15.75" customHeight="1" x14ac:dyDescent="0.25">
      <c r="A220" s="102"/>
      <c r="B220" s="102"/>
      <c r="C220" s="102"/>
      <c r="G220" s="13"/>
    </row>
    <row r="221" spans="1:7" ht="15.75" customHeight="1" x14ac:dyDescent="0.25">
      <c r="A221" s="102"/>
      <c r="B221" s="102"/>
      <c r="C221" s="102"/>
      <c r="G221" s="13"/>
    </row>
    <row r="222" spans="1:7" ht="15.75" customHeight="1" x14ac:dyDescent="0.25">
      <c r="A222" s="102"/>
      <c r="B222" s="102"/>
      <c r="C222" s="102"/>
      <c r="G222" s="13"/>
    </row>
    <row r="223" spans="1:7" ht="15.75" customHeight="1" x14ac:dyDescent="0.25">
      <c r="A223" s="102"/>
      <c r="B223" s="102"/>
      <c r="C223" s="102"/>
      <c r="G223" s="13"/>
    </row>
    <row r="224" spans="1:7" ht="15.75" customHeight="1" x14ac:dyDescent="0.25">
      <c r="A224" s="102"/>
      <c r="B224" s="102"/>
      <c r="C224" s="102"/>
      <c r="G224" s="13"/>
    </row>
    <row r="225" spans="1:7" ht="15.75" customHeight="1" x14ac:dyDescent="0.25">
      <c r="A225" s="102"/>
      <c r="B225" s="102"/>
      <c r="C225" s="102"/>
      <c r="G225" s="13"/>
    </row>
    <row r="226" spans="1:7" ht="15.75" customHeight="1" x14ac:dyDescent="0.25">
      <c r="A226" s="102"/>
      <c r="B226" s="102"/>
      <c r="C226" s="102"/>
      <c r="G226" s="13"/>
    </row>
    <row r="227" spans="1:7" ht="15.75" customHeight="1" x14ac:dyDescent="0.25">
      <c r="A227" s="102"/>
      <c r="B227" s="102"/>
      <c r="C227" s="102"/>
      <c r="G227" s="13"/>
    </row>
    <row r="228" spans="1:7" ht="15.75" customHeight="1" x14ac:dyDescent="0.25">
      <c r="A228" s="102"/>
      <c r="B228" s="102"/>
      <c r="C228" s="102"/>
      <c r="G228" s="13"/>
    </row>
    <row r="229" spans="1:7" ht="15.75" customHeight="1" x14ac:dyDescent="0.25">
      <c r="A229" s="102"/>
      <c r="B229" s="102"/>
      <c r="C229" s="102"/>
      <c r="G229" s="13"/>
    </row>
    <row r="230" spans="1:7" ht="15.75" customHeight="1" x14ac:dyDescent="0.25">
      <c r="A230" s="102"/>
      <c r="B230" s="102"/>
      <c r="C230" s="102"/>
      <c r="G230" s="13"/>
    </row>
    <row r="231" spans="1:7" ht="15.75" customHeight="1" x14ac:dyDescent="0.25">
      <c r="A231" s="102"/>
      <c r="B231" s="102"/>
      <c r="C231" s="102"/>
      <c r="G231" s="13"/>
    </row>
    <row r="232" spans="1:7" ht="15.75" customHeight="1" x14ac:dyDescent="0.25">
      <c r="A232" s="102"/>
      <c r="B232" s="102"/>
      <c r="C232" s="102"/>
      <c r="G232" s="13"/>
    </row>
    <row r="233" spans="1:7" ht="15.75" customHeight="1" x14ac:dyDescent="0.25">
      <c r="A233" s="102"/>
      <c r="B233" s="102"/>
      <c r="C233" s="102"/>
      <c r="G233" s="13"/>
    </row>
    <row r="234" spans="1:7" ht="15.75" customHeight="1" x14ac:dyDescent="0.25">
      <c r="A234" s="102"/>
      <c r="B234" s="102"/>
      <c r="C234" s="102"/>
      <c r="G234" s="13"/>
    </row>
    <row r="235" spans="1:7" ht="15.75" customHeight="1" x14ac:dyDescent="0.25">
      <c r="A235" s="102"/>
      <c r="B235" s="102"/>
      <c r="C235" s="102"/>
      <c r="G235" s="13"/>
    </row>
    <row r="236" spans="1:7" ht="15.75" customHeight="1" x14ac:dyDescent="0.25">
      <c r="A236" s="102"/>
      <c r="B236" s="102"/>
      <c r="C236" s="102"/>
      <c r="G236" s="13"/>
    </row>
    <row r="237" spans="1:7" ht="15.75" customHeight="1" x14ac:dyDescent="0.25">
      <c r="A237" s="102"/>
      <c r="B237" s="102"/>
      <c r="C237" s="102"/>
      <c r="G237" s="13"/>
    </row>
    <row r="238" spans="1:7" ht="15.75" customHeight="1" x14ac:dyDescent="0.25">
      <c r="A238" s="102"/>
      <c r="B238" s="102"/>
      <c r="C238" s="102"/>
      <c r="G238" s="13"/>
    </row>
    <row r="239" spans="1:7" ht="15.75" customHeight="1" x14ac:dyDescent="0.25">
      <c r="A239" s="102"/>
      <c r="B239" s="102"/>
      <c r="C239" s="102"/>
      <c r="G239" s="13"/>
    </row>
    <row r="240" spans="1:7" ht="15.75" customHeight="1" x14ac:dyDescent="0.25">
      <c r="A240" s="102"/>
      <c r="B240" s="102"/>
      <c r="C240" s="102"/>
      <c r="G240" s="13"/>
    </row>
    <row r="241" spans="1:7" ht="15.75" customHeight="1" x14ac:dyDescent="0.25">
      <c r="A241" s="102"/>
      <c r="B241" s="102"/>
      <c r="C241" s="102"/>
      <c r="G241" s="13"/>
    </row>
    <row r="242" spans="1:7" ht="15.75" customHeight="1" x14ac:dyDescent="0.25">
      <c r="A242" s="102"/>
      <c r="B242" s="102"/>
      <c r="C242" s="102"/>
      <c r="G242" s="13"/>
    </row>
    <row r="243" spans="1:7" ht="15.75" customHeight="1" x14ac:dyDescent="0.25">
      <c r="A243" s="102"/>
      <c r="B243" s="102"/>
      <c r="C243" s="102"/>
      <c r="G243" s="13"/>
    </row>
    <row r="244" spans="1:7" ht="15.75" customHeight="1" x14ac:dyDescent="0.25">
      <c r="A244" s="102"/>
      <c r="B244" s="102"/>
      <c r="C244" s="102"/>
      <c r="G244" s="13"/>
    </row>
    <row r="245" spans="1:7" ht="15.75" customHeight="1" x14ac:dyDescent="0.25">
      <c r="A245" s="102"/>
      <c r="B245" s="102"/>
      <c r="C245" s="102"/>
      <c r="G245" s="13"/>
    </row>
    <row r="246" spans="1:7" ht="15.75" customHeight="1" x14ac:dyDescent="0.25">
      <c r="A246" s="102"/>
      <c r="B246" s="102"/>
      <c r="C246" s="102"/>
      <c r="G246" s="13"/>
    </row>
    <row r="247" spans="1:7" ht="15.75" customHeight="1" x14ac:dyDescent="0.25">
      <c r="A247" s="102"/>
      <c r="B247" s="102"/>
      <c r="C247" s="102"/>
      <c r="G247" s="13"/>
    </row>
    <row r="248" spans="1:7" ht="15.75" customHeight="1" x14ac:dyDescent="0.25">
      <c r="A248" s="102"/>
      <c r="B248" s="102"/>
      <c r="C248" s="102"/>
      <c r="G248" s="13"/>
    </row>
    <row r="249" spans="1:7" ht="15.75" customHeight="1" x14ac:dyDescent="0.25">
      <c r="A249" s="102"/>
      <c r="B249" s="102"/>
      <c r="C249" s="102"/>
      <c r="G249" s="13"/>
    </row>
    <row r="250" spans="1:7" ht="15.75" customHeight="1" x14ac:dyDescent="0.25">
      <c r="A250" s="102"/>
      <c r="B250" s="102"/>
      <c r="C250" s="102"/>
      <c r="G250" s="13"/>
    </row>
    <row r="251" spans="1:7" ht="15.75" customHeight="1" x14ac:dyDescent="0.25">
      <c r="A251" s="102"/>
      <c r="B251" s="102"/>
      <c r="C251" s="102"/>
      <c r="G251" s="13"/>
    </row>
    <row r="252" spans="1:7" ht="15.75" customHeight="1" x14ac:dyDescent="0.25">
      <c r="A252" s="102"/>
      <c r="B252" s="102"/>
      <c r="C252" s="102"/>
      <c r="G252" s="13"/>
    </row>
    <row r="253" spans="1:7" ht="15.75" customHeight="1" x14ac:dyDescent="0.25">
      <c r="A253" s="102"/>
      <c r="B253" s="102"/>
      <c r="C253" s="102"/>
      <c r="G253" s="13"/>
    </row>
    <row r="254" spans="1:7" ht="15.75" customHeight="1" x14ac:dyDescent="0.25">
      <c r="A254" s="102"/>
      <c r="B254" s="102"/>
      <c r="C254" s="102"/>
      <c r="G254" s="13"/>
    </row>
    <row r="255" spans="1:7" ht="15.75" customHeight="1" x14ac:dyDescent="0.25">
      <c r="A255" s="102"/>
      <c r="B255" s="102"/>
      <c r="C255" s="102"/>
      <c r="G255" s="13"/>
    </row>
    <row r="256" spans="1:7" ht="15.75" customHeight="1" x14ac:dyDescent="0.25">
      <c r="A256" s="102"/>
      <c r="B256" s="102"/>
      <c r="C256" s="102"/>
      <c r="G256" s="13"/>
    </row>
    <row r="257" spans="1:7" ht="15.75" customHeight="1" x14ac:dyDescent="0.25">
      <c r="A257" s="102"/>
      <c r="B257" s="102"/>
      <c r="C257" s="102"/>
      <c r="G257" s="13"/>
    </row>
    <row r="258" spans="1:7" ht="15.75" customHeight="1" x14ac:dyDescent="0.25">
      <c r="A258" s="102"/>
      <c r="B258" s="102"/>
      <c r="C258" s="102"/>
      <c r="G258" s="13"/>
    </row>
    <row r="259" spans="1:7" ht="15.75" customHeight="1" x14ac:dyDescent="0.25">
      <c r="A259" s="102"/>
      <c r="B259" s="102"/>
      <c r="C259" s="102"/>
      <c r="G259" s="13"/>
    </row>
    <row r="260" spans="1:7" ht="15.75" customHeight="1" x14ac:dyDescent="0.25">
      <c r="A260" s="102"/>
      <c r="B260" s="102"/>
      <c r="C260" s="102"/>
      <c r="G260" s="13"/>
    </row>
    <row r="261" spans="1:7" ht="15.75" customHeight="1" x14ac:dyDescent="0.25">
      <c r="A261" s="102"/>
      <c r="B261" s="102"/>
      <c r="C261" s="102"/>
      <c r="G261" s="13"/>
    </row>
    <row r="262" spans="1:7" ht="15.75" customHeight="1" x14ac:dyDescent="0.25">
      <c r="A262" s="102"/>
      <c r="B262" s="102"/>
      <c r="C262" s="102"/>
      <c r="G262" s="13"/>
    </row>
    <row r="263" spans="1:7" ht="15.75" customHeight="1" x14ac:dyDescent="0.25">
      <c r="A263" s="102"/>
      <c r="B263" s="102"/>
      <c r="C263" s="102"/>
      <c r="G263" s="13"/>
    </row>
    <row r="264" spans="1:7" ht="15.75" customHeight="1" x14ac:dyDescent="0.25">
      <c r="A264" s="102"/>
      <c r="B264" s="102"/>
      <c r="C264" s="102"/>
      <c r="G264" s="13"/>
    </row>
    <row r="265" spans="1:7" ht="15.75" customHeight="1" x14ac:dyDescent="0.25">
      <c r="A265" s="102"/>
      <c r="B265" s="102"/>
      <c r="C265" s="102"/>
      <c r="G265" s="13"/>
    </row>
    <row r="266" spans="1:7" ht="15.75" customHeight="1" x14ac:dyDescent="0.25">
      <c r="A266" s="102"/>
      <c r="B266" s="102"/>
      <c r="C266" s="102"/>
      <c r="G266" s="13"/>
    </row>
    <row r="267" spans="1:7" ht="15.75" customHeight="1" x14ac:dyDescent="0.25">
      <c r="A267" s="102"/>
      <c r="B267" s="102"/>
      <c r="C267" s="102"/>
      <c r="G267" s="13"/>
    </row>
    <row r="268" spans="1:7" ht="15.75" customHeight="1" x14ac:dyDescent="0.25">
      <c r="A268" s="102"/>
      <c r="B268" s="102"/>
      <c r="C268" s="102"/>
      <c r="G268" s="13"/>
    </row>
    <row r="269" spans="1:7" ht="15.75" customHeight="1" x14ac:dyDescent="0.25">
      <c r="A269" s="102"/>
      <c r="B269" s="102"/>
      <c r="C269" s="102"/>
      <c r="G269" s="13"/>
    </row>
    <row r="270" spans="1:7" ht="15.75" customHeight="1" x14ac:dyDescent="0.25">
      <c r="A270" s="102"/>
      <c r="B270" s="102"/>
      <c r="C270" s="102"/>
      <c r="G270" s="13"/>
    </row>
    <row r="271" spans="1:7" ht="15.75" customHeight="1" x14ac:dyDescent="0.25">
      <c r="A271" s="102"/>
      <c r="B271" s="102"/>
      <c r="C271" s="102"/>
      <c r="G271" s="13"/>
    </row>
    <row r="272" spans="1:7" ht="15.75" customHeight="1" x14ac:dyDescent="0.25">
      <c r="A272" s="102"/>
      <c r="B272" s="102"/>
      <c r="C272" s="102"/>
      <c r="G272" s="13"/>
    </row>
    <row r="273" spans="1:7" ht="15.75" customHeight="1" x14ac:dyDescent="0.25">
      <c r="A273" s="102"/>
      <c r="B273" s="102"/>
      <c r="C273" s="102"/>
      <c r="G273" s="13"/>
    </row>
    <row r="274" spans="1:7" ht="15.75" customHeight="1" x14ac:dyDescent="0.25">
      <c r="A274" s="102"/>
      <c r="B274" s="102"/>
      <c r="C274" s="102"/>
      <c r="G274" s="13"/>
    </row>
    <row r="275" spans="1:7" ht="15.75" customHeight="1" x14ac:dyDescent="0.25">
      <c r="A275" s="102"/>
      <c r="B275" s="102"/>
      <c r="C275" s="102"/>
      <c r="G275" s="13"/>
    </row>
    <row r="276" spans="1:7" ht="15.75" customHeight="1" x14ac:dyDescent="0.25">
      <c r="A276" s="102"/>
      <c r="B276" s="102"/>
      <c r="C276" s="102"/>
      <c r="G276" s="13"/>
    </row>
    <row r="277" spans="1:7" ht="15.75" customHeight="1" x14ac:dyDescent="0.25">
      <c r="A277" s="102"/>
      <c r="B277" s="102"/>
      <c r="C277" s="102"/>
      <c r="G277" s="13"/>
    </row>
    <row r="278" spans="1:7" ht="15.75" customHeight="1" x14ac:dyDescent="0.25">
      <c r="A278" s="102"/>
      <c r="B278" s="102"/>
      <c r="C278" s="102"/>
      <c r="G278" s="13"/>
    </row>
    <row r="279" spans="1:7" ht="15.75" customHeight="1" x14ac:dyDescent="0.25">
      <c r="A279" s="102"/>
      <c r="B279" s="102"/>
      <c r="C279" s="102"/>
      <c r="G279" s="13"/>
    </row>
    <row r="280" spans="1:7" ht="15.75" customHeight="1" x14ac:dyDescent="0.25">
      <c r="A280" s="102"/>
      <c r="B280" s="102"/>
      <c r="C280" s="102"/>
      <c r="G280" s="13"/>
    </row>
    <row r="281" spans="1:7" ht="15.75" customHeight="1" x14ac:dyDescent="0.25">
      <c r="A281" s="102"/>
      <c r="B281" s="102"/>
      <c r="C281" s="102"/>
      <c r="G281" s="13"/>
    </row>
    <row r="282" spans="1:7" ht="15.75" customHeight="1" x14ac:dyDescent="0.25">
      <c r="A282" s="102"/>
      <c r="B282" s="102"/>
      <c r="C282" s="102"/>
      <c r="G282" s="13"/>
    </row>
    <row r="283" spans="1:7" ht="15.75" customHeight="1" x14ac:dyDescent="0.25">
      <c r="A283" s="102"/>
      <c r="B283" s="102"/>
      <c r="C283" s="102"/>
      <c r="G283" s="13"/>
    </row>
    <row r="284" spans="1:7" ht="15.75" customHeight="1" x14ac:dyDescent="0.25">
      <c r="A284" s="102"/>
      <c r="B284" s="102"/>
      <c r="C284" s="102"/>
      <c r="G284" s="13"/>
    </row>
    <row r="285" spans="1:7" ht="15.75" customHeight="1" x14ac:dyDescent="0.25">
      <c r="A285" s="102"/>
      <c r="B285" s="102"/>
      <c r="C285" s="102"/>
      <c r="G285" s="13"/>
    </row>
    <row r="286" spans="1:7" ht="15.75" customHeight="1" x14ac:dyDescent="0.25">
      <c r="A286" s="102"/>
      <c r="B286" s="102"/>
      <c r="C286" s="102"/>
      <c r="G286" s="13"/>
    </row>
    <row r="287" spans="1:7" ht="15.75" customHeight="1" x14ac:dyDescent="0.25">
      <c r="A287" s="102"/>
      <c r="B287" s="102"/>
      <c r="C287" s="102"/>
      <c r="G287" s="13"/>
    </row>
    <row r="288" spans="1:7" ht="15.75" customHeight="1" x14ac:dyDescent="0.25">
      <c r="A288" s="102"/>
      <c r="B288" s="102"/>
      <c r="C288" s="102"/>
      <c r="G288" s="13"/>
    </row>
    <row r="289" spans="1:7" ht="15.75" customHeight="1" x14ac:dyDescent="0.25">
      <c r="A289" s="102"/>
      <c r="B289" s="102"/>
      <c r="C289" s="102"/>
      <c r="G289" s="13"/>
    </row>
    <row r="290" spans="1:7" ht="15.75" customHeight="1" x14ac:dyDescent="0.25">
      <c r="A290" s="102"/>
      <c r="B290" s="102"/>
      <c r="C290" s="102"/>
      <c r="G290" s="13"/>
    </row>
    <row r="291" spans="1:7" ht="15.75" customHeight="1" x14ac:dyDescent="0.25">
      <c r="A291" s="102"/>
      <c r="B291" s="102"/>
      <c r="C291" s="102"/>
      <c r="G291" s="13"/>
    </row>
    <row r="292" spans="1:7" ht="15.75" customHeight="1" x14ac:dyDescent="0.25">
      <c r="A292" s="102"/>
      <c r="B292" s="102"/>
      <c r="C292" s="102"/>
      <c r="G292" s="13"/>
    </row>
    <row r="293" spans="1:7" ht="15.75" customHeight="1" x14ac:dyDescent="0.25">
      <c r="A293" s="102"/>
      <c r="B293" s="102"/>
      <c r="C293" s="102"/>
      <c r="G293" s="13"/>
    </row>
    <row r="294" spans="1:7" ht="15.75" customHeight="1" x14ac:dyDescent="0.25">
      <c r="A294" s="102"/>
      <c r="B294" s="102"/>
      <c r="C294" s="102"/>
      <c r="G294" s="13"/>
    </row>
    <row r="295" spans="1:7" ht="15.75" customHeight="1" x14ac:dyDescent="0.25">
      <c r="A295" s="102"/>
      <c r="B295" s="102"/>
      <c r="C295" s="102"/>
      <c r="G295" s="13"/>
    </row>
    <row r="296" spans="1:7" ht="15.75" customHeight="1" x14ac:dyDescent="0.25">
      <c r="A296" s="102"/>
      <c r="B296" s="102"/>
      <c r="C296" s="102"/>
      <c r="G296" s="13"/>
    </row>
    <row r="297" spans="1:7" ht="15.75" customHeight="1" x14ac:dyDescent="0.25">
      <c r="A297" s="102"/>
      <c r="B297" s="102"/>
      <c r="C297" s="102"/>
      <c r="G297" s="13"/>
    </row>
    <row r="298" spans="1:7" ht="15.75" customHeight="1" x14ac:dyDescent="0.25">
      <c r="A298" s="102"/>
      <c r="B298" s="102"/>
      <c r="C298" s="102"/>
      <c r="G298" s="13"/>
    </row>
    <row r="299" spans="1:7" ht="15.75" customHeight="1" x14ac:dyDescent="0.25">
      <c r="A299" s="102"/>
      <c r="B299" s="102"/>
      <c r="C299" s="102"/>
      <c r="G299" s="13"/>
    </row>
    <row r="300" spans="1:7" ht="15.75" customHeight="1" x14ac:dyDescent="0.25">
      <c r="A300" s="102"/>
      <c r="B300" s="102"/>
      <c r="C300" s="102"/>
      <c r="G300" s="13"/>
    </row>
    <row r="301" spans="1:7" ht="15.75" customHeight="1" x14ac:dyDescent="0.25">
      <c r="A301" s="102"/>
      <c r="B301" s="102"/>
      <c r="C301" s="102"/>
      <c r="G301" s="13"/>
    </row>
    <row r="302" spans="1:7" ht="15.75" customHeight="1" x14ac:dyDescent="0.25">
      <c r="A302" s="102"/>
      <c r="B302" s="102"/>
      <c r="C302" s="102"/>
      <c r="G302" s="13"/>
    </row>
    <row r="303" spans="1:7" ht="15.75" customHeight="1" x14ac:dyDescent="0.25">
      <c r="A303" s="102"/>
      <c r="B303" s="102"/>
      <c r="C303" s="102"/>
      <c r="G303" s="13"/>
    </row>
    <row r="304" spans="1:7" ht="15.75" customHeight="1" x14ac:dyDescent="0.25">
      <c r="A304" s="102"/>
      <c r="B304" s="102"/>
      <c r="C304" s="102"/>
      <c r="G304" s="13"/>
    </row>
    <row r="305" spans="1:7" ht="15.75" customHeight="1" x14ac:dyDescent="0.25">
      <c r="A305" s="102"/>
      <c r="B305" s="102"/>
      <c r="C305" s="102"/>
      <c r="G305" s="13"/>
    </row>
    <row r="306" spans="1:7" ht="15.75" customHeight="1" x14ac:dyDescent="0.25">
      <c r="A306" s="102"/>
      <c r="B306" s="102"/>
      <c r="C306" s="102"/>
      <c r="G306" s="13"/>
    </row>
    <row r="307" spans="1:7" ht="15.75" customHeight="1" x14ac:dyDescent="0.25">
      <c r="A307" s="102"/>
      <c r="B307" s="102"/>
      <c r="C307" s="102"/>
      <c r="G307" s="13"/>
    </row>
    <row r="308" spans="1:7" ht="15.75" customHeight="1" x14ac:dyDescent="0.25">
      <c r="A308" s="102"/>
      <c r="B308" s="102"/>
      <c r="C308" s="102"/>
      <c r="G308" s="13"/>
    </row>
    <row r="309" spans="1:7" ht="15.75" customHeight="1" x14ac:dyDescent="0.25">
      <c r="A309" s="102"/>
      <c r="B309" s="102"/>
      <c r="C309" s="102"/>
      <c r="G309" s="13"/>
    </row>
    <row r="310" spans="1:7" ht="15.75" customHeight="1" x14ac:dyDescent="0.25">
      <c r="A310" s="102"/>
      <c r="B310" s="102"/>
      <c r="C310" s="102"/>
      <c r="G310" s="13"/>
    </row>
    <row r="311" spans="1:7" ht="15.75" customHeight="1" x14ac:dyDescent="0.25">
      <c r="A311" s="102"/>
      <c r="B311" s="102"/>
      <c r="C311" s="102"/>
      <c r="G311" s="13"/>
    </row>
    <row r="312" spans="1:7" ht="15.75" customHeight="1" x14ac:dyDescent="0.25">
      <c r="A312" s="102"/>
      <c r="B312" s="102"/>
      <c r="C312" s="102"/>
      <c r="G312" s="13"/>
    </row>
    <row r="313" spans="1:7" ht="15.75" customHeight="1" x14ac:dyDescent="0.25">
      <c r="A313" s="102"/>
      <c r="B313" s="102"/>
      <c r="C313" s="102"/>
      <c r="G313" s="13"/>
    </row>
    <row r="314" spans="1:7" ht="15.75" customHeight="1" x14ac:dyDescent="0.25">
      <c r="A314" s="102"/>
      <c r="B314" s="102"/>
      <c r="C314" s="102"/>
      <c r="G314" s="13"/>
    </row>
    <row r="315" spans="1:7" ht="15.75" customHeight="1" x14ac:dyDescent="0.25">
      <c r="A315" s="102"/>
      <c r="B315" s="102"/>
      <c r="C315" s="102"/>
      <c r="G315" s="13"/>
    </row>
    <row r="316" spans="1:7" ht="15.75" customHeight="1" x14ac:dyDescent="0.25">
      <c r="A316" s="102"/>
      <c r="B316" s="102"/>
      <c r="C316" s="102"/>
      <c r="G316" s="13"/>
    </row>
    <row r="317" spans="1:7" ht="15.75" customHeight="1" x14ac:dyDescent="0.25">
      <c r="A317" s="102"/>
      <c r="B317" s="102"/>
      <c r="C317" s="102"/>
      <c r="G317" s="13"/>
    </row>
    <row r="318" spans="1:7" ht="15.75" customHeight="1" x14ac:dyDescent="0.25">
      <c r="A318" s="102"/>
      <c r="B318" s="102"/>
      <c r="C318" s="102"/>
      <c r="G318" s="13"/>
    </row>
    <row r="319" spans="1:7" ht="15.75" customHeight="1" x14ac:dyDescent="0.25">
      <c r="A319" s="102"/>
      <c r="B319" s="102"/>
      <c r="C319" s="102"/>
      <c r="G319" s="13"/>
    </row>
    <row r="320" spans="1:7" ht="15.75" customHeight="1" x14ac:dyDescent="0.25">
      <c r="A320" s="102"/>
      <c r="B320" s="102"/>
      <c r="C320" s="102"/>
      <c r="G320" s="13"/>
    </row>
    <row r="321" spans="1:7" ht="15.75" customHeight="1" x14ac:dyDescent="0.25">
      <c r="A321" s="102"/>
      <c r="B321" s="102"/>
      <c r="C321" s="102"/>
      <c r="G321" s="13"/>
    </row>
    <row r="322" spans="1:7" ht="15.75" customHeight="1" x14ac:dyDescent="0.25">
      <c r="A322" s="102"/>
      <c r="B322" s="102"/>
      <c r="C322" s="102"/>
      <c r="G322" s="13"/>
    </row>
    <row r="323" spans="1:7" ht="15.75" customHeight="1" x14ac:dyDescent="0.25">
      <c r="A323" s="102"/>
      <c r="B323" s="102"/>
      <c r="C323" s="102"/>
      <c r="G323" s="13"/>
    </row>
    <row r="324" spans="1:7" ht="15.75" customHeight="1" x14ac:dyDescent="0.25">
      <c r="A324" s="102"/>
      <c r="B324" s="102"/>
      <c r="C324" s="102"/>
      <c r="G324" s="13"/>
    </row>
    <row r="325" spans="1:7" ht="15.75" customHeight="1" x14ac:dyDescent="0.25">
      <c r="A325" s="102"/>
      <c r="B325" s="102"/>
      <c r="C325" s="102"/>
      <c r="G325" s="13"/>
    </row>
    <row r="326" spans="1:7" ht="15.75" customHeight="1" x14ac:dyDescent="0.25">
      <c r="A326" s="102"/>
      <c r="B326" s="102"/>
      <c r="C326" s="102"/>
      <c r="G326" s="13"/>
    </row>
    <row r="327" spans="1:7" ht="15.75" customHeight="1" x14ac:dyDescent="0.25">
      <c r="A327" s="102"/>
      <c r="B327" s="102"/>
      <c r="C327" s="102"/>
      <c r="G327" s="13"/>
    </row>
    <row r="328" spans="1:7" ht="15.75" customHeight="1" x14ac:dyDescent="0.25">
      <c r="A328" s="102"/>
      <c r="B328" s="102"/>
      <c r="C328" s="102"/>
      <c r="G328" s="13"/>
    </row>
    <row r="329" spans="1:7" ht="15.75" customHeight="1" x14ac:dyDescent="0.25">
      <c r="A329" s="102"/>
      <c r="B329" s="102"/>
      <c r="C329" s="102"/>
      <c r="G329" s="13"/>
    </row>
    <row r="330" spans="1:7" ht="15.75" customHeight="1" x14ac:dyDescent="0.25">
      <c r="A330" s="102"/>
      <c r="B330" s="102"/>
      <c r="C330" s="102"/>
      <c r="G330" s="13"/>
    </row>
    <row r="331" spans="1:7" ht="15.75" customHeight="1" x14ac:dyDescent="0.25">
      <c r="A331" s="102"/>
      <c r="B331" s="102"/>
      <c r="C331" s="102"/>
      <c r="G331" s="13"/>
    </row>
    <row r="332" spans="1:7" ht="15.75" customHeight="1" x14ac:dyDescent="0.25">
      <c r="A332" s="102"/>
      <c r="B332" s="102"/>
      <c r="C332" s="102"/>
      <c r="G332" s="13"/>
    </row>
    <row r="333" spans="1:7" ht="15.75" customHeight="1" x14ac:dyDescent="0.25">
      <c r="A333" s="102"/>
      <c r="B333" s="102"/>
      <c r="C333" s="102"/>
      <c r="G333" s="13"/>
    </row>
    <row r="334" spans="1:7" ht="15.75" customHeight="1" x14ac:dyDescent="0.25">
      <c r="A334" s="102"/>
      <c r="B334" s="102"/>
      <c r="C334" s="102"/>
      <c r="G334" s="13"/>
    </row>
    <row r="335" spans="1:7" ht="15.75" customHeight="1" x14ac:dyDescent="0.25">
      <c r="A335" s="102"/>
      <c r="B335" s="102"/>
      <c r="C335" s="102"/>
      <c r="G335" s="13"/>
    </row>
    <row r="336" spans="1:7" ht="15.75" customHeight="1" x14ac:dyDescent="0.25">
      <c r="A336" s="102"/>
      <c r="B336" s="102"/>
      <c r="C336" s="102"/>
      <c r="G336" s="13"/>
    </row>
    <row r="337" spans="1:7" ht="15.75" customHeight="1" x14ac:dyDescent="0.25">
      <c r="A337" s="102"/>
      <c r="B337" s="102"/>
      <c r="C337" s="102"/>
      <c r="G337" s="13"/>
    </row>
    <row r="338" spans="1:7" ht="15.75" customHeight="1" x14ac:dyDescent="0.25">
      <c r="A338" s="102"/>
      <c r="B338" s="102"/>
      <c r="C338" s="102"/>
      <c r="G338" s="13"/>
    </row>
    <row r="339" spans="1:7" ht="15.75" customHeight="1" x14ac:dyDescent="0.25">
      <c r="A339" s="102"/>
      <c r="B339" s="102"/>
      <c r="C339" s="102"/>
      <c r="G339" s="13"/>
    </row>
    <row r="340" spans="1:7" ht="15.75" customHeight="1" x14ac:dyDescent="0.25">
      <c r="A340" s="102"/>
      <c r="B340" s="102"/>
      <c r="C340" s="102"/>
      <c r="G340" s="13"/>
    </row>
    <row r="341" spans="1:7" ht="15.75" customHeight="1" x14ac:dyDescent="0.25">
      <c r="A341" s="102"/>
      <c r="B341" s="102"/>
      <c r="C341" s="102"/>
      <c r="G341" s="13"/>
    </row>
    <row r="342" spans="1:7" ht="15.75" customHeight="1" x14ac:dyDescent="0.25">
      <c r="A342" s="102"/>
      <c r="B342" s="102"/>
      <c r="C342" s="102"/>
      <c r="G342" s="13"/>
    </row>
    <row r="343" spans="1:7" ht="15.75" customHeight="1" x14ac:dyDescent="0.25">
      <c r="A343" s="102"/>
      <c r="B343" s="102"/>
      <c r="C343" s="102"/>
      <c r="G343" s="13"/>
    </row>
    <row r="344" spans="1:7" ht="15.75" customHeight="1" x14ac:dyDescent="0.25">
      <c r="A344" s="102"/>
      <c r="B344" s="102"/>
      <c r="C344" s="102"/>
      <c r="G344" s="13"/>
    </row>
    <row r="345" spans="1:7" ht="15.75" customHeight="1" x14ac:dyDescent="0.25">
      <c r="A345" s="102"/>
      <c r="B345" s="102"/>
      <c r="C345" s="102"/>
      <c r="G345" s="13"/>
    </row>
    <row r="346" spans="1:7" ht="15.75" customHeight="1" x14ac:dyDescent="0.25">
      <c r="A346" s="102"/>
      <c r="B346" s="102"/>
      <c r="C346" s="102"/>
      <c r="G346" s="13"/>
    </row>
    <row r="347" spans="1:7" ht="15.75" customHeight="1" x14ac:dyDescent="0.25">
      <c r="A347" s="102"/>
      <c r="B347" s="102"/>
      <c r="C347" s="102"/>
      <c r="G347" s="13"/>
    </row>
    <row r="348" spans="1:7" ht="15.75" customHeight="1" x14ac:dyDescent="0.25">
      <c r="A348" s="102"/>
      <c r="B348" s="102"/>
      <c r="C348" s="102"/>
      <c r="G348" s="13"/>
    </row>
    <row r="349" spans="1:7" ht="15.75" customHeight="1" x14ac:dyDescent="0.25">
      <c r="A349" s="102"/>
      <c r="B349" s="102"/>
      <c r="C349" s="102"/>
      <c r="G349" s="13"/>
    </row>
    <row r="350" spans="1:7" ht="15.75" customHeight="1" x14ac:dyDescent="0.25">
      <c r="A350" s="102"/>
      <c r="B350" s="102"/>
      <c r="C350" s="102"/>
      <c r="G350" s="13"/>
    </row>
    <row r="351" spans="1:7" ht="15.75" customHeight="1" x14ac:dyDescent="0.25">
      <c r="A351" s="102"/>
      <c r="B351" s="102"/>
      <c r="C351" s="102"/>
      <c r="G351" s="13"/>
    </row>
    <row r="352" spans="1:7" ht="15.75" customHeight="1" x14ac:dyDescent="0.25">
      <c r="A352" s="102"/>
      <c r="B352" s="102"/>
      <c r="C352" s="102"/>
      <c r="G352" s="13"/>
    </row>
    <row r="353" spans="1:7" ht="15.75" customHeight="1" x14ac:dyDescent="0.25">
      <c r="A353" s="102"/>
      <c r="B353" s="102"/>
      <c r="C353" s="102"/>
      <c r="G353" s="13"/>
    </row>
    <row r="354" spans="1:7" ht="15.75" customHeight="1" x14ac:dyDescent="0.25">
      <c r="A354" s="102"/>
      <c r="B354" s="102"/>
      <c r="C354" s="102"/>
      <c r="G354" s="13"/>
    </row>
    <row r="355" spans="1:7" ht="15.75" customHeight="1" x14ac:dyDescent="0.25">
      <c r="A355" s="102"/>
      <c r="B355" s="102"/>
      <c r="C355" s="102"/>
      <c r="G355" s="13"/>
    </row>
    <row r="356" spans="1:7" ht="15.75" customHeight="1" x14ac:dyDescent="0.25">
      <c r="A356" s="102"/>
      <c r="B356" s="102"/>
      <c r="C356" s="102"/>
      <c r="G356" s="13"/>
    </row>
    <row r="357" spans="1:7" ht="15.75" customHeight="1" x14ac:dyDescent="0.25">
      <c r="A357" s="102"/>
      <c r="B357" s="102"/>
      <c r="C357" s="102"/>
      <c r="G357" s="13"/>
    </row>
    <row r="358" spans="1:7" ht="15.75" customHeight="1" x14ac:dyDescent="0.25">
      <c r="A358" s="102"/>
      <c r="B358" s="102"/>
      <c r="C358" s="102"/>
      <c r="G358" s="13"/>
    </row>
    <row r="359" spans="1:7" ht="15.75" customHeight="1" x14ac:dyDescent="0.25">
      <c r="A359" s="102"/>
      <c r="B359" s="102"/>
      <c r="C359" s="102"/>
      <c r="G359" s="13"/>
    </row>
    <row r="360" spans="1:7" ht="15.75" customHeight="1" x14ac:dyDescent="0.25">
      <c r="A360" s="102"/>
      <c r="B360" s="102"/>
      <c r="C360" s="102"/>
      <c r="G360" s="13"/>
    </row>
    <row r="361" spans="1:7" ht="15.75" customHeight="1" x14ac:dyDescent="0.25">
      <c r="A361" s="102"/>
      <c r="B361" s="102"/>
      <c r="C361" s="102"/>
      <c r="G361" s="13"/>
    </row>
    <row r="362" spans="1:7" ht="15.75" customHeight="1" x14ac:dyDescent="0.25">
      <c r="A362" s="102"/>
      <c r="B362" s="102"/>
      <c r="C362" s="102"/>
      <c r="G362" s="13"/>
    </row>
    <row r="363" spans="1:7" ht="15.75" customHeight="1" x14ac:dyDescent="0.25">
      <c r="A363" s="102"/>
      <c r="B363" s="102"/>
      <c r="C363" s="102"/>
      <c r="G363" s="13"/>
    </row>
    <row r="364" spans="1:7" ht="15.75" customHeight="1" x14ac:dyDescent="0.25">
      <c r="A364" s="102"/>
      <c r="B364" s="102"/>
      <c r="C364" s="102"/>
      <c r="G364" s="13"/>
    </row>
    <row r="365" spans="1:7" ht="15.75" customHeight="1" x14ac:dyDescent="0.25">
      <c r="A365" s="102"/>
      <c r="B365" s="102"/>
      <c r="C365" s="102"/>
      <c r="G365" s="13"/>
    </row>
    <row r="366" spans="1:7" ht="15.75" customHeight="1" x14ac:dyDescent="0.25">
      <c r="A366" s="102"/>
      <c r="B366" s="102"/>
      <c r="C366" s="102"/>
      <c r="G366" s="13"/>
    </row>
    <row r="367" spans="1:7" ht="15.75" customHeight="1" x14ac:dyDescent="0.25">
      <c r="A367" s="102"/>
      <c r="B367" s="102"/>
      <c r="C367" s="102"/>
      <c r="G367" s="13"/>
    </row>
    <row r="368" spans="1:7" ht="15.75" customHeight="1" x14ac:dyDescent="0.25">
      <c r="A368" s="102"/>
      <c r="B368" s="102"/>
      <c r="C368" s="102"/>
      <c r="G368" s="13"/>
    </row>
    <row r="369" spans="1:7" ht="15.75" customHeight="1" x14ac:dyDescent="0.25">
      <c r="A369" s="102"/>
      <c r="B369" s="102"/>
      <c r="C369" s="102"/>
      <c r="G369" s="13"/>
    </row>
    <row r="370" spans="1:7" ht="15.75" customHeight="1" x14ac:dyDescent="0.25">
      <c r="A370" s="102"/>
      <c r="B370" s="102"/>
      <c r="C370" s="102"/>
      <c r="G370" s="13"/>
    </row>
    <row r="371" spans="1:7" ht="15.75" customHeight="1" x14ac:dyDescent="0.25">
      <c r="A371" s="102"/>
      <c r="B371" s="102"/>
      <c r="C371" s="102"/>
      <c r="G371" s="13"/>
    </row>
    <row r="372" spans="1:7" ht="15.75" customHeight="1" x14ac:dyDescent="0.25">
      <c r="A372" s="102"/>
      <c r="B372" s="102"/>
      <c r="C372" s="102"/>
      <c r="G372" s="13"/>
    </row>
    <row r="373" spans="1:7" ht="15.75" customHeight="1" x14ac:dyDescent="0.25">
      <c r="A373" s="102"/>
      <c r="B373" s="102"/>
      <c r="C373" s="102"/>
      <c r="G373" s="13"/>
    </row>
    <row r="374" spans="1:7" ht="15.75" customHeight="1" x14ac:dyDescent="0.25">
      <c r="A374" s="102"/>
      <c r="B374" s="102"/>
      <c r="C374" s="102"/>
      <c r="G374" s="13"/>
    </row>
    <row r="375" spans="1:7" ht="15.75" customHeight="1" x14ac:dyDescent="0.25">
      <c r="A375" s="102"/>
      <c r="B375" s="102"/>
      <c r="C375" s="102"/>
      <c r="G375" s="13"/>
    </row>
    <row r="376" spans="1:7" ht="15.75" customHeight="1" x14ac:dyDescent="0.25">
      <c r="A376" s="102"/>
      <c r="B376" s="102"/>
      <c r="C376" s="102"/>
      <c r="G376" s="13"/>
    </row>
    <row r="377" spans="1:7" ht="15.75" customHeight="1" x14ac:dyDescent="0.25">
      <c r="A377" s="102"/>
      <c r="B377" s="102"/>
      <c r="C377" s="102"/>
      <c r="G377" s="13"/>
    </row>
    <row r="378" spans="1:7" ht="15.75" customHeight="1" x14ac:dyDescent="0.25">
      <c r="A378" s="102"/>
      <c r="B378" s="102"/>
      <c r="C378" s="102"/>
      <c r="G378" s="13"/>
    </row>
    <row r="379" spans="1:7" ht="15.75" customHeight="1" x14ac:dyDescent="0.25">
      <c r="A379" s="102"/>
      <c r="B379" s="102"/>
      <c r="C379" s="102"/>
      <c r="G379" s="13"/>
    </row>
    <row r="380" spans="1:7" ht="15.75" customHeight="1" x14ac:dyDescent="0.25">
      <c r="A380" s="102"/>
      <c r="B380" s="102"/>
      <c r="C380" s="102"/>
      <c r="G380" s="13"/>
    </row>
    <row r="381" spans="1:7" ht="15.75" customHeight="1" x14ac:dyDescent="0.25">
      <c r="A381" s="102"/>
      <c r="B381" s="102"/>
      <c r="C381" s="102"/>
      <c r="G381" s="13"/>
    </row>
    <row r="382" spans="1:7" ht="15.75" customHeight="1" x14ac:dyDescent="0.25">
      <c r="A382" s="102"/>
      <c r="B382" s="102"/>
      <c r="C382" s="102"/>
      <c r="G382" s="13"/>
    </row>
    <row r="383" spans="1:7" ht="15.75" customHeight="1" x14ac:dyDescent="0.25">
      <c r="A383" s="102"/>
      <c r="B383" s="102"/>
      <c r="C383" s="102"/>
      <c r="G383" s="13"/>
    </row>
    <row r="384" spans="1:7" ht="15.75" customHeight="1" x14ac:dyDescent="0.25">
      <c r="A384" s="102"/>
      <c r="B384" s="102"/>
      <c r="C384" s="102"/>
      <c r="G384" s="13"/>
    </row>
    <row r="385" spans="1:7" ht="15.75" customHeight="1" x14ac:dyDescent="0.25">
      <c r="A385" s="102"/>
      <c r="B385" s="102"/>
      <c r="C385" s="102"/>
      <c r="G385" s="13"/>
    </row>
    <row r="386" spans="1:7" ht="15.75" customHeight="1" x14ac:dyDescent="0.25">
      <c r="A386" s="102"/>
      <c r="B386" s="102"/>
      <c r="C386" s="102"/>
      <c r="G386" s="13"/>
    </row>
    <row r="387" spans="1:7" ht="15.75" customHeight="1" x14ac:dyDescent="0.25">
      <c r="A387" s="102"/>
      <c r="B387" s="102"/>
      <c r="C387" s="102"/>
      <c r="G387" s="13"/>
    </row>
    <row r="388" spans="1:7" ht="15.75" customHeight="1" x14ac:dyDescent="0.25">
      <c r="A388" s="102"/>
      <c r="B388" s="102"/>
      <c r="C388" s="102"/>
      <c r="G388" s="13"/>
    </row>
    <row r="389" spans="1:7" ht="15.75" customHeight="1" x14ac:dyDescent="0.25">
      <c r="A389" s="102"/>
      <c r="B389" s="102"/>
      <c r="C389" s="102"/>
      <c r="G389" s="13"/>
    </row>
    <row r="390" spans="1:7" ht="15.75" customHeight="1" x14ac:dyDescent="0.25">
      <c r="A390" s="102"/>
      <c r="B390" s="102"/>
      <c r="C390" s="102"/>
      <c r="G390" s="13"/>
    </row>
    <row r="391" spans="1:7" ht="15.75" customHeight="1" x14ac:dyDescent="0.25">
      <c r="A391" s="102"/>
      <c r="B391" s="102"/>
      <c r="C391" s="102"/>
      <c r="G391" s="13"/>
    </row>
    <row r="392" spans="1:7" ht="15.75" customHeight="1" x14ac:dyDescent="0.25">
      <c r="A392" s="102"/>
      <c r="B392" s="102"/>
      <c r="C392" s="102"/>
      <c r="G392" s="13"/>
    </row>
    <row r="393" spans="1:7" ht="15.75" customHeight="1" x14ac:dyDescent="0.25">
      <c r="A393" s="102"/>
      <c r="B393" s="102"/>
      <c r="C393" s="102"/>
      <c r="G393" s="13"/>
    </row>
    <row r="394" spans="1:7" ht="15.75" customHeight="1" x14ac:dyDescent="0.25">
      <c r="A394" s="102"/>
      <c r="B394" s="102"/>
      <c r="C394" s="102"/>
      <c r="G394" s="13"/>
    </row>
    <row r="395" spans="1:7" ht="15.75" customHeight="1" x14ac:dyDescent="0.25">
      <c r="A395" s="102"/>
      <c r="B395" s="102"/>
      <c r="C395" s="102"/>
      <c r="G395" s="13"/>
    </row>
    <row r="396" spans="1:7" ht="15.75" customHeight="1" x14ac:dyDescent="0.25">
      <c r="A396" s="102"/>
      <c r="B396" s="102"/>
      <c r="C396" s="102"/>
      <c r="G396" s="13"/>
    </row>
    <row r="397" spans="1:7" ht="15.75" customHeight="1" x14ac:dyDescent="0.25">
      <c r="A397" s="102"/>
      <c r="B397" s="102"/>
      <c r="C397" s="102"/>
      <c r="G397" s="13"/>
    </row>
    <row r="398" spans="1:7" ht="15.75" customHeight="1" x14ac:dyDescent="0.25">
      <c r="A398" s="102"/>
      <c r="B398" s="102"/>
      <c r="C398" s="102"/>
      <c r="G398" s="13"/>
    </row>
    <row r="399" spans="1:7" ht="15.75" customHeight="1" x14ac:dyDescent="0.25">
      <c r="A399" s="102"/>
      <c r="B399" s="102"/>
      <c r="C399" s="102"/>
      <c r="G399" s="13"/>
    </row>
    <row r="400" spans="1:7" ht="15.75" customHeight="1" x14ac:dyDescent="0.25">
      <c r="A400" s="102"/>
      <c r="B400" s="102"/>
      <c r="C400" s="102"/>
      <c r="G400" s="13"/>
    </row>
    <row r="401" spans="1:7" ht="15.75" customHeight="1" x14ac:dyDescent="0.25">
      <c r="A401" s="102"/>
      <c r="B401" s="102"/>
      <c r="C401" s="102"/>
      <c r="G401" s="13"/>
    </row>
    <row r="402" spans="1:7" ht="15.75" customHeight="1" x14ac:dyDescent="0.25">
      <c r="A402" s="102"/>
      <c r="B402" s="102"/>
      <c r="C402" s="102"/>
      <c r="G402" s="13"/>
    </row>
    <row r="403" spans="1:7" ht="15.75" customHeight="1" x14ac:dyDescent="0.25">
      <c r="A403" s="102"/>
      <c r="B403" s="102"/>
      <c r="C403" s="102"/>
      <c r="G403" s="13"/>
    </row>
    <row r="404" spans="1:7" ht="15.75" customHeight="1" x14ac:dyDescent="0.25">
      <c r="A404" s="102"/>
      <c r="B404" s="102"/>
      <c r="C404" s="102"/>
      <c r="G404" s="13"/>
    </row>
    <row r="405" spans="1:7" ht="15.75" customHeight="1" x14ac:dyDescent="0.25">
      <c r="A405" s="102"/>
      <c r="B405" s="102"/>
      <c r="C405" s="102"/>
      <c r="G405" s="13"/>
    </row>
    <row r="406" spans="1:7" ht="15.75" customHeight="1" x14ac:dyDescent="0.25">
      <c r="A406" s="102"/>
      <c r="B406" s="102"/>
      <c r="C406" s="102"/>
      <c r="G406" s="13"/>
    </row>
    <row r="407" spans="1:7" ht="15.75" customHeight="1" x14ac:dyDescent="0.25">
      <c r="A407" s="102"/>
      <c r="B407" s="102"/>
      <c r="C407" s="102"/>
      <c r="G407" s="13"/>
    </row>
    <row r="408" spans="1:7" ht="15.75" customHeight="1" x14ac:dyDescent="0.25">
      <c r="A408" s="102"/>
      <c r="B408" s="102"/>
      <c r="C408" s="102"/>
      <c r="G408" s="13"/>
    </row>
    <row r="409" spans="1:7" ht="15.75" customHeight="1" x14ac:dyDescent="0.25">
      <c r="A409" s="102"/>
      <c r="B409" s="102"/>
      <c r="C409" s="102"/>
      <c r="G409" s="13"/>
    </row>
    <row r="410" spans="1:7" ht="15.75" customHeight="1" x14ac:dyDescent="0.25">
      <c r="A410" s="102"/>
      <c r="B410" s="102"/>
      <c r="C410" s="102"/>
      <c r="G410" s="13"/>
    </row>
    <row r="411" spans="1:7" ht="15.75" customHeight="1" x14ac:dyDescent="0.25">
      <c r="A411" s="102"/>
      <c r="B411" s="102"/>
      <c r="C411" s="102"/>
      <c r="G411" s="13"/>
    </row>
    <row r="412" spans="1:7" ht="15.75" customHeight="1" x14ac:dyDescent="0.25">
      <c r="A412" s="102"/>
      <c r="B412" s="102"/>
      <c r="C412" s="102"/>
      <c r="G412" s="13"/>
    </row>
    <row r="413" spans="1:7" ht="15.75" customHeight="1" x14ac:dyDescent="0.25">
      <c r="A413" s="102"/>
      <c r="B413" s="102"/>
      <c r="C413" s="102"/>
      <c r="G413" s="13"/>
    </row>
    <row r="414" spans="1:7" ht="15.75" customHeight="1" x14ac:dyDescent="0.25">
      <c r="A414" s="102"/>
      <c r="B414" s="102"/>
      <c r="C414" s="102"/>
      <c r="G414" s="13"/>
    </row>
    <row r="415" spans="1:7" ht="15.75" customHeight="1" x14ac:dyDescent="0.25">
      <c r="A415" s="102"/>
      <c r="B415" s="102"/>
      <c r="C415" s="102"/>
      <c r="G415" s="13"/>
    </row>
    <row r="416" spans="1:7" ht="15.75" customHeight="1" x14ac:dyDescent="0.25">
      <c r="A416" s="102"/>
      <c r="B416" s="102"/>
      <c r="C416" s="102"/>
      <c r="G416" s="13"/>
    </row>
    <row r="417" spans="1:7" ht="15.75" customHeight="1" x14ac:dyDescent="0.25">
      <c r="A417" s="102"/>
      <c r="B417" s="102"/>
      <c r="C417" s="102"/>
      <c r="G417" s="13"/>
    </row>
    <row r="418" spans="1:7" ht="15.75" customHeight="1" x14ac:dyDescent="0.25">
      <c r="A418" s="102"/>
      <c r="B418" s="102"/>
      <c r="C418" s="102"/>
      <c r="G418" s="13"/>
    </row>
    <row r="419" spans="1:7" ht="15.75" customHeight="1" x14ac:dyDescent="0.25">
      <c r="A419" s="102"/>
      <c r="B419" s="102"/>
      <c r="C419" s="102"/>
      <c r="G419" s="13"/>
    </row>
    <row r="420" spans="1:7" ht="15.75" customHeight="1" x14ac:dyDescent="0.25">
      <c r="A420" s="102"/>
      <c r="B420" s="102"/>
      <c r="C420" s="102"/>
      <c r="G420" s="13"/>
    </row>
    <row r="421" spans="1:7" ht="15.75" customHeight="1" x14ac:dyDescent="0.25">
      <c r="A421" s="102"/>
      <c r="B421" s="102"/>
      <c r="C421" s="102"/>
      <c r="G421" s="13"/>
    </row>
    <row r="422" spans="1:7" ht="15.75" customHeight="1" x14ac:dyDescent="0.25">
      <c r="A422" s="102"/>
      <c r="B422" s="102"/>
      <c r="C422" s="102"/>
      <c r="G422" s="13"/>
    </row>
    <row r="423" spans="1:7" ht="15.75" customHeight="1" x14ac:dyDescent="0.25">
      <c r="A423" s="102"/>
      <c r="B423" s="102"/>
      <c r="C423" s="102"/>
      <c r="G423" s="13"/>
    </row>
    <row r="424" spans="1:7" ht="15.75" customHeight="1" x14ac:dyDescent="0.25">
      <c r="A424" s="102"/>
      <c r="B424" s="102"/>
      <c r="C424" s="102"/>
      <c r="G424" s="13"/>
    </row>
    <row r="425" spans="1:7" ht="15.75" customHeight="1" x14ac:dyDescent="0.25">
      <c r="A425" s="102"/>
      <c r="B425" s="102"/>
      <c r="C425" s="102"/>
      <c r="G425" s="13"/>
    </row>
    <row r="426" spans="1:7" ht="15.75" customHeight="1" x14ac:dyDescent="0.25">
      <c r="A426" s="102"/>
      <c r="B426" s="102"/>
      <c r="C426" s="102"/>
      <c r="G426" s="13"/>
    </row>
    <row r="427" spans="1:7" ht="15.75" customHeight="1" x14ac:dyDescent="0.25">
      <c r="A427" s="102"/>
      <c r="B427" s="102"/>
      <c r="C427" s="102"/>
      <c r="G427" s="13"/>
    </row>
    <row r="428" spans="1:7" ht="15.75" customHeight="1" x14ac:dyDescent="0.25">
      <c r="A428" s="102"/>
      <c r="B428" s="102"/>
      <c r="C428" s="102"/>
      <c r="G428" s="13"/>
    </row>
    <row r="429" spans="1:7" ht="15.75" customHeight="1" x14ac:dyDescent="0.25">
      <c r="A429" s="102"/>
      <c r="B429" s="102"/>
      <c r="C429" s="102"/>
      <c r="G429" s="13"/>
    </row>
    <row r="430" spans="1:7" ht="15.75" customHeight="1" x14ac:dyDescent="0.25">
      <c r="A430" s="102"/>
      <c r="B430" s="102"/>
      <c r="C430" s="102"/>
      <c r="G430" s="13"/>
    </row>
    <row r="431" spans="1:7" ht="15.75" customHeight="1" x14ac:dyDescent="0.25">
      <c r="A431" s="102"/>
      <c r="B431" s="102"/>
      <c r="C431" s="102"/>
      <c r="G431" s="13"/>
    </row>
    <row r="432" spans="1:7" ht="15.75" customHeight="1" x14ac:dyDescent="0.25">
      <c r="A432" s="102"/>
      <c r="B432" s="102"/>
      <c r="C432" s="102"/>
      <c r="G432" s="13"/>
    </row>
    <row r="433" spans="1:7" ht="15.75" customHeight="1" x14ac:dyDescent="0.25">
      <c r="A433" s="102"/>
      <c r="B433" s="102"/>
      <c r="C433" s="102"/>
      <c r="G433" s="13"/>
    </row>
    <row r="434" spans="1:7" ht="15.75" customHeight="1" x14ac:dyDescent="0.25">
      <c r="A434" s="102"/>
      <c r="B434" s="102"/>
      <c r="C434" s="102"/>
      <c r="G434" s="13"/>
    </row>
    <row r="435" spans="1:7" ht="15.75" customHeight="1" x14ac:dyDescent="0.25">
      <c r="A435" s="102"/>
      <c r="B435" s="102"/>
      <c r="C435" s="102"/>
      <c r="G435" s="13"/>
    </row>
    <row r="436" spans="1:7" ht="15.75" customHeight="1" x14ac:dyDescent="0.25">
      <c r="A436" s="102"/>
      <c r="B436" s="102"/>
      <c r="C436" s="102"/>
      <c r="G436" s="13"/>
    </row>
    <row r="437" spans="1:7" ht="15.75" customHeight="1" x14ac:dyDescent="0.25">
      <c r="A437" s="102"/>
      <c r="B437" s="102"/>
      <c r="C437" s="102"/>
      <c r="G437" s="13"/>
    </row>
    <row r="438" spans="1:7" ht="15.75" customHeight="1" x14ac:dyDescent="0.25">
      <c r="A438" s="102"/>
      <c r="B438" s="102"/>
      <c r="C438" s="102"/>
      <c r="G438" s="13"/>
    </row>
    <row r="439" spans="1:7" ht="15.75" customHeight="1" x14ac:dyDescent="0.25">
      <c r="A439" s="102"/>
      <c r="B439" s="102"/>
      <c r="C439" s="102"/>
      <c r="G439" s="13"/>
    </row>
    <row r="440" spans="1:7" ht="15.75" customHeight="1" x14ac:dyDescent="0.25">
      <c r="A440" s="102"/>
      <c r="B440" s="102"/>
      <c r="C440" s="102"/>
      <c r="G440" s="13"/>
    </row>
    <row r="441" spans="1:7" ht="15.75" customHeight="1" x14ac:dyDescent="0.25">
      <c r="A441" s="102"/>
      <c r="B441" s="102"/>
      <c r="C441" s="102"/>
      <c r="G441" s="13"/>
    </row>
    <row r="442" spans="1:7" ht="15.75" customHeight="1" x14ac:dyDescent="0.25">
      <c r="A442" s="102"/>
      <c r="B442" s="102"/>
      <c r="C442" s="102"/>
      <c r="G442" s="13"/>
    </row>
    <row r="443" spans="1:7" ht="15.75" customHeight="1" x14ac:dyDescent="0.25">
      <c r="A443" s="102"/>
      <c r="B443" s="102"/>
      <c r="C443" s="102"/>
      <c r="G443" s="13"/>
    </row>
    <row r="444" spans="1:7" ht="15.75" customHeight="1" x14ac:dyDescent="0.25">
      <c r="A444" s="102"/>
      <c r="B444" s="102"/>
      <c r="C444" s="102"/>
      <c r="G444" s="13"/>
    </row>
    <row r="445" spans="1:7" ht="15.75" customHeight="1" x14ac:dyDescent="0.25">
      <c r="A445" s="102"/>
      <c r="B445" s="102"/>
      <c r="C445" s="102"/>
      <c r="G445" s="13"/>
    </row>
    <row r="446" spans="1:7" ht="15.75" customHeight="1" x14ac:dyDescent="0.25">
      <c r="A446" s="102"/>
      <c r="B446" s="102"/>
      <c r="C446" s="102"/>
      <c r="G446" s="13"/>
    </row>
    <row r="447" spans="1:7" ht="15.75" customHeight="1" x14ac:dyDescent="0.25">
      <c r="A447" s="102"/>
      <c r="B447" s="102"/>
      <c r="C447" s="102"/>
      <c r="G447" s="13"/>
    </row>
    <row r="448" spans="1:7" ht="15.75" customHeight="1" x14ac:dyDescent="0.25">
      <c r="A448" s="102"/>
      <c r="B448" s="102"/>
      <c r="C448" s="102"/>
      <c r="G448" s="13"/>
    </row>
    <row r="449" spans="1:7" ht="15.75" customHeight="1" x14ac:dyDescent="0.25">
      <c r="A449" s="102"/>
      <c r="B449" s="102"/>
      <c r="C449" s="102"/>
      <c r="G449" s="13"/>
    </row>
    <row r="450" spans="1:7" ht="15.75" customHeight="1" x14ac:dyDescent="0.25">
      <c r="A450" s="102"/>
      <c r="B450" s="102"/>
      <c r="C450" s="102"/>
      <c r="G450" s="13"/>
    </row>
    <row r="451" spans="1:7" ht="15.75" customHeight="1" x14ac:dyDescent="0.25">
      <c r="A451" s="102"/>
      <c r="B451" s="102"/>
      <c r="C451" s="102"/>
      <c r="G451" s="13"/>
    </row>
    <row r="452" spans="1:7" ht="15.75" customHeight="1" x14ac:dyDescent="0.25">
      <c r="A452" s="102"/>
      <c r="B452" s="102"/>
      <c r="C452" s="102"/>
      <c r="G452" s="13"/>
    </row>
    <row r="453" spans="1:7" ht="15.75" customHeight="1" x14ac:dyDescent="0.25">
      <c r="A453" s="102"/>
      <c r="B453" s="102"/>
      <c r="C453" s="102"/>
      <c r="G453" s="13"/>
    </row>
    <row r="454" spans="1:7" ht="15.75" customHeight="1" x14ac:dyDescent="0.25">
      <c r="A454" s="102"/>
      <c r="B454" s="102"/>
      <c r="C454" s="102"/>
      <c r="G454" s="13"/>
    </row>
    <row r="455" spans="1:7" ht="15.75" customHeight="1" x14ac:dyDescent="0.25">
      <c r="A455" s="102"/>
      <c r="B455" s="102"/>
      <c r="C455" s="102"/>
      <c r="G455" s="13"/>
    </row>
    <row r="456" spans="1:7" ht="15.75" customHeight="1" x14ac:dyDescent="0.25">
      <c r="A456" s="102"/>
      <c r="B456" s="102"/>
      <c r="C456" s="102"/>
      <c r="G456" s="13"/>
    </row>
    <row r="457" spans="1:7" ht="15.75" customHeight="1" x14ac:dyDescent="0.25">
      <c r="A457" s="102"/>
      <c r="B457" s="102"/>
      <c r="C457" s="102"/>
      <c r="G457" s="13"/>
    </row>
    <row r="458" spans="1:7" ht="15.75" customHeight="1" x14ac:dyDescent="0.25">
      <c r="A458" s="102"/>
      <c r="B458" s="102"/>
      <c r="C458" s="102"/>
      <c r="G458" s="13"/>
    </row>
    <row r="459" spans="1:7" ht="15.75" customHeight="1" x14ac:dyDescent="0.25">
      <c r="A459" s="102"/>
      <c r="B459" s="102"/>
      <c r="C459" s="102"/>
      <c r="G459" s="13"/>
    </row>
    <row r="460" spans="1:7" ht="15.75" customHeight="1" x14ac:dyDescent="0.25">
      <c r="A460" s="102"/>
      <c r="B460" s="102"/>
      <c r="C460" s="102"/>
      <c r="G460" s="13"/>
    </row>
    <row r="461" spans="1:7" ht="15.75" customHeight="1" x14ac:dyDescent="0.25">
      <c r="A461" s="102"/>
      <c r="B461" s="102"/>
      <c r="C461" s="102"/>
      <c r="G461" s="13"/>
    </row>
    <row r="462" spans="1:7" ht="15.75" customHeight="1" x14ac:dyDescent="0.25">
      <c r="A462" s="102"/>
      <c r="B462" s="102"/>
      <c r="C462" s="102"/>
      <c r="G462" s="13"/>
    </row>
    <row r="463" spans="1:7" ht="15.75" customHeight="1" x14ac:dyDescent="0.25">
      <c r="A463" s="102"/>
      <c r="B463" s="102"/>
      <c r="C463" s="102"/>
      <c r="G463" s="13"/>
    </row>
    <row r="464" spans="1:7" ht="15.75" customHeight="1" x14ac:dyDescent="0.25">
      <c r="A464" s="102"/>
      <c r="B464" s="102"/>
      <c r="C464" s="102"/>
      <c r="G464" s="13"/>
    </row>
    <row r="465" spans="1:7" ht="15.75" customHeight="1" x14ac:dyDescent="0.25">
      <c r="A465" s="102"/>
      <c r="B465" s="102"/>
      <c r="C465" s="102"/>
      <c r="G465" s="13"/>
    </row>
    <row r="466" spans="1:7" ht="15.75" customHeight="1" x14ac:dyDescent="0.25">
      <c r="A466" s="102"/>
      <c r="B466" s="102"/>
      <c r="C466" s="102"/>
      <c r="G466" s="13"/>
    </row>
    <row r="467" spans="1:7" ht="15.75" customHeight="1" x14ac:dyDescent="0.25">
      <c r="A467" s="102"/>
      <c r="B467" s="102"/>
      <c r="C467" s="102"/>
      <c r="G467" s="13"/>
    </row>
    <row r="468" spans="1:7" ht="15.75" customHeight="1" x14ac:dyDescent="0.25">
      <c r="A468" s="102"/>
      <c r="B468" s="102"/>
      <c r="C468" s="102"/>
      <c r="G468" s="13"/>
    </row>
    <row r="469" spans="1:7" ht="15.75" customHeight="1" x14ac:dyDescent="0.25">
      <c r="A469" s="102"/>
      <c r="B469" s="102"/>
      <c r="C469" s="102"/>
      <c r="G469" s="13"/>
    </row>
    <row r="470" spans="1:7" ht="15.75" customHeight="1" x14ac:dyDescent="0.25">
      <c r="A470" s="102"/>
      <c r="B470" s="102"/>
      <c r="C470" s="102"/>
      <c r="G470" s="13"/>
    </row>
    <row r="471" spans="1:7" ht="15.75" customHeight="1" x14ac:dyDescent="0.25">
      <c r="A471" s="102"/>
      <c r="B471" s="102"/>
      <c r="C471" s="102"/>
      <c r="G471" s="13"/>
    </row>
    <row r="472" spans="1:7" ht="15.75" customHeight="1" x14ac:dyDescent="0.25">
      <c r="A472" s="102"/>
      <c r="B472" s="102"/>
      <c r="C472" s="102"/>
      <c r="G472" s="13"/>
    </row>
    <row r="473" spans="1:7" ht="15.75" customHeight="1" x14ac:dyDescent="0.25">
      <c r="A473" s="102"/>
      <c r="B473" s="102"/>
      <c r="C473" s="102"/>
      <c r="G473" s="13"/>
    </row>
    <row r="474" spans="1:7" ht="15.75" customHeight="1" x14ac:dyDescent="0.25">
      <c r="A474" s="102"/>
      <c r="B474" s="102"/>
      <c r="C474" s="102"/>
      <c r="G474" s="13"/>
    </row>
    <row r="475" spans="1:7" ht="15.75" customHeight="1" x14ac:dyDescent="0.25">
      <c r="A475" s="102"/>
      <c r="B475" s="102"/>
      <c r="C475" s="102"/>
      <c r="G475" s="13"/>
    </row>
    <row r="476" spans="1:7" ht="15.75" customHeight="1" x14ac:dyDescent="0.25">
      <c r="A476" s="102"/>
      <c r="B476" s="102"/>
      <c r="C476" s="102"/>
      <c r="G476" s="13"/>
    </row>
    <row r="477" spans="1:7" ht="15.75" customHeight="1" x14ac:dyDescent="0.25">
      <c r="A477" s="102"/>
      <c r="B477" s="102"/>
      <c r="C477" s="102"/>
      <c r="G477" s="13"/>
    </row>
    <row r="478" spans="1:7" ht="15.75" customHeight="1" x14ac:dyDescent="0.25">
      <c r="A478" s="102"/>
      <c r="B478" s="102"/>
      <c r="C478" s="102"/>
      <c r="G478" s="13"/>
    </row>
    <row r="479" spans="1:7" ht="15.75" customHeight="1" x14ac:dyDescent="0.25">
      <c r="A479" s="102"/>
      <c r="B479" s="102"/>
      <c r="C479" s="102"/>
      <c r="G479" s="13"/>
    </row>
    <row r="480" spans="1:7" ht="15.75" customHeight="1" x14ac:dyDescent="0.25">
      <c r="A480" s="102"/>
      <c r="B480" s="102"/>
      <c r="C480" s="102"/>
      <c r="G480" s="13"/>
    </row>
    <row r="481" spans="1:7" ht="15.75" customHeight="1" x14ac:dyDescent="0.25">
      <c r="A481" s="102"/>
      <c r="B481" s="102"/>
      <c r="C481" s="102"/>
      <c r="G481" s="13"/>
    </row>
    <row r="482" spans="1:7" ht="15.75" customHeight="1" x14ac:dyDescent="0.25">
      <c r="A482" s="102"/>
      <c r="B482" s="102"/>
      <c r="C482" s="102"/>
      <c r="G482" s="13"/>
    </row>
    <row r="483" spans="1:7" ht="15.75" customHeight="1" x14ac:dyDescent="0.25">
      <c r="A483" s="102"/>
      <c r="B483" s="102"/>
      <c r="C483" s="102"/>
      <c r="G483" s="13"/>
    </row>
    <row r="484" spans="1:7" ht="15.75" customHeight="1" x14ac:dyDescent="0.25">
      <c r="A484" s="102"/>
      <c r="B484" s="102"/>
      <c r="C484" s="102"/>
      <c r="G484" s="13"/>
    </row>
    <row r="485" spans="1:7" ht="15.75" customHeight="1" x14ac:dyDescent="0.25">
      <c r="A485" s="102"/>
      <c r="B485" s="102"/>
      <c r="C485" s="102"/>
      <c r="G485" s="13"/>
    </row>
    <row r="486" spans="1:7" ht="15.75" customHeight="1" x14ac:dyDescent="0.25">
      <c r="A486" s="102"/>
      <c r="B486" s="102"/>
      <c r="C486" s="102"/>
      <c r="G486" s="13"/>
    </row>
    <row r="487" spans="1:7" ht="15.75" customHeight="1" x14ac:dyDescent="0.25">
      <c r="A487" s="102"/>
      <c r="B487" s="102"/>
      <c r="C487" s="102"/>
      <c r="G487" s="13"/>
    </row>
    <row r="488" spans="1:7" ht="15.75" customHeight="1" x14ac:dyDescent="0.25">
      <c r="A488" s="102"/>
      <c r="B488" s="102"/>
      <c r="C488" s="102"/>
      <c r="G488" s="13"/>
    </row>
    <row r="489" spans="1:7" ht="15.75" customHeight="1" x14ac:dyDescent="0.25">
      <c r="A489" s="102"/>
      <c r="B489" s="102"/>
      <c r="C489" s="102"/>
      <c r="G489" s="13"/>
    </row>
    <row r="490" spans="1:7" ht="15.75" customHeight="1" x14ac:dyDescent="0.25">
      <c r="A490" s="102"/>
      <c r="B490" s="102"/>
      <c r="C490" s="102"/>
      <c r="G490" s="13"/>
    </row>
    <row r="491" spans="1:7" ht="15.75" customHeight="1" x14ac:dyDescent="0.25">
      <c r="A491" s="102"/>
      <c r="B491" s="102"/>
      <c r="C491" s="102"/>
      <c r="G491" s="13"/>
    </row>
    <row r="492" spans="1:7" ht="15.75" customHeight="1" x14ac:dyDescent="0.25">
      <c r="A492" s="102"/>
      <c r="B492" s="102"/>
      <c r="C492" s="102"/>
      <c r="G492" s="13"/>
    </row>
    <row r="493" spans="1:7" ht="15.75" customHeight="1" x14ac:dyDescent="0.25">
      <c r="A493" s="102"/>
      <c r="B493" s="102"/>
      <c r="C493" s="102"/>
      <c r="G493" s="13"/>
    </row>
    <row r="494" spans="1:7" ht="15.75" customHeight="1" x14ac:dyDescent="0.25">
      <c r="A494" s="102"/>
      <c r="B494" s="102"/>
      <c r="C494" s="102"/>
      <c r="G494" s="13"/>
    </row>
    <row r="495" spans="1:7" ht="15.75" customHeight="1" x14ac:dyDescent="0.25">
      <c r="A495" s="102"/>
      <c r="B495" s="102"/>
      <c r="C495" s="102"/>
      <c r="G495" s="13"/>
    </row>
    <row r="496" spans="1:7" ht="15.75" customHeight="1" x14ac:dyDescent="0.25">
      <c r="A496" s="102"/>
      <c r="B496" s="102"/>
      <c r="C496" s="102"/>
      <c r="G496" s="13"/>
    </row>
    <row r="497" spans="1:7" ht="15.75" customHeight="1" x14ac:dyDescent="0.25">
      <c r="A497" s="102"/>
      <c r="B497" s="102"/>
      <c r="C497" s="102"/>
      <c r="G497" s="13"/>
    </row>
    <row r="498" spans="1:7" ht="15.75" customHeight="1" x14ac:dyDescent="0.25">
      <c r="A498" s="102"/>
      <c r="B498" s="102"/>
      <c r="C498" s="102"/>
      <c r="G498" s="13"/>
    </row>
    <row r="499" spans="1:7" ht="15.75" customHeight="1" x14ac:dyDescent="0.25">
      <c r="A499" s="102"/>
      <c r="B499" s="102"/>
      <c r="C499" s="102"/>
      <c r="G499" s="13"/>
    </row>
    <row r="500" spans="1:7" ht="15.75" customHeight="1" x14ac:dyDescent="0.25">
      <c r="A500" s="102"/>
      <c r="B500" s="102"/>
      <c r="C500" s="102"/>
      <c r="G500" s="13"/>
    </row>
    <row r="501" spans="1:7" ht="15.75" customHeight="1" x14ac:dyDescent="0.25">
      <c r="A501" s="102"/>
      <c r="B501" s="102"/>
      <c r="C501" s="102"/>
      <c r="G501" s="13"/>
    </row>
    <row r="502" spans="1:7" ht="15.75" customHeight="1" x14ac:dyDescent="0.25">
      <c r="A502" s="102"/>
      <c r="B502" s="102"/>
      <c r="C502" s="102"/>
      <c r="G502" s="13"/>
    </row>
    <row r="503" spans="1:7" ht="15.75" customHeight="1" x14ac:dyDescent="0.25">
      <c r="A503" s="102"/>
      <c r="B503" s="102"/>
      <c r="C503" s="102"/>
      <c r="G503" s="13"/>
    </row>
    <row r="504" spans="1:7" ht="15.75" customHeight="1" x14ac:dyDescent="0.25">
      <c r="A504" s="102"/>
      <c r="B504" s="102"/>
      <c r="C504" s="102"/>
      <c r="G504" s="13"/>
    </row>
    <row r="505" spans="1:7" ht="15.75" customHeight="1" x14ac:dyDescent="0.25">
      <c r="A505" s="102"/>
      <c r="B505" s="102"/>
      <c r="C505" s="102"/>
      <c r="G505" s="13"/>
    </row>
    <row r="506" spans="1:7" ht="15.75" customHeight="1" x14ac:dyDescent="0.25">
      <c r="A506" s="102"/>
      <c r="B506" s="102"/>
      <c r="C506" s="102"/>
      <c r="G506" s="13"/>
    </row>
    <row r="507" spans="1:7" ht="15.75" customHeight="1" x14ac:dyDescent="0.25">
      <c r="A507" s="102"/>
      <c r="B507" s="102"/>
      <c r="C507" s="102"/>
      <c r="G507" s="13"/>
    </row>
    <row r="508" spans="1:7" ht="15.75" customHeight="1" x14ac:dyDescent="0.25">
      <c r="A508" s="102"/>
      <c r="B508" s="102"/>
      <c r="C508" s="102"/>
      <c r="G508" s="13"/>
    </row>
    <row r="509" spans="1:7" ht="15.75" customHeight="1" x14ac:dyDescent="0.25">
      <c r="A509" s="102"/>
      <c r="B509" s="102"/>
      <c r="C509" s="102"/>
      <c r="G509" s="13"/>
    </row>
    <row r="510" spans="1:7" ht="15.75" customHeight="1" x14ac:dyDescent="0.25">
      <c r="A510" s="102"/>
      <c r="B510" s="102"/>
      <c r="C510" s="102"/>
      <c r="G510" s="13"/>
    </row>
    <row r="511" spans="1:7" ht="15.75" customHeight="1" x14ac:dyDescent="0.25">
      <c r="A511" s="102"/>
      <c r="B511" s="102"/>
      <c r="C511" s="102"/>
      <c r="G511" s="13"/>
    </row>
    <row r="512" spans="1:7" ht="15.75" customHeight="1" x14ac:dyDescent="0.25">
      <c r="A512" s="102"/>
      <c r="B512" s="102"/>
      <c r="C512" s="102"/>
      <c r="G512" s="13"/>
    </row>
    <row r="513" spans="1:7" ht="15.75" customHeight="1" x14ac:dyDescent="0.25">
      <c r="A513" s="102"/>
      <c r="B513" s="102"/>
      <c r="C513" s="102"/>
      <c r="G513" s="13"/>
    </row>
    <row r="514" spans="1:7" ht="15.75" customHeight="1" x14ac:dyDescent="0.25">
      <c r="A514" s="102"/>
      <c r="B514" s="102"/>
      <c r="C514" s="102"/>
      <c r="G514" s="13"/>
    </row>
    <row r="515" spans="1:7" ht="15.75" customHeight="1" x14ac:dyDescent="0.25">
      <c r="A515" s="102"/>
      <c r="B515" s="102"/>
      <c r="C515" s="102"/>
      <c r="G515" s="13"/>
    </row>
    <row r="516" spans="1:7" ht="15.75" customHeight="1" x14ac:dyDescent="0.25">
      <c r="A516" s="102"/>
      <c r="B516" s="102"/>
      <c r="C516" s="102"/>
      <c r="G516" s="13"/>
    </row>
    <row r="517" spans="1:7" ht="15.75" customHeight="1" x14ac:dyDescent="0.25">
      <c r="A517" s="102"/>
      <c r="B517" s="102"/>
      <c r="C517" s="102"/>
      <c r="G517" s="13"/>
    </row>
    <row r="518" spans="1:7" ht="15.75" customHeight="1" x14ac:dyDescent="0.25">
      <c r="A518" s="102"/>
      <c r="B518" s="102"/>
      <c r="C518" s="102"/>
      <c r="G518" s="13"/>
    </row>
    <row r="519" spans="1:7" ht="15.75" customHeight="1" x14ac:dyDescent="0.25">
      <c r="A519" s="102"/>
      <c r="B519" s="102"/>
      <c r="C519" s="102"/>
      <c r="G519" s="13"/>
    </row>
    <row r="520" spans="1:7" ht="15.75" customHeight="1" x14ac:dyDescent="0.25">
      <c r="A520" s="102"/>
      <c r="B520" s="102"/>
      <c r="C520" s="102"/>
      <c r="G520" s="13"/>
    </row>
    <row r="521" spans="1:7" ht="15.75" customHeight="1" x14ac:dyDescent="0.25">
      <c r="A521" s="102"/>
      <c r="B521" s="102"/>
      <c r="C521" s="102"/>
      <c r="G521" s="13"/>
    </row>
    <row r="522" spans="1:7" ht="15.75" customHeight="1" x14ac:dyDescent="0.25">
      <c r="A522" s="102"/>
      <c r="B522" s="102"/>
      <c r="C522" s="102"/>
      <c r="G522" s="13"/>
    </row>
    <row r="523" spans="1:7" ht="15.75" customHeight="1" x14ac:dyDescent="0.25">
      <c r="A523" s="102"/>
      <c r="B523" s="102"/>
      <c r="C523" s="102"/>
      <c r="G523" s="13"/>
    </row>
    <row r="524" spans="1:7" ht="15.75" customHeight="1" x14ac:dyDescent="0.25">
      <c r="A524" s="102"/>
      <c r="B524" s="102"/>
      <c r="C524" s="102"/>
      <c r="G524" s="13"/>
    </row>
    <row r="525" spans="1:7" ht="15.75" customHeight="1" x14ac:dyDescent="0.25">
      <c r="A525" s="102"/>
      <c r="B525" s="102"/>
      <c r="C525" s="102"/>
      <c r="G525" s="13"/>
    </row>
    <row r="526" spans="1:7" ht="15.75" customHeight="1" x14ac:dyDescent="0.25">
      <c r="A526" s="102"/>
      <c r="B526" s="102"/>
      <c r="C526" s="102"/>
      <c r="G526" s="13"/>
    </row>
    <row r="527" spans="1:7" ht="15.75" customHeight="1" x14ac:dyDescent="0.25">
      <c r="A527" s="102"/>
      <c r="B527" s="102"/>
      <c r="C527" s="102"/>
      <c r="G527" s="13"/>
    </row>
    <row r="528" spans="1:7" ht="15.75" customHeight="1" x14ac:dyDescent="0.25">
      <c r="A528" s="102"/>
      <c r="B528" s="102"/>
      <c r="C528" s="102"/>
      <c r="G528" s="13"/>
    </row>
    <row r="529" spans="1:7" ht="15.75" customHeight="1" x14ac:dyDescent="0.25">
      <c r="A529" s="102"/>
      <c r="B529" s="102"/>
      <c r="C529" s="102"/>
      <c r="G529" s="13"/>
    </row>
    <row r="530" spans="1:7" ht="15.75" customHeight="1" x14ac:dyDescent="0.25">
      <c r="A530" s="102"/>
      <c r="B530" s="102"/>
      <c r="C530" s="102"/>
      <c r="G530" s="13"/>
    </row>
    <row r="531" spans="1:7" ht="15.75" customHeight="1" x14ac:dyDescent="0.25">
      <c r="A531" s="102"/>
      <c r="B531" s="102"/>
      <c r="C531" s="102"/>
      <c r="G531" s="13"/>
    </row>
    <row r="532" spans="1:7" ht="15.75" customHeight="1" x14ac:dyDescent="0.25">
      <c r="A532" s="102"/>
      <c r="B532" s="102"/>
      <c r="C532" s="102"/>
      <c r="G532" s="13"/>
    </row>
    <row r="533" spans="1:7" ht="15.75" customHeight="1" x14ac:dyDescent="0.25">
      <c r="A533" s="102"/>
      <c r="B533" s="102"/>
      <c r="C533" s="102"/>
      <c r="G533" s="13"/>
    </row>
    <row r="534" spans="1:7" ht="15.75" customHeight="1" x14ac:dyDescent="0.25">
      <c r="A534" s="102"/>
      <c r="B534" s="102"/>
      <c r="C534" s="102"/>
      <c r="G534" s="13"/>
    </row>
    <row r="535" spans="1:7" ht="15.75" customHeight="1" x14ac:dyDescent="0.25">
      <c r="A535" s="102"/>
      <c r="B535" s="102"/>
      <c r="C535" s="102"/>
      <c r="G535" s="13"/>
    </row>
    <row r="536" spans="1:7" ht="15.75" customHeight="1" x14ac:dyDescent="0.25">
      <c r="A536" s="102"/>
      <c r="B536" s="102"/>
      <c r="C536" s="102"/>
      <c r="G536" s="13"/>
    </row>
    <row r="537" spans="1:7" ht="15.75" customHeight="1" x14ac:dyDescent="0.25">
      <c r="A537" s="102"/>
      <c r="B537" s="102"/>
      <c r="C537" s="102"/>
      <c r="G537" s="13"/>
    </row>
    <row r="538" spans="1:7" ht="15.75" customHeight="1" x14ac:dyDescent="0.25">
      <c r="A538" s="102"/>
      <c r="B538" s="102"/>
      <c r="C538" s="102"/>
      <c r="G538" s="13"/>
    </row>
    <row r="539" spans="1:7" ht="15.75" customHeight="1" x14ac:dyDescent="0.25">
      <c r="A539" s="102"/>
      <c r="B539" s="102"/>
      <c r="C539" s="102"/>
      <c r="G539" s="13"/>
    </row>
    <row r="540" spans="1:7" ht="15.75" customHeight="1" x14ac:dyDescent="0.25">
      <c r="A540" s="102"/>
      <c r="B540" s="102"/>
      <c r="C540" s="102"/>
      <c r="G540" s="13"/>
    </row>
    <row r="541" spans="1:7" ht="15.75" customHeight="1" x14ac:dyDescent="0.25">
      <c r="A541" s="102"/>
      <c r="B541" s="102"/>
      <c r="C541" s="102"/>
      <c r="G541" s="13"/>
    </row>
    <row r="542" spans="1:7" ht="15.75" customHeight="1" x14ac:dyDescent="0.25">
      <c r="A542" s="102"/>
      <c r="B542" s="102"/>
      <c r="C542" s="102"/>
      <c r="G542" s="13"/>
    </row>
    <row r="543" spans="1:7" ht="15.75" customHeight="1" x14ac:dyDescent="0.25">
      <c r="A543" s="102"/>
      <c r="B543" s="102"/>
      <c r="C543" s="102"/>
      <c r="G543" s="13"/>
    </row>
    <row r="544" spans="1:7" ht="15.75" customHeight="1" x14ac:dyDescent="0.25">
      <c r="A544" s="102"/>
      <c r="B544" s="102"/>
      <c r="C544" s="102"/>
      <c r="G544" s="13"/>
    </row>
    <row r="545" spans="1:7" ht="15.75" customHeight="1" x14ac:dyDescent="0.25">
      <c r="A545" s="102"/>
      <c r="B545" s="102"/>
      <c r="C545" s="102"/>
      <c r="G545" s="13"/>
    </row>
    <row r="546" spans="1:7" ht="15.75" customHeight="1" x14ac:dyDescent="0.25">
      <c r="A546" s="102"/>
      <c r="B546" s="102"/>
      <c r="C546" s="102"/>
      <c r="G546" s="13"/>
    </row>
    <row r="547" spans="1:7" ht="15.75" customHeight="1" x14ac:dyDescent="0.25">
      <c r="A547" s="102"/>
      <c r="B547" s="102"/>
      <c r="C547" s="102"/>
      <c r="G547" s="13"/>
    </row>
    <row r="548" spans="1:7" ht="15.75" customHeight="1" x14ac:dyDescent="0.25">
      <c r="A548" s="102"/>
      <c r="B548" s="102"/>
      <c r="C548" s="102"/>
      <c r="G548" s="13"/>
    </row>
    <row r="549" spans="1:7" ht="15.75" customHeight="1" x14ac:dyDescent="0.25">
      <c r="A549" s="102"/>
      <c r="B549" s="102"/>
      <c r="C549" s="102"/>
      <c r="G549" s="13"/>
    </row>
    <row r="550" spans="1:7" ht="15.75" customHeight="1" x14ac:dyDescent="0.25">
      <c r="A550" s="102"/>
      <c r="B550" s="102"/>
      <c r="C550" s="102"/>
      <c r="G550" s="13"/>
    </row>
    <row r="551" spans="1:7" ht="15.75" customHeight="1" x14ac:dyDescent="0.25">
      <c r="A551" s="102"/>
      <c r="B551" s="102"/>
      <c r="C551" s="102"/>
      <c r="G551" s="13"/>
    </row>
    <row r="552" spans="1:7" ht="15.75" customHeight="1" x14ac:dyDescent="0.25">
      <c r="A552" s="102"/>
      <c r="B552" s="102"/>
      <c r="C552" s="102"/>
      <c r="G552" s="13"/>
    </row>
    <row r="553" spans="1:7" ht="15.75" customHeight="1" x14ac:dyDescent="0.25">
      <c r="A553" s="102"/>
      <c r="B553" s="102"/>
      <c r="C553" s="102"/>
      <c r="G553" s="13"/>
    </row>
    <row r="554" spans="1:7" ht="15.75" customHeight="1" x14ac:dyDescent="0.25">
      <c r="A554" s="102"/>
      <c r="B554" s="102"/>
      <c r="C554" s="102"/>
      <c r="G554" s="13"/>
    </row>
    <row r="555" spans="1:7" ht="15.75" customHeight="1" x14ac:dyDescent="0.25">
      <c r="A555" s="102"/>
      <c r="B555" s="102"/>
      <c r="C555" s="102"/>
      <c r="G555" s="13"/>
    </row>
    <row r="556" spans="1:7" ht="15.75" customHeight="1" x14ac:dyDescent="0.25">
      <c r="A556" s="102"/>
      <c r="B556" s="102"/>
      <c r="C556" s="102"/>
      <c r="G556" s="13"/>
    </row>
    <row r="557" spans="1:7" ht="15.75" customHeight="1" x14ac:dyDescent="0.25">
      <c r="A557" s="102"/>
      <c r="B557" s="102"/>
      <c r="C557" s="102"/>
      <c r="G557" s="13"/>
    </row>
    <row r="558" spans="1:7" ht="15.75" customHeight="1" x14ac:dyDescent="0.25">
      <c r="A558" s="102"/>
      <c r="B558" s="102"/>
      <c r="C558" s="102"/>
      <c r="G558" s="13"/>
    </row>
    <row r="559" spans="1:7" ht="15.75" customHeight="1" x14ac:dyDescent="0.25">
      <c r="A559" s="102"/>
      <c r="B559" s="102"/>
      <c r="C559" s="102"/>
      <c r="G559" s="13"/>
    </row>
    <row r="560" spans="1:7" ht="15.75" customHeight="1" x14ac:dyDescent="0.25">
      <c r="A560" s="102"/>
      <c r="B560" s="102"/>
      <c r="C560" s="102"/>
      <c r="G560" s="13"/>
    </row>
    <row r="561" spans="1:7" ht="15.75" customHeight="1" x14ac:dyDescent="0.25">
      <c r="A561" s="102"/>
      <c r="B561" s="102"/>
      <c r="C561" s="102"/>
      <c r="G561" s="13"/>
    </row>
    <row r="562" spans="1:7" ht="15.75" customHeight="1" x14ac:dyDescent="0.25">
      <c r="A562" s="102"/>
      <c r="B562" s="102"/>
      <c r="C562" s="102"/>
      <c r="G562" s="13"/>
    </row>
    <row r="563" spans="1:7" ht="15.75" customHeight="1" x14ac:dyDescent="0.25">
      <c r="A563" s="102"/>
      <c r="B563" s="102"/>
      <c r="C563" s="102"/>
      <c r="G563" s="13"/>
    </row>
    <row r="564" spans="1:7" ht="15.75" customHeight="1" x14ac:dyDescent="0.25">
      <c r="A564" s="102"/>
      <c r="B564" s="102"/>
      <c r="C564" s="102"/>
      <c r="G564" s="13"/>
    </row>
    <row r="565" spans="1:7" ht="15.75" customHeight="1" x14ac:dyDescent="0.25">
      <c r="A565" s="102"/>
      <c r="B565" s="102"/>
      <c r="C565" s="102"/>
      <c r="G565" s="13"/>
    </row>
    <row r="566" spans="1:7" ht="15.75" customHeight="1" x14ac:dyDescent="0.25">
      <c r="A566" s="102"/>
      <c r="B566" s="102"/>
      <c r="C566" s="102"/>
      <c r="G566" s="13"/>
    </row>
    <row r="567" spans="1:7" ht="15.75" customHeight="1" x14ac:dyDescent="0.25">
      <c r="A567" s="102"/>
      <c r="B567" s="102"/>
      <c r="C567" s="102"/>
      <c r="G567" s="13"/>
    </row>
    <row r="568" spans="1:7" ht="15.75" customHeight="1" x14ac:dyDescent="0.25">
      <c r="A568" s="102"/>
      <c r="B568" s="102"/>
      <c r="C568" s="102"/>
      <c r="G568" s="13"/>
    </row>
    <row r="569" spans="1:7" ht="15.75" customHeight="1" x14ac:dyDescent="0.25">
      <c r="A569" s="102"/>
      <c r="B569" s="102"/>
      <c r="C569" s="102"/>
      <c r="G569" s="13"/>
    </row>
    <row r="570" spans="1:7" ht="15.75" customHeight="1" x14ac:dyDescent="0.25">
      <c r="A570" s="102"/>
      <c r="B570" s="102"/>
      <c r="C570" s="102"/>
      <c r="G570" s="13"/>
    </row>
    <row r="571" spans="1:7" ht="15.75" customHeight="1" x14ac:dyDescent="0.25">
      <c r="A571" s="102"/>
      <c r="B571" s="102"/>
      <c r="C571" s="102"/>
      <c r="G571" s="13"/>
    </row>
    <row r="572" spans="1:7" ht="15.75" customHeight="1" x14ac:dyDescent="0.25">
      <c r="A572" s="102"/>
      <c r="B572" s="102"/>
      <c r="C572" s="102"/>
      <c r="G572" s="13"/>
    </row>
    <row r="573" spans="1:7" ht="15.75" customHeight="1" x14ac:dyDescent="0.25">
      <c r="A573" s="102"/>
      <c r="B573" s="102"/>
      <c r="C573" s="102"/>
      <c r="G573" s="13"/>
    </row>
    <row r="574" spans="1:7" ht="15.75" customHeight="1" x14ac:dyDescent="0.25">
      <c r="A574" s="102"/>
      <c r="B574" s="102"/>
      <c r="C574" s="102"/>
      <c r="G574" s="13"/>
    </row>
    <row r="575" spans="1:7" ht="15.75" customHeight="1" x14ac:dyDescent="0.25">
      <c r="A575" s="102"/>
      <c r="B575" s="102"/>
      <c r="C575" s="102"/>
      <c r="G575" s="13"/>
    </row>
    <row r="576" spans="1:7" ht="15.75" customHeight="1" x14ac:dyDescent="0.25">
      <c r="A576" s="102"/>
      <c r="B576" s="102"/>
      <c r="C576" s="102"/>
      <c r="G576" s="13"/>
    </row>
    <row r="577" spans="1:7" ht="15.75" customHeight="1" x14ac:dyDescent="0.25">
      <c r="A577" s="102"/>
      <c r="B577" s="102"/>
      <c r="C577" s="102"/>
      <c r="G577" s="13"/>
    </row>
    <row r="578" spans="1:7" ht="15.75" customHeight="1" x14ac:dyDescent="0.25">
      <c r="A578" s="102"/>
      <c r="B578" s="102"/>
      <c r="C578" s="102"/>
      <c r="G578" s="13"/>
    </row>
    <row r="579" spans="1:7" ht="15.75" customHeight="1" x14ac:dyDescent="0.25">
      <c r="A579" s="102"/>
      <c r="B579" s="102"/>
      <c r="C579" s="102"/>
      <c r="G579" s="13"/>
    </row>
    <row r="580" spans="1:7" ht="15.75" customHeight="1" x14ac:dyDescent="0.25">
      <c r="A580" s="102"/>
      <c r="B580" s="102"/>
      <c r="C580" s="102"/>
      <c r="G580" s="13"/>
    </row>
    <row r="581" spans="1:7" ht="15.75" customHeight="1" x14ac:dyDescent="0.25">
      <c r="A581" s="102"/>
      <c r="B581" s="102"/>
      <c r="C581" s="102"/>
      <c r="G581" s="13"/>
    </row>
    <row r="582" spans="1:7" ht="15.75" customHeight="1" x14ac:dyDescent="0.25">
      <c r="A582" s="102"/>
      <c r="B582" s="102"/>
      <c r="C582" s="102"/>
      <c r="G582" s="13"/>
    </row>
    <row r="583" spans="1:7" ht="15.75" customHeight="1" x14ac:dyDescent="0.25">
      <c r="A583" s="102"/>
      <c r="B583" s="102"/>
      <c r="C583" s="102"/>
      <c r="G583" s="13"/>
    </row>
    <row r="584" spans="1:7" ht="15.75" customHeight="1" x14ac:dyDescent="0.25">
      <c r="A584" s="102"/>
      <c r="B584" s="102"/>
      <c r="C584" s="102"/>
      <c r="G584" s="13"/>
    </row>
    <row r="585" spans="1:7" ht="15.75" customHeight="1" x14ac:dyDescent="0.25">
      <c r="A585" s="102"/>
      <c r="B585" s="102"/>
      <c r="C585" s="102"/>
      <c r="G585" s="13"/>
    </row>
    <row r="586" spans="1:7" ht="15.75" customHeight="1" x14ac:dyDescent="0.25">
      <c r="A586" s="102"/>
      <c r="B586" s="102"/>
      <c r="C586" s="102"/>
      <c r="G586" s="13"/>
    </row>
    <row r="587" spans="1:7" ht="15.75" customHeight="1" x14ac:dyDescent="0.25">
      <c r="A587" s="102"/>
      <c r="B587" s="102"/>
      <c r="C587" s="102"/>
      <c r="G587" s="13"/>
    </row>
    <row r="588" spans="1:7" ht="15.75" customHeight="1" x14ac:dyDescent="0.25">
      <c r="A588" s="102"/>
      <c r="B588" s="102"/>
      <c r="C588" s="102"/>
      <c r="G588" s="13"/>
    </row>
    <row r="589" spans="1:7" ht="15.75" customHeight="1" x14ac:dyDescent="0.25">
      <c r="A589" s="102"/>
      <c r="B589" s="102"/>
      <c r="C589" s="102"/>
      <c r="G589" s="13"/>
    </row>
    <row r="590" spans="1:7" ht="15.75" customHeight="1" x14ac:dyDescent="0.25">
      <c r="A590" s="102"/>
      <c r="B590" s="102"/>
      <c r="C590" s="102"/>
      <c r="G590" s="13"/>
    </row>
    <row r="591" spans="1:7" ht="15.75" customHeight="1" x14ac:dyDescent="0.25">
      <c r="A591" s="102"/>
      <c r="B591" s="102"/>
      <c r="C591" s="102"/>
      <c r="G591" s="13"/>
    </row>
    <row r="592" spans="1:7" ht="15.75" customHeight="1" x14ac:dyDescent="0.25">
      <c r="A592" s="102"/>
      <c r="B592" s="102"/>
      <c r="C592" s="102"/>
      <c r="G592" s="13"/>
    </row>
    <row r="593" spans="1:7" ht="15.75" customHeight="1" x14ac:dyDescent="0.25">
      <c r="A593" s="102"/>
      <c r="B593" s="102"/>
      <c r="C593" s="102"/>
      <c r="G593" s="13"/>
    </row>
    <row r="594" spans="1:7" ht="15.75" customHeight="1" x14ac:dyDescent="0.25">
      <c r="A594" s="102"/>
      <c r="B594" s="102"/>
      <c r="C594" s="102"/>
      <c r="G594" s="13"/>
    </row>
    <row r="595" spans="1:7" ht="15.75" customHeight="1" x14ac:dyDescent="0.25">
      <c r="A595" s="102"/>
      <c r="B595" s="102"/>
      <c r="C595" s="102"/>
      <c r="G595" s="13"/>
    </row>
    <row r="596" spans="1:7" ht="15.75" customHeight="1" x14ac:dyDescent="0.25">
      <c r="A596" s="102"/>
      <c r="B596" s="102"/>
      <c r="C596" s="102"/>
      <c r="G596" s="13"/>
    </row>
    <row r="597" spans="1:7" ht="15.75" customHeight="1" x14ac:dyDescent="0.25">
      <c r="A597" s="102"/>
      <c r="B597" s="102"/>
      <c r="C597" s="102"/>
      <c r="G597" s="13"/>
    </row>
    <row r="598" spans="1:7" ht="15.75" customHeight="1" x14ac:dyDescent="0.25">
      <c r="A598" s="102"/>
      <c r="B598" s="102"/>
      <c r="C598" s="102"/>
      <c r="G598" s="13"/>
    </row>
    <row r="599" spans="1:7" ht="15.75" customHeight="1" x14ac:dyDescent="0.25">
      <c r="A599" s="102"/>
      <c r="B599" s="102"/>
      <c r="C599" s="102"/>
      <c r="G599" s="13"/>
    </row>
    <row r="600" spans="1:7" ht="15.75" customHeight="1" x14ac:dyDescent="0.25">
      <c r="A600" s="102"/>
      <c r="B600" s="102"/>
      <c r="C600" s="102"/>
      <c r="G600" s="13"/>
    </row>
    <row r="601" spans="1:7" ht="15.75" customHeight="1" x14ac:dyDescent="0.25">
      <c r="A601" s="102"/>
      <c r="B601" s="102"/>
      <c r="C601" s="102"/>
      <c r="G601" s="13"/>
    </row>
    <row r="602" spans="1:7" ht="15.75" customHeight="1" x14ac:dyDescent="0.25">
      <c r="A602" s="102"/>
      <c r="B602" s="102"/>
      <c r="C602" s="102"/>
      <c r="G602" s="13"/>
    </row>
    <row r="603" spans="1:7" ht="15.75" customHeight="1" x14ac:dyDescent="0.25">
      <c r="A603" s="102"/>
      <c r="B603" s="102"/>
      <c r="C603" s="102"/>
      <c r="G603" s="13"/>
    </row>
    <row r="604" spans="1:7" ht="15.75" customHeight="1" x14ac:dyDescent="0.25">
      <c r="A604" s="102"/>
      <c r="B604" s="102"/>
      <c r="C604" s="102"/>
      <c r="G604" s="13"/>
    </row>
    <row r="605" spans="1:7" ht="15.75" customHeight="1" x14ac:dyDescent="0.25">
      <c r="A605" s="102"/>
      <c r="B605" s="102"/>
      <c r="C605" s="102"/>
      <c r="G605" s="13"/>
    </row>
    <row r="606" spans="1:7" ht="15.75" customHeight="1" x14ac:dyDescent="0.25">
      <c r="A606" s="102"/>
      <c r="B606" s="102"/>
      <c r="C606" s="102"/>
      <c r="G606" s="13"/>
    </row>
    <row r="607" spans="1:7" ht="15.75" customHeight="1" x14ac:dyDescent="0.25">
      <c r="A607" s="102"/>
      <c r="B607" s="102"/>
      <c r="C607" s="102"/>
      <c r="G607" s="13"/>
    </row>
    <row r="608" spans="1:7" ht="15.75" customHeight="1" x14ac:dyDescent="0.25">
      <c r="A608" s="102"/>
      <c r="B608" s="102"/>
      <c r="C608" s="102"/>
      <c r="G608" s="13"/>
    </row>
    <row r="609" spans="1:7" ht="15.75" customHeight="1" x14ac:dyDescent="0.25">
      <c r="A609" s="102"/>
      <c r="B609" s="102"/>
      <c r="C609" s="102"/>
      <c r="G609" s="13"/>
    </row>
    <row r="610" spans="1:7" ht="15.75" customHeight="1" x14ac:dyDescent="0.25">
      <c r="A610" s="102"/>
      <c r="B610" s="102"/>
      <c r="C610" s="102"/>
      <c r="G610" s="13"/>
    </row>
    <row r="611" spans="1:7" ht="15.75" customHeight="1" x14ac:dyDescent="0.25">
      <c r="A611" s="102"/>
      <c r="B611" s="102"/>
      <c r="C611" s="102"/>
      <c r="G611" s="13"/>
    </row>
    <row r="612" spans="1:7" ht="15.75" customHeight="1" x14ac:dyDescent="0.25">
      <c r="A612" s="102"/>
      <c r="B612" s="102"/>
      <c r="C612" s="102"/>
      <c r="G612" s="13"/>
    </row>
    <row r="613" spans="1:7" ht="15.75" customHeight="1" x14ac:dyDescent="0.25">
      <c r="A613" s="102"/>
      <c r="B613" s="102"/>
      <c r="C613" s="102"/>
      <c r="G613" s="13"/>
    </row>
    <row r="614" spans="1:7" ht="15.75" customHeight="1" x14ac:dyDescent="0.25">
      <c r="A614" s="102"/>
      <c r="B614" s="102"/>
      <c r="C614" s="102"/>
      <c r="G614" s="13"/>
    </row>
    <row r="615" spans="1:7" ht="15.75" customHeight="1" x14ac:dyDescent="0.25">
      <c r="A615" s="102"/>
      <c r="B615" s="102"/>
      <c r="C615" s="102"/>
      <c r="G615" s="13"/>
    </row>
    <row r="616" spans="1:7" ht="15.75" customHeight="1" x14ac:dyDescent="0.25">
      <c r="A616" s="102"/>
      <c r="B616" s="102"/>
      <c r="C616" s="102"/>
      <c r="G616" s="13"/>
    </row>
    <row r="617" spans="1:7" ht="15.75" customHeight="1" x14ac:dyDescent="0.25">
      <c r="A617" s="102"/>
      <c r="B617" s="102"/>
      <c r="C617" s="102"/>
      <c r="G617" s="13"/>
    </row>
    <row r="618" spans="1:7" ht="15.75" customHeight="1" x14ac:dyDescent="0.25">
      <c r="A618" s="102"/>
      <c r="B618" s="102"/>
      <c r="C618" s="102"/>
      <c r="G618" s="13"/>
    </row>
    <row r="619" spans="1:7" ht="15.75" customHeight="1" x14ac:dyDescent="0.25">
      <c r="A619" s="102"/>
      <c r="B619" s="102"/>
      <c r="C619" s="102"/>
      <c r="G619" s="13"/>
    </row>
    <row r="620" spans="1:7" ht="15.75" customHeight="1" x14ac:dyDescent="0.25">
      <c r="A620" s="102"/>
      <c r="B620" s="102"/>
      <c r="C620" s="102"/>
      <c r="G620" s="13"/>
    </row>
    <row r="621" spans="1:7" ht="15.75" customHeight="1" x14ac:dyDescent="0.25">
      <c r="A621" s="102"/>
      <c r="B621" s="102"/>
      <c r="C621" s="102"/>
      <c r="G621" s="13"/>
    </row>
    <row r="622" spans="1:7" ht="15.75" customHeight="1" x14ac:dyDescent="0.25">
      <c r="A622" s="102"/>
      <c r="B622" s="102"/>
      <c r="C622" s="102"/>
      <c r="G622" s="13"/>
    </row>
    <row r="623" spans="1:7" ht="15.75" customHeight="1" x14ac:dyDescent="0.25">
      <c r="A623" s="102"/>
      <c r="B623" s="102"/>
      <c r="C623" s="102"/>
      <c r="G623" s="13"/>
    </row>
    <row r="624" spans="1:7" ht="15.75" customHeight="1" x14ac:dyDescent="0.25">
      <c r="A624" s="102"/>
      <c r="B624" s="102"/>
      <c r="C624" s="102"/>
      <c r="G624" s="13"/>
    </row>
    <row r="625" spans="1:7" ht="15.75" customHeight="1" x14ac:dyDescent="0.25">
      <c r="A625" s="102"/>
      <c r="B625" s="102"/>
      <c r="C625" s="102"/>
      <c r="G625" s="13"/>
    </row>
    <row r="626" spans="1:7" ht="15.75" customHeight="1" x14ac:dyDescent="0.25">
      <c r="A626" s="102"/>
      <c r="B626" s="102"/>
      <c r="C626" s="102"/>
      <c r="G626" s="13"/>
    </row>
    <row r="627" spans="1:7" ht="15.75" customHeight="1" x14ac:dyDescent="0.25">
      <c r="A627" s="102"/>
      <c r="B627" s="102"/>
      <c r="C627" s="102"/>
      <c r="G627" s="13"/>
    </row>
    <row r="628" spans="1:7" ht="15.75" customHeight="1" x14ac:dyDescent="0.25">
      <c r="A628" s="102"/>
      <c r="B628" s="102"/>
      <c r="C628" s="102"/>
      <c r="G628" s="13"/>
    </row>
    <row r="629" spans="1:7" ht="15.75" customHeight="1" x14ac:dyDescent="0.25">
      <c r="A629" s="102"/>
      <c r="B629" s="102"/>
      <c r="C629" s="102"/>
      <c r="G629" s="13"/>
    </row>
    <row r="630" spans="1:7" ht="15.75" customHeight="1" x14ac:dyDescent="0.25">
      <c r="A630" s="102"/>
      <c r="B630" s="102"/>
      <c r="C630" s="102"/>
      <c r="G630" s="13"/>
    </row>
    <row r="631" spans="1:7" ht="15.75" customHeight="1" x14ac:dyDescent="0.25">
      <c r="A631" s="102"/>
      <c r="B631" s="102"/>
      <c r="C631" s="102"/>
      <c r="G631" s="13"/>
    </row>
    <row r="632" spans="1:7" ht="15.75" customHeight="1" x14ac:dyDescent="0.25">
      <c r="A632" s="102"/>
      <c r="B632" s="102"/>
      <c r="C632" s="102"/>
      <c r="G632" s="13"/>
    </row>
    <row r="633" spans="1:7" ht="15.75" customHeight="1" x14ac:dyDescent="0.25">
      <c r="A633" s="102"/>
      <c r="B633" s="102"/>
      <c r="C633" s="102"/>
      <c r="G633" s="13"/>
    </row>
    <row r="634" spans="1:7" ht="15.75" customHeight="1" x14ac:dyDescent="0.25">
      <c r="A634" s="102"/>
      <c r="B634" s="102"/>
      <c r="C634" s="102"/>
      <c r="G634" s="13"/>
    </row>
    <row r="635" spans="1:7" ht="15.75" customHeight="1" x14ac:dyDescent="0.25">
      <c r="A635" s="102"/>
      <c r="B635" s="102"/>
      <c r="C635" s="102"/>
      <c r="G635" s="13"/>
    </row>
    <row r="636" spans="1:7" ht="15.75" customHeight="1" x14ac:dyDescent="0.25">
      <c r="A636" s="102"/>
      <c r="B636" s="102"/>
      <c r="C636" s="102"/>
      <c r="G636" s="13"/>
    </row>
    <row r="637" spans="1:7" ht="15.75" customHeight="1" x14ac:dyDescent="0.25">
      <c r="A637" s="102"/>
      <c r="B637" s="102"/>
      <c r="C637" s="102"/>
      <c r="G637" s="13"/>
    </row>
    <row r="638" spans="1:7" ht="15.75" customHeight="1" x14ac:dyDescent="0.25">
      <c r="A638" s="102"/>
      <c r="B638" s="102"/>
      <c r="C638" s="102"/>
      <c r="G638" s="13"/>
    </row>
    <row r="639" spans="1:7" ht="15.75" customHeight="1" x14ac:dyDescent="0.25">
      <c r="A639" s="102"/>
      <c r="B639" s="102"/>
      <c r="C639" s="102"/>
      <c r="G639" s="13"/>
    </row>
    <row r="640" spans="1:7" ht="15.75" customHeight="1" x14ac:dyDescent="0.25">
      <c r="A640" s="102"/>
      <c r="B640" s="102"/>
      <c r="C640" s="102"/>
      <c r="G640" s="13"/>
    </row>
    <row r="641" spans="1:7" ht="15.75" customHeight="1" x14ac:dyDescent="0.25">
      <c r="A641" s="102"/>
      <c r="B641" s="102"/>
      <c r="C641" s="102"/>
      <c r="G641" s="13"/>
    </row>
    <row r="642" spans="1:7" ht="15.75" customHeight="1" x14ac:dyDescent="0.25">
      <c r="A642" s="102"/>
      <c r="B642" s="102"/>
      <c r="C642" s="102"/>
      <c r="G642" s="13"/>
    </row>
    <row r="643" spans="1:7" ht="15.75" customHeight="1" x14ac:dyDescent="0.25">
      <c r="A643" s="102"/>
      <c r="B643" s="102"/>
      <c r="C643" s="102"/>
      <c r="G643" s="13"/>
    </row>
    <row r="644" spans="1:7" ht="15.75" customHeight="1" x14ac:dyDescent="0.25">
      <c r="A644" s="102"/>
      <c r="B644" s="102"/>
      <c r="C644" s="102"/>
      <c r="G644" s="13"/>
    </row>
    <row r="645" spans="1:7" ht="15.75" customHeight="1" x14ac:dyDescent="0.25">
      <c r="A645" s="102"/>
      <c r="B645" s="102"/>
      <c r="C645" s="102"/>
      <c r="G645" s="13"/>
    </row>
    <row r="646" spans="1:7" ht="15.75" customHeight="1" x14ac:dyDescent="0.25">
      <c r="A646" s="102"/>
      <c r="B646" s="102"/>
      <c r="C646" s="102"/>
      <c r="G646" s="13"/>
    </row>
    <row r="647" spans="1:7" ht="15.75" customHeight="1" x14ac:dyDescent="0.25">
      <c r="A647" s="102"/>
      <c r="B647" s="102"/>
      <c r="C647" s="102"/>
      <c r="G647" s="13"/>
    </row>
    <row r="648" spans="1:7" ht="15.75" customHeight="1" x14ac:dyDescent="0.25">
      <c r="A648" s="102"/>
      <c r="B648" s="102"/>
      <c r="C648" s="102"/>
      <c r="G648" s="13"/>
    </row>
    <row r="649" spans="1:7" ht="15.75" customHeight="1" x14ac:dyDescent="0.25">
      <c r="A649" s="102"/>
      <c r="B649" s="102"/>
      <c r="C649" s="102"/>
      <c r="G649" s="13"/>
    </row>
    <row r="650" spans="1:7" ht="15.75" customHeight="1" x14ac:dyDescent="0.25">
      <c r="A650" s="102"/>
      <c r="B650" s="102"/>
      <c r="C650" s="102"/>
      <c r="G650" s="13"/>
    </row>
    <row r="651" spans="1:7" ht="15.75" customHeight="1" x14ac:dyDescent="0.25">
      <c r="A651" s="102"/>
      <c r="B651" s="102"/>
      <c r="C651" s="102"/>
      <c r="G651" s="13"/>
    </row>
    <row r="652" spans="1:7" ht="15.75" customHeight="1" x14ac:dyDescent="0.25">
      <c r="A652" s="102"/>
      <c r="B652" s="102"/>
      <c r="C652" s="102"/>
      <c r="G652" s="13"/>
    </row>
    <row r="653" spans="1:7" ht="15.75" customHeight="1" x14ac:dyDescent="0.25">
      <c r="A653" s="102"/>
      <c r="B653" s="102"/>
      <c r="C653" s="102"/>
      <c r="G653" s="13"/>
    </row>
    <row r="654" spans="1:7" ht="15.75" customHeight="1" x14ac:dyDescent="0.25">
      <c r="A654" s="102"/>
      <c r="B654" s="102"/>
      <c r="C654" s="102"/>
      <c r="G654" s="13"/>
    </row>
    <row r="655" spans="1:7" ht="15.75" customHeight="1" x14ac:dyDescent="0.25">
      <c r="A655" s="102"/>
      <c r="B655" s="102"/>
      <c r="C655" s="102"/>
      <c r="G655" s="13"/>
    </row>
    <row r="656" spans="1:7" ht="15.75" customHeight="1" x14ac:dyDescent="0.25">
      <c r="A656" s="102"/>
      <c r="B656" s="102"/>
      <c r="C656" s="102"/>
      <c r="G656" s="13"/>
    </row>
    <row r="657" spans="1:7" ht="15.75" customHeight="1" x14ac:dyDescent="0.25">
      <c r="A657" s="102"/>
      <c r="B657" s="102"/>
      <c r="C657" s="102"/>
      <c r="G657" s="13"/>
    </row>
    <row r="658" spans="1:7" ht="15.75" customHeight="1" x14ac:dyDescent="0.25">
      <c r="A658" s="102"/>
      <c r="B658" s="102"/>
      <c r="C658" s="102"/>
      <c r="G658" s="13"/>
    </row>
    <row r="659" spans="1:7" ht="15.75" customHeight="1" x14ac:dyDescent="0.25">
      <c r="A659" s="102"/>
      <c r="B659" s="102"/>
      <c r="C659" s="102"/>
      <c r="G659" s="13"/>
    </row>
    <row r="660" spans="1:7" ht="15.75" customHeight="1" x14ac:dyDescent="0.25">
      <c r="A660" s="102"/>
      <c r="B660" s="102"/>
      <c r="C660" s="102"/>
      <c r="G660" s="13"/>
    </row>
    <row r="661" spans="1:7" ht="15.75" customHeight="1" x14ac:dyDescent="0.25">
      <c r="A661" s="102"/>
      <c r="B661" s="102"/>
      <c r="C661" s="102"/>
      <c r="G661" s="13"/>
    </row>
    <row r="662" spans="1:7" ht="15.75" customHeight="1" x14ac:dyDescent="0.25">
      <c r="A662" s="102"/>
      <c r="B662" s="102"/>
      <c r="C662" s="102"/>
      <c r="G662" s="13"/>
    </row>
    <row r="663" spans="1:7" ht="15.75" customHeight="1" x14ac:dyDescent="0.25">
      <c r="A663" s="102"/>
      <c r="B663" s="102"/>
      <c r="C663" s="102"/>
      <c r="G663" s="13"/>
    </row>
    <row r="664" spans="1:7" ht="15.75" customHeight="1" x14ac:dyDescent="0.25">
      <c r="A664" s="102"/>
      <c r="B664" s="102"/>
      <c r="C664" s="102"/>
      <c r="G664" s="13"/>
    </row>
    <row r="665" spans="1:7" ht="15.75" customHeight="1" x14ac:dyDescent="0.25">
      <c r="A665" s="102"/>
      <c r="B665" s="102"/>
      <c r="C665" s="102"/>
      <c r="G665" s="13"/>
    </row>
    <row r="666" spans="1:7" ht="15.75" customHeight="1" x14ac:dyDescent="0.25">
      <c r="A666" s="102"/>
      <c r="B666" s="102"/>
      <c r="C666" s="102"/>
      <c r="G666" s="13"/>
    </row>
    <row r="667" spans="1:7" ht="15.75" customHeight="1" x14ac:dyDescent="0.25">
      <c r="A667" s="102"/>
      <c r="B667" s="102"/>
      <c r="C667" s="102"/>
      <c r="G667" s="13"/>
    </row>
    <row r="668" spans="1:7" ht="15.75" customHeight="1" x14ac:dyDescent="0.25">
      <c r="A668" s="102"/>
      <c r="B668" s="102"/>
      <c r="C668" s="102"/>
      <c r="G668" s="13"/>
    </row>
    <row r="669" spans="1:7" ht="15.75" customHeight="1" x14ac:dyDescent="0.25">
      <c r="A669" s="102"/>
      <c r="B669" s="102"/>
      <c r="C669" s="102"/>
      <c r="G669" s="13"/>
    </row>
    <row r="670" spans="1:7" ht="15.75" customHeight="1" x14ac:dyDescent="0.25">
      <c r="A670" s="102"/>
      <c r="B670" s="102"/>
      <c r="C670" s="102"/>
      <c r="G670" s="13"/>
    </row>
    <row r="671" spans="1:7" ht="15.75" customHeight="1" x14ac:dyDescent="0.25">
      <c r="A671" s="102"/>
      <c r="B671" s="102"/>
      <c r="C671" s="102"/>
      <c r="G671" s="13"/>
    </row>
    <row r="672" spans="1:7" ht="15.75" customHeight="1" x14ac:dyDescent="0.25">
      <c r="A672" s="102"/>
      <c r="B672" s="102"/>
      <c r="C672" s="102"/>
      <c r="G672" s="13"/>
    </row>
    <row r="673" spans="1:7" ht="15.75" customHeight="1" x14ac:dyDescent="0.25">
      <c r="A673" s="102"/>
      <c r="B673" s="102"/>
      <c r="C673" s="102"/>
      <c r="G673" s="13"/>
    </row>
    <row r="674" spans="1:7" ht="15.75" customHeight="1" x14ac:dyDescent="0.25">
      <c r="A674" s="102"/>
      <c r="B674" s="102"/>
      <c r="C674" s="102"/>
      <c r="G674" s="13"/>
    </row>
    <row r="675" spans="1:7" ht="15.75" customHeight="1" x14ac:dyDescent="0.25">
      <c r="A675" s="102"/>
      <c r="B675" s="102"/>
      <c r="C675" s="102"/>
      <c r="G675" s="13"/>
    </row>
    <row r="676" spans="1:7" ht="15.75" customHeight="1" x14ac:dyDescent="0.25">
      <c r="A676" s="102"/>
      <c r="B676" s="102"/>
      <c r="C676" s="102"/>
      <c r="G676" s="13"/>
    </row>
    <row r="677" spans="1:7" ht="15.75" customHeight="1" x14ac:dyDescent="0.25">
      <c r="A677" s="102"/>
      <c r="B677" s="102"/>
      <c r="C677" s="102"/>
      <c r="G677" s="13"/>
    </row>
    <row r="678" spans="1:7" ht="15.75" customHeight="1" x14ac:dyDescent="0.25">
      <c r="A678" s="102"/>
      <c r="B678" s="102"/>
      <c r="C678" s="102"/>
      <c r="G678" s="13"/>
    </row>
    <row r="679" spans="1:7" ht="15.75" customHeight="1" x14ac:dyDescent="0.25">
      <c r="A679" s="102"/>
      <c r="B679" s="102"/>
      <c r="C679" s="102"/>
      <c r="G679" s="13"/>
    </row>
    <row r="680" spans="1:7" ht="15.75" customHeight="1" x14ac:dyDescent="0.25">
      <c r="A680" s="102"/>
      <c r="B680" s="102"/>
      <c r="C680" s="102"/>
      <c r="G680" s="13"/>
    </row>
    <row r="681" spans="1:7" ht="15.75" customHeight="1" x14ac:dyDescent="0.25">
      <c r="A681" s="102"/>
      <c r="B681" s="102"/>
      <c r="C681" s="102"/>
      <c r="G681" s="13"/>
    </row>
    <row r="682" spans="1:7" ht="15.75" customHeight="1" x14ac:dyDescent="0.25">
      <c r="A682" s="102"/>
      <c r="B682" s="102"/>
      <c r="C682" s="102"/>
      <c r="G682" s="13"/>
    </row>
    <row r="683" spans="1:7" ht="15.75" customHeight="1" x14ac:dyDescent="0.25">
      <c r="A683" s="102"/>
      <c r="B683" s="102"/>
      <c r="C683" s="102"/>
      <c r="G683" s="13"/>
    </row>
    <row r="684" spans="1:7" ht="15.75" customHeight="1" x14ac:dyDescent="0.25">
      <c r="A684" s="102"/>
      <c r="B684" s="102"/>
      <c r="C684" s="102"/>
      <c r="G684" s="13"/>
    </row>
    <row r="685" spans="1:7" ht="15.75" customHeight="1" x14ac:dyDescent="0.25">
      <c r="A685" s="102"/>
      <c r="B685" s="102"/>
      <c r="C685" s="102"/>
      <c r="G685" s="13"/>
    </row>
    <row r="686" spans="1:7" ht="15.75" customHeight="1" x14ac:dyDescent="0.25">
      <c r="A686" s="102"/>
      <c r="B686" s="102"/>
      <c r="C686" s="102"/>
      <c r="G686" s="13"/>
    </row>
    <row r="687" spans="1:7" ht="15.75" customHeight="1" x14ac:dyDescent="0.25">
      <c r="A687" s="102"/>
      <c r="B687" s="102"/>
      <c r="C687" s="102"/>
      <c r="G687" s="13"/>
    </row>
    <row r="688" spans="1:7" ht="15.75" customHeight="1" x14ac:dyDescent="0.25">
      <c r="A688" s="102"/>
      <c r="B688" s="102"/>
      <c r="C688" s="102"/>
      <c r="G688" s="13"/>
    </row>
    <row r="689" spans="1:7" ht="15.75" customHeight="1" x14ac:dyDescent="0.25">
      <c r="A689" s="102"/>
      <c r="B689" s="102"/>
      <c r="C689" s="102"/>
      <c r="G689" s="13"/>
    </row>
    <row r="690" spans="1:7" ht="15.75" customHeight="1" x14ac:dyDescent="0.25">
      <c r="A690" s="102"/>
      <c r="B690" s="102"/>
      <c r="C690" s="102"/>
      <c r="G690" s="13"/>
    </row>
    <row r="691" spans="1:7" ht="15.75" customHeight="1" x14ac:dyDescent="0.25">
      <c r="A691" s="102"/>
      <c r="B691" s="102"/>
      <c r="C691" s="102"/>
      <c r="G691" s="13"/>
    </row>
    <row r="692" spans="1:7" ht="15.75" customHeight="1" x14ac:dyDescent="0.25">
      <c r="A692" s="102"/>
      <c r="B692" s="102"/>
      <c r="C692" s="102"/>
      <c r="G692" s="13"/>
    </row>
    <row r="693" spans="1:7" ht="15.75" customHeight="1" x14ac:dyDescent="0.25">
      <c r="A693" s="102"/>
      <c r="B693" s="102"/>
      <c r="C693" s="102"/>
      <c r="G693" s="13"/>
    </row>
    <row r="694" spans="1:7" ht="15.75" customHeight="1" x14ac:dyDescent="0.25">
      <c r="A694" s="102"/>
      <c r="B694" s="102"/>
      <c r="C694" s="102"/>
      <c r="G694" s="13"/>
    </row>
    <row r="695" spans="1:7" ht="15.75" customHeight="1" x14ac:dyDescent="0.25">
      <c r="A695" s="102"/>
      <c r="B695" s="102"/>
      <c r="C695" s="102"/>
      <c r="G695" s="13"/>
    </row>
    <row r="696" spans="1:7" ht="15.75" customHeight="1" x14ac:dyDescent="0.25">
      <c r="A696" s="102"/>
      <c r="B696" s="102"/>
      <c r="C696" s="102"/>
      <c r="G696" s="13"/>
    </row>
    <row r="697" spans="1:7" ht="15.75" customHeight="1" x14ac:dyDescent="0.25">
      <c r="A697" s="102"/>
      <c r="B697" s="102"/>
      <c r="C697" s="102"/>
      <c r="G697" s="13"/>
    </row>
    <row r="698" spans="1:7" ht="15.75" customHeight="1" x14ac:dyDescent="0.25">
      <c r="A698" s="102"/>
      <c r="B698" s="102"/>
      <c r="C698" s="102"/>
      <c r="G698" s="13"/>
    </row>
    <row r="699" spans="1:7" ht="15.75" customHeight="1" x14ac:dyDescent="0.25">
      <c r="A699" s="102"/>
      <c r="B699" s="102"/>
      <c r="C699" s="102"/>
      <c r="G699" s="13"/>
    </row>
    <row r="700" spans="1:7" ht="15.75" customHeight="1" x14ac:dyDescent="0.25">
      <c r="A700" s="102"/>
      <c r="B700" s="102"/>
      <c r="C700" s="102"/>
      <c r="G700" s="13"/>
    </row>
    <row r="701" spans="1:7" ht="15.75" customHeight="1" x14ac:dyDescent="0.25">
      <c r="A701" s="102"/>
      <c r="B701" s="102"/>
      <c r="C701" s="102"/>
      <c r="G701" s="13"/>
    </row>
    <row r="702" spans="1:7" ht="15.75" customHeight="1" x14ac:dyDescent="0.25">
      <c r="A702" s="102"/>
      <c r="B702" s="102"/>
      <c r="C702" s="102"/>
      <c r="G702" s="13"/>
    </row>
    <row r="703" spans="1:7" ht="15.75" customHeight="1" x14ac:dyDescent="0.25">
      <c r="A703" s="102"/>
      <c r="B703" s="102"/>
      <c r="C703" s="102"/>
      <c r="G703" s="13"/>
    </row>
    <row r="704" spans="1:7" ht="15.75" customHeight="1" x14ac:dyDescent="0.25">
      <c r="A704" s="102"/>
      <c r="B704" s="102"/>
      <c r="C704" s="102"/>
      <c r="G704" s="13"/>
    </row>
    <row r="705" spans="1:7" ht="15.75" customHeight="1" x14ac:dyDescent="0.25">
      <c r="A705" s="102"/>
      <c r="B705" s="102"/>
      <c r="C705" s="102"/>
      <c r="G705" s="13"/>
    </row>
    <row r="706" spans="1:7" ht="15.75" customHeight="1" x14ac:dyDescent="0.25">
      <c r="A706" s="102"/>
      <c r="B706" s="102"/>
      <c r="C706" s="102"/>
      <c r="G706" s="13"/>
    </row>
    <row r="707" spans="1:7" ht="15.75" customHeight="1" x14ac:dyDescent="0.25">
      <c r="A707" s="102"/>
      <c r="B707" s="102"/>
      <c r="C707" s="102"/>
      <c r="G707" s="13"/>
    </row>
    <row r="708" spans="1:7" ht="15.75" customHeight="1" x14ac:dyDescent="0.25">
      <c r="A708" s="102"/>
      <c r="B708" s="102"/>
      <c r="C708" s="102"/>
      <c r="G708" s="13"/>
    </row>
    <row r="709" spans="1:7" ht="15.75" customHeight="1" x14ac:dyDescent="0.25">
      <c r="A709" s="102"/>
      <c r="B709" s="102"/>
      <c r="C709" s="102"/>
      <c r="G709" s="13"/>
    </row>
    <row r="710" spans="1:7" ht="15.75" customHeight="1" x14ac:dyDescent="0.25">
      <c r="A710" s="102"/>
      <c r="B710" s="102"/>
      <c r="C710" s="102"/>
      <c r="G710" s="13"/>
    </row>
    <row r="711" spans="1:7" ht="15.75" customHeight="1" x14ac:dyDescent="0.25">
      <c r="A711" s="102"/>
      <c r="B711" s="102"/>
      <c r="C711" s="102"/>
      <c r="G711" s="13"/>
    </row>
    <row r="712" spans="1:7" ht="15.75" customHeight="1" x14ac:dyDescent="0.25">
      <c r="A712" s="102"/>
      <c r="B712" s="102"/>
      <c r="C712" s="102"/>
      <c r="G712" s="13"/>
    </row>
    <row r="713" spans="1:7" ht="15.75" customHeight="1" x14ac:dyDescent="0.25">
      <c r="A713" s="102"/>
      <c r="B713" s="102"/>
      <c r="C713" s="102"/>
      <c r="G713" s="13"/>
    </row>
    <row r="714" spans="1:7" ht="15.75" customHeight="1" x14ac:dyDescent="0.25">
      <c r="A714" s="102"/>
      <c r="B714" s="102"/>
      <c r="C714" s="102"/>
      <c r="G714" s="13"/>
    </row>
    <row r="715" spans="1:7" ht="15.75" customHeight="1" x14ac:dyDescent="0.25">
      <c r="A715" s="102"/>
      <c r="B715" s="102"/>
      <c r="C715" s="102"/>
      <c r="G715" s="13"/>
    </row>
    <row r="716" spans="1:7" ht="15.75" customHeight="1" x14ac:dyDescent="0.25">
      <c r="A716" s="102"/>
      <c r="B716" s="102"/>
      <c r="C716" s="102"/>
      <c r="G716" s="13"/>
    </row>
    <row r="717" spans="1:7" ht="15.75" customHeight="1" x14ac:dyDescent="0.25">
      <c r="A717" s="102"/>
      <c r="B717" s="102"/>
      <c r="C717" s="102"/>
      <c r="G717" s="13"/>
    </row>
    <row r="718" spans="1:7" ht="15.75" customHeight="1" x14ac:dyDescent="0.25">
      <c r="A718" s="102"/>
      <c r="B718" s="102"/>
      <c r="C718" s="102"/>
      <c r="G718" s="13"/>
    </row>
    <row r="719" spans="1:7" ht="15.75" customHeight="1" x14ac:dyDescent="0.25">
      <c r="A719" s="102"/>
      <c r="B719" s="102"/>
      <c r="C719" s="102"/>
      <c r="G719" s="13"/>
    </row>
    <row r="720" spans="1:7" ht="15.75" customHeight="1" x14ac:dyDescent="0.25">
      <c r="A720" s="102"/>
      <c r="B720" s="102"/>
      <c r="C720" s="102"/>
      <c r="G720" s="13"/>
    </row>
    <row r="721" spans="1:7" ht="15.75" customHeight="1" x14ac:dyDescent="0.25">
      <c r="A721" s="102"/>
      <c r="B721" s="102"/>
      <c r="C721" s="102"/>
      <c r="G721" s="13"/>
    </row>
    <row r="722" spans="1:7" ht="15.75" customHeight="1" x14ac:dyDescent="0.25">
      <c r="A722" s="102"/>
      <c r="B722" s="102"/>
      <c r="C722" s="102"/>
      <c r="G722" s="13"/>
    </row>
    <row r="723" spans="1:7" ht="15.75" customHeight="1" x14ac:dyDescent="0.25">
      <c r="A723" s="102"/>
      <c r="B723" s="102"/>
      <c r="C723" s="102"/>
      <c r="G723" s="13"/>
    </row>
    <row r="724" spans="1:7" ht="15.75" customHeight="1" x14ac:dyDescent="0.25">
      <c r="A724" s="102"/>
      <c r="B724" s="102"/>
      <c r="C724" s="102"/>
      <c r="G724" s="13"/>
    </row>
    <row r="725" spans="1:7" ht="15.75" customHeight="1" x14ac:dyDescent="0.25">
      <c r="A725" s="102"/>
      <c r="B725" s="102"/>
      <c r="C725" s="102"/>
      <c r="G725" s="13"/>
    </row>
    <row r="726" spans="1:7" ht="15.75" customHeight="1" x14ac:dyDescent="0.25">
      <c r="A726" s="102"/>
      <c r="B726" s="102"/>
      <c r="C726" s="102"/>
      <c r="G726" s="13"/>
    </row>
    <row r="727" spans="1:7" ht="15.75" customHeight="1" x14ac:dyDescent="0.25">
      <c r="A727" s="102"/>
      <c r="B727" s="102"/>
      <c r="C727" s="102"/>
      <c r="G727" s="13"/>
    </row>
    <row r="728" spans="1:7" ht="15.75" customHeight="1" x14ac:dyDescent="0.25">
      <c r="A728" s="102"/>
      <c r="B728" s="102"/>
      <c r="C728" s="102"/>
      <c r="G728" s="13"/>
    </row>
    <row r="729" spans="1:7" ht="15.75" customHeight="1" x14ac:dyDescent="0.25">
      <c r="A729" s="102"/>
      <c r="B729" s="102"/>
      <c r="C729" s="102"/>
      <c r="G729" s="13"/>
    </row>
    <row r="730" spans="1:7" ht="15.75" customHeight="1" x14ac:dyDescent="0.25">
      <c r="A730" s="102"/>
      <c r="B730" s="102"/>
      <c r="C730" s="102"/>
      <c r="G730" s="13"/>
    </row>
    <row r="731" spans="1:7" ht="15.75" customHeight="1" x14ac:dyDescent="0.25">
      <c r="A731" s="102"/>
      <c r="B731" s="102"/>
      <c r="C731" s="102"/>
      <c r="G731" s="13"/>
    </row>
    <row r="732" spans="1:7" ht="15.75" customHeight="1" x14ac:dyDescent="0.25">
      <c r="A732" s="102"/>
      <c r="B732" s="102"/>
      <c r="C732" s="102"/>
      <c r="G732" s="13"/>
    </row>
    <row r="733" spans="1:7" ht="15.75" customHeight="1" x14ac:dyDescent="0.25">
      <c r="A733" s="102"/>
      <c r="B733" s="102"/>
      <c r="C733" s="102"/>
      <c r="G733" s="13"/>
    </row>
    <row r="734" spans="1:7" ht="15.75" customHeight="1" x14ac:dyDescent="0.25">
      <c r="A734" s="102"/>
      <c r="B734" s="102"/>
      <c r="C734" s="102"/>
      <c r="G734" s="13"/>
    </row>
    <row r="735" spans="1:7" ht="15.75" customHeight="1" x14ac:dyDescent="0.25">
      <c r="A735" s="102"/>
      <c r="B735" s="102"/>
      <c r="C735" s="102"/>
      <c r="G735" s="13"/>
    </row>
    <row r="736" spans="1:7" ht="15.75" customHeight="1" x14ac:dyDescent="0.25">
      <c r="A736" s="102"/>
      <c r="B736" s="102"/>
      <c r="C736" s="102"/>
      <c r="G736" s="13"/>
    </row>
    <row r="737" spans="1:7" ht="15.75" customHeight="1" x14ac:dyDescent="0.25">
      <c r="A737" s="102"/>
      <c r="B737" s="102"/>
      <c r="C737" s="102"/>
      <c r="G737" s="13"/>
    </row>
    <row r="738" spans="1:7" ht="15.75" customHeight="1" x14ac:dyDescent="0.25">
      <c r="A738" s="102"/>
      <c r="B738" s="102"/>
      <c r="C738" s="102"/>
      <c r="G738" s="13"/>
    </row>
    <row r="739" spans="1:7" ht="15.75" customHeight="1" x14ac:dyDescent="0.25">
      <c r="A739" s="102"/>
      <c r="B739" s="102"/>
      <c r="C739" s="102"/>
      <c r="G739" s="13"/>
    </row>
    <row r="740" spans="1:7" ht="15.75" customHeight="1" x14ac:dyDescent="0.25">
      <c r="A740" s="102"/>
      <c r="B740" s="102"/>
      <c r="C740" s="102"/>
      <c r="G740" s="13"/>
    </row>
    <row r="741" spans="1:7" ht="15.75" customHeight="1" x14ac:dyDescent="0.25">
      <c r="A741" s="102"/>
      <c r="B741" s="102"/>
      <c r="C741" s="102"/>
      <c r="G741" s="13"/>
    </row>
    <row r="742" spans="1:7" ht="15.75" customHeight="1" x14ac:dyDescent="0.25">
      <c r="A742" s="102"/>
      <c r="B742" s="102"/>
      <c r="C742" s="102"/>
      <c r="G742" s="13"/>
    </row>
    <row r="743" spans="1:7" ht="15.75" customHeight="1" x14ac:dyDescent="0.25">
      <c r="A743" s="102"/>
      <c r="B743" s="102"/>
      <c r="C743" s="102"/>
      <c r="G743" s="13"/>
    </row>
    <row r="744" spans="1:7" ht="15.75" customHeight="1" x14ac:dyDescent="0.25">
      <c r="A744" s="102"/>
      <c r="B744" s="102"/>
      <c r="C744" s="102"/>
      <c r="G744" s="13"/>
    </row>
    <row r="745" spans="1:7" ht="15.75" customHeight="1" x14ac:dyDescent="0.25">
      <c r="A745" s="102"/>
      <c r="B745" s="102"/>
      <c r="C745" s="102"/>
      <c r="G745" s="13"/>
    </row>
    <row r="746" spans="1:7" ht="15.75" customHeight="1" x14ac:dyDescent="0.25">
      <c r="A746" s="102"/>
      <c r="B746" s="102"/>
      <c r="C746" s="102"/>
      <c r="G746" s="13"/>
    </row>
    <row r="747" spans="1:7" ht="15.75" customHeight="1" x14ac:dyDescent="0.25">
      <c r="A747" s="102"/>
      <c r="B747" s="102"/>
      <c r="C747" s="102"/>
      <c r="G747" s="13"/>
    </row>
    <row r="748" spans="1:7" ht="15.75" customHeight="1" x14ac:dyDescent="0.25">
      <c r="A748" s="102"/>
      <c r="B748" s="102"/>
      <c r="C748" s="102"/>
      <c r="G748" s="13"/>
    </row>
    <row r="749" spans="1:7" ht="15.75" customHeight="1" x14ac:dyDescent="0.25">
      <c r="A749" s="102"/>
      <c r="B749" s="102"/>
      <c r="C749" s="102"/>
      <c r="G749" s="13"/>
    </row>
    <row r="750" spans="1:7" ht="15.75" customHeight="1" x14ac:dyDescent="0.25">
      <c r="A750" s="102"/>
      <c r="B750" s="102"/>
      <c r="C750" s="102"/>
      <c r="G750" s="13"/>
    </row>
    <row r="751" spans="1:7" ht="15.75" customHeight="1" x14ac:dyDescent="0.25">
      <c r="A751" s="102"/>
      <c r="B751" s="102"/>
      <c r="C751" s="102"/>
      <c r="G751" s="13"/>
    </row>
    <row r="752" spans="1:7" ht="15.75" customHeight="1" x14ac:dyDescent="0.25">
      <c r="A752" s="102"/>
      <c r="B752" s="102"/>
      <c r="C752" s="102"/>
      <c r="G752" s="13"/>
    </row>
    <row r="753" spans="1:7" ht="15.75" customHeight="1" x14ac:dyDescent="0.25">
      <c r="A753" s="102"/>
      <c r="B753" s="102"/>
      <c r="C753" s="102"/>
      <c r="G753" s="13"/>
    </row>
    <row r="754" spans="1:7" ht="15.75" customHeight="1" x14ac:dyDescent="0.25">
      <c r="A754" s="102"/>
      <c r="B754" s="102"/>
      <c r="C754" s="102"/>
      <c r="G754" s="13"/>
    </row>
    <row r="755" spans="1:7" ht="15.75" customHeight="1" x14ac:dyDescent="0.25">
      <c r="A755" s="102"/>
      <c r="B755" s="102"/>
      <c r="C755" s="102"/>
      <c r="G755" s="13"/>
    </row>
    <row r="756" spans="1:7" ht="15.75" customHeight="1" x14ac:dyDescent="0.25">
      <c r="A756" s="102"/>
      <c r="B756" s="102"/>
      <c r="C756" s="102"/>
      <c r="G756" s="13"/>
    </row>
    <row r="757" spans="1:7" ht="15.75" customHeight="1" x14ac:dyDescent="0.25">
      <c r="A757" s="102"/>
      <c r="B757" s="102"/>
      <c r="C757" s="102"/>
      <c r="G757" s="13"/>
    </row>
    <row r="758" spans="1:7" ht="15.75" customHeight="1" x14ac:dyDescent="0.25">
      <c r="A758" s="102"/>
      <c r="B758" s="102"/>
      <c r="C758" s="102"/>
      <c r="G758" s="13"/>
    </row>
    <row r="759" spans="1:7" ht="15.75" customHeight="1" x14ac:dyDescent="0.25">
      <c r="A759" s="102"/>
      <c r="B759" s="102"/>
      <c r="C759" s="102"/>
      <c r="G759" s="13"/>
    </row>
    <row r="760" spans="1:7" ht="15.75" customHeight="1" x14ac:dyDescent="0.25">
      <c r="A760" s="102"/>
      <c r="B760" s="102"/>
      <c r="C760" s="102"/>
      <c r="G760" s="13"/>
    </row>
    <row r="761" spans="1:7" ht="15.75" customHeight="1" x14ac:dyDescent="0.25">
      <c r="A761" s="102"/>
      <c r="B761" s="102"/>
      <c r="C761" s="102"/>
      <c r="G761" s="13"/>
    </row>
    <row r="762" spans="1:7" ht="15.75" customHeight="1" x14ac:dyDescent="0.25">
      <c r="A762" s="102"/>
      <c r="B762" s="102"/>
      <c r="C762" s="102"/>
      <c r="G762" s="13"/>
    </row>
    <row r="763" spans="1:7" ht="15.75" customHeight="1" x14ac:dyDescent="0.25">
      <c r="A763" s="102"/>
      <c r="B763" s="102"/>
      <c r="C763" s="102"/>
      <c r="G763" s="13"/>
    </row>
    <row r="764" spans="1:7" ht="15.75" customHeight="1" x14ac:dyDescent="0.25">
      <c r="A764" s="102"/>
      <c r="B764" s="102"/>
      <c r="C764" s="102"/>
      <c r="G764" s="13"/>
    </row>
    <row r="765" spans="1:7" ht="15.75" customHeight="1" x14ac:dyDescent="0.25">
      <c r="A765" s="102"/>
      <c r="B765" s="102"/>
      <c r="C765" s="102"/>
      <c r="G765" s="13"/>
    </row>
    <row r="766" spans="1:7" ht="15.75" customHeight="1" x14ac:dyDescent="0.25">
      <c r="A766" s="102"/>
      <c r="B766" s="102"/>
      <c r="C766" s="102"/>
      <c r="G766" s="13"/>
    </row>
    <row r="767" spans="1:7" ht="15.75" customHeight="1" x14ac:dyDescent="0.25">
      <c r="A767" s="102"/>
      <c r="B767" s="102"/>
      <c r="C767" s="102"/>
      <c r="G767" s="13"/>
    </row>
    <row r="768" spans="1:7" ht="15.75" customHeight="1" x14ac:dyDescent="0.25">
      <c r="A768" s="102"/>
      <c r="B768" s="102"/>
      <c r="C768" s="102"/>
      <c r="G768" s="13"/>
    </row>
    <row r="769" spans="1:7" ht="15.75" customHeight="1" x14ac:dyDescent="0.25">
      <c r="A769" s="102"/>
      <c r="B769" s="102"/>
      <c r="C769" s="102"/>
      <c r="G769" s="13"/>
    </row>
    <row r="770" spans="1:7" ht="15.75" customHeight="1" x14ac:dyDescent="0.25">
      <c r="A770" s="102"/>
      <c r="B770" s="102"/>
      <c r="C770" s="102"/>
      <c r="G770" s="13"/>
    </row>
    <row r="771" spans="1:7" ht="15.75" customHeight="1" x14ac:dyDescent="0.25">
      <c r="A771" s="102"/>
      <c r="B771" s="102"/>
      <c r="C771" s="102"/>
      <c r="G771" s="13"/>
    </row>
    <row r="772" spans="1:7" ht="15.75" customHeight="1" x14ac:dyDescent="0.25">
      <c r="A772" s="102"/>
      <c r="B772" s="102"/>
      <c r="C772" s="102"/>
      <c r="G772" s="13"/>
    </row>
    <row r="773" spans="1:7" ht="15.75" customHeight="1" x14ac:dyDescent="0.25">
      <c r="A773" s="102"/>
      <c r="B773" s="102"/>
      <c r="C773" s="102"/>
      <c r="G773" s="13"/>
    </row>
    <row r="774" spans="1:7" ht="15.75" customHeight="1" x14ac:dyDescent="0.25">
      <c r="A774" s="102"/>
      <c r="B774" s="102"/>
      <c r="C774" s="102"/>
      <c r="G774" s="13"/>
    </row>
    <row r="775" spans="1:7" ht="15.75" customHeight="1" x14ac:dyDescent="0.25">
      <c r="A775" s="102"/>
      <c r="B775" s="102"/>
      <c r="C775" s="102"/>
      <c r="G775" s="13"/>
    </row>
    <row r="776" spans="1:7" ht="15.75" customHeight="1" x14ac:dyDescent="0.25">
      <c r="A776" s="102"/>
      <c r="B776" s="102"/>
      <c r="C776" s="102"/>
      <c r="G776" s="13"/>
    </row>
    <row r="777" spans="1:7" ht="15.75" customHeight="1" x14ac:dyDescent="0.25">
      <c r="A777" s="102"/>
      <c r="B777" s="102"/>
      <c r="C777" s="102"/>
      <c r="G777" s="13"/>
    </row>
    <row r="778" spans="1:7" ht="15.75" customHeight="1" x14ac:dyDescent="0.25">
      <c r="A778" s="102"/>
      <c r="B778" s="102"/>
      <c r="C778" s="102"/>
      <c r="G778" s="13"/>
    </row>
    <row r="779" spans="1:7" ht="15.75" customHeight="1" x14ac:dyDescent="0.25">
      <c r="A779" s="102"/>
      <c r="B779" s="102"/>
      <c r="C779" s="102"/>
      <c r="G779" s="13"/>
    </row>
    <row r="780" spans="1:7" ht="15.75" customHeight="1" x14ac:dyDescent="0.25">
      <c r="A780" s="102"/>
      <c r="B780" s="102"/>
      <c r="C780" s="102"/>
      <c r="G780" s="13"/>
    </row>
    <row r="781" spans="1:7" ht="15.75" customHeight="1" x14ac:dyDescent="0.25">
      <c r="A781" s="102"/>
      <c r="B781" s="102"/>
      <c r="C781" s="102"/>
      <c r="G781" s="13"/>
    </row>
    <row r="782" spans="1:7" ht="15.75" customHeight="1" x14ac:dyDescent="0.25">
      <c r="A782" s="102"/>
      <c r="B782" s="102"/>
      <c r="C782" s="102"/>
      <c r="G782" s="13"/>
    </row>
    <row r="783" spans="1:7" ht="15.75" customHeight="1" x14ac:dyDescent="0.25">
      <c r="A783" s="102"/>
      <c r="B783" s="102"/>
      <c r="C783" s="102"/>
      <c r="G783" s="13"/>
    </row>
    <row r="784" spans="1:7" ht="15.75" customHeight="1" x14ac:dyDescent="0.25">
      <c r="A784" s="102"/>
      <c r="B784" s="102"/>
      <c r="C784" s="102"/>
      <c r="G784" s="13"/>
    </row>
    <row r="785" spans="1:7" ht="15.75" customHeight="1" x14ac:dyDescent="0.25">
      <c r="A785" s="102"/>
      <c r="B785" s="102"/>
      <c r="C785" s="102"/>
      <c r="G785" s="13"/>
    </row>
    <row r="786" spans="1:7" ht="15.75" customHeight="1" x14ac:dyDescent="0.25">
      <c r="A786" s="102"/>
      <c r="B786" s="102"/>
      <c r="C786" s="102"/>
      <c r="G786" s="13"/>
    </row>
    <row r="787" spans="1:7" ht="15.75" customHeight="1" x14ac:dyDescent="0.25">
      <c r="A787" s="102"/>
      <c r="B787" s="102"/>
      <c r="C787" s="102"/>
      <c r="G787" s="13"/>
    </row>
    <row r="788" spans="1:7" ht="15.75" customHeight="1" x14ac:dyDescent="0.25">
      <c r="A788" s="102"/>
      <c r="B788" s="102"/>
      <c r="C788" s="102"/>
      <c r="G788" s="13"/>
    </row>
    <row r="789" spans="1:7" ht="15.75" customHeight="1" x14ac:dyDescent="0.25">
      <c r="A789" s="102"/>
      <c r="B789" s="102"/>
      <c r="C789" s="102"/>
      <c r="G789" s="13"/>
    </row>
    <row r="790" spans="1:7" ht="15.75" customHeight="1" x14ac:dyDescent="0.25">
      <c r="A790" s="102"/>
      <c r="B790" s="102"/>
      <c r="C790" s="102"/>
      <c r="G790" s="13"/>
    </row>
    <row r="791" spans="1:7" ht="15.75" customHeight="1" x14ac:dyDescent="0.25">
      <c r="A791" s="102"/>
      <c r="B791" s="102"/>
      <c r="C791" s="102"/>
      <c r="G791" s="13"/>
    </row>
    <row r="792" spans="1:7" ht="15.75" customHeight="1" x14ac:dyDescent="0.25">
      <c r="A792" s="102"/>
      <c r="B792" s="102"/>
      <c r="C792" s="102"/>
      <c r="G792" s="13"/>
    </row>
    <row r="793" spans="1:7" ht="15.75" customHeight="1" x14ac:dyDescent="0.25">
      <c r="A793" s="102"/>
      <c r="B793" s="102"/>
      <c r="C793" s="102"/>
      <c r="G793" s="13"/>
    </row>
    <row r="794" spans="1:7" ht="15.75" customHeight="1" x14ac:dyDescent="0.25">
      <c r="A794" s="102"/>
      <c r="B794" s="102"/>
      <c r="C794" s="102"/>
      <c r="G794" s="13"/>
    </row>
    <row r="795" spans="1:7" ht="15.75" customHeight="1" x14ac:dyDescent="0.25">
      <c r="A795" s="102"/>
      <c r="B795" s="102"/>
      <c r="C795" s="102"/>
      <c r="G795" s="13"/>
    </row>
    <row r="796" spans="1:7" ht="15.75" customHeight="1" x14ac:dyDescent="0.25">
      <c r="A796" s="102"/>
      <c r="B796" s="102"/>
      <c r="C796" s="102"/>
      <c r="G796" s="13"/>
    </row>
    <row r="797" spans="1:7" ht="15.75" customHeight="1" x14ac:dyDescent="0.25">
      <c r="A797" s="102"/>
      <c r="B797" s="102"/>
      <c r="C797" s="102"/>
      <c r="G797" s="13"/>
    </row>
    <row r="798" spans="1:7" ht="15.75" customHeight="1" x14ac:dyDescent="0.25">
      <c r="A798" s="102"/>
      <c r="B798" s="102"/>
      <c r="C798" s="102"/>
      <c r="G798" s="13"/>
    </row>
    <row r="799" spans="1:7" ht="15.75" customHeight="1" x14ac:dyDescent="0.25">
      <c r="A799" s="102"/>
      <c r="B799" s="102"/>
      <c r="C799" s="102"/>
      <c r="G799" s="13"/>
    </row>
    <row r="800" spans="1:7" ht="15.75" customHeight="1" x14ac:dyDescent="0.25">
      <c r="A800" s="102"/>
      <c r="B800" s="102"/>
      <c r="C800" s="102"/>
      <c r="G800" s="13"/>
    </row>
    <row r="801" spans="1:7" ht="15.75" customHeight="1" x14ac:dyDescent="0.25">
      <c r="A801" s="102"/>
      <c r="B801" s="102"/>
      <c r="C801" s="102"/>
      <c r="G801" s="13"/>
    </row>
    <row r="802" spans="1:7" ht="15.75" customHeight="1" x14ac:dyDescent="0.25">
      <c r="A802" s="102"/>
      <c r="B802" s="102"/>
      <c r="C802" s="102"/>
      <c r="G802" s="13"/>
    </row>
    <row r="803" spans="1:7" ht="15.75" customHeight="1" x14ac:dyDescent="0.25">
      <c r="A803" s="102"/>
      <c r="B803" s="102"/>
      <c r="C803" s="102"/>
      <c r="G803" s="13"/>
    </row>
    <row r="804" spans="1:7" ht="15.75" customHeight="1" x14ac:dyDescent="0.25">
      <c r="A804" s="102"/>
      <c r="B804" s="102"/>
      <c r="C804" s="102"/>
      <c r="G804" s="13"/>
    </row>
    <row r="805" spans="1:7" ht="15.75" customHeight="1" x14ac:dyDescent="0.25">
      <c r="A805" s="102"/>
      <c r="B805" s="102"/>
      <c r="C805" s="102"/>
      <c r="G805" s="13"/>
    </row>
    <row r="806" spans="1:7" ht="15.75" customHeight="1" x14ac:dyDescent="0.25">
      <c r="A806" s="102"/>
      <c r="B806" s="102"/>
      <c r="C806" s="102"/>
      <c r="G806" s="13"/>
    </row>
    <row r="807" spans="1:7" ht="15.75" customHeight="1" x14ac:dyDescent="0.25">
      <c r="A807" s="102"/>
      <c r="B807" s="102"/>
      <c r="C807" s="102"/>
      <c r="G807" s="13"/>
    </row>
    <row r="808" spans="1:7" ht="15.75" customHeight="1" x14ac:dyDescent="0.25">
      <c r="A808" s="102"/>
      <c r="B808" s="102"/>
      <c r="C808" s="102"/>
      <c r="G808" s="13"/>
    </row>
    <row r="809" spans="1:7" ht="15.75" customHeight="1" x14ac:dyDescent="0.25">
      <c r="A809" s="102"/>
      <c r="B809" s="102"/>
      <c r="C809" s="102"/>
      <c r="G809" s="13"/>
    </row>
    <row r="810" spans="1:7" ht="15.75" customHeight="1" x14ac:dyDescent="0.25">
      <c r="A810" s="102"/>
      <c r="B810" s="102"/>
      <c r="C810" s="102"/>
      <c r="G810" s="13"/>
    </row>
    <row r="811" spans="1:7" ht="15.75" customHeight="1" x14ac:dyDescent="0.25">
      <c r="A811" s="102"/>
      <c r="B811" s="102"/>
      <c r="C811" s="102"/>
      <c r="G811" s="13"/>
    </row>
    <row r="812" spans="1:7" ht="15.75" customHeight="1" x14ac:dyDescent="0.25">
      <c r="A812" s="102"/>
      <c r="B812" s="102"/>
      <c r="C812" s="102"/>
      <c r="G812" s="13"/>
    </row>
    <row r="813" spans="1:7" ht="15.75" customHeight="1" x14ac:dyDescent="0.25">
      <c r="A813" s="102"/>
      <c r="B813" s="102"/>
      <c r="C813" s="102"/>
      <c r="G813" s="13"/>
    </row>
    <row r="814" spans="1:7" ht="15.75" customHeight="1" x14ac:dyDescent="0.25">
      <c r="A814" s="102"/>
      <c r="B814" s="102"/>
      <c r="C814" s="102"/>
      <c r="G814" s="13"/>
    </row>
    <row r="815" spans="1:7" ht="15.75" customHeight="1" x14ac:dyDescent="0.25">
      <c r="A815" s="102"/>
      <c r="B815" s="102"/>
      <c r="C815" s="102"/>
      <c r="G815" s="13"/>
    </row>
    <row r="816" spans="1:7" ht="15.75" customHeight="1" x14ac:dyDescent="0.25">
      <c r="A816" s="102"/>
      <c r="B816" s="102"/>
      <c r="C816" s="102"/>
      <c r="G816" s="13"/>
    </row>
    <row r="817" spans="1:7" ht="15.75" customHeight="1" x14ac:dyDescent="0.25">
      <c r="A817" s="102"/>
      <c r="B817" s="102"/>
      <c r="C817" s="102"/>
      <c r="G817" s="13"/>
    </row>
    <row r="818" spans="1:7" ht="15.75" customHeight="1" x14ac:dyDescent="0.25">
      <c r="A818" s="102"/>
      <c r="B818" s="102"/>
      <c r="C818" s="102"/>
      <c r="G818" s="13"/>
    </row>
    <row r="819" spans="1:7" ht="15.75" customHeight="1" x14ac:dyDescent="0.25">
      <c r="A819" s="102"/>
      <c r="B819" s="102"/>
      <c r="C819" s="102"/>
      <c r="G819" s="13"/>
    </row>
    <row r="820" spans="1:7" ht="15.75" customHeight="1" x14ac:dyDescent="0.25">
      <c r="A820" s="102"/>
      <c r="B820" s="102"/>
      <c r="C820" s="102"/>
      <c r="G820" s="13"/>
    </row>
    <row r="821" spans="1:7" ht="15.75" customHeight="1" x14ac:dyDescent="0.25">
      <c r="A821" s="102"/>
      <c r="B821" s="102"/>
      <c r="C821" s="102"/>
      <c r="G821" s="13"/>
    </row>
    <row r="822" spans="1:7" ht="15.75" customHeight="1" x14ac:dyDescent="0.25">
      <c r="A822" s="102"/>
      <c r="B822" s="102"/>
      <c r="C822" s="102"/>
      <c r="G822" s="13"/>
    </row>
    <row r="823" spans="1:7" ht="15.75" customHeight="1" x14ac:dyDescent="0.25">
      <c r="A823" s="102"/>
      <c r="B823" s="102"/>
      <c r="C823" s="102"/>
      <c r="G823" s="13"/>
    </row>
    <row r="824" spans="1:7" ht="15.75" customHeight="1" x14ac:dyDescent="0.25">
      <c r="A824" s="102"/>
      <c r="B824" s="102"/>
      <c r="C824" s="102"/>
      <c r="G824" s="13"/>
    </row>
    <row r="825" spans="1:7" ht="15.75" customHeight="1" x14ac:dyDescent="0.25">
      <c r="A825" s="102"/>
      <c r="B825" s="102"/>
      <c r="C825" s="102"/>
      <c r="G825" s="13"/>
    </row>
    <row r="826" spans="1:7" ht="15.75" customHeight="1" x14ac:dyDescent="0.25">
      <c r="A826" s="102"/>
      <c r="B826" s="102"/>
      <c r="C826" s="102"/>
      <c r="G826" s="13"/>
    </row>
    <row r="827" spans="1:7" ht="15.75" customHeight="1" x14ac:dyDescent="0.25">
      <c r="A827" s="102"/>
      <c r="B827" s="102"/>
      <c r="C827" s="102"/>
      <c r="G827" s="13"/>
    </row>
    <row r="828" spans="1:7" ht="15.75" customHeight="1" x14ac:dyDescent="0.25">
      <c r="A828" s="102"/>
      <c r="B828" s="102"/>
      <c r="C828" s="102"/>
      <c r="G828" s="13"/>
    </row>
    <row r="829" spans="1:7" ht="15.75" customHeight="1" x14ac:dyDescent="0.25">
      <c r="A829" s="102"/>
      <c r="B829" s="102"/>
      <c r="C829" s="102"/>
      <c r="G829" s="13"/>
    </row>
    <row r="830" spans="1:7" ht="15.75" customHeight="1" x14ac:dyDescent="0.25">
      <c r="A830" s="102"/>
      <c r="B830" s="102"/>
      <c r="C830" s="102"/>
      <c r="G830" s="13"/>
    </row>
    <row r="831" spans="1:7" ht="15.75" customHeight="1" x14ac:dyDescent="0.25">
      <c r="A831" s="102"/>
      <c r="B831" s="102"/>
      <c r="C831" s="102"/>
      <c r="G831" s="13"/>
    </row>
    <row r="832" spans="1:7" ht="15.75" customHeight="1" x14ac:dyDescent="0.25">
      <c r="A832" s="102"/>
      <c r="B832" s="102"/>
      <c r="C832" s="102"/>
      <c r="G832" s="13"/>
    </row>
    <row r="833" spans="1:7" ht="15.75" customHeight="1" x14ac:dyDescent="0.25">
      <c r="A833" s="102"/>
      <c r="B833" s="102"/>
      <c r="C833" s="102"/>
      <c r="G833" s="13"/>
    </row>
    <row r="834" spans="1:7" ht="15.75" customHeight="1" x14ac:dyDescent="0.25">
      <c r="A834" s="102"/>
      <c r="B834" s="102"/>
      <c r="C834" s="102"/>
      <c r="G834" s="13"/>
    </row>
    <row r="835" spans="1:7" ht="15.75" customHeight="1" x14ac:dyDescent="0.25">
      <c r="A835" s="102"/>
      <c r="B835" s="102"/>
      <c r="C835" s="102"/>
      <c r="G835" s="13"/>
    </row>
    <row r="836" spans="1:7" ht="15.75" customHeight="1" x14ac:dyDescent="0.25">
      <c r="A836" s="102"/>
      <c r="B836" s="102"/>
      <c r="C836" s="102"/>
      <c r="G836" s="13"/>
    </row>
    <row r="837" spans="1:7" ht="15.75" customHeight="1" x14ac:dyDescent="0.25">
      <c r="A837" s="102"/>
      <c r="B837" s="102"/>
      <c r="C837" s="102"/>
      <c r="G837" s="13"/>
    </row>
    <row r="838" spans="1:7" ht="15.75" customHeight="1" x14ac:dyDescent="0.25">
      <c r="A838" s="102"/>
      <c r="B838" s="102"/>
      <c r="C838" s="102"/>
      <c r="G838" s="13"/>
    </row>
    <row r="839" spans="1:7" ht="15.75" customHeight="1" x14ac:dyDescent="0.25">
      <c r="A839" s="102"/>
      <c r="B839" s="102"/>
      <c r="C839" s="102"/>
      <c r="G839" s="13"/>
    </row>
    <row r="840" spans="1:7" ht="15.75" customHeight="1" x14ac:dyDescent="0.25">
      <c r="A840" s="102"/>
      <c r="B840" s="102"/>
      <c r="C840" s="102"/>
      <c r="G840" s="13"/>
    </row>
    <row r="841" spans="1:7" ht="15.75" customHeight="1" x14ac:dyDescent="0.25">
      <c r="A841" s="102"/>
      <c r="B841" s="102"/>
      <c r="C841" s="102"/>
      <c r="G841" s="13"/>
    </row>
    <row r="842" spans="1:7" ht="15.75" customHeight="1" x14ac:dyDescent="0.25">
      <c r="A842" s="102"/>
      <c r="B842" s="102"/>
      <c r="C842" s="102"/>
      <c r="G842" s="13"/>
    </row>
    <row r="843" spans="1:7" ht="15.75" customHeight="1" x14ac:dyDescent="0.25">
      <c r="A843" s="102"/>
      <c r="B843" s="102"/>
      <c r="C843" s="102"/>
      <c r="G843" s="13"/>
    </row>
    <row r="844" spans="1:7" ht="15.75" customHeight="1" x14ac:dyDescent="0.25">
      <c r="A844" s="102"/>
      <c r="B844" s="102"/>
      <c r="C844" s="102"/>
      <c r="G844" s="13"/>
    </row>
    <row r="845" spans="1:7" ht="15.75" customHeight="1" x14ac:dyDescent="0.25">
      <c r="A845" s="102"/>
      <c r="B845" s="102"/>
      <c r="C845" s="102"/>
      <c r="G845" s="13"/>
    </row>
    <row r="846" spans="1:7" ht="15.75" customHeight="1" x14ac:dyDescent="0.25">
      <c r="A846" s="102"/>
      <c r="B846" s="102"/>
      <c r="C846" s="102"/>
      <c r="G846" s="13"/>
    </row>
    <row r="847" spans="1:7" ht="15.75" customHeight="1" x14ac:dyDescent="0.25">
      <c r="A847" s="102"/>
      <c r="B847" s="102"/>
      <c r="C847" s="102"/>
      <c r="G847" s="13"/>
    </row>
    <row r="848" spans="1:7" ht="15.75" customHeight="1" x14ac:dyDescent="0.25">
      <c r="A848" s="102"/>
      <c r="B848" s="102"/>
      <c r="C848" s="102"/>
      <c r="G848" s="13"/>
    </row>
    <row r="849" spans="1:7" ht="15.75" customHeight="1" x14ac:dyDescent="0.25">
      <c r="A849" s="102"/>
      <c r="B849" s="102"/>
      <c r="C849" s="102"/>
      <c r="G849" s="13"/>
    </row>
    <row r="850" spans="1:7" ht="15.75" customHeight="1" x14ac:dyDescent="0.25">
      <c r="A850" s="102"/>
      <c r="B850" s="102"/>
      <c r="C850" s="102"/>
      <c r="G850" s="13"/>
    </row>
    <row r="851" spans="1:7" ht="15.75" customHeight="1" x14ac:dyDescent="0.25">
      <c r="A851" s="102"/>
      <c r="B851" s="102"/>
      <c r="C851" s="102"/>
      <c r="G851" s="13"/>
    </row>
    <row r="852" spans="1:7" ht="15.75" customHeight="1" x14ac:dyDescent="0.25">
      <c r="A852" s="102"/>
      <c r="B852" s="102"/>
      <c r="C852" s="102"/>
      <c r="G852" s="13"/>
    </row>
    <row r="853" spans="1:7" ht="15.75" customHeight="1" x14ac:dyDescent="0.25">
      <c r="A853" s="102"/>
      <c r="B853" s="102"/>
      <c r="C853" s="102"/>
      <c r="G853" s="13"/>
    </row>
    <row r="854" spans="1:7" ht="15.75" customHeight="1" x14ac:dyDescent="0.25">
      <c r="A854" s="102"/>
      <c r="B854" s="102"/>
      <c r="C854" s="102"/>
      <c r="G854" s="13"/>
    </row>
    <row r="855" spans="1:7" ht="15.75" customHeight="1" x14ac:dyDescent="0.25">
      <c r="A855" s="102"/>
      <c r="B855" s="102"/>
      <c r="C855" s="102"/>
      <c r="G855" s="13"/>
    </row>
    <row r="856" spans="1:7" ht="15.75" customHeight="1" x14ac:dyDescent="0.25">
      <c r="A856" s="102"/>
      <c r="B856" s="102"/>
      <c r="C856" s="102"/>
      <c r="G856" s="13"/>
    </row>
    <row r="857" spans="1:7" ht="15.75" customHeight="1" x14ac:dyDescent="0.25">
      <c r="A857" s="102"/>
      <c r="B857" s="102"/>
      <c r="C857" s="102"/>
      <c r="G857" s="13"/>
    </row>
    <row r="858" spans="1:7" ht="15.75" customHeight="1" x14ac:dyDescent="0.25">
      <c r="A858" s="102"/>
      <c r="B858" s="102"/>
      <c r="C858" s="102"/>
      <c r="G858" s="13"/>
    </row>
    <row r="859" spans="1:7" ht="15.75" customHeight="1" x14ac:dyDescent="0.25">
      <c r="A859" s="102"/>
      <c r="B859" s="102"/>
      <c r="C859" s="102"/>
      <c r="G859" s="13"/>
    </row>
    <row r="860" spans="1:7" ht="15.75" customHeight="1" x14ac:dyDescent="0.25">
      <c r="A860" s="102"/>
      <c r="B860" s="102"/>
      <c r="C860" s="102"/>
      <c r="G860" s="13"/>
    </row>
    <row r="861" spans="1:7" ht="15.75" customHeight="1" x14ac:dyDescent="0.25">
      <c r="A861" s="102"/>
      <c r="B861" s="102"/>
      <c r="C861" s="102"/>
      <c r="G861" s="13"/>
    </row>
    <row r="862" spans="1:7" ht="15.75" customHeight="1" x14ac:dyDescent="0.25">
      <c r="A862" s="102"/>
      <c r="B862" s="102"/>
      <c r="C862" s="102"/>
      <c r="G862" s="13"/>
    </row>
    <row r="863" spans="1:7" ht="15.75" customHeight="1" x14ac:dyDescent="0.25">
      <c r="A863" s="102"/>
      <c r="B863" s="102"/>
      <c r="C863" s="102"/>
      <c r="G863" s="13"/>
    </row>
    <row r="864" spans="1:7" ht="15.75" customHeight="1" x14ac:dyDescent="0.25">
      <c r="A864" s="102"/>
      <c r="B864" s="102"/>
      <c r="C864" s="102"/>
      <c r="G864" s="13"/>
    </row>
    <row r="865" spans="1:7" ht="15.75" customHeight="1" x14ac:dyDescent="0.25">
      <c r="A865" s="102"/>
      <c r="B865" s="102"/>
      <c r="C865" s="102"/>
      <c r="G865" s="13"/>
    </row>
    <row r="866" spans="1:7" ht="15.75" customHeight="1" x14ac:dyDescent="0.25">
      <c r="A866" s="102"/>
      <c r="B866" s="102"/>
      <c r="C866" s="102"/>
      <c r="G866" s="13"/>
    </row>
    <row r="867" spans="1:7" ht="15.75" customHeight="1" x14ac:dyDescent="0.25">
      <c r="A867" s="102"/>
      <c r="B867" s="102"/>
      <c r="C867" s="102"/>
      <c r="G867" s="13"/>
    </row>
    <row r="868" spans="1:7" ht="15.75" customHeight="1" x14ac:dyDescent="0.25">
      <c r="A868" s="102"/>
      <c r="B868" s="102"/>
      <c r="C868" s="102"/>
      <c r="G868" s="13"/>
    </row>
    <row r="869" spans="1:7" ht="15.75" customHeight="1" x14ac:dyDescent="0.25">
      <c r="A869" s="102"/>
      <c r="B869" s="102"/>
      <c r="C869" s="102"/>
      <c r="G869" s="13"/>
    </row>
    <row r="870" spans="1:7" ht="15.75" customHeight="1" x14ac:dyDescent="0.25">
      <c r="A870" s="102"/>
      <c r="B870" s="102"/>
      <c r="C870" s="102"/>
      <c r="G870" s="13"/>
    </row>
    <row r="871" spans="1:7" ht="15.75" customHeight="1" x14ac:dyDescent="0.25">
      <c r="A871" s="102"/>
      <c r="B871" s="102"/>
      <c r="C871" s="102"/>
      <c r="G871" s="13"/>
    </row>
    <row r="872" spans="1:7" ht="15.75" customHeight="1" x14ac:dyDescent="0.25">
      <c r="A872" s="102"/>
      <c r="B872" s="102"/>
      <c r="C872" s="102"/>
      <c r="G872" s="13"/>
    </row>
    <row r="873" spans="1:7" ht="15.75" customHeight="1" x14ac:dyDescent="0.25">
      <c r="A873" s="102"/>
      <c r="B873" s="102"/>
      <c r="C873" s="102"/>
      <c r="G873" s="13"/>
    </row>
    <row r="874" spans="1:7" ht="15.75" customHeight="1" x14ac:dyDescent="0.25">
      <c r="A874" s="102"/>
      <c r="B874" s="102"/>
      <c r="C874" s="102"/>
      <c r="G874" s="13"/>
    </row>
    <row r="875" spans="1:7" ht="15.75" customHeight="1" x14ac:dyDescent="0.25">
      <c r="A875" s="102"/>
      <c r="B875" s="102"/>
      <c r="C875" s="102"/>
      <c r="G875" s="13"/>
    </row>
    <row r="876" spans="1:7" ht="15.75" customHeight="1" x14ac:dyDescent="0.25">
      <c r="A876" s="102"/>
      <c r="B876" s="102"/>
      <c r="C876" s="102"/>
      <c r="G876" s="13"/>
    </row>
    <row r="877" spans="1:7" ht="15.75" customHeight="1" x14ac:dyDescent="0.25">
      <c r="A877" s="102"/>
      <c r="B877" s="102"/>
      <c r="C877" s="102"/>
      <c r="G877" s="13"/>
    </row>
    <row r="878" spans="1:7" ht="15.75" customHeight="1" x14ac:dyDescent="0.25">
      <c r="A878" s="102"/>
      <c r="B878" s="102"/>
      <c r="C878" s="102"/>
      <c r="G878" s="13"/>
    </row>
    <row r="879" spans="1:7" ht="15.75" customHeight="1" x14ac:dyDescent="0.25">
      <c r="A879" s="102"/>
      <c r="B879" s="102"/>
      <c r="C879" s="102"/>
      <c r="G879" s="13"/>
    </row>
    <row r="880" spans="1:7" ht="15.75" customHeight="1" x14ac:dyDescent="0.25">
      <c r="A880" s="102"/>
      <c r="B880" s="102"/>
      <c r="C880" s="102"/>
      <c r="G880" s="13"/>
    </row>
    <row r="881" spans="1:7" ht="15.75" customHeight="1" x14ac:dyDescent="0.25">
      <c r="A881" s="102"/>
      <c r="B881" s="102"/>
      <c r="C881" s="102"/>
      <c r="G881" s="13"/>
    </row>
    <row r="882" spans="1:7" ht="15.75" customHeight="1" x14ac:dyDescent="0.25">
      <c r="A882" s="102"/>
      <c r="B882" s="102"/>
      <c r="C882" s="102"/>
      <c r="G882" s="13"/>
    </row>
    <row r="883" spans="1:7" ht="15.75" customHeight="1" x14ac:dyDescent="0.25">
      <c r="A883" s="102"/>
      <c r="B883" s="102"/>
      <c r="C883" s="102"/>
      <c r="G883" s="13"/>
    </row>
    <row r="884" spans="1:7" ht="15.75" customHeight="1" x14ac:dyDescent="0.25">
      <c r="A884" s="102"/>
      <c r="B884" s="102"/>
      <c r="C884" s="102"/>
      <c r="G884" s="13"/>
    </row>
    <row r="885" spans="1:7" ht="15.75" customHeight="1" x14ac:dyDescent="0.25">
      <c r="A885" s="102"/>
      <c r="B885" s="102"/>
      <c r="C885" s="102"/>
      <c r="G885" s="13"/>
    </row>
    <row r="886" spans="1:7" ht="15.75" customHeight="1" x14ac:dyDescent="0.25">
      <c r="A886" s="102"/>
      <c r="B886" s="102"/>
      <c r="C886" s="102"/>
      <c r="G886" s="13"/>
    </row>
    <row r="887" spans="1:7" ht="15.75" customHeight="1" x14ac:dyDescent="0.25">
      <c r="A887" s="102"/>
      <c r="B887" s="102"/>
      <c r="C887" s="102"/>
      <c r="G887" s="13"/>
    </row>
    <row r="888" spans="1:7" ht="15.75" customHeight="1" x14ac:dyDescent="0.25">
      <c r="A888" s="102"/>
      <c r="B888" s="102"/>
      <c r="C888" s="102"/>
      <c r="G888" s="13"/>
    </row>
    <row r="889" spans="1:7" ht="15.75" customHeight="1" x14ac:dyDescent="0.25">
      <c r="A889" s="102"/>
      <c r="B889" s="102"/>
      <c r="C889" s="102"/>
      <c r="G889" s="13"/>
    </row>
    <row r="890" spans="1:7" ht="15.75" customHeight="1" x14ac:dyDescent="0.25">
      <c r="A890" s="102"/>
      <c r="B890" s="102"/>
      <c r="C890" s="102"/>
      <c r="G890" s="13"/>
    </row>
    <row r="891" spans="1:7" ht="15.75" customHeight="1" x14ac:dyDescent="0.25">
      <c r="A891" s="102"/>
      <c r="B891" s="102"/>
      <c r="C891" s="102"/>
      <c r="G891" s="13"/>
    </row>
    <row r="892" spans="1:7" ht="15.75" customHeight="1" x14ac:dyDescent="0.25">
      <c r="A892" s="102"/>
      <c r="B892" s="102"/>
      <c r="C892" s="102"/>
      <c r="G892" s="13"/>
    </row>
    <row r="893" spans="1:7" ht="15.75" customHeight="1" x14ac:dyDescent="0.25">
      <c r="A893" s="102"/>
      <c r="B893" s="102"/>
      <c r="C893" s="102"/>
      <c r="G893" s="13"/>
    </row>
    <row r="894" spans="1:7" ht="15.75" customHeight="1" x14ac:dyDescent="0.25">
      <c r="A894" s="102"/>
      <c r="B894" s="102"/>
      <c r="C894" s="102"/>
      <c r="G894" s="13"/>
    </row>
    <row r="895" spans="1:7" ht="15.75" customHeight="1" x14ac:dyDescent="0.25">
      <c r="A895" s="102"/>
      <c r="B895" s="102"/>
      <c r="C895" s="102"/>
      <c r="G895" s="13"/>
    </row>
    <row r="896" spans="1:7" ht="15.75" customHeight="1" x14ac:dyDescent="0.25">
      <c r="A896" s="102"/>
      <c r="B896" s="102"/>
      <c r="C896" s="102"/>
      <c r="G896" s="13"/>
    </row>
    <row r="897" spans="1:7" ht="15.75" customHeight="1" x14ac:dyDescent="0.25">
      <c r="A897" s="102"/>
      <c r="B897" s="102"/>
      <c r="C897" s="102"/>
      <c r="G897" s="13"/>
    </row>
    <row r="898" spans="1:7" ht="15.75" customHeight="1" x14ac:dyDescent="0.25">
      <c r="A898" s="102"/>
      <c r="B898" s="102"/>
      <c r="C898" s="102"/>
      <c r="G898" s="13"/>
    </row>
    <row r="899" spans="1:7" ht="15.75" customHeight="1" x14ac:dyDescent="0.25">
      <c r="A899" s="102"/>
      <c r="B899" s="102"/>
      <c r="C899" s="102"/>
      <c r="G899" s="13"/>
    </row>
    <row r="900" spans="1:7" ht="15.75" customHeight="1" x14ac:dyDescent="0.25">
      <c r="A900" s="102"/>
      <c r="B900" s="102"/>
      <c r="C900" s="102"/>
      <c r="G900" s="13"/>
    </row>
    <row r="901" spans="1:7" ht="15.75" customHeight="1" x14ac:dyDescent="0.25">
      <c r="A901" s="102"/>
      <c r="B901" s="102"/>
      <c r="C901" s="102"/>
      <c r="G901" s="13"/>
    </row>
    <row r="902" spans="1:7" ht="15.75" customHeight="1" x14ac:dyDescent="0.25">
      <c r="A902" s="102"/>
      <c r="B902" s="102"/>
      <c r="C902" s="102"/>
      <c r="G902" s="13"/>
    </row>
    <row r="903" spans="1:7" ht="15.75" customHeight="1" x14ac:dyDescent="0.25">
      <c r="A903" s="102"/>
      <c r="B903" s="102"/>
      <c r="C903" s="102"/>
      <c r="G903" s="13"/>
    </row>
    <row r="904" spans="1:7" ht="15.75" customHeight="1" x14ac:dyDescent="0.25">
      <c r="A904" s="102"/>
      <c r="B904" s="102"/>
      <c r="C904" s="102"/>
      <c r="G904" s="13"/>
    </row>
    <row r="905" spans="1:7" ht="15.75" customHeight="1" x14ac:dyDescent="0.25">
      <c r="A905" s="102"/>
      <c r="B905" s="102"/>
      <c r="C905" s="102"/>
      <c r="G905" s="13"/>
    </row>
    <row r="906" spans="1:7" ht="15.75" customHeight="1" x14ac:dyDescent="0.25">
      <c r="A906" s="102"/>
      <c r="B906" s="102"/>
      <c r="C906" s="102"/>
      <c r="G906" s="13"/>
    </row>
    <row r="907" spans="1:7" ht="15.75" customHeight="1" x14ac:dyDescent="0.25">
      <c r="A907" s="102"/>
      <c r="B907" s="102"/>
      <c r="C907" s="102"/>
      <c r="G907" s="13"/>
    </row>
    <row r="908" spans="1:7" ht="15.75" customHeight="1" x14ac:dyDescent="0.25">
      <c r="A908" s="102"/>
      <c r="B908" s="102"/>
      <c r="C908" s="102"/>
      <c r="G908" s="13"/>
    </row>
    <row r="909" spans="1:7" ht="15.75" customHeight="1" x14ac:dyDescent="0.25">
      <c r="A909" s="102"/>
      <c r="B909" s="102"/>
      <c r="C909" s="102"/>
      <c r="G909" s="13"/>
    </row>
    <row r="910" spans="1:7" ht="15.75" customHeight="1" x14ac:dyDescent="0.25">
      <c r="A910" s="102"/>
      <c r="B910" s="102"/>
      <c r="C910" s="102"/>
      <c r="G910" s="13"/>
    </row>
    <row r="911" spans="1:7" ht="15.75" customHeight="1" x14ac:dyDescent="0.25">
      <c r="A911" s="102"/>
      <c r="B911" s="102"/>
      <c r="C911" s="102"/>
      <c r="G911" s="13"/>
    </row>
    <row r="912" spans="1:7" ht="15.75" customHeight="1" x14ac:dyDescent="0.25">
      <c r="A912" s="102"/>
      <c r="B912" s="102"/>
      <c r="C912" s="102"/>
      <c r="G912" s="13"/>
    </row>
    <row r="913" spans="1:7" ht="15.75" customHeight="1" x14ac:dyDescent="0.25">
      <c r="A913" s="102"/>
      <c r="B913" s="102"/>
      <c r="C913" s="102"/>
      <c r="G913" s="13"/>
    </row>
    <row r="914" spans="1:7" ht="15.75" customHeight="1" x14ac:dyDescent="0.25">
      <c r="A914" s="102"/>
      <c r="B914" s="102"/>
      <c r="C914" s="102"/>
      <c r="G914" s="13"/>
    </row>
    <row r="915" spans="1:7" ht="15.75" customHeight="1" x14ac:dyDescent="0.25">
      <c r="A915" s="102"/>
      <c r="B915" s="102"/>
      <c r="C915" s="102"/>
      <c r="G915" s="13"/>
    </row>
    <row r="916" spans="1:7" ht="15.75" customHeight="1" x14ac:dyDescent="0.25">
      <c r="A916" s="102"/>
      <c r="B916" s="102"/>
      <c r="C916" s="102"/>
      <c r="G916" s="13"/>
    </row>
    <row r="917" spans="1:7" ht="15.75" customHeight="1" x14ac:dyDescent="0.25">
      <c r="A917" s="102"/>
      <c r="B917" s="102"/>
      <c r="C917" s="102"/>
      <c r="G917" s="13"/>
    </row>
    <row r="918" spans="1:7" ht="15.75" customHeight="1" x14ac:dyDescent="0.25">
      <c r="A918" s="102"/>
      <c r="B918" s="102"/>
      <c r="C918" s="102"/>
      <c r="G918" s="13"/>
    </row>
    <row r="919" spans="1:7" ht="15.75" customHeight="1" x14ac:dyDescent="0.25">
      <c r="A919" s="102"/>
      <c r="B919" s="102"/>
      <c r="C919" s="102"/>
      <c r="G919" s="13"/>
    </row>
    <row r="920" spans="1:7" ht="15.75" customHeight="1" x14ac:dyDescent="0.25">
      <c r="A920" s="102"/>
      <c r="B920" s="102"/>
      <c r="C920" s="102"/>
      <c r="G920" s="13"/>
    </row>
    <row r="921" spans="1:7" ht="15.75" customHeight="1" x14ac:dyDescent="0.25">
      <c r="A921" s="102"/>
      <c r="B921" s="102"/>
      <c r="C921" s="102"/>
      <c r="G921" s="13"/>
    </row>
    <row r="922" spans="1:7" ht="15.75" customHeight="1" x14ac:dyDescent="0.25">
      <c r="A922" s="102"/>
      <c r="B922" s="102"/>
      <c r="C922" s="102"/>
      <c r="G922" s="13"/>
    </row>
    <row r="923" spans="1:7" ht="15.75" customHeight="1" x14ac:dyDescent="0.25">
      <c r="A923" s="102"/>
      <c r="B923" s="102"/>
      <c r="C923" s="102"/>
      <c r="G923" s="13"/>
    </row>
    <row r="924" spans="1:7" ht="15.75" customHeight="1" x14ac:dyDescent="0.25">
      <c r="A924" s="102"/>
      <c r="B924" s="102"/>
      <c r="C924" s="102"/>
      <c r="G924" s="13"/>
    </row>
    <row r="925" spans="1:7" ht="15.75" customHeight="1" x14ac:dyDescent="0.25">
      <c r="A925" s="102"/>
      <c r="B925" s="102"/>
      <c r="C925" s="102"/>
      <c r="G925" s="13"/>
    </row>
    <row r="926" spans="1:7" ht="15.75" customHeight="1" x14ac:dyDescent="0.25">
      <c r="A926" s="102"/>
      <c r="B926" s="102"/>
      <c r="C926" s="102"/>
      <c r="G926" s="13"/>
    </row>
    <row r="927" spans="1:7" ht="15.75" customHeight="1" x14ac:dyDescent="0.25">
      <c r="A927" s="102"/>
      <c r="B927" s="102"/>
      <c r="C927" s="102"/>
      <c r="G927" s="13"/>
    </row>
    <row r="928" spans="1:7" ht="15.75" customHeight="1" x14ac:dyDescent="0.25">
      <c r="A928" s="102"/>
      <c r="B928" s="102"/>
      <c r="C928" s="102"/>
      <c r="G928" s="13"/>
    </row>
    <row r="929" spans="1:7" ht="15.75" customHeight="1" x14ac:dyDescent="0.25">
      <c r="A929" s="102"/>
      <c r="B929" s="102"/>
      <c r="C929" s="102"/>
      <c r="G929" s="13"/>
    </row>
    <row r="930" spans="1:7" ht="15.75" customHeight="1" x14ac:dyDescent="0.25">
      <c r="A930" s="102"/>
      <c r="B930" s="102"/>
      <c r="C930" s="102"/>
      <c r="G930" s="13"/>
    </row>
    <row r="931" spans="1:7" ht="15.75" customHeight="1" x14ac:dyDescent="0.25">
      <c r="A931" s="102"/>
      <c r="B931" s="102"/>
      <c r="C931" s="102"/>
      <c r="G931" s="13"/>
    </row>
    <row r="932" spans="1:7" ht="15.75" customHeight="1" x14ac:dyDescent="0.25">
      <c r="A932" s="102"/>
      <c r="B932" s="102"/>
      <c r="C932" s="102"/>
      <c r="G932" s="13"/>
    </row>
    <row r="933" spans="1:7" ht="15.75" customHeight="1" x14ac:dyDescent="0.25">
      <c r="A933" s="102"/>
      <c r="B933" s="102"/>
      <c r="C933" s="102"/>
      <c r="G933" s="13"/>
    </row>
    <row r="934" spans="1:7" ht="15.75" customHeight="1" x14ac:dyDescent="0.25">
      <c r="A934" s="102"/>
      <c r="B934" s="102"/>
      <c r="C934" s="102"/>
      <c r="G934" s="13"/>
    </row>
    <row r="935" spans="1:7" ht="15.75" customHeight="1" x14ac:dyDescent="0.25">
      <c r="A935" s="102"/>
      <c r="B935" s="102"/>
      <c r="C935" s="102"/>
      <c r="G935" s="13"/>
    </row>
    <row r="936" spans="1:7" ht="15.75" customHeight="1" x14ac:dyDescent="0.25">
      <c r="A936" s="102"/>
      <c r="B936" s="102"/>
      <c r="C936" s="102"/>
      <c r="G936" s="13"/>
    </row>
    <row r="937" spans="1:7" ht="15.75" customHeight="1" x14ac:dyDescent="0.25">
      <c r="A937" s="102"/>
      <c r="B937" s="102"/>
      <c r="C937" s="102"/>
      <c r="G937" s="13"/>
    </row>
    <row r="938" spans="1:7" ht="15.75" customHeight="1" x14ac:dyDescent="0.25">
      <c r="A938" s="102"/>
      <c r="B938" s="102"/>
      <c r="C938" s="102"/>
      <c r="G938" s="13"/>
    </row>
    <row r="939" spans="1:7" ht="15.75" customHeight="1" x14ac:dyDescent="0.25">
      <c r="A939" s="102"/>
      <c r="B939" s="102"/>
      <c r="C939" s="102"/>
      <c r="G939" s="13"/>
    </row>
    <row r="940" spans="1:7" ht="15.75" customHeight="1" x14ac:dyDescent="0.25">
      <c r="A940" s="102"/>
      <c r="B940" s="102"/>
      <c r="C940" s="102"/>
      <c r="G940" s="13"/>
    </row>
    <row r="941" spans="1:7" ht="15.75" customHeight="1" x14ac:dyDescent="0.25">
      <c r="A941" s="102"/>
      <c r="B941" s="102"/>
      <c r="C941" s="102"/>
      <c r="G941" s="13"/>
    </row>
    <row r="942" spans="1:7" ht="15.75" customHeight="1" x14ac:dyDescent="0.25">
      <c r="A942" s="102"/>
      <c r="B942" s="102"/>
      <c r="C942" s="102"/>
      <c r="G942" s="13"/>
    </row>
    <row r="943" spans="1:7" ht="15.75" customHeight="1" x14ac:dyDescent="0.25">
      <c r="A943" s="102"/>
      <c r="B943" s="102"/>
      <c r="C943" s="102"/>
      <c r="G943" s="13"/>
    </row>
    <row r="944" spans="1:7" ht="15.75" customHeight="1" x14ac:dyDescent="0.25">
      <c r="A944" s="102"/>
      <c r="B944" s="102"/>
      <c r="C944" s="102"/>
      <c r="G944" s="13"/>
    </row>
    <row r="945" spans="1:7" ht="15.75" customHeight="1" x14ac:dyDescent="0.25">
      <c r="A945" s="102"/>
      <c r="B945" s="102"/>
      <c r="C945" s="102"/>
      <c r="G945" s="13"/>
    </row>
    <row r="946" spans="1:7" ht="15.75" customHeight="1" x14ac:dyDescent="0.25">
      <c r="A946" s="102"/>
      <c r="B946" s="102"/>
      <c r="C946" s="102"/>
      <c r="G946" s="13"/>
    </row>
    <row r="947" spans="1:7" ht="15.75" customHeight="1" x14ac:dyDescent="0.25">
      <c r="A947" s="102"/>
      <c r="B947" s="102"/>
      <c r="C947" s="102"/>
      <c r="G947" s="13"/>
    </row>
    <row r="948" spans="1:7" ht="15.75" customHeight="1" x14ac:dyDescent="0.25">
      <c r="A948" s="102"/>
      <c r="B948" s="102"/>
      <c r="C948" s="102"/>
      <c r="G948" s="13"/>
    </row>
    <row r="949" spans="1:7" ht="15.75" customHeight="1" x14ac:dyDescent="0.25">
      <c r="A949" s="102"/>
      <c r="B949" s="102"/>
      <c r="C949" s="102"/>
      <c r="G949" s="13"/>
    </row>
    <row r="950" spans="1:7" ht="15.75" customHeight="1" x14ac:dyDescent="0.25">
      <c r="A950" s="102"/>
      <c r="B950" s="102"/>
      <c r="C950" s="102"/>
      <c r="G950" s="13"/>
    </row>
    <row r="951" spans="1:7" ht="15.75" customHeight="1" x14ac:dyDescent="0.25">
      <c r="A951" s="102"/>
      <c r="B951" s="102"/>
      <c r="C951" s="102"/>
      <c r="G951" s="13"/>
    </row>
    <row r="952" spans="1:7" ht="15.75" customHeight="1" x14ac:dyDescent="0.25">
      <c r="A952" s="102"/>
      <c r="B952" s="102"/>
      <c r="C952" s="102"/>
      <c r="G952" s="13"/>
    </row>
    <row r="953" spans="1:7" ht="15.75" customHeight="1" x14ac:dyDescent="0.25">
      <c r="A953" s="102"/>
      <c r="B953" s="102"/>
      <c r="C953" s="102"/>
      <c r="G953" s="13"/>
    </row>
    <row r="954" spans="1:7" ht="15.75" customHeight="1" x14ac:dyDescent="0.25">
      <c r="A954" s="102"/>
      <c r="B954" s="102"/>
      <c r="C954" s="102"/>
      <c r="G954" s="13"/>
    </row>
    <row r="955" spans="1:7" ht="15.75" customHeight="1" x14ac:dyDescent="0.25">
      <c r="A955" s="102"/>
      <c r="B955" s="102"/>
      <c r="C955" s="102"/>
      <c r="G955" s="13"/>
    </row>
    <row r="956" spans="1:7" ht="15.75" customHeight="1" x14ac:dyDescent="0.25">
      <c r="A956" s="102"/>
      <c r="B956" s="102"/>
      <c r="C956" s="102"/>
      <c r="G956" s="13"/>
    </row>
    <row r="957" spans="1:7" ht="15.75" customHeight="1" x14ac:dyDescent="0.25">
      <c r="A957" s="102"/>
      <c r="B957" s="102"/>
      <c r="C957" s="102"/>
      <c r="G957" s="13"/>
    </row>
    <row r="958" spans="1:7" ht="15.75" customHeight="1" x14ac:dyDescent="0.25">
      <c r="A958" s="102"/>
      <c r="B958" s="102"/>
      <c r="C958" s="102"/>
      <c r="G958" s="13"/>
    </row>
    <row r="959" spans="1:7" ht="15.75" customHeight="1" x14ac:dyDescent="0.25">
      <c r="A959" s="102"/>
      <c r="B959" s="102"/>
      <c r="C959" s="102"/>
      <c r="G959" s="13"/>
    </row>
    <row r="960" spans="1:7" ht="15.75" customHeight="1" x14ac:dyDescent="0.25">
      <c r="A960" s="102"/>
      <c r="B960" s="102"/>
      <c r="C960" s="102"/>
      <c r="G960" s="13"/>
    </row>
    <row r="961" spans="1:7" ht="15.75" customHeight="1" x14ac:dyDescent="0.25">
      <c r="A961" s="102"/>
      <c r="B961" s="102"/>
      <c r="C961" s="102"/>
      <c r="G961" s="13"/>
    </row>
    <row r="962" spans="1:7" ht="15.75" customHeight="1" x14ac:dyDescent="0.25">
      <c r="A962" s="102"/>
      <c r="B962" s="102"/>
      <c r="C962" s="102"/>
      <c r="G962" s="13"/>
    </row>
    <row r="963" spans="1:7" ht="15.75" customHeight="1" x14ac:dyDescent="0.25">
      <c r="A963" s="102"/>
      <c r="B963" s="102"/>
      <c r="C963" s="102"/>
      <c r="G963" s="13"/>
    </row>
    <row r="964" spans="1:7" ht="15.75" customHeight="1" x14ac:dyDescent="0.25">
      <c r="A964" s="102"/>
      <c r="B964" s="102"/>
      <c r="C964" s="102"/>
      <c r="G964" s="13"/>
    </row>
    <row r="965" spans="1:7" ht="15.75" customHeight="1" x14ac:dyDescent="0.25">
      <c r="A965" s="102"/>
      <c r="B965" s="102"/>
      <c r="C965" s="102"/>
      <c r="G965" s="13"/>
    </row>
    <row r="966" spans="1:7" ht="15.75" customHeight="1" x14ac:dyDescent="0.25">
      <c r="A966" s="102"/>
      <c r="B966" s="102"/>
      <c r="C966" s="102"/>
      <c r="G966" s="13"/>
    </row>
    <row r="967" spans="1:7" ht="15.75" customHeight="1" x14ac:dyDescent="0.25">
      <c r="A967" s="102"/>
      <c r="B967" s="102"/>
      <c r="C967" s="102"/>
      <c r="G967" s="13"/>
    </row>
    <row r="968" spans="1:7" ht="15.75" customHeight="1" x14ac:dyDescent="0.25">
      <c r="A968" s="102"/>
      <c r="B968" s="102"/>
      <c r="C968" s="102"/>
      <c r="G968" s="13"/>
    </row>
    <row r="969" spans="1:7" ht="15.75" customHeight="1" x14ac:dyDescent="0.25">
      <c r="A969" s="102"/>
      <c r="B969" s="102"/>
      <c r="C969" s="102"/>
      <c r="G969" s="13"/>
    </row>
    <row r="970" spans="1:7" ht="15.75" customHeight="1" x14ac:dyDescent="0.25">
      <c r="A970" s="102"/>
      <c r="B970" s="102"/>
      <c r="C970" s="102"/>
      <c r="G970" s="13"/>
    </row>
    <row r="971" spans="1:7" ht="15.75" customHeight="1" x14ac:dyDescent="0.25">
      <c r="A971" s="102"/>
      <c r="B971" s="102"/>
      <c r="C971" s="102"/>
      <c r="G971" s="13"/>
    </row>
    <row r="972" spans="1:7" ht="15.75" customHeight="1" x14ac:dyDescent="0.25">
      <c r="A972" s="102"/>
      <c r="B972" s="102"/>
      <c r="C972" s="102"/>
      <c r="G972" s="13"/>
    </row>
    <row r="973" spans="1:7" ht="15.75" customHeight="1" x14ac:dyDescent="0.25">
      <c r="A973" s="102"/>
      <c r="B973" s="102"/>
      <c r="C973" s="102"/>
      <c r="G973" s="13"/>
    </row>
    <row r="974" spans="1:7" ht="15.75" customHeight="1" x14ac:dyDescent="0.25">
      <c r="A974" s="102"/>
      <c r="B974" s="102"/>
      <c r="C974" s="102"/>
      <c r="G974" s="13"/>
    </row>
    <row r="975" spans="1:7" ht="15.75" customHeight="1" x14ac:dyDescent="0.25">
      <c r="A975" s="102"/>
      <c r="B975" s="102"/>
      <c r="C975" s="102"/>
      <c r="G975" s="13"/>
    </row>
    <row r="976" spans="1:7" ht="15.75" customHeight="1" x14ac:dyDescent="0.25">
      <c r="A976" s="102"/>
      <c r="B976" s="102"/>
      <c r="C976" s="102"/>
      <c r="G976" s="13"/>
    </row>
    <row r="977" spans="1:7" ht="15.75" customHeight="1" x14ac:dyDescent="0.25">
      <c r="A977" s="102"/>
      <c r="B977" s="102"/>
      <c r="C977" s="102"/>
      <c r="G977" s="13"/>
    </row>
    <row r="978" spans="1:7" ht="15.75" customHeight="1" x14ac:dyDescent="0.25">
      <c r="A978" s="102"/>
      <c r="B978" s="102"/>
      <c r="C978" s="102"/>
      <c r="G978" s="13"/>
    </row>
    <row r="979" spans="1:7" ht="15.75" customHeight="1" x14ac:dyDescent="0.25">
      <c r="A979" s="102"/>
      <c r="B979" s="102"/>
      <c r="C979" s="102"/>
      <c r="G979" s="13"/>
    </row>
    <row r="980" spans="1:7" ht="15.75" customHeight="1" x14ac:dyDescent="0.25">
      <c r="A980" s="102"/>
      <c r="B980" s="102"/>
      <c r="C980" s="102"/>
      <c r="G980" s="13"/>
    </row>
    <row r="981" spans="1:7" ht="15.75" customHeight="1" x14ac:dyDescent="0.25">
      <c r="A981" s="102"/>
      <c r="B981" s="102"/>
      <c r="C981" s="102"/>
      <c r="G981" s="13"/>
    </row>
    <row r="982" spans="1:7" ht="15.75" customHeight="1" x14ac:dyDescent="0.25">
      <c r="A982" s="102"/>
      <c r="B982" s="102"/>
      <c r="C982" s="102"/>
      <c r="G982" s="13"/>
    </row>
    <row r="983" spans="1:7" ht="15.75" customHeight="1" x14ac:dyDescent="0.25">
      <c r="A983" s="102"/>
      <c r="B983" s="102"/>
      <c r="C983" s="102"/>
      <c r="G983" s="13"/>
    </row>
    <row r="984" spans="1:7" ht="15.75" customHeight="1" x14ac:dyDescent="0.25">
      <c r="A984" s="102"/>
      <c r="B984" s="102"/>
      <c r="C984" s="102"/>
      <c r="G984" s="13"/>
    </row>
    <row r="985" spans="1:7" ht="15.75" customHeight="1" x14ac:dyDescent="0.25">
      <c r="A985" s="102"/>
      <c r="B985" s="102"/>
      <c r="C985" s="102"/>
      <c r="G985" s="13"/>
    </row>
    <row r="986" spans="1:7" ht="15.75" customHeight="1" x14ac:dyDescent="0.25">
      <c r="A986" s="102"/>
      <c r="B986" s="102"/>
      <c r="C986" s="102"/>
      <c r="G986" s="13"/>
    </row>
    <row r="987" spans="1:7" ht="15.75" customHeight="1" x14ac:dyDescent="0.25">
      <c r="A987" s="102"/>
      <c r="B987" s="102"/>
      <c r="C987" s="102"/>
      <c r="G987" s="13"/>
    </row>
    <row r="988" spans="1:7" ht="15.75" customHeight="1" x14ac:dyDescent="0.25">
      <c r="A988" s="102"/>
      <c r="B988" s="102"/>
      <c r="C988" s="102"/>
      <c r="G988" s="13"/>
    </row>
    <row r="989" spans="1:7" ht="15.75" customHeight="1" x14ac:dyDescent="0.25">
      <c r="A989" s="102"/>
      <c r="B989" s="102"/>
      <c r="C989" s="102"/>
      <c r="G989" s="13"/>
    </row>
    <row r="990" spans="1:7" ht="15.75" customHeight="1" x14ac:dyDescent="0.25">
      <c r="A990" s="102"/>
      <c r="B990" s="102"/>
      <c r="C990" s="102"/>
      <c r="G990" s="13"/>
    </row>
    <row r="991" spans="1:7" ht="15.75" customHeight="1" x14ac:dyDescent="0.25">
      <c r="A991" s="102"/>
      <c r="B991" s="102"/>
      <c r="C991" s="102"/>
      <c r="G991" s="13"/>
    </row>
    <row r="992" spans="1:7" ht="15.75" customHeight="1" x14ac:dyDescent="0.25">
      <c r="A992" s="102"/>
      <c r="B992" s="102"/>
      <c r="C992" s="102"/>
      <c r="G992" s="13"/>
    </row>
    <row r="993" spans="1:7" ht="15.75" customHeight="1" x14ac:dyDescent="0.25">
      <c r="A993" s="102"/>
      <c r="B993" s="102"/>
      <c r="C993" s="102"/>
      <c r="G993" s="13"/>
    </row>
    <row r="994" spans="1:7" ht="15.75" customHeight="1" x14ac:dyDescent="0.25">
      <c r="A994" s="102"/>
      <c r="B994" s="102"/>
      <c r="C994" s="102"/>
      <c r="G994" s="13"/>
    </row>
    <row r="995" spans="1:7" ht="15.75" customHeight="1" x14ac:dyDescent="0.25">
      <c r="A995" s="102"/>
      <c r="B995" s="102"/>
      <c r="C995" s="102"/>
      <c r="G995" s="13"/>
    </row>
    <row r="996" spans="1:7" ht="15.75" customHeight="1" x14ac:dyDescent="0.25">
      <c r="A996" s="102"/>
      <c r="B996" s="102"/>
      <c r="C996" s="102"/>
      <c r="G996" s="13"/>
    </row>
    <row r="997" spans="1:7" ht="15.75" customHeight="1" x14ac:dyDescent="0.25">
      <c r="A997" s="102"/>
      <c r="B997" s="102"/>
      <c r="C997" s="102"/>
      <c r="G997" s="13"/>
    </row>
    <row r="998" spans="1:7" ht="15.75" customHeight="1" x14ac:dyDescent="0.25">
      <c r="A998" s="102"/>
      <c r="B998" s="102"/>
      <c r="C998" s="102"/>
      <c r="G998" s="13"/>
    </row>
    <row r="999" spans="1:7" ht="15.75" customHeight="1" x14ac:dyDescent="0.25">
      <c r="A999" s="102"/>
      <c r="B999" s="102"/>
      <c r="C999" s="102"/>
      <c r="G999" s="13"/>
    </row>
    <row r="1000" spans="1:7" ht="15.75" customHeight="1" x14ac:dyDescent="0.25">
      <c r="A1000" s="102"/>
      <c r="B1000" s="102"/>
      <c r="C1000" s="102"/>
      <c r="G1000" s="13"/>
    </row>
  </sheetData>
  <mergeCells count="11">
    <mergeCell ref="AM6:AS6"/>
    <mergeCell ref="AT6:AZ6"/>
    <mergeCell ref="BA6:BG6"/>
    <mergeCell ref="BH6:BN6"/>
    <mergeCell ref="E5:F5"/>
    <mergeCell ref="G5:H5"/>
    <mergeCell ref="E6:F6"/>
    <mergeCell ref="K6:Q6"/>
    <mergeCell ref="R6:X6"/>
    <mergeCell ref="Y6:AE6"/>
    <mergeCell ref="AF6:AL6"/>
  </mergeCells>
  <conditionalFormatting sqref="K7:BN35">
    <cfRule type="expression" dxfId="31" priority="1">
      <formula>AND(TODAY()&gt;=K$7,TODAY()&lt;L$7)</formula>
    </cfRule>
  </conditionalFormatting>
  <conditionalFormatting sqref="K9:BN35">
    <cfRule type="expression" dxfId="30" priority="2">
      <formula>AND(início_da_tarefa&lt;=K$7,ROUNDDOWN((término_da_tarefa-início_da_tarefa+1)*progresso_da_tarefa,0)+início_da_tarefa-1&gt;=K$7)</formula>
    </cfRule>
    <cfRule type="expression" dxfId="29" priority="3" stopIfTrue="1">
      <formula>AND(término_da_tarefa&gt;=K$7,início_da_tarefa&lt;L$7)</formula>
    </cfRule>
  </conditionalFormatting>
  <dataValidations count="1">
    <dataValidation type="decimal" operator="greaterThanOrEqual" allowBlank="1" showInputMessage="1" prompt="Semana de exibição - Alterar esse número rola a exibição do Gráfico de Gantt." sqref="G6" xr:uid="{00000000-0002-0000-0400-000000000000}">
      <formula1>1</formula1>
    </dataValidation>
  </dataValidations>
  <pageMargins left="0.511811024" right="0.511811024" top="0.78740157499999996" bottom="0.78740157499999996"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2.5703125" defaultRowHeight="15" customHeight="1" x14ac:dyDescent="0.2"/>
  <cols>
    <col min="1" max="1" width="14" customWidth="1"/>
    <col min="2" max="2" width="25.5703125" customWidth="1"/>
    <col min="3" max="3" width="55" customWidth="1"/>
    <col min="4" max="4" width="6.140625" customWidth="1"/>
    <col min="5" max="5" width="7" customWidth="1"/>
    <col min="6" max="6" width="105.42578125" customWidth="1"/>
    <col min="7" max="26" width="8.5703125" customWidth="1"/>
  </cols>
  <sheetData>
    <row r="1" spans="1:5" ht="12.75" customHeight="1" x14ac:dyDescent="0.2"/>
    <row r="2" spans="1:5" ht="12.75" customHeight="1" x14ac:dyDescent="0.2"/>
    <row r="3" spans="1:5" ht="12.75" customHeight="1" x14ac:dyDescent="0.2">
      <c r="A3" s="207" t="s">
        <v>3</v>
      </c>
      <c r="B3" s="207" t="s">
        <v>7</v>
      </c>
      <c r="C3" s="207" t="s">
        <v>2</v>
      </c>
      <c r="D3" s="207" t="s">
        <v>1</v>
      </c>
      <c r="E3" s="208" t="s">
        <v>205</v>
      </c>
    </row>
    <row r="4" spans="1:5" ht="12.75" customHeight="1" x14ac:dyDescent="0.2">
      <c r="A4" s="209" t="s">
        <v>15</v>
      </c>
      <c r="B4" s="209" t="s">
        <v>15</v>
      </c>
      <c r="C4" s="209" t="s">
        <v>147</v>
      </c>
      <c r="D4" s="210" t="s">
        <v>146</v>
      </c>
      <c r="E4" s="211">
        <v>6000</v>
      </c>
    </row>
    <row r="5" spans="1:5" ht="12.75" customHeight="1" x14ac:dyDescent="0.2">
      <c r="A5" s="212"/>
      <c r="B5" s="212"/>
      <c r="C5" s="209" t="s">
        <v>156</v>
      </c>
      <c r="D5" s="210" t="s">
        <v>155</v>
      </c>
      <c r="E5" s="211">
        <v>9500</v>
      </c>
    </row>
    <row r="6" spans="1:5" ht="12.75" customHeight="1" x14ac:dyDescent="0.2">
      <c r="A6" s="212"/>
      <c r="B6" s="212"/>
      <c r="C6" s="209" t="s">
        <v>44</v>
      </c>
      <c r="D6" s="210" t="s">
        <v>43</v>
      </c>
      <c r="E6" s="211">
        <v>2500</v>
      </c>
    </row>
    <row r="7" spans="1:5" ht="12.75" customHeight="1" x14ac:dyDescent="0.2">
      <c r="A7" s="212"/>
      <c r="B7" s="212"/>
      <c r="C7" s="209" t="s">
        <v>56</v>
      </c>
      <c r="D7" s="210" t="s">
        <v>55</v>
      </c>
      <c r="E7" s="211">
        <v>2500</v>
      </c>
    </row>
    <row r="8" spans="1:5" ht="12.75" customHeight="1" x14ac:dyDescent="0.2">
      <c r="A8" s="212"/>
      <c r="B8" s="212"/>
      <c r="C8" s="209" t="s">
        <v>93</v>
      </c>
      <c r="D8" s="210" t="s">
        <v>92</v>
      </c>
      <c r="E8" s="211">
        <v>1500</v>
      </c>
    </row>
    <row r="9" spans="1:5" ht="12.75" customHeight="1" x14ac:dyDescent="0.2">
      <c r="A9" s="212"/>
      <c r="B9" s="212"/>
      <c r="C9" s="209" t="s">
        <v>167</v>
      </c>
      <c r="D9" s="210" t="s">
        <v>166</v>
      </c>
      <c r="E9" s="211">
        <v>0</v>
      </c>
    </row>
    <row r="10" spans="1:5" ht="12.75" customHeight="1" x14ac:dyDescent="0.2">
      <c r="A10" s="212"/>
      <c r="B10" s="212"/>
      <c r="C10" s="209" t="s">
        <v>134</v>
      </c>
      <c r="D10" s="210" t="s">
        <v>133</v>
      </c>
      <c r="E10" s="211">
        <v>500</v>
      </c>
    </row>
    <row r="11" spans="1:5" ht="12.75" customHeight="1" x14ac:dyDescent="0.2">
      <c r="A11" s="212"/>
      <c r="B11" s="212"/>
      <c r="C11" s="209" t="s">
        <v>88</v>
      </c>
      <c r="D11" s="210" t="s">
        <v>87</v>
      </c>
      <c r="E11" s="211">
        <v>1500</v>
      </c>
    </row>
    <row r="12" spans="1:5" ht="12.75" customHeight="1" x14ac:dyDescent="0.2">
      <c r="A12" s="212"/>
      <c r="B12" s="212"/>
      <c r="C12" s="209" t="s">
        <v>74</v>
      </c>
      <c r="D12" s="210" t="s">
        <v>73</v>
      </c>
      <c r="E12" s="211">
        <v>10000</v>
      </c>
    </row>
    <row r="13" spans="1:5" ht="12.75" customHeight="1" x14ac:dyDescent="0.2">
      <c r="A13" s="212"/>
      <c r="B13" s="212"/>
      <c r="C13" s="209" t="s">
        <v>142</v>
      </c>
      <c r="D13" s="210" t="s">
        <v>141</v>
      </c>
      <c r="E13" s="211">
        <v>6900</v>
      </c>
    </row>
    <row r="14" spans="1:5" ht="12.75" customHeight="1" x14ac:dyDescent="0.2">
      <c r="A14" s="212"/>
      <c r="B14" s="212"/>
      <c r="C14" s="209" t="s">
        <v>129</v>
      </c>
      <c r="D14" s="210" t="s">
        <v>128</v>
      </c>
      <c r="E14" s="211">
        <v>1500</v>
      </c>
    </row>
    <row r="15" spans="1:5" ht="12.75" customHeight="1" x14ac:dyDescent="0.2">
      <c r="A15" s="212"/>
      <c r="B15" s="212"/>
      <c r="C15" s="209" t="s">
        <v>14</v>
      </c>
      <c r="D15" s="210" t="s">
        <v>13</v>
      </c>
      <c r="E15" s="211">
        <v>8000</v>
      </c>
    </row>
    <row r="16" spans="1:5" ht="12.75" customHeight="1" x14ac:dyDescent="0.2">
      <c r="A16" s="212"/>
      <c r="B16" s="212"/>
      <c r="C16" s="209" t="s">
        <v>98</v>
      </c>
      <c r="D16" s="210" t="s">
        <v>97</v>
      </c>
      <c r="E16" s="211">
        <v>10500</v>
      </c>
    </row>
    <row r="17" spans="1:5" ht="12.75" customHeight="1" x14ac:dyDescent="0.2">
      <c r="A17" s="212"/>
      <c r="B17" s="212"/>
      <c r="C17" s="209" t="s">
        <v>36</v>
      </c>
      <c r="D17" s="210" t="s">
        <v>35</v>
      </c>
      <c r="E17" s="211">
        <v>5700</v>
      </c>
    </row>
    <row r="18" spans="1:5" ht="12.75" customHeight="1" x14ac:dyDescent="0.2">
      <c r="A18" s="212"/>
      <c r="B18" s="212"/>
      <c r="C18" s="209" t="s">
        <v>62</v>
      </c>
      <c r="D18" s="210" t="s">
        <v>61</v>
      </c>
      <c r="E18" s="211">
        <v>9500</v>
      </c>
    </row>
    <row r="19" spans="1:5" ht="12.75" customHeight="1" x14ac:dyDescent="0.2">
      <c r="A19" s="212"/>
      <c r="B19" s="212"/>
      <c r="C19" s="209" t="s">
        <v>79</v>
      </c>
      <c r="D19" s="210" t="s">
        <v>78</v>
      </c>
      <c r="E19" s="211">
        <v>8500</v>
      </c>
    </row>
    <row r="20" spans="1:5" ht="12.75" customHeight="1" x14ac:dyDescent="0.2">
      <c r="A20" s="212"/>
      <c r="B20" s="212"/>
      <c r="C20" s="209" t="s">
        <v>161</v>
      </c>
      <c r="D20" s="210" t="s">
        <v>160</v>
      </c>
      <c r="E20" s="211">
        <v>1000</v>
      </c>
    </row>
    <row r="21" spans="1:5" ht="12.75" customHeight="1" x14ac:dyDescent="0.2">
      <c r="A21" s="212"/>
      <c r="B21" s="212"/>
      <c r="C21" s="209" t="s">
        <v>107</v>
      </c>
      <c r="D21" s="210" t="s">
        <v>106</v>
      </c>
      <c r="E21" s="211">
        <v>1000</v>
      </c>
    </row>
    <row r="22" spans="1:5" ht="12.75" customHeight="1" x14ac:dyDescent="0.2">
      <c r="A22" s="212"/>
      <c r="B22" s="212"/>
      <c r="C22" s="209" t="s">
        <v>51</v>
      </c>
      <c r="D22" s="210" t="s">
        <v>50</v>
      </c>
      <c r="E22" s="211">
        <v>2500</v>
      </c>
    </row>
    <row r="23" spans="1:5" ht="12.75" customHeight="1" x14ac:dyDescent="0.2">
      <c r="A23" s="212"/>
      <c r="B23" s="212"/>
      <c r="C23" s="209" t="s">
        <v>117</v>
      </c>
      <c r="D23" s="210" t="s">
        <v>116</v>
      </c>
      <c r="E23" s="211">
        <v>500</v>
      </c>
    </row>
    <row r="24" spans="1:5" ht="12.75" customHeight="1" x14ac:dyDescent="0.2">
      <c r="A24" s="212"/>
      <c r="B24" s="212"/>
      <c r="C24" s="209" t="s">
        <v>27</v>
      </c>
      <c r="D24" s="210" t="s">
        <v>26</v>
      </c>
      <c r="E24" s="211">
        <v>13800</v>
      </c>
    </row>
    <row r="25" spans="1:5" ht="12.75" customHeight="1" x14ac:dyDescent="0.2">
      <c r="A25" s="212"/>
      <c r="B25" s="212"/>
      <c r="C25" s="209" t="s">
        <v>122</v>
      </c>
      <c r="D25" s="210" t="s">
        <v>121</v>
      </c>
      <c r="E25" s="211">
        <v>1500</v>
      </c>
    </row>
    <row r="26" spans="1:5" ht="12.75" customHeight="1" x14ac:dyDescent="0.2">
      <c r="A26" s="212"/>
      <c r="B26" s="212"/>
      <c r="C26" s="209" t="s">
        <v>152</v>
      </c>
      <c r="D26" s="210" t="s">
        <v>151</v>
      </c>
      <c r="E26" s="211">
        <v>5000</v>
      </c>
    </row>
    <row r="27" spans="1:5" ht="12.75" customHeight="1" x14ac:dyDescent="0.2">
      <c r="A27" s="209" t="s">
        <v>13</v>
      </c>
      <c r="B27" s="209" t="s">
        <v>18</v>
      </c>
      <c r="C27" s="209" t="s">
        <v>21</v>
      </c>
      <c r="D27" s="210" t="s">
        <v>20</v>
      </c>
      <c r="E27" s="211">
        <v>2000</v>
      </c>
    </row>
    <row r="28" spans="1:5" ht="12.75" customHeight="1" x14ac:dyDescent="0.2">
      <c r="A28" s="212"/>
      <c r="B28" s="212"/>
      <c r="C28" s="209" t="s">
        <v>17</v>
      </c>
      <c r="D28" s="210" t="s">
        <v>16</v>
      </c>
      <c r="E28" s="211">
        <v>2000</v>
      </c>
    </row>
    <row r="29" spans="1:5" ht="12.75" customHeight="1" x14ac:dyDescent="0.2">
      <c r="A29" s="209" t="s">
        <v>16</v>
      </c>
      <c r="B29" s="209" t="s">
        <v>30</v>
      </c>
      <c r="C29" s="209" t="s">
        <v>29</v>
      </c>
      <c r="D29" s="210" t="s">
        <v>28</v>
      </c>
      <c r="E29" s="211">
        <v>800</v>
      </c>
    </row>
    <row r="30" spans="1:5" ht="12.75" customHeight="1" x14ac:dyDescent="0.2">
      <c r="A30" s="209" t="s">
        <v>24</v>
      </c>
      <c r="B30" s="209" t="s">
        <v>25</v>
      </c>
      <c r="C30" s="209" t="s">
        <v>23</v>
      </c>
      <c r="D30" s="210" t="s">
        <v>22</v>
      </c>
      <c r="E30" s="211">
        <v>4000</v>
      </c>
    </row>
    <row r="31" spans="1:5" ht="12.75" customHeight="1" x14ac:dyDescent="0.2">
      <c r="A31" s="209" t="s">
        <v>20</v>
      </c>
      <c r="B31" s="209" t="s">
        <v>30</v>
      </c>
      <c r="C31" s="209" t="s">
        <v>32</v>
      </c>
      <c r="D31" s="210" t="s">
        <v>31</v>
      </c>
      <c r="E31" s="211">
        <v>2000</v>
      </c>
    </row>
    <row r="32" spans="1:5" ht="12.75" customHeight="1" x14ac:dyDescent="0.2">
      <c r="A32" s="209" t="s">
        <v>22</v>
      </c>
      <c r="B32" s="209" t="s">
        <v>25</v>
      </c>
      <c r="C32" s="209" t="s">
        <v>38</v>
      </c>
      <c r="D32" s="210" t="s">
        <v>37</v>
      </c>
      <c r="E32" s="211">
        <v>2500</v>
      </c>
    </row>
    <row r="33" spans="1:5" ht="12.75" customHeight="1" x14ac:dyDescent="0.2">
      <c r="A33" s="209" t="s">
        <v>35</v>
      </c>
      <c r="B33" s="209" t="s">
        <v>30</v>
      </c>
      <c r="C33" s="209" t="s">
        <v>34</v>
      </c>
      <c r="D33" s="210" t="s">
        <v>33</v>
      </c>
      <c r="E33" s="211">
        <v>11000</v>
      </c>
    </row>
    <row r="34" spans="1:5" ht="12.75" customHeight="1" x14ac:dyDescent="0.2">
      <c r="A34" s="209" t="s">
        <v>37</v>
      </c>
      <c r="B34" s="209" t="s">
        <v>18</v>
      </c>
      <c r="C34" s="209" t="s">
        <v>41</v>
      </c>
      <c r="D34" s="210" t="s">
        <v>40</v>
      </c>
      <c r="E34" s="211">
        <v>3200</v>
      </c>
    </row>
    <row r="35" spans="1:5" ht="12.75" customHeight="1" x14ac:dyDescent="0.2">
      <c r="A35" s="209" t="s">
        <v>40</v>
      </c>
      <c r="B35" s="209" t="s">
        <v>18</v>
      </c>
      <c r="C35" s="209" t="s">
        <v>46</v>
      </c>
      <c r="D35" s="210" t="s">
        <v>45</v>
      </c>
      <c r="E35" s="211">
        <v>2500</v>
      </c>
    </row>
    <row r="36" spans="1:5" ht="12.75" customHeight="1" x14ac:dyDescent="0.2">
      <c r="A36" s="209" t="s">
        <v>50</v>
      </c>
      <c r="B36" s="209" t="s">
        <v>54</v>
      </c>
      <c r="C36" s="209" t="s">
        <v>53</v>
      </c>
      <c r="D36" s="210" t="s">
        <v>52</v>
      </c>
      <c r="E36" s="211">
        <v>2500</v>
      </c>
    </row>
    <row r="37" spans="1:5" ht="12.75" customHeight="1" x14ac:dyDescent="0.2">
      <c r="A37" s="209" t="s">
        <v>55</v>
      </c>
      <c r="B37" s="209" t="s">
        <v>54</v>
      </c>
      <c r="C37" s="209" t="s">
        <v>58</v>
      </c>
      <c r="D37" s="210" t="s">
        <v>57</v>
      </c>
      <c r="E37" s="211">
        <v>1250</v>
      </c>
    </row>
    <row r="38" spans="1:5" ht="12.75" customHeight="1" x14ac:dyDescent="0.2">
      <c r="A38" s="209" t="s">
        <v>57</v>
      </c>
      <c r="B38" s="209" t="s">
        <v>54</v>
      </c>
      <c r="C38" s="209" t="s">
        <v>60</v>
      </c>
      <c r="D38" s="210" t="s">
        <v>59</v>
      </c>
      <c r="E38" s="211">
        <v>1250</v>
      </c>
    </row>
    <row r="39" spans="1:5" ht="12.75" customHeight="1" x14ac:dyDescent="0.2">
      <c r="A39" s="209" t="s">
        <v>61</v>
      </c>
      <c r="B39" s="209" t="s">
        <v>65</v>
      </c>
      <c r="C39" s="209" t="s">
        <v>64</v>
      </c>
      <c r="D39" s="210" t="s">
        <v>63</v>
      </c>
      <c r="E39" s="211">
        <v>2500</v>
      </c>
    </row>
    <row r="40" spans="1:5" ht="12.75" customHeight="1" x14ac:dyDescent="0.2">
      <c r="A40" s="209" t="s">
        <v>63</v>
      </c>
      <c r="B40" s="209" t="s">
        <v>65</v>
      </c>
      <c r="C40" s="209" t="s">
        <v>67</v>
      </c>
      <c r="D40" s="210" t="s">
        <v>66</v>
      </c>
      <c r="E40" s="211">
        <v>3000</v>
      </c>
    </row>
    <row r="41" spans="1:5" ht="12.75" customHeight="1" x14ac:dyDescent="0.2">
      <c r="A41" s="209" t="s">
        <v>66</v>
      </c>
      <c r="B41" s="209" t="s">
        <v>65</v>
      </c>
      <c r="C41" s="209" t="s">
        <v>69</v>
      </c>
      <c r="D41" s="210" t="s">
        <v>68</v>
      </c>
      <c r="E41" s="211">
        <v>4000</v>
      </c>
    </row>
    <row r="42" spans="1:5" ht="12.75" customHeight="1" x14ac:dyDescent="0.2">
      <c r="A42" s="209" t="s">
        <v>73</v>
      </c>
      <c r="B42" s="209" t="s">
        <v>77</v>
      </c>
      <c r="C42" s="209" t="s">
        <v>76</v>
      </c>
      <c r="D42" s="210" t="s">
        <v>75</v>
      </c>
      <c r="E42" s="211">
        <v>10000</v>
      </c>
    </row>
    <row r="43" spans="1:5" ht="12.75" customHeight="1" x14ac:dyDescent="0.2">
      <c r="A43" s="209" t="s">
        <v>78</v>
      </c>
      <c r="B43" s="209" t="s">
        <v>77</v>
      </c>
      <c r="C43" s="209" t="s">
        <v>81</v>
      </c>
      <c r="D43" s="210" t="s">
        <v>80</v>
      </c>
      <c r="E43" s="211">
        <v>2500</v>
      </c>
    </row>
    <row r="44" spans="1:5" ht="12.75" customHeight="1" x14ac:dyDescent="0.2">
      <c r="A44" s="209" t="s">
        <v>80</v>
      </c>
      <c r="B44" s="209" t="s">
        <v>77</v>
      </c>
      <c r="C44" s="209" t="s">
        <v>83</v>
      </c>
      <c r="D44" s="210" t="s">
        <v>82</v>
      </c>
      <c r="E44" s="211">
        <v>6000</v>
      </c>
    </row>
    <row r="45" spans="1:5" ht="12.75" customHeight="1" x14ac:dyDescent="0.2">
      <c r="A45" s="209" t="s">
        <v>87</v>
      </c>
      <c r="B45" s="209" t="s">
        <v>65</v>
      </c>
      <c r="C45" s="209" t="s">
        <v>90</v>
      </c>
      <c r="D45" s="210" t="s">
        <v>89</v>
      </c>
      <c r="E45" s="211">
        <v>1500</v>
      </c>
    </row>
    <row r="46" spans="1:5" ht="12.75" customHeight="1" x14ac:dyDescent="0.2">
      <c r="A46" s="209" t="s">
        <v>92</v>
      </c>
      <c r="B46" s="209" t="s">
        <v>65</v>
      </c>
      <c r="C46" s="209" t="s">
        <v>95</v>
      </c>
      <c r="D46" s="210" t="s">
        <v>94</v>
      </c>
      <c r="E46" s="211">
        <v>1500</v>
      </c>
    </row>
    <row r="47" spans="1:5" ht="12.75" customHeight="1" x14ac:dyDescent="0.2">
      <c r="A47" s="209" t="s">
        <v>97</v>
      </c>
      <c r="B47" s="209" t="s">
        <v>65</v>
      </c>
      <c r="C47" s="209" t="s">
        <v>105</v>
      </c>
      <c r="D47" s="210" t="s">
        <v>104</v>
      </c>
      <c r="E47" s="211">
        <v>3500</v>
      </c>
    </row>
    <row r="48" spans="1:5" ht="12.75" customHeight="1" x14ac:dyDescent="0.2">
      <c r="A48" s="212"/>
      <c r="B48" s="212"/>
      <c r="C48" s="209" t="s">
        <v>103</v>
      </c>
      <c r="D48" s="210" t="s">
        <v>102</v>
      </c>
      <c r="E48" s="211">
        <v>3500</v>
      </c>
    </row>
    <row r="49" spans="1:5" ht="12.75" customHeight="1" x14ac:dyDescent="0.2">
      <c r="A49" s="212"/>
      <c r="B49" s="212"/>
      <c r="C49" s="209" t="s">
        <v>100</v>
      </c>
      <c r="D49" s="210" t="s">
        <v>99</v>
      </c>
      <c r="E49" s="211">
        <v>3500</v>
      </c>
    </row>
    <row r="50" spans="1:5" ht="12.75" customHeight="1" x14ac:dyDescent="0.2">
      <c r="A50" s="209" t="s">
        <v>106</v>
      </c>
      <c r="B50" s="209" t="s">
        <v>65</v>
      </c>
      <c r="C50" s="209" t="s">
        <v>109</v>
      </c>
      <c r="D50" s="210" t="s">
        <v>108</v>
      </c>
      <c r="E50" s="211">
        <v>500</v>
      </c>
    </row>
    <row r="51" spans="1:5" ht="12.75" customHeight="1" x14ac:dyDescent="0.2">
      <c r="A51" s="212"/>
      <c r="B51" s="212"/>
      <c r="C51" s="209" t="s">
        <v>112</v>
      </c>
      <c r="D51" s="210" t="s">
        <v>111</v>
      </c>
      <c r="E51" s="211">
        <v>500</v>
      </c>
    </row>
    <row r="52" spans="1:5" ht="12.75" customHeight="1" x14ac:dyDescent="0.2">
      <c r="A52" s="209" t="s">
        <v>116</v>
      </c>
      <c r="B52" s="209" t="s">
        <v>65</v>
      </c>
      <c r="C52" s="209" t="s">
        <v>119</v>
      </c>
      <c r="D52" s="210" t="s">
        <v>118</v>
      </c>
      <c r="E52" s="211">
        <v>500</v>
      </c>
    </row>
    <row r="53" spans="1:5" ht="12.75" customHeight="1" x14ac:dyDescent="0.2">
      <c r="A53" s="209" t="s">
        <v>121</v>
      </c>
      <c r="B53" s="209" t="s">
        <v>65</v>
      </c>
      <c r="C53" s="209" t="s">
        <v>124</v>
      </c>
      <c r="D53" s="210" t="s">
        <v>123</v>
      </c>
      <c r="E53" s="211">
        <v>1000</v>
      </c>
    </row>
    <row r="54" spans="1:5" ht="12.75" customHeight="1" x14ac:dyDescent="0.2">
      <c r="A54" s="209" t="s">
        <v>123</v>
      </c>
      <c r="B54" s="209" t="s">
        <v>65</v>
      </c>
      <c r="C54" s="209" t="s">
        <v>127</v>
      </c>
      <c r="D54" s="210" t="s">
        <v>126</v>
      </c>
      <c r="E54" s="211">
        <v>500</v>
      </c>
    </row>
    <row r="55" spans="1:5" ht="12.75" customHeight="1" x14ac:dyDescent="0.2">
      <c r="A55" s="209" t="s">
        <v>128</v>
      </c>
      <c r="B55" s="209" t="s">
        <v>65</v>
      </c>
      <c r="C55" s="209" t="s">
        <v>131</v>
      </c>
      <c r="D55" s="210" t="s">
        <v>130</v>
      </c>
      <c r="E55" s="211">
        <v>1500</v>
      </c>
    </row>
    <row r="56" spans="1:5" ht="12.75" customHeight="1" x14ac:dyDescent="0.2">
      <c r="A56" s="209" t="s">
        <v>133</v>
      </c>
      <c r="B56" s="209" t="s">
        <v>137</v>
      </c>
      <c r="C56" s="209" t="s">
        <v>136</v>
      </c>
      <c r="D56" s="210" t="s">
        <v>135</v>
      </c>
      <c r="E56" s="211">
        <v>500</v>
      </c>
    </row>
    <row r="57" spans="1:5" ht="12.75" customHeight="1" x14ac:dyDescent="0.2">
      <c r="A57" s="209" t="s">
        <v>141</v>
      </c>
      <c r="B57" s="209" t="s">
        <v>54</v>
      </c>
      <c r="C57" s="209" t="s">
        <v>145</v>
      </c>
      <c r="D57" s="210" t="s">
        <v>144</v>
      </c>
      <c r="E57" s="211">
        <v>6900</v>
      </c>
    </row>
    <row r="58" spans="1:5" ht="12.75" customHeight="1" x14ac:dyDescent="0.2">
      <c r="A58" s="209" t="s">
        <v>146</v>
      </c>
      <c r="B58" s="209" t="s">
        <v>77</v>
      </c>
      <c r="C58" s="209" t="s">
        <v>149</v>
      </c>
      <c r="D58" s="210" t="s">
        <v>148</v>
      </c>
      <c r="E58" s="211">
        <v>6000</v>
      </c>
    </row>
    <row r="59" spans="1:5" ht="12.75" customHeight="1" x14ac:dyDescent="0.2">
      <c r="A59" s="209" t="s">
        <v>151</v>
      </c>
      <c r="B59" s="209" t="s">
        <v>18</v>
      </c>
      <c r="C59" s="209" t="s">
        <v>164</v>
      </c>
      <c r="D59" s="210" t="s">
        <v>163</v>
      </c>
      <c r="E59" s="211">
        <v>500</v>
      </c>
    </row>
    <row r="60" spans="1:5" ht="12.75" customHeight="1" x14ac:dyDescent="0.2">
      <c r="A60" s="212"/>
      <c r="B60" s="212"/>
      <c r="C60" s="209" t="s">
        <v>154</v>
      </c>
      <c r="D60" s="210" t="s">
        <v>153</v>
      </c>
      <c r="E60" s="211">
        <v>5000</v>
      </c>
    </row>
    <row r="61" spans="1:5" ht="12.75" customHeight="1" x14ac:dyDescent="0.2">
      <c r="A61" s="209" t="s">
        <v>155</v>
      </c>
      <c r="B61" s="209" t="s">
        <v>25</v>
      </c>
      <c r="C61" s="209" t="s">
        <v>158</v>
      </c>
      <c r="D61" s="210" t="s">
        <v>157</v>
      </c>
      <c r="E61" s="211">
        <v>9500</v>
      </c>
    </row>
    <row r="62" spans="1:5" ht="12.75" customHeight="1" x14ac:dyDescent="0.2">
      <c r="A62" s="209" t="s">
        <v>163</v>
      </c>
      <c r="B62" s="209" t="s">
        <v>15</v>
      </c>
      <c r="C62" s="209" t="s">
        <v>169</v>
      </c>
      <c r="D62" s="210" t="s">
        <v>168</v>
      </c>
      <c r="E62" s="211">
        <v>0</v>
      </c>
    </row>
    <row r="63" spans="1:5" ht="12.75" customHeight="1" x14ac:dyDescent="0.2">
      <c r="A63" s="209" t="s">
        <v>225</v>
      </c>
      <c r="B63" s="209" t="s">
        <v>225</v>
      </c>
      <c r="C63" s="209" t="s">
        <v>86</v>
      </c>
      <c r="D63" s="210" t="s">
        <v>85</v>
      </c>
      <c r="E63" s="211">
        <v>18500</v>
      </c>
    </row>
    <row r="64" spans="1:5" ht="12.75" customHeight="1" x14ac:dyDescent="0.2">
      <c r="A64" s="212"/>
      <c r="B64" s="212"/>
      <c r="C64" s="209" t="s">
        <v>71</v>
      </c>
      <c r="D64" s="210" t="s">
        <v>70</v>
      </c>
      <c r="E64" s="211">
        <v>14500</v>
      </c>
    </row>
    <row r="65" spans="1:5" ht="12.75" customHeight="1" x14ac:dyDescent="0.2">
      <c r="A65" s="212"/>
      <c r="B65" s="212"/>
      <c r="C65" s="209" t="s">
        <v>140</v>
      </c>
      <c r="D65" s="210" t="s">
        <v>139</v>
      </c>
      <c r="E65" s="211">
        <v>4000</v>
      </c>
    </row>
    <row r="66" spans="1:5" ht="12.75" customHeight="1" x14ac:dyDescent="0.2">
      <c r="A66" s="212"/>
      <c r="B66" s="212"/>
      <c r="C66" s="209" t="s">
        <v>12</v>
      </c>
      <c r="D66" s="210" t="s">
        <v>11</v>
      </c>
      <c r="E66" s="211"/>
    </row>
    <row r="67" spans="1:5" ht="12.75" customHeight="1" x14ac:dyDescent="0.2">
      <c r="A67" s="212"/>
      <c r="B67" s="212"/>
      <c r="C67" s="209" t="s">
        <v>49</v>
      </c>
      <c r="D67" s="210" t="s">
        <v>48</v>
      </c>
      <c r="E67" s="211">
        <v>30000</v>
      </c>
    </row>
    <row r="68" spans="1:5" ht="12.75" customHeight="1" x14ac:dyDescent="0.2">
      <c r="A68" s="212"/>
      <c r="B68" s="212"/>
      <c r="C68" s="209" t="s">
        <v>115</v>
      </c>
      <c r="D68" s="210" t="s">
        <v>114</v>
      </c>
      <c r="E68" s="211">
        <v>15000</v>
      </c>
    </row>
    <row r="69" spans="1:5" ht="12.75" customHeight="1" x14ac:dyDescent="0.2">
      <c r="A69" s="213" t="s">
        <v>226</v>
      </c>
      <c r="B69" s="214"/>
      <c r="C69" s="214"/>
      <c r="D69" s="214"/>
      <c r="E69" s="215">
        <v>301300</v>
      </c>
    </row>
    <row r="70" spans="1:5" ht="12.75" customHeight="1" x14ac:dyDescent="0.2"/>
    <row r="71" spans="1:5" ht="12.75" customHeight="1" x14ac:dyDescent="0.2"/>
    <row r="72" spans="1:5" ht="12.75" customHeight="1" x14ac:dyDescent="0.2"/>
    <row r="73" spans="1:5" ht="12.75" customHeight="1" x14ac:dyDescent="0.2"/>
    <row r="74" spans="1:5" ht="12.75" customHeight="1" x14ac:dyDescent="0.2"/>
    <row r="75" spans="1:5" ht="12.75" customHeight="1" x14ac:dyDescent="0.2"/>
    <row r="76" spans="1:5" ht="12.75" customHeight="1" x14ac:dyDescent="0.2"/>
    <row r="77" spans="1:5" ht="12.75" customHeight="1" x14ac:dyDescent="0.2"/>
    <row r="78" spans="1:5" ht="12.75" customHeight="1" x14ac:dyDescent="0.2"/>
    <row r="79" spans="1:5" ht="12.75" customHeight="1" x14ac:dyDescent="0.2"/>
    <row r="80" spans="1:5"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AA1000"/>
  <sheetViews>
    <sheetView showGridLines="0" workbookViewId="0">
      <pane ySplit="5" topLeftCell="A6" activePane="bottomLeft" state="frozen"/>
      <selection pane="bottomLeft" activeCell="B7" sqref="B7"/>
    </sheetView>
  </sheetViews>
  <sheetFormatPr defaultColWidth="12.5703125" defaultRowHeight="15" customHeight="1" x14ac:dyDescent="0.2"/>
  <cols>
    <col min="1" max="1" width="3.42578125" customWidth="1"/>
    <col min="2" max="2" width="13" customWidth="1"/>
    <col min="3" max="3" width="78.42578125" customWidth="1"/>
    <col min="4" max="4" width="7.85546875" customWidth="1"/>
    <col min="5" max="5" width="9.7109375" customWidth="1"/>
    <col min="6" max="6" width="8.28515625" customWidth="1"/>
    <col min="7" max="7" width="10.5703125" customWidth="1"/>
    <col min="8" max="8" width="10.140625" customWidth="1"/>
    <col min="9" max="9" width="7.7109375" customWidth="1"/>
    <col min="10" max="27" width="3.7109375" customWidth="1"/>
  </cols>
  <sheetData>
    <row r="1" spans="1:27" ht="12.75" customHeight="1" x14ac:dyDescent="0.2">
      <c r="B1" s="13"/>
      <c r="C1" s="69"/>
      <c r="D1" s="13"/>
      <c r="E1" s="13"/>
      <c r="F1" s="13"/>
      <c r="G1" s="13"/>
      <c r="H1" s="13"/>
      <c r="I1" s="13"/>
      <c r="J1" s="13"/>
      <c r="K1" s="13"/>
    </row>
    <row r="2" spans="1:27" ht="12.75" customHeight="1" x14ac:dyDescent="0.25">
      <c r="B2" s="2" t="s">
        <v>206</v>
      </c>
      <c r="C2" s="69"/>
      <c r="D2" s="13"/>
      <c r="E2" s="13"/>
      <c r="F2" s="13"/>
      <c r="G2" s="13"/>
      <c r="H2" s="13"/>
      <c r="I2" s="13"/>
      <c r="J2" s="13"/>
      <c r="K2" s="13"/>
    </row>
    <row r="3" spans="1:27" ht="12.75" customHeight="1" x14ac:dyDescent="0.2">
      <c r="B3" s="13"/>
      <c r="C3" s="69"/>
      <c r="D3" s="13"/>
      <c r="E3" s="13"/>
      <c r="F3" s="13"/>
      <c r="G3" s="13"/>
      <c r="H3" s="13"/>
      <c r="I3" s="13"/>
      <c r="J3" s="13"/>
      <c r="K3" s="13"/>
    </row>
    <row r="4" spans="1:27" ht="12.75" customHeight="1" x14ac:dyDescent="0.2">
      <c r="B4" s="13"/>
      <c r="C4" s="69"/>
      <c r="D4" s="13"/>
      <c r="E4" s="13"/>
      <c r="F4" s="13"/>
      <c r="G4" s="13"/>
      <c r="H4" s="13"/>
      <c r="I4" s="13"/>
      <c r="J4" s="13"/>
      <c r="K4" s="13"/>
    </row>
    <row r="5" spans="1:27" ht="12.75" customHeight="1" x14ac:dyDescent="0.2">
      <c r="A5" s="17"/>
      <c r="B5" s="172" t="s">
        <v>1</v>
      </c>
      <c r="C5" s="173" t="s">
        <v>207</v>
      </c>
      <c r="D5" s="201"/>
      <c r="E5" s="187"/>
      <c r="F5" s="187"/>
      <c r="G5" s="187"/>
      <c r="H5" s="187"/>
      <c r="I5" s="187"/>
      <c r="J5" s="187"/>
      <c r="K5" s="187"/>
      <c r="L5" s="187"/>
      <c r="M5" s="187"/>
      <c r="N5" s="187"/>
      <c r="O5" s="187"/>
      <c r="P5" s="187"/>
      <c r="Q5" s="187"/>
      <c r="R5" s="187"/>
      <c r="S5" s="187"/>
      <c r="T5" s="187"/>
      <c r="U5" s="187"/>
      <c r="V5" s="187"/>
      <c r="W5" s="187"/>
      <c r="X5" s="202"/>
      <c r="Y5" s="174"/>
      <c r="Z5" s="174"/>
      <c r="AA5" s="175"/>
    </row>
    <row r="6" spans="1:27" ht="12.75" customHeight="1" x14ac:dyDescent="0.2">
      <c r="B6" s="176"/>
      <c r="D6" s="176">
        <v>1</v>
      </c>
      <c r="E6" s="9">
        <v>2</v>
      </c>
      <c r="F6" s="9">
        <v>3</v>
      </c>
      <c r="G6" s="177">
        <v>4</v>
      </c>
      <c r="H6" s="176">
        <v>5</v>
      </c>
      <c r="I6" s="9">
        <v>6</v>
      </c>
      <c r="J6" s="9">
        <v>7</v>
      </c>
      <c r="K6" s="177">
        <v>8</v>
      </c>
      <c r="L6" s="176">
        <v>9</v>
      </c>
      <c r="M6" s="9">
        <v>10</v>
      </c>
      <c r="N6" s="9">
        <v>11</v>
      </c>
      <c r="O6" s="177">
        <v>12</v>
      </c>
      <c r="P6" s="176">
        <v>13</v>
      </c>
      <c r="Q6" s="9">
        <v>14</v>
      </c>
      <c r="R6" s="9">
        <v>15</v>
      </c>
      <c r="S6" s="177">
        <v>16</v>
      </c>
      <c r="T6" s="176">
        <v>17</v>
      </c>
      <c r="U6" s="9">
        <v>18</v>
      </c>
      <c r="V6" s="9">
        <v>19</v>
      </c>
      <c r="W6" s="177">
        <v>20</v>
      </c>
      <c r="X6" s="176">
        <v>21</v>
      </c>
      <c r="Y6" s="9">
        <v>22</v>
      </c>
      <c r="Z6" s="9">
        <v>23</v>
      </c>
      <c r="AA6" s="177">
        <v>24</v>
      </c>
    </row>
    <row r="7" spans="1:27" ht="12.75" customHeight="1" x14ac:dyDescent="0.2">
      <c r="B7" s="176"/>
      <c r="D7" s="203" t="s">
        <v>208</v>
      </c>
      <c r="E7" s="204"/>
      <c r="F7" s="204"/>
      <c r="G7" s="205"/>
      <c r="H7" s="206" t="s">
        <v>209</v>
      </c>
      <c r="I7" s="204"/>
      <c r="J7" s="204"/>
      <c r="K7" s="205"/>
      <c r="L7" s="206" t="s">
        <v>210</v>
      </c>
      <c r="M7" s="204"/>
      <c r="N7" s="204"/>
      <c r="O7" s="205"/>
      <c r="P7" s="206" t="s">
        <v>211</v>
      </c>
      <c r="Q7" s="204"/>
      <c r="R7" s="204"/>
      <c r="S7" s="205"/>
      <c r="T7" s="206" t="s">
        <v>212</v>
      </c>
      <c r="U7" s="204"/>
      <c r="V7" s="204"/>
      <c r="W7" s="205"/>
      <c r="X7" s="206" t="s">
        <v>213</v>
      </c>
      <c r="Y7" s="204"/>
      <c r="Z7" s="204"/>
      <c r="AA7" s="205"/>
    </row>
    <row r="8" spans="1:27" ht="12.75" customHeight="1" x14ac:dyDescent="0.2">
      <c r="A8" s="17"/>
      <c r="B8" s="178" t="s">
        <v>13</v>
      </c>
      <c r="C8" s="179" t="s">
        <v>214</v>
      </c>
      <c r="D8" s="198">
        <v>30000</v>
      </c>
      <c r="E8" s="199"/>
      <c r="F8" s="199"/>
      <c r="G8" s="200"/>
      <c r="H8" s="198"/>
      <c r="I8" s="199"/>
      <c r="J8" s="199"/>
      <c r="K8" s="200"/>
      <c r="L8" s="198"/>
      <c r="M8" s="199"/>
      <c r="N8" s="199"/>
      <c r="O8" s="200"/>
      <c r="P8" s="198"/>
      <c r="Q8" s="199"/>
      <c r="R8" s="199"/>
      <c r="S8" s="200"/>
      <c r="T8" s="198"/>
      <c r="U8" s="199"/>
      <c r="V8" s="199"/>
      <c r="W8" s="200"/>
      <c r="X8" s="198"/>
      <c r="Y8" s="199"/>
      <c r="Z8" s="199"/>
      <c r="AA8" s="200"/>
    </row>
    <row r="9" spans="1:27" ht="12.75" customHeight="1" x14ac:dyDescent="0.2">
      <c r="A9" s="17"/>
      <c r="B9" s="178" t="s">
        <v>26</v>
      </c>
      <c r="C9" s="179" t="s">
        <v>215</v>
      </c>
      <c r="D9" s="198"/>
      <c r="E9" s="199"/>
      <c r="F9" s="199"/>
      <c r="G9" s="200"/>
      <c r="H9" s="198">
        <v>5000</v>
      </c>
      <c r="I9" s="199"/>
      <c r="J9" s="199"/>
      <c r="K9" s="200"/>
      <c r="L9" s="198">
        <v>5000</v>
      </c>
      <c r="M9" s="199"/>
      <c r="N9" s="199"/>
      <c r="O9" s="200"/>
      <c r="P9" s="198">
        <v>5000</v>
      </c>
      <c r="Q9" s="199"/>
      <c r="R9" s="199"/>
      <c r="S9" s="200"/>
      <c r="T9" s="198">
        <v>5000</v>
      </c>
      <c r="U9" s="199"/>
      <c r="V9" s="199"/>
      <c r="W9" s="200"/>
      <c r="X9" s="198"/>
      <c r="Y9" s="199"/>
      <c r="Z9" s="199"/>
      <c r="AA9" s="200"/>
    </row>
    <row r="10" spans="1:27" ht="12.75" customHeight="1" x14ac:dyDescent="0.2">
      <c r="A10" s="17"/>
      <c r="B10" s="178" t="s">
        <v>35</v>
      </c>
      <c r="C10" s="179" t="s">
        <v>216</v>
      </c>
      <c r="D10" s="198"/>
      <c r="E10" s="199"/>
      <c r="F10" s="199"/>
      <c r="G10" s="200"/>
      <c r="H10" s="198"/>
      <c r="I10" s="199"/>
      <c r="J10" s="199"/>
      <c r="K10" s="200"/>
      <c r="L10" s="198"/>
      <c r="M10" s="199"/>
      <c r="N10" s="199"/>
      <c r="O10" s="200"/>
      <c r="P10" s="198"/>
      <c r="Q10" s="199"/>
      <c r="R10" s="199"/>
      <c r="S10" s="200"/>
      <c r="T10" s="198"/>
      <c r="U10" s="199"/>
      <c r="V10" s="199"/>
      <c r="W10" s="200"/>
      <c r="X10" s="198">
        <v>10000</v>
      </c>
      <c r="Y10" s="199"/>
      <c r="Z10" s="199"/>
      <c r="AA10" s="200"/>
    </row>
    <row r="11" spans="1:27" ht="12.75" customHeight="1" x14ac:dyDescent="0.2">
      <c r="B11" s="180">
        <v>2</v>
      </c>
      <c r="C11" s="181" t="s">
        <v>217</v>
      </c>
      <c r="D11" s="198"/>
      <c r="E11" s="199"/>
      <c r="F11" s="199"/>
      <c r="G11" s="200"/>
      <c r="H11" s="198"/>
      <c r="I11" s="199"/>
      <c r="J11" s="199"/>
      <c r="K11" s="200"/>
      <c r="L11" s="198">
        <v>20000</v>
      </c>
      <c r="M11" s="199"/>
      <c r="N11" s="199"/>
      <c r="O11" s="200"/>
      <c r="P11" s="198">
        <v>40000</v>
      </c>
      <c r="Q11" s="199"/>
      <c r="R11" s="199"/>
      <c r="S11" s="200"/>
      <c r="T11" s="198">
        <v>10000</v>
      </c>
      <c r="U11" s="199"/>
      <c r="V11" s="199"/>
      <c r="W11" s="200"/>
      <c r="X11" s="198">
        <v>10000</v>
      </c>
      <c r="Y11" s="199"/>
      <c r="Z11" s="199"/>
      <c r="AA11" s="200"/>
    </row>
    <row r="12" spans="1:27" ht="12.75" customHeight="1" x14ac:dyDescent="0.2">
      <c r="B12" s="182" t="s">
        <v>73</v>
      </c>
      <c r="C12" s="183" t="s">
        <v>218</v>
      </c>
      <c r="D12" s="198"/>
      <c r="E12" s="199"/>
      <c r="F12" s="199"/>
      <c r="G12" s="200"/>
      <c r="H12" s="198">
        <v>10000</v>
      </c>
      <c r="I12" s="199"/>
      <c r="J12" s="199"/>
      <c r="K12" s="200"/>
      <c r="L12" s="198">
        <v>25000</v>
      </c>
      <c r="M12" s="199"/>
      <c r="N12" s="199"/>
      <c r="O12" s="200"/>
      <c r="P12" s="198">
        <v>25000</v>
      </c>
      <c r="Q12" s="199"/>
      <c r="R12" s="199"/>
      <c r="S12" s="200"/>
      <c r="T12" s="198">
        <v>25000</v>
      </c>
      <c r="U12" s="199"/>
      <c r="V12" s="199"/>
      <c r="W12" s="200"/>
      <c r="X12" s="198">
        <v>5000</v>
      </c>
      <c r="Y12" s="199"/>
      <c r="Z12" s="199"/>
      <c r="AA12" s="200"/>
    </row>
    <row r="13" spans="1:27" ht="12.75" customHeight="1" x14ac:dyDescent="0.2">
      <c r="A13" s="25"/>
      <c r="B13" s="182" t="s">
        <v>78</v>
      </c>
      <c r="C13" s="183" t="s">
        <v>219</v>
      </c>
      <c r="D13" s="198"/>
      <c r="E13" s="199"/>
      <c r="F13" s="199"/>
      <c r="G13" s="200"/>
      <c r="H13" s="198"/>
      <c r="I13" s="199"/>
      <c r="J13" s="199"/>
      <c r="K13" s="200"/>
      <c r="L13" s="198">
        <v>15000</v>
      </c>
      <c r="M13" s="199"/>
      <c r="N13" s="199"/>
      <c r="O13" s="200"/>
      <c r="P13" s="198">
        <v>15000</v>
      </c>
      <c r="Q13" s="199"/>
      <c r="R13" s="199"/>
      <c r="S13" s="200"/>
      <c r="T13" s="198">
        <v>20000</v>
      </c>
      <c r="U13" s="199"/>
      <c r="V13" s="199"/>
      <c r="W13" s="200"/>
      <c r="X13" s="198">
        <v>10000</v>
      </c>
      <c r="Y13" s="199"/>
      <c r="Z13" s="199"/>
      <c r="AA13" s="200"/>
    </row>
    <row r="14" spans="1:27" ht="12.75" customHeight="1" x14ac:dyDescent="0.2">
      <c r="A14" s="9"/>
      <c r="B14" s="180">
        <v>4</v>
      </c>
      <c r="C14" s="181" t="s">
        <v>220</v>
      </c>
      <c r="D14" s="198"/>
      <c r="E14" s="199"/>
      <c r="F14" s="199"/>
      <c r="G14" s="200"/>
      <c r="H14" s="198"/>
      <c r="I14" s="199"/>
      <c r="J14" s="199"/>
      <c r="K14" s="200"/>
      <c r="L14" s="198"/>
      <c r="M14" s="199"/>
      <c r="N14" s="199"/>
      <c r="O14" s="200"/>
      <c r="P14" s="198"/>
      <c r="Q14" s="199"/>
      <c r="R14" s="199"/>
      <c r="S14" s="200"/>
      <c r="T14" s="198"/>
      <c r="U14" s="199"/>
      <c r="V14" s="199"/>
      <c r="W14" s="200"/>
      <c r="X14" s="198">
        <v>7000</v>
      </c>
      <c r="Y14" s="199"/>
      <c r="Z14" s="199"/>
      <c r="AA14" s="200"/>
    </row>
    <row r="15" spans="1:27" ht="12.75" customHeight="1" x14ac:dyDescent="0.2">
      <c r="A15" s="9"/>
      <c r="B15" s="182" t="s">
        <v>116</v>
      </c>
      <c r="C15" s="183" t="s">
        <v>221</v>
      </c>
      <c r="D15" s="198"/>
      <c r="E15" s="199"/>
      <c r="F15" s="199"/>
      <c r="G15" s="200"/>
      <c r="H15" s="198"/>
      <c r="I15" s="199"/>
      <c r="J15" s="199"/>
      <c r="K15" s="200"/>
      <c r="L15" s="198"/>
      <c r="M15" s="199"/>
      <c r="N15" s="199"/>
      <c r="O15" s="200"/>
      <c r="P15" s="198"/>
      <c r="Q15" s="199"/>
      <c r="R15" s="199"/>
      <c r="S15" s="200"/>
      <c r="T15" s="198">
        <v>4000</v>
      </c>
      <c r="U15" s="199"/>
      <c r="V15" s="199"/>
      <c r="W15" s="200"/>
      <c r="X15" s="198">
        <v>4000</v>
      </c>
      <c r="Y15" s="199"/>
      <c r="Z15" s="199"/>
      <c r="AA15" s="200"/>
    </row>
    <row r="16" spans="1:27" ht="12.75" customHeight="1" x14ac:dyDescent="0.2">
      <c r="B16" s="182" t="s">
        <v>121</v>
      </c>
      <c r="C16" s="183" t="s">
        <v>222</v>
      </c>
      <c r="D16" s="198"/>
      <c r="E16" s="199"/>
      <c r="F16" s="199"/>
      <c r="G16" s="200"/>
      <c r="H16" s="198"/>
      <c r="I16" s="199"/>
      <c r="J16" s="199"/>
      <c r="K16" s="200"/>
      <c r="L16" s="198"/>
      <c r="M16" s="199"/>
      <c r="N16" s="199"/>
      <c r="O16" s="200"/>
      <c r="P16" s="198"/>
      <c r="Q16" s="199"/>
      <c r="R16" s="199"/>
      <c r="S16" s="200"/>
      <c r="T16" s="198">
        <v>2500</v>
      </c>
      <c r="U16" s="199"/>
      <c r="V16" s="199"/>
      <c r="W16" s="200"/>
      <c r="X16" s="198">
        <v>2500</v>
      </c>
      <c r="Y16" s="199"/>
      <c r="Z16" s="199"/>
      <c r="AA16" s="200"/>
    </row>
    <row r="17" spans="1:27" ht="12.75" customHeight="1" x14ac:dyDescent="0.2">
      <c r="A17" s="25"/>
      <c r="B17" s="182" t="s">
        <v>128</v>
      </c>
      <c r="C17" s="183" t="s">
        <v>223</v>
      </c>
      <c r="D17" s="198"/>
      <c r="E17" s="199"/>
      <c r="F17" s="199"/>
      <c r="G17" s="200"/>
      <c r="H17" s="198"/>
      <c r="I17" s="199"/>
      <c r="J17" s="199"/>
      <c r="K17" s="200"/>
      <c r="L17" s="198"/>
      <c r="M17" s="199"/>
      <c r="N17" s="199"/>
      <c r="O17" s="200"/>
      <c r="P17" s="198"/>
      <c r="Q17" s="199"/>
      <c r="R17" s="199"/>
      <c r="S17" s="200"/>
      <c r="T17" s="198"/>
      <c r="U17" s="199"/>
      <c r="V17" s="199"/>
      <c r="W17" s="200"/>
      <c r="X17" s="198">
        <v>0</v>
      </c>
      <c r="Y17" s="199"/>
      <c r="Z17" s="199"/>
      <c r="AA17" s="200"/>
    </row>
    <row r="18" spans="1:27" ht="12.75" customHeight="1" x14ac:dyDescent="0.2">
      <c r="A18" s="9"/>
      <c r="B18" s="182" t="s">
        <v>133</v>
      </c>
      <c r="C18" s="183" t="s">
        <v>224</v>
      </c>
      <c r="D18" s="198"/>
      <c r="E18" s="199"/>
      <c r="F18" s="199"/>
      <c r="G18" s="200"/>
      <c r="H18" s="198">
        <f>20000*35%</f>
        <v>7000</v>
      </c>
      <c r="I18" s="199"/>
      <c r="J18" s="199"/>
      <c r="K18" s="200"/>
      <c r="L18" s="198">
        <f>13000/4</f>
        <v>3250</v>
      </c>
      <c r="M18" s="199"/>
      <c r="N18" s="199"/>
      <c r="O18" s="200"/>
      <c r="P18" s="198">
        <f>13000/4</f>
        <v>3250</v>
      </c>
      <c r="Q18" s="199"/>
      <c r="R18" s="199"/>
      <c r="S18" s="200"/>
      <c r="T18" s="198">
        <f>13000/4</f>
        <v>3250</v>
      </c>
      <c r="U18" s="199"/>
      <c r="V18" s="199"/>
      <c r="W18" s="200"/>
      <c r="X18" s="198">
        <f>13000/4</f>
        <v>3250</v>
      </c>
      <c r="Y18" s="199"/>
      <c r="Z18" s="199"/>
      <c r="AA18" s="200"/>
    </row>
    <row r="19" spans="1:27" ht="12.75" customHeight="1" x14ac:dyDescent="0.2">
      <c r="B19" s="13"/>
      <c r="C19" s="69"/>
      <c r="D19" s="13"/>
      <c r="E19" s="13"/>
      <c r="F19" s="13"/>
      <c r="G19" s="13"/>
      <c r="H19" s="13"/>
      <c r="I19" s="13"/>
      <c r="J19" s="13"/>
      <c r="K19" s="13"/>
    </row>
    <row r="20" spans="1:27" ht="12.75" customHeight="1" x14ac:dyDescent="0.2">
      <c r="B20" s="13"/>
      <c r="C20" s="69"/>
      <c r="D20" s="13"/>
      <c r="E20" s="13"/>
      <c r="F20" s="13"/>
      <c r="G20" s="13"/>
      <c r="H20" s="13"/>
      <c r="I20" s="13"/>
      <c r="J20" s="13"/>
      <c r="K20" s="13"/>
    </row>
    <row r="21" spans="1:27" ht="12.75" customHeight="1" x14ac:dyDescent="0.2">
      <c r="B21" s="13"/>
      <c r="C21" s="69"/>
      <c r="D21" s="13"/>
      <c r="E21" s="13"/>
      <c r="F21" s="13"/>
      <c r="G21" s="13"/>
      <c r="H21" s="13"/>
      <c r="I21" s="13"/>
      <c r="J21" s="13"/>
      <c r="K21" s="13"/>
    </row>
    <row r="22" spans="1:27" ht="12.75" customHeight="1" x14ac:dyDescent="0.2">
      <c r="B22" s="13"/>
      <c r="C22" s="69"/>
      <c r="D22" s="13"/>
      <c r="E22" s="13"/>
      <c r="F22" s="13"/>
      <c r="G22" s="13"/>
      <c r="H22" s="13"/>
      <c r="I22" s="13"/>
      <c r="J22" s="13"/>
      <c r="K22" s="13"/>
    </row>
    <row r="23" spans="1:27" ht="12.75" customHeight="1" x14ac:dyDescent="0.2">
      <c r="B23" s="13"/>
      <c r="C23" s="69"/>
      <c r="D23" s="13"/>
      <c r="E23" s="13"/>
      <c r="F23" s="13"/>
      <c r="G23" s="13"/>
      <c r="H23" s="13"/>
      <c r="I23" s="13"/>
      <c r="J23" s="13"/>
      <c r="K23" s="13"/>
    </row>
    <row r="24" spans="1:27" ht="12.75" customHeight="1" x14ac:dyDescent="0.2">
      <c r="B24" s="13"/>
      <c r="C24" s="69"/>
      <c r="D24" s="13"/>
      <c r="E24" s="13"/>
      <c r="F24" s="13"/>
      <c r="G24" s="13"/>
      <c r="H24" s="13"/>
      <c r="I24" s="13"/>
      <c r="J24" s="13"/>
      <c r="K24" s="13"/>
    </row>
    <row r="25" spans="1:27" ht="12.75" customHeight="1" x14ac:dyDescent="0.2">
      <c r="B25" s="13"/>
      <c r="C25" s="69"/>
      <c r="D25" s="13"/>
      <c r="E25" s="13"/>
      <c r="F25" s="13"/>
      <c r="G25" s="13"/>
      <c r="H25" s="13"/>
      <c r="I25" s="13"/>
      <c r="J25" s="13"/>
      <c r="K25" s="13"/>
    </row>
    <row r="26" spans="1:27" ht="12.75" customHeight="1" x14ac:dyDescent="0.2">
      <c r="B26" s="13"/>
      <c r="C26" s="69"/>
      <c r="D26" s="13"/>
      <c r="E26" s="13"/>
      <c r="F26" s="13"/>
      <c r="G26" s="13"/>
      <c r="H26" s="13"/>
      <c r="I26" s="13"/>
      <c r="J26" s="13"/>
      <c r="K26" s="13"/>
    </row>
    <row r="27" spans="1:27" ht="12.75" customHeight="1" x14ac:dyDescent="0.2">
      <c r="B27" s="13"/>
      <c r="C27" s="69"/>
      <c r="D27" s="13"/>
      <c r="E27" s="13"/>
      <c r="F27" s="13"/>
      <c r="G27" s="13"/>
      <c r="H27" s="13"/>
      <c r="I27" s="13"/>
      <c r="J27" s="13"/>
      <c r="K27" s="13"/>
    </row>
    <row r="28" spans="1:27" ht="12.75" customHeight="1" x14ac:dyDescent="0.2">
      <c r="B28" s="13"/>
      <c r="C28" s="69"/>
      <c r="D28" s="13"/>
      <c r="E28" s="13"/>
      <c r="F28" s="13"/>
      <c r="G28" s="13"/>
      <c r="H28" s="13"/>
      <c r="I28" s="13"/>
      <c r="J28" s="13"/>
      <c r="K28" s="13"/>
    </row>
    <row r="29" spans="1:27" ht="12.75" customHeight="1" x14ac:dyDescent="0.2">
      <c r="B29" s="13"/>
      <c r="C29" s="69"/>
      <c r="D29" s="13"/>
      <c r="E29" s="13"/>
      <c r="F29" s="13"/>
      <c r="G29" s="13"/>
      <c r="H29" s="13"/>
      <c r="I29" s="13"/>
      <c r="J29" s="13"/>
      <c r="K29" s="13"/>
    </row>
    <row r="30" spans="1:27" ht="12.75" customHeight="1" x14ac:dyDescent="0.2">
      <c r="B30" s="13"/>
      <c r="C30" s="69"/>
      <c r="D30" s="13"/>
      <c r="E30" s="13"/>
      <c r="F30" s="13"/>
      <c r="G30" s="13"/>
      <c r="H30" s="13"/>
      <c r="I30" s="13"/>
      <c r="J30" s="13"/>
      <c r="K30" s="13"/>
    </row>
    <row r="31" spans="1:27" ht="12.75" customHeight="1" x14ac:dyDescent="0.2">
      <c r="B31" s="13"/>
      <c r="C31" s="69"/>
      <c r="D31" s="13"/>
      <c r="E31" s="13"/>
      <c r="F31" s="13"/>
      <c r="G31" s="13"/>
      <c r="H31" s="13"/>
      <c r="I31" s="13"/>
      <c r="J31" s="13"/>
      <c r="K31" s="13"/>
    </row>
    <row r="32" spans="1:27" ht="12.75" customHeight="1" x14ac:dyDescent="0.2">
      <c r="B32" s="13"/>
      <c r="C32" s="69"/>
      <c r="D32" s="13"/>
      <c r="E32" s="13"/>
      <c r="F32" s="13"/>
      <c r="G32" s="13"/>
      <c r="H32" s="13"/>
      <c r="I32" s="13"/>
      <c r="J32" s="13"/>
      <c r="K32" s="13"/>
    </row>
    <row r="33" spans="2:11" ht="12.75" customHeight="1" x14ac:dyDescent="0.2">
      <c r="B33" s="13"/>
      <c r="C33" s="69"/>
      <c r="D33" s="13"/>
      <c r="E33" s="13"/>
      <c r="F33" s="13"/>
      <c r="G33" s="13"/>
      <c r="H33" s="13"/>
      <c r="I33" s="13"/>
      <c r="J33" s="13"/>
      <c r="K33" s="13"/>
    </row>
    <row r="34" spans="2:11" ht="12.75" customHeight="1" x14ac:dyDescent="0.2">
      <c r="B34" s="13"/>
      <c r="C34" s="69"/>
      <c r="D34" s="13"/>
      <c r="E34" s="13"/>
      <c r="F34" s="13"/>
      <c r="G34" s="13"/>
      <c r="H34" s="13"/>
      <c r="I34" s="13"/>
      <c r="J34" s="13"/>
      <c r="K34" s="13"/>
    </row>
    <row r="35" spans="2:11" ht="12.75" customHeight="1" x14ac:dyDescent="0.2">
      <c r="B35" s="13"/>
      <c r="C35" s="69"/>
      <c r="D35" s="13"/>
      <c r="E35" s="13"/>
      <c r="F35" s="13"/>
      <c r="G35" s="13"/>
      <c r="H35" s="13"/>
      <c r="I35" s="13"/>
      <c r="J35" s="13"/>
      <c r="K35" s="13"/>
    </row>
    <row r="36" spans="2:11" ht="12.75" customHeight="1" x14ac:dyDescent="0.2">
      <c r="B36" s="13"/>
      <c r="C36" s="69"/>
      <c r="D36" s="13"/>
      <c r="E36" s="13"/>
      <c r="F36" s="13"/>
      <c r="G36" s="13"/>
      <c r="H36" s="13"/>
      <c r="I36" s="13"/>
      <c r="J36" s="13"/>
      <c r="K36" s="13"/>
    </row>
    <row r="37" spans="2:11" ht="12.75" customHeight="1" x14ac:dyDescent="0.2">
      <c r="B37" s="13"/>
      <c r="C37" s="69"/>
      <c r="D37" s="13"/>
      <c r="E37" s="13"/>
      <c r="F37" s="13"/>
      <c r="G37" s="13"/>
      <c r="H37" s="13"/>
      <c r="I37" s="13"/>
      <c r="J37" s="13"/>
      <c r="K37" s="13"/>
    </row>
    <row r="38" spans="2:11" ht="12.75" customHeight="1" x14ac:dyDescent="0.2">
      <c r="B38" s="13"/>
      <c r="C38" s="69"/>
      <c r="D38" s="13"/>
      <c r="E38" s="13"/>
      <c r="F38" s="13"/>
      <c r="G38" s="13"/>
      <c r="H38" s="13"/>
      <c r="I38" s="13"/>
      <c r="J38" s="13"/>
      <c r="K38" s="13"/>
    </row>
    <row r="39" spans="2:11" ht="12.75" customHeight="1" x14ac:dyDescent="0.2">
      <c r="B39" s="13"/>
      <c r="C39" s="69"/>
      <c r="D39" s="13"/>
      <c r="E39" s="13"/>
      <c r="F39" s="13"/>
      <c r="G39" s="13"/>
      <c r="H39" s="13"/>
      <c r="I39" s="13"/>
      <c r="J39" s="13"/>
      <c r="K39" s="13"/>
    </row>
    <row r="40" spans="2:11" ht="12.75" customHeight="1" x14ac:dyDescent="0.2">
      <c r="B40" s="13"/>
      <c r="C40" s="69"/>
      <c r="D40" s="13"/>
      <c r="E40" s="13"/>
      <c r="F40" s="13"/>
      <c r="G40" s="13"/>
      <c r="H40" s="13"/>
      <c r="I40" s="13"/>
      <c r="J40" s="13"/>
      <c r="K40" s="13"/>
    </row>
    <row r="41" spans="2:11" ht="12.75" customHeight="1" x14ac:dyDescent="0.2">
      <c r="B41" s="13"/>
      <c r="C41" s="69"/>
      <c r="D41" s="13"/>
      <c r="E41" s="13"/>
      <c r="F41" s="13"/>
      <c r="G41" s="13"/>
      <c r="H41" s="13"/>
      <c r="I41" s="13"/>
      <c r="J41" s="13"/>
      <c r="K41" s="13"/>
    </row>
    <row r="42" spans="2:11" ht="12.75" customHeight="1" x14ac:dyDescent="0.2">
      <c r="B42" s="13"/>
      <c r="C42" s="69"/>
      <c r="D42" s="13"/>
      <c r="E42" s="13"/>
      <c r="F42" s="13"/>
      <c r="G42" s="13"/>
      <c r="H42" s="13"/>
      <c r="I42" s="13"/>
      <c r="J42" s="13"/>
      <c r="K42" s="13"/>
    </row>
    <row r="43" spans="2:11" ht="12.75" customHeight="1" x14ac:dyDescent="0.2">
      <c r="B43" s="13"/>
      <c r="C43" s="69"/>
      <c r="D43" s="13"/>
      <c r="E43" s="13"/>
      <c r="F43" s="13"/>
      <c r="G43" s="13"/>
      <c r="H43" s="13"/>
      <c r="I43" s="13"/>
      <c r="J43" s="13"/>
      <c r="K43" s="13"/>
    </row>
    <row r="44" spans="2:11" ht="12.75" customHeight="1" x14ac:dyDescent="0.2">
      <c r="B44" s="13"/>
      <c r="C44" s="69"/>
      <c r="D44" s="13"/>
      <c r="E44" s="13"/>
      <c r="F44" s="13"/>
      <c r="G44" s="13"/>
      <c r="H44" s="13"/>
      <c r="I44" s="13"/>
      <c r="J44" s="13"/>
      <c r="K44" s="13"/>
    </row>
    <row r="45" spans="2:11" ht="12.75" customHeight="1" x14ac:dyDescent="0.2">
      <c r="B45" s="13"/>
      <c r="C45" s="69"/>
      <c r="D45" s="13"/>
      <c r="E45" s="13"/>
      <c r="F45" s="13"/>
      <c r="G45" s="13"/>
      <c r="H45" s="13"/>
      <c r="I45" s="13"/>
      <c r="J45" s="13"/>
      <c r="K45" s="13"/>
    </row>
    <row r="46" spans="2:11" ht="12.75" customHeight="1" x14ac:dyDescent="0.2">
      <c r="B46" s="13"/>
      <c r="C46" s="69"/>
      <c r="D46" s="13"/>
      <c r="E46" s="13"/>
      <c r="F46" s="13"/>
      <c r="G46" s="13"/>
      <c r="H46" s="13"/>
      <c r="I46" s="13"/>
      <c r="J46" s="13"/>
      <c r="K46" s="13"/>
    </row>
    <row r="47" spans="2:11" ht="12.75" customHeight="1" x14ac:dyDescent="0.2">
      <c r="B47" s="13"/>
      <c r="C47" s="69"/>
      <c r="D47" s="13"/>
      <c r="E47" s="13"/>
      <c r="F47" s="13"/>
      <c r="G47" s="13"/>
      <c r="H47" s="13"/>
      <c r="I47" s="13"/>
      <c r="J47" s="13"/>
      <c r="K47" s="13"/>
    </row>
    <row r="48" spans="2:11" ht="12.75" customHeight="1" x14ac:dyDescent="0.2">
      <c r="B48" s="13"/>
      <c r="C48" s="69"/>
      <c r="D48" s="13"/>
      <c r="E48" s="13"/>
      <c r="F48" s="13"/>
      <c r="G48" s="13"/>
      <c r="H48" s="13"/>
      <c r="I48" s="13"/>
      <c r="J48" s="13"/>
      <c r="K48" s="13"/>
    </row>
    <row r="49" spans="2:11" ht="12.75" customHeight="1" x14ac:dyDescent="0.2">
      <c r="B49" s="13"/>
      <c r="C49" s="69"/>
      <c r="D49" s="13"/>
      <c r="E49" s="13"/>
      <c r="F49" s="13"/>
      <c r="G49" s="13"/>
      <c r="H49" s="13"/>
      <c r="I49" s="13"/>
      <c r="J49" s="13"/>
      <c r="K49" s="13"/>
    </row>
    <row r="50" spans="2:11" ht="12.75" customHeight="1" x14ac:dyDescent="0.2">
      <c r="B50" s="13"/>
      <c r="C50" s="69"/>
      <c r="D50" s="13"/>
      <c r="E50" s="13"/>
      <c r="F50" s="13"/>
      <c r="G50" s="13"/>
      <c r="H50" s="13"/>
      <c r="I50" s="13"/>
      <c r="J50" s="13"/>
      <c r="K50" s="13"/>
    </row>
    <row r="51" spans="2:11" ht="12.75" customHeight="1" x14ac:dyDescent="0.2">
      <c r="B51" s="13"/>
      <c r="C51" s="69"/>
      <c r="D51" s="13"/>
      <c r="E51" s="13"/>
      <c r="F51" s="13"/>
      <c r="G51" s="13"/>
      <c r="H51" s="13"/>
      <c r="I51" s="13"/>
      <c r="J51" s="13"/>
      <c r="K51" s="13"/>
    </row>
    <row r="52" spans="2:11" ht="12.75" customHeight="1" x14ac:dyDescent="0.2">
      <c r="B52" s="13"/>
      <c r="C52" s="69"/>
      <c r="D52" s="13"/>
      <c r="E52" s="13"/>
      <c r="F52" s="13"/>
      <c r="G52" s="13"/>
      <c r="H52" s="13"/>
      <c r="I52" s="13"/>
      <c r="J52" s="13"/>
      <c r="K52" s="13"/>
    </row>
    <row r="53" spans="2:11" ht="12.75" customHeight="1" x14ac:dyDescent="0.2">
      <c r="B53" s="13"/>
      <c r="C53" s="69"/>
      <c r="D53" s="13"/>
      <c r="E53" s="13"/>
      <c r="F53" s="13"/>
      <c r="G53" s="13"/>
      <c r="H53" s="13"/>
      <c r="I53" s="13"/>
      <c r="J53" s="13"/>
      <c r="K53" s="13"/>
    </row>
    <row r="54" spans="2:11" ht="12.75" customHeight="1" x14ac:dyDescent="0.2">
      <c r="B54" s="13"/>
      <c r="C54" s="69"/>
      <c r="D54" s="13"/>
      <c r="E54" s="13"/>
      <c r="F54" s="13"/>
      <c r="G54" s="13"/>
      <c r="H54" s="13"/>
      <c r="I54" s="13"/>
      <c r="J54" s="13"/>
      <c r="K54" s="13"/>
    </row>
    <row r="55" spans="2:11" ht="12.75" customHeight="1" x14ac:dyDescent="0.2">
      <c r="B55" s="13"/>
      <c r="C55" s="69"/>
      <c r="D55" s="13"/>
      <c r="E55" s="13"/>
      <c r="F55" s="13"/>
      <c r="G55" s="13"/>
      <c r="H55" s="13"/>
      <c r="I55" s="13"/>
      <c r="J55" s="13"/>
      <c r="K55" s="13"/>
    </row>
    <row r="56" spans="2:11" ht="12.75" customHeight="1" x14ac:dyDescent="0.2">
      <c r="B56" s="13"/>
      <c r="C56" s="69"/>
      <c r="D56" s="13"/>
      <c r="E56" s="13"/>
      <c r="F56" s="13"/>
      <c r="G56" s="13"/>
      <c r="H56" s="13"/>
      <c r="I56" s="13"/>
      <c r="J56" s="13"/>
      <c r="K56" s="13"/>
    </row>
    <row r="57" spans="2:11" ht="12.75" customHeight="1" x14ac:dyDescent="0.2">
      <c r="B57" s="13"/>
      <c r="C57" s="69"/>
      <c r="D57" s="13"/>
      <c r="E57" s="13"/>
      <c r="F57" s="13"/>
      <c r="G57" s="13"/>
      <c r="H57" s="13"/>
      <c r="I57" s="13"/>
      <c r="J57" s="13"/>
      <c r="K57" s="13"/>
    </row>
    <row r="58" spans="2:11" ht="12.75" customHeight="1" x14ac:dyDescent="0.2">
      <c r="B58" s="13"/>
      <c r="C58" s="69"/>
      <c r="D58" s="13"/>
      <c r="E58" s="13"/>
      <c r="F58" s="13"/>
      <c r="G58" s="13"/>
      <c r="H58" s="13"/>
      <c r="I58" s="13"/>
      <c r="J58" s="13"/>
      <c r="K58" s="13"/>
    </row>
    <row r="59" spans="2:11" ht="12.75" customHeight="1" x14ac:dyDescent="0.2">
      <c r="B59" s="13"/>
      <c r="C59" s="69"/>
      <c r="D59" s="13"/>
      <c r="E59" s="13"/>
      <c r="F59" s="13"/>
      <c r="G59" s="13"/>
      <c r="H59" s="13"/>
      <c r="I59" s="13"/>
      <c r="J59" s="13"/>
      <c r="K59" s="13"/>
    </row>
    <row r="60" spans="2:11" ht="12.75" customHeight="1" x14ac:dyDescent="0.2">
      <c r="B60" s="13"/>
      <c r="C60" s="69"/>
      <c r="D60" s="13"/>
      <c r="E60" s="13"/>
      <c r="F60" s="13"/>
      <c r="G60" s="13"/>
      <c r="H60" s="13"/>
      <c r="I60" s="13"/>
      <c r="J60" s="13"/>
      <c r="K60" s="13"/>
    </row>
    <row r="61" spans="2:11" ht="12.75" customHeight="1" x14ac:dyDescent="0.2">
      <c r="B61" s="13"/>
      <c r="C61" s="69"/>
      <c r="D61" s="13"/>
      <c r="E61" s="13"/>
      <c r="F61" s="13"/>
      <c r="G61" s="13"/>
      <c r="H61" s="13"/>
      <c r="I61" s="13"/>
      <c r="J61" s="13"/>
      <c r="K61" s="13"/>
    </row>
    <row r="62" spans="2:11" ht="12.75" customHeight="1" x14ac:dyDescent="0.2">
      <c r="B62" s="13"/>
      <c r="C62" s="69"/>
      <c r="D62" s="13"/>
      <c r="E62" s="13"/>
      <c r="F62" s="13"/>
      <c r="G62" s="13"/>
      <c r="H62" s="13"/>
      <c r="I62" s="13"/>
      <c r="J62" s="13"/>
      <c r="K62" s="13"/>
    </row>
    <row r="63" spans="2:11" ht="12.75" customHeight="1" x14ac:dyDescent="0.2">
      <c r="B63" s="13"/>
      <c r="C63" s="69"/>
      <c r="D63" s="13"/>
      <c r="E63" s="13"/>
      <c r="F63" s="13"/>
      <c r="G63" s="13"/>
      <c r="H63" s="13"/>
      <c r="I63" s="13"/>
      <c r="J63" s="13"/>
      <c r="K63" s="13"/>
    </row>
    <row r="64" spans="2:11" ht="12.75" customHeight="1" x14ac:dyDescent="0.2">
      <c r="B64" s="13"/>
      <c r="C64" s="69"/>
      <c r="D64" s="13"/>
      <c r="E64" s="13"/>
      <c r="F64" s="13"/>
      <c r="G64" s="13"/>
      <c r="H64" s="13"/>
      <c r="I64" s="13"/>
      <c r="J64" s="13"/>
      <c r="K64" s="13"/>
    </row>
    <row r="65" spans="2:11" ht="12.75" customHeight="1" x14ac:dyDescent="0.2">
      <c r="B65" s="13"/>
      <c r="C65" s="69"/>
      <c r="D65" s="13"/>
      <c r="E65" s="13"/>
      <c r="F65" s="13"/>
      <c r="G65" s="13"/>
      <c r="H65" s="13"/>
      <c r="I65" s="13"/>
      <c r="J65" s="13"/>
      <c r="K65" s="13"/>
    </row>
    <row r="66" spans="2:11" ht="12.75" customHeight="1" x14ac:dyDescent="0.2">
      <c r="B66" s="13"/>
      <c r="C66" s="69"/>
      <c r="D66" s="13"/>
      <c r="E66" s="13"/>
      <c r="F66" s="13"/>
      <c r="G66" s="13"/>
      <c r="H66" s="13"/>
      <c r="I66" s="13"/>
      <c r="J66" s="13"/>
      <c r="K66" s="13"/>
    </row>
    <row r="67" spans="2:11" ht="12.75" customHeight="1" x14ac:dyDescent="0.2">
      <c r="B67" s="13"/>
      <c r="C67" s="69"/>
      <c r="D67" s="13"/>
      <c r="E67" s="13"/>
      <c r="F67" s="13"/>
      <c r="G67" s="13"/>
      <c r="H67" s="13"/>
      <c r="I67" s="13"/>
      <c r="J67" s="13"/>
      <c r="K67" s="13"/>
    </row>
    <row r="68" spans="2:11" ht="12.75" customHeight="1" x14ac:dyDescent="0.2">
      <c r="B68" s="13"/>
      <c r="C68" s="69"/>
      <c r="D68" s="13"/>
      <c r="E68" s="13"/>
      <c r="F68" s="13"/>
      <c r="G68" s="13"/>
      <c r="H68" s="13"/>
      <c r="I68" s="13"/>
      <c r="J68" s="13"/>
      <c r="K68" s="13"/>
    </row>
    <row r="69" spans="2:11" ht="12.75" customHeight="1" x14ac:dyDescent="0.2">
      <c r="B69" s="13"/>
      <c r="C69" s="69"/>
      <c r="D69" s="13"/>
      <c r="E69" s="13"/>
      <c r="F69" s="13"/>
      <c r="G69" s="13"/>
      <c r="H69" s="13"/>
      <c r="I69" s="13"/>
      <c r="J69" s="13"/>
      <c r="K69" s="13"/>
    </row>
    <row r="70" spans="2:11" ht="12.75" customHeight="1" x14ac:dyDescent="0.2">
      <c r="B70" s="13"/>
      <c r="C70" s="69"/>
      <c r="D70" s="13"/>
      <c r="E70" s="13"/>
      <c r="F70" s="13"/>
      <c r="G70" s="13"/>
      <c r="H70" s="13"/>
      <c r="I70" s="13"/>
      <c r="J70" s="13"/>
      <c r="K70" s="13"/>
    </row>
    <row r="71" spans="2:11" ht="12.75" customHeight="1" x14ac:dyDescent="0.2">
      <c r="B71" s="13"/>
      <c r="C71" s="69"/>
      <c r="D71" s="13"/>
      <c r="E71" s="13"/>
      <c r="F71" s="13"/>
      <c r="G71" s="13"/>
      <c r="H71" s="13"/>
      <c r="I71" s="13"/>
      <c r="J71" s="13"/>
      <c r="K71" s="13"/>
    </row>
    <row r="72" spans="2:11" ht="12.75" customHeight="1" x14ac:dyDescent="0.2">
      <c r="B72" s="13"/>
      <c r="C72" s="69"/>
      <c r="D72" s="13"/>
      <c r="E72" s="13"/>
      <c r="F72" s="13"/>
      <c r="G72" s="13"/>
      <c r="H72" s="13"/>
      <c r="I72" s="13"/>
      <c r="J72" s="13"/>
      <c r="K72" s="13"/>
    </row>
    <row r="73" spans="2:11" ht="12.75" customHeight="1" x14ac:dyDescent="0.2">
      <c r="B73" s="13"/>
      <c r="C73" s="69"/>
      <c r="D73" s="13"/>
      <c r="E73" s="13"/>
      <c r="F73" s="13"/>
      <c r="G73" s="13"/>
      <c r="H73" s="13"/>
      <c r="I73" s="13"/>
      <c r="J73" s="13"/>
      <c r="K73" s="13"/>
    </row>
    <row r="74" spans="2:11" ht="12.75" customHeight="1" x14ac:dyDescent="0.2">
      <c r="B74" s="13"/>
      <c r="C74" s="69"/>
      <c r="D74" s="13"/>
      <c r="E74" s="13"/>
      <c r="F74" s="13"/>
      <c r="G74" s="13"/>
      <c r="H74" s="13"/>
      <c r="I74" s="13"/>
      <c r="J74" s="13"/>
      <c r="K74" s="13"/>
    </row>
    <row r="75" spans="2:11" ht="12.75" customHeight="1" x14ac:dyDescent="0.2">
      <c r="B75" s="13"/>
      <c r="C75" s="69"/>
      <c r="D75" s="13"/>
      <c r="E75" s="13"/>
      <c r="F75" s="13"/>
      <c r="G75" s="13"/>
      <c r="H75" s="13"/>
      <c r="I75" s="13"/>
      <c r="J75" s="13"/>
      <c r="K75" s="13"/>
    </row>
    <row r="76" spans="2:11" ht="12.75" customHeight="1" x14ac:dyDescent="0.2">
      <c r="B76" s="13"/>
      <c r="C76" s="69"/>
      <c r="D76" s="13"/>
      <c r="E76" s="13"/>
      <c r="F76" s="13"/>
      <c r="G76" s="13"/>
      <c r="H76" s="13"/>
      <c r="I76" s="13"/>
      <c r="J76" s="13"/>
      <c r="K76" s="13"/>
    </row>
    <row r="77" spans="2:11" ht="12.75" customHeight="1" x14ac:dyDescent="0.2">
      <c r="B77" s="13"/>
      <c r="C77" s="69"/>
      <c r="D77" s="13"/>
      <c r="E77" s="13"/>
      <c r="F77" s="13"/>
      <c r="G77" s="13"/>
      <c r="H77" s="13"/>
      <c r="I77" s="13"/>
      <c r="J77" s="13"/>
      <c r="K77" s="13"/>
    </row>
    <row r="78" spans="2:11" ht="12.75" customHeight="1" x14ac:dyDescent="0.2">
      <c r="B78" s="13"/>
      <c r="C78" s="69"/>
      <c r="D78" s="13"/>
      <c r="E78" s="13"/>
      <c r="F78" s="13"/>
      <c r="G78" s="13"/>
      <c r="H78" s="13"/>
      <c r="I78" s="13"/>
      <c r="J78" s="13"/>
      <c r="K78" s="13"/>
    </row>
    <row r="79" spans="2:11" ht="12.75" customHeight="1" x14ac:dyDescent="0.2">
      <c r="B79" s="13"/>
      <c r="C79" s="69"/>
      <c r="D79" s="13"/>
      <c r="E79" s="13"/>
      <c r="F79" s="13"/>
      <c r="G79" s="13"/>
      <c r="H79" s="13"/>
      <c r="I79" s="13"/>
      <c r="J79" s="13"/>
      <c r="K79" s="13"/>
    </row>
    <row r="80" spans="2:11" ht="12.75" customHeight="1" x14ac:dyDescent="0.2">
      <c r="B80" s="13"/>
      <c r="C80" s="69"/>
      <c r="D80" s="13"/>
      <c r="E80" s="13"/>
      <c r="F80" s="13"/>
      <c r="G80" s="13"/>
      <c r="H80" s="13"/>
      <c r="I80" s="13"/>
      <c r="J80" s="13"/>
      <c r="K80" s="13"/>
    </row>
    <row r="81" spans="2:11" ht="12.75" customHeight="1" x14ac:dyDescent="0.2">
      <c r="B81" s="13"/>
      <c r="C81" s="69"/>
      <c r="D81" s="13"/>
      <c r="E81" s="13"/>
      <c r="F81" s="13"/>
      <c r="G81" s="13"/>
      <c r="H81" s="13"/>
      <c r="I81" s="13"/>
      <c r="J81" s="13"/>
      <c r="K81" s="13"/>
    </row>
    <row r="82" spans="2:11" ht="12.75" customHeight="1" x14ac:dyDescent="0.2">
      <c r="B82" s="13"/>
      <c r="C82" s="69"/>
      <c r="D82" s="13"/>
      <c r="E82" s="13"/>
      <c r="F82" s="13"/>
      <c r="G82" s="13"/>
      <c r="H82" s="13"/>
      <c r="I82" s="13"/>
      <c r="J82" s="13"/>
      <c r="K82" s="13"/>
    </row>
    <row r="83" spans="2:11" ht="12.75" customHeight="1" x14ac:dyDescent="0.2">
      <c r="B83" s="13"/>
      <c r="C83" s="69"/>
      <c r="D83" s="13"/>
      <c r="E83" s="13"/>
      <c r="F83" s="13"/>
      <c r="G83" s="13"/>
      <c r="H83" s="13"/>
      <c r="I83" s="13"/>
      <c r="J83" s="13"/>
      <c r="K83" s="13"/>
    </row>
    <row r="84" spans="2:11" ht="12.75" customHeight="1" x14ac:dyDescent="0.2">
      <c r="B84" s="13"/>
      <c r="C84" s="69"/>
      <c r="D84" s="13"/>
      <c r="E84" s="13"/>
      <c r="F84" s="13"/>
      <c r="G84" s="13"/>
      <c r="H84" s="13"/>
      <c r="I84" s="13"/>
      <c r="J84" s="13"/>
      <c r="K84" s="13"/>
    </row>
    <row r="85" spans="2:11" ht="12.75" customHeight="1" x14ac:dyDescent="0.2">
      <c r="B85" s="13"/>
      <c r="C85" s="69"/>
      <c r="D85" s="13"/>
      <c r="E85" s="13"/>
      <c r="F85" s="13"/>
      <c r="G85" s="13"/>
      <c r="H85" s="13"/>
      <c r="I85" s="13"/>
      <c r="J85" s="13"/>
      <c r="K85" s="13"/>
    </row>
    <row r="86" spans="2:11" ht="12.75" customHeight="1" x14ac:dyDescent="0.2">
      <c r="B86" s="13"/>
      <c r="C86" s="69"/>
      <c r="D86" s="13"/>
      <c r="E86" s="13"/>
      <c r="F86" s="13"/>
      <c r="G86" s="13"/>
      <c r="H86" s="13"/>
      <c r="I86" s="13"/>
      <c r="J86" s="13"/>
      <c r="K86" s="13"/>
    </row>
    <row r="87" spans="2:11" ht="12.75" customHeight="1" x14ac:dyDescent="0.2">
      <c r="B87" s="13"/>
      <c r="C87" s="69"/>
      <c r="D87" s="13"/>
      <c r="E87" s="13"/>
      <c r="F87" s="13"/>
      <c r="G87" s="13"/>
      <c r="H87" s="13"/>
      <c r="I87" s="13"/>
      <c r="J87" s="13"/>
      <c r="K87" s="13"/>
    </row>
    <row r="88" spans="2:11" ht="12.75" customHeight="1" x14ac:dyDescent="0.2">
      <c r="B88" s="13"/>
      <c r="C88" s="69"/>
      <c r="D88" s="13"/>
      <c r="E88" s="13"/>
      <c r="F88" s="13"/>
      <c r="G88" s="13"/>
      <c r="H88" s="13"/>
      <c r="I88" s="13"/>
      <c r="J88" s="13"/>
      <c r="K88" s="13"/>
    </row>
    <row r="89" spans="2:11" ht="12.75" customHeight="1" x14ac:dyDescent="0.2">
      <c r="B89" s="13"/>
      <c r="C89" s="69"/>
      <c r="D89" s="13"/>
      <c r="E89" s="13"/>
      <c r="F89" s="13"/>
      <c r="G89" s="13"/>
      <c r="H89" s="13"/>
      <c r="I89" s="13"/>
      <c r="J89" s="13"/>
      <c r="K89" s="13"/>
    </row>
    <row r="90" spans="2:11" ht="12.75" customHeight="1" x14ac:dyDescent="0.2">
      <c r="B90" s="13"/>
      <c r="C90" s="69"/>
      <c r="D90" s="13"/>
      <c r="E90" s="13"/>
      <c r="F90" s="13"/>
      <c r="G90" s="13"/>
      <c r="H90" s="13"/>
      <c r="I90" s="13"/>
      <c r="J90" s="13"/>
      <c r="K90" s="13"/>
    </row>
    <row r="91" spans="2:11" ht="12.75" customHeight="1" x14ac:dyDescent="0.2">
      <c r="B91" s="13"/>
      <c r="C91" s="69"/>
      <c r="D91" s="13"/>
      <c r="E91" s="13"/>
      <c r="F91" s="13"/>
      <c r="G91" s="13"/>
      <c r="H91" s="13"/>
      <c r="I91" s="13"/>
      <c r="J91" s="13"/>
      <c r="K91" s="13"/>
    </row>
    <row r="92" spans="2:11" ht="12.75" customHeight="1" x14ac:dyDescent="0.2">
      <c r="B92" s="13"/>
      <c r="C92" s="69"/>
      <c r="D92" s="13"/>
      <c r="E92" s="13"/>
      <c r="F92" s="13"/>
      <c r="G92" s="13"/>
      <c r="H92" s="13"/>
      <c r="I92" s="13"/>
      <c r="J92" s="13"/>
      <c r="K92" s="13"/>
    </row>
    <row r="93" spans="2:11" ht="12.75" customHeight="1" x14ac:dyDescent="0.2">
      <c r="B93" s="13"/>
      <c r="C93" s="69"/>
      <c r="D93" s="13"/>
      <c r="E93" s="13"/>
      <c r="F93" s="13"/>
      <c r="G93" s="13"/>
      <c r="H93" s="13"/>
      <c r="I93" s="13"/>
      <c r="J93" s="13"/>
      <c r="K93" s="13"/>
    </row>
    <row r="94" spans="2:11" ht="12.75" customHeight="1" x14ac:dyDescent="0.2">
      <c r="B94" s="13"/>
      <c r="C94" s="69"/>
      <c r="D94" s="13"/>
      <c r="E94" s="13"/>
      <c r="F94" s="13"/>
      <c r="G94" s="13"/>
      <c r="H94" s="13"/>
      <c r="I94" s="13"/>
      <c r="J94" s="13"/>
      <c r="K94" s="13"/>
    </row>
    <row r="95" spans="2:11" ht="12.75" customHeight="1" x14ac:dyDescent="0.2">
      <c r="B95" s="13"/>
      <c r="C95" s="69"/>
      <c r="D95" s="13"/>
      <c r="E95" s="13"/>
      <c r="F95" s="13"/>
      <c r="G95" s="13"/>
      <c r="H95" s="13"/>
      <c r="I95" s="13"/>
      <c r="J95" s="13"/>
      <c r="K95" s="13"/>
    </row>
    <row r="96" spans="2:11" ht="12.75" customHeight="1" x14ac:dyDescent="0.2">
      <c r="B96" s="13"/>
      <c r="C96" s="69"/>
      <c r="D96" s="13"/>
      <c r="E96" s="13"/>
      <c r="F96" s="13"/>
      <c r="G96" s="13"/>
      <c r="H96" s="13"/>
      <c r="I96" s="13"/>
      <c r="J96" s="13"/>
      <c r="K96" s="13"/>
    </row>
    <row r="97" spans="2:11" ht="12.75" customHeight="1" x14ac:dyDescent="0.2">
      <c r="B97" s="13"/>
      <c r="C97" s="69"/>
      <c r="D97" s="13"/>
      <c r="E97" s="13"/>
      <c r="F97" s="13"/>
      <c r="G97" s="13"/>
      <c r="H97" s="13"/>
      <c r="I97" s="13"/>
      <c r="J97" s="13"/>
      <c r="K97" s="13"/>
    </row>
    <row r="98" spans="2:11" ht="12.75" customHeight="1" x14ac:dyDescent="0.2">
      <c r="B98" s="13"/>
      <c r="C98" s="69"/>
      <c r="D98" s="13"/>
      <c r="E98" s="13"/>
      <c r="F98" s="13"/>
      <c r="G98" s="13"/>
      <c r="H98" s="13"/>
      <c r="I98" s="13"/>
      <c r="J98" s="13"/>
      <c r="K98" s="13"/>
    </row>
    <row r="99" spans="2:11" ht="12.75" customHeight="1" x14ac:dyDescent="0.2">
      <c r="B99" s="13"/>
      <c r="C99" s="69"/>
      <c r="D99" s="13"/>
      <c r="E99" s="13"/>
      <c r="F99" s="13"/>
      <c r="G99" s="13"/>
      <c r="H99" s="13"/>
      <c r="I99" s="13"/>
      <c r="J99" s="13"/>
      <c r="K99" s="13"/>
    </row>
    <row r="100" spans="2:11" ht="12.75" customHeight="1" x14ac:dyDescent="0.2">
      <c r="B100" s="13"/>
      <c r="C100" s="69"/>
      <c r="D100" s="13"/>
      <c r="E100" s="13"/>
      <c r="F100" s="13"/>
      <c r="G100" s="13"/>
      <c r="H100" s="13"/>
      <c r="I100" s="13"/>
      <c r="J100" s="13"/>
      <c r="K100" s="13"/>
    </row>
    <row r="101" spans="2:11" ht="12.75" customHeight="1" x14ac:dyDescent="0.2">
      <c r="B101" s="13"/>
      <c r="C101" s="69"/>
      <c r="D101" s="13"/>
      <c r="E101" s="13"/>
      <c r="F101" s="13"/>
      <c r="G101" s="13"/>
      <c r="H101" s="13"/>
      <c r="I101" s="13"/>
      <c r="J101" s="13"/>
      <c r="K101" s="13"/>
    </row>
    <row r="102" spans="2:11" ht="12.75" customHeight="1" x14ac:dyDescent="0.2">
      <c r="B102" s="13"/>
      <c r="C102" s="69"/>
      <c r="D102" s="13"/>
      <c r="E102" s="13"/>
      <c r="F102" s="13"/>
      <c r="G102" s="13"/>
      <c r="H102" s="13"/>
      <c r="I102" s="13"/>
      <c r="J102" s="13"/>
      <c r="K102" s="13"/>
    </row>
    <row r="103" spans="2:11" ht="12.75" customHeight="1" x14ac:dyDescent="0.2">
      <c r="B103" s="13"/>
      <c r="C103" s="69"/>
      <c r="D103" s="13"/>
      <c r="E103" s="13"/>
      <c r="F103" s="13"/>
      <c r="G103" s="13"/>
      <c r="H103" s="13"/>
      <c r="I103" s="13"/>
      <c r="J103" s="13"/>
      <c r="K103" s="13"/>
    </row>
    <row r="104" spans="2:11" ht="12.75" customHeight="1" x14ac:dyDescent="0.2">
      <c r="B104" s="13"/>
      <c r="C104" s="69"/>
      <c r="D104" s="13"/>
      <c r="E104" s="13"/>
      <c r="F104" s="13"/>
      <c r="G104" s="13"/>
      <c r="H104" s="13"/>
      <c r="I104" s="13"/>
      <c r="J104" s="13"/>
      <c r="K104" s="13"/>
    </row>
    <row r="105" spans="2:11" ht="12.75" customHeight="1" x14ac:dyDescent="0.2">
      <c r="B105" s="13"/>
      <c r="C105" s="69"/>
      <c r="D105" s="13"/>
      <c r="E105" s="13"/>
      <c r="F105" s="13"/>
      <c r="G105" s="13"/>
      <c r="H105" s="13"/>
      <c r="I105" s="13"/>
      <c r="J105" s="13"/>
      <c r="K105" s="13"/>
    </row>
    <row r="106" spans="2:11" ht="12.75" customHeight="1" x14ac:dyDescent="0.2">
      <c r="B106" s="13"/>
      <c r="C106" s="69"/>
      <c r="D106" s="13"/>
      <c r="E106" s="13"/>
      <c r="F106" s="13"/>
      <c r="G106" s="13"/>
      <c r="H106" s="13"/>
      <c r="I106" s="13"/>
      <c r="J106" s="13"/>
      <c r="K106" s="13"/>
    </row>
    <row r="107" spans="2:11" ht="12.75" customHeight="1" x14ac:dyDescent="0.2">
      <c r="B107" s="13"/>
      <c r="C107" s="69"/>
      <c r="D107" s="13"/>
      <c r="E107" s="13"/>
      <c r="F107" s="13"/>
      <c r="G107" s="13"/>
      <c r="H107" s="13"/>
      <c r="I107" s="13"/>
      <c r="J107" s="13"/>
      <c r="K107" s="13"/>
    </row>
    <row r="108" spans="2:11" ht="12.75" customHeight="1" x14ac:dyDescent="0.2">
      <c r="B108" s="13"/>
      <c r="C108" s="69"/>
      <c r="D108" s="13"/>
      <c r="E108" s="13"/>
      <c r="F108" s="13"/>
      <c r="G108" s="13"/>
      <c r="H108" s="13"/>
      <c r="I108" s="13"/>
      <c r="J108" s="13"/>
      <c r="K108" s="13"/>
    </row>
    <row r="109" spans="2:11" ht="12.75" customHeight="1" x14ac:dyDescent="0.2">
      <c r="B109" s="13"/>
      <c r="C109" s="69"/>
      <c r="D109" s="13"/>
      <c r="E109" s="13"/>
      <c r="F109" s="13"/>
      <c r="G109" s="13"/>
      <c r="H109" s="13"/>
      <c r="I109" s="13"/>
      <c r="J109" s="13"/>
      <c r="K109" s="13"/>
    </row>
    <row r="110" spans="2:11" ht="12.75" customHeight="1" x14ac:dyDescent="0.2">
      <c r="B110" s="13"/>
      <c r="C110" s="69"/>
      <c r="D110" s="13"/>
      <c r="E110" s="13"/>
      <c r="F110" s="13"/>
      <c r="G110" s="13"/>
      <c r="H110" s="13"/>
      <c r="I110" s="13"/>
      <c r="J110" s="13"/>
      <c r="K110" s="13"/>
    </row>
    <row r="111" spans="2:11" ht="12.75" customHeight="1" x14ac:dyDescent="0.2">
      <c r="B111" s="13"/>
      <c r="C111" s="69"/>
      <c r="D111" s="13"/>
      <c r="E111" s="13"/>
      <c r="F111" s="13"/>
      <c r="G111" s="13"/>
      <c r="H111" s="13"/>
      <c r="I111" s="13"/>
      <c r="J111" s="13"/>
      <c r="K111" s="13"/>
    </row>
    <row r="112" spans="2:11" ht="12.75" customHeight="1" x14ac:dyDescent="0.2">
      <c r="B112" s="13"/>
      <c r="C112" s="69"/>
      <c r="D112" s="13"/>
      <c r="E112" s="13"/>
      <c r="F112" s="13"/>
      <c r="G112" s="13"/>
      <c r="H112" s="13"/>
      <c r="I112" s="13"/>
      <c r="J112" s="13"/>
      <c r="K112" s="13"/>
    </row>
    <row r="113" spans="2:11" ht="12.75" customHeight="1" x14ac:dyDescent="0.2">
      <c r="B113" s="13"/>
      <c r="C113" s="69"/>
      <c r="D113" s="13"/>
      <c r="E113" s="13"/>
      <c r="F113" s="13"/>
      <c r="G113" s="13"/>
      <c r="H113" s="13"/>
      <c r="I113" s="13"/>
      <c r="J113" s="13"/>
      <c r="K113" s="13"/>
    </row>
    <row r="114" spans="2:11" ht="12.75" customHeight="1" x14ac:dyDescent="0.2">
      <c r="B114" s="13"/>
      <c r="C114" s="69"/>
      <c r="D114" s="13"/>
      <c r="E114" s="13"/>
      <c r="F114" s="13"/>
      <c r="G114" s="13"/>
      <c r="H114" s="13"/>
      <c r="I114" s="13"/>
      <c r="J114" s="13"/>
      <c r="K114" s="13"/>
    </row>
    <row r="115" spans="2:11" ht="12.75" customHeight="1" x14ac:dyDescent="0.2">
      <c r="B115" s="13"/>
      <c r="C115" s="69"/>
      <c r="D115" s="13"/>
      <c r="E115" s="13"/>
      <c r="F115" s="13"/>
      <c r="G115" s="13"/>
      <c r="H115" s="13"/>
      <c r="I115" s="13"/>
      <c r="J115" s="13"/>
      <c r="K115" s="13"/>
    </row>
    <row r="116" spans="2:11" ht="12.75" customHeight="1" x14ac:dyDescent="0.2">
      <c r="B116" s="13"/>
      <c r="C116" s="69"/>
      <c r="D116" s="13"/>
      <c r="E116" s="13"/>
      <c r="F116" s="13"/>
      <c r="G116" s="13"/>
      <c r="H116" s="13"/>
      <c r="I116" s="13"/>
      <c r="J116" s="13"/>
      <c r="K116" s="13"/>
    </row>
    <row r="117" spans="2:11" ht="12.75" customHeight="1" x14ac:dyDescent="0.2">
      <c r="B117" s="13"/>
      <c r="C117" s="69"/>
      <c r="D117" s="13"/>
      <c r="E117" s="13"/>
      <c r="F117" s="13"/>
      <c r="G117" s="13"/>
      <c r="H117" s="13"/>
      <c r="I117" s="13"/>
      <c r="J117" s="13"/>
      <c r="K117" s="13"/>
    </row>
    <row r="118" spans="2:11" ht="12.75" customHeight="1" x14ac:dyDescent="0.2">
      <c r="B118" s="13"/>
      <c r="C118" s="69"/>
      <c r="D118" s="13"/>
      <c r="E118" s="13"/>
      <c r="F118" s="13"/>
      <c r="G118" s="13"/>
      <c r="H118" s="13"/>
      <c r="I118" s="13"/>
      <c r="J118" s="13"/>
      <c r="K118" s="13"/>
    </row>
    <row r="119" spans="2:11" ht="12.75" customHeight="1" x14ac:dyDescent="0.2">
      <c r="B119" s="13"/>
      <c r="C119" s="69"/>
      <c r="D119" s="13"/>
      <c r="E119" s="13"/>
      <c r="F119" s="13"/>
      <c r="G119" s="13"/>
      <c r="H119" s="13"/>
      <c r="I119" s="13"/>
      <c r="J119" s="13"/>
      <c r="K119" s="13"/>
    </row>
    <row r="120" spans="2:11" ht="12.75" customHeight="1" x14ac:dyDescent="0.2">
      <c r="B120" s="13"/>
      <c r="C120" s="69"/>
      <c r="D120" s="13"/>
      <c r="E120" s="13"/>
      <c r="F120" s="13"/>
      <c r="G120" s="13"/>
      <c r="H120" s="13"/>
      <c r="I120" s="13"/>
      <c r="J120" s="13"/>
      <c r="K120" s="13"/>
    </row>
    <row r="121" spans="2:11" ht="12.75" customHeight="1" x14ac:dyDescent="0.2">
      <c r="B121" s="13"/>
      <c r="C121" s="69"/>
      <c r="D121" s="13"/>
      <c r="E121" s="13"/>
      <c r="F121" s="13"/>
      <c r="G121" s="13"/>
      <c r="H121" s="13"/>
      <c r="I121" s="13"/>
      <c r="J121" s="13"/>
      <c r="K121" s="13"/>
    </row>
    <row r="122" spans="2:11" ht="12.75" customHeight="1" x14ac:dyDescent="0.2">
      <c r="B122" s="13"/>
      <c r="C122" s="69"/>
      <c r="D122" s="13"/>
      <c r="E122" s="13"/>
      <c r="F122" s="13"/>
      <c r="G122" s="13"/>
      <c r="H122" s="13"/>
      <c r="I122" s="13"/>
      <c r="J122" s="13"/>
      <c r="K122" s="13"/>
    </row>
    <row r="123" spans="2:11" ht="12.75" customHeight="1" x14ac:dyDescent="0.2">
      <c r="B123" s="13"/>
      <c r="C123" s="69"/>
      <c r="D123" s="13"/>
      <c r="E123" s="13"/>
      <c r="F123" s="13"/>
      <c r="G123" s="13"/>
      <c r="H123" s="13"/>
      <c r="I123" s="13"/>
      <c r="J123" s="13"/>
      <c r="K123" s="13"/>
    </row>
    <row r="124" spans="2:11" ht="12.75" customHeight="1" x14ac:dyDescent="0.2">
      <c r="B124" s="13"/>
      <c r="C124" s="69"/>
      <c r="D124" s="13"/>
      <c r="E124" s="13"/>
      <c r="F124" s="13"/>
      <c r="G124" s="13"/>
      <c r="H124" s="13"/>
      <c r="I124" s="13"/>
      <c r="J124" s="13"/>
      <c r="K124" s="13"/>
    </row>
    <row r="125" spans="2:11" ht="12.75" customHeight="1" x14ac:dyDescent="0.2">
      <c r="B125" s="13"/>
      <c r="C125" s="69"/>
      <c r="D125" s="13"/>
      <c r="E125" s="13"/>
      <c r="F125" s="13"/>
      <c r="G125" s="13"/>
      <c r="H125" s="13"/>
      <c r="I125" s="13"/>
      <c r="J125" s="13"/>
      <c r="K125" s="13"/>
    </row>
    <row r="126" spans="2:11" ht="12.75" customHeight="1" x14ac:dyDescent="0.2">
      <c r="B126" s="13"/>
      <c r="C126" s="69"/>
      <c r="D126" s="13"/>
      <c r="E126" s="13"/>
      <c r="F126" s="13"/>
      <c r="G126" s="13"/>
      <c r="H126" s="13"/>
      <c r="I126" s="13"/>
      <c r="J126" s="13"/>
      <c r="K126" s="13"/>
    </row>
    <row r="127" spans="2:11" ht="12.75" customHeight="1" x14ac:dyDescent="0.2">
      <c r="B127" s="13"/>
      <c r="C127" s="69"/>
      <c r="D127" s="13"/>
      <c r="E127" s="13"/>
      <c r="F127" s="13"/>
      <c r="G127" s="13"/>
      <c r="H127" s="13"/>
      <c r="I127" s="13"/>
      <c r="J127" s="13"/>
      <c r="K127" s="13"/>
    </row>
    <row r="128" spans="2:11" ht="12.75" customHeight="1" x14ac:dyDescent="0.2">
      <c r="B128" s="13"/>
      <c r="C128" s="69"/>
      <c r="D128" s="13"/>
      <c r="E128" s="13"/>
      <c r="F128" s="13"/>
      <c r="G128" s="13"/>
      <c r="H128" s="13"/>
      <c r="I128" s="13"/>
      <c r="J128" s="13"/>
      <c r="K128" s="13"/>
    </row>
    <row r="129" spans="2:11" ht="12.75" customHeight="1" x14ac:dyDescent="0.2">
      <c r="B129" s="13"/>
      <c r="C129" s="69"/>
      <c r="D129" s="13"/>
      <c r="E129" s="13"/>
      <c r="F129" s="13"/>
      <c r="G129" s="13"/>
      <c r="H129" s="13"/>
      <c r="I129" s="13"/>
      <c r="J129" s="13"/>
      <c r="K129" s="13"/>
    </row>
    <row r="130" spans="2:11" ht="12.75" customHeight="1" x14ac:dyDescent="0.2">
      <c r="B130" s="13"/>
      <c r="C130" s="69"/>
      <c r="D130" s="13"/>
      <c r="E130" s="13"/>
      <c r="F130" s="13"/>
      <c r="G130" s="13"/>
      <c r="H130" s="13"/>
      <c r="I130" s="13"/>
      <c r="J130" s="13"/>
      <c r="K130" s="13"/>
    </row>
    <row r="131" spans="2:11" ht="12.75" customHeight="1" x14ac:dyDescent="0.2">
      <c r="B131" s="13"/>
      <c r="C131" s="69"/>
      <c r="D131" s="13"/>
      <c r="E131" s="13"/>
      <c r="F131" s="13"/>
      <c r="G131" s="13"/>
      <c r="H131" s="13"/>
      <c r="I131" s="13"/>
      <c r="J131" s="13"/>
      <c r="K131" s="13"/>
    </row>
    <row r="132" spans="2:11" ht="12.75" customHeight="1" x14ac:dyDescent="0.2">
      <c r="B132" s="13"/>
      <c r="C132" s="69"/>
      <c r="D132" s="13"/>
      <c r="E132" s="13"/>
      <c r="F132" s="13"/>
      <c r="G132" s="13"/>
      <c r="H132" s="13"/>
      <c r="I132" s="13"/>
      <c r="J132" s="13"/>
      <c r="K132" s="13"/>
    </row>
    <row r="133" spans="2:11" ht="12.75" customHeight="1" x14ac:dyDescent="0.2">
      <c r="B133" s="13"/>
      <c r="C133" s="69"/>
      <c r="D133" s="13"/>
      <c r="E133" s="13"/>
      <c r="F133" s="13"/>
      <c r="G133" s="13"/>
      <c r="H133" s="13"/>
      <c r="I133" s="13"/>
      <c r="J133" s="13"/>
      <c r="K133" s="13"/>
    </row>
    <row r="134" spans="2:11" ht="12.75" customHeight="1" x14ac:dyDescent="0.2">
      <c r="B134" s="13"/>
      <c r="C134" s="69"/>
      <c r="D134" s="13"/>
      <c r="E134" s="13"/>
      <c r="F134" s="13"/>
      <c r="G134" s="13"/>
      <c r="H134" s="13"/>
      <c r="I134" s="13"/>
      <c r="J134" s="13"/>
      <c r="K134" s="13"/>
    </row>
    <row r="135" spans="2:11" ht="12.75" customHeight="1" x14ac:dyDescent="0.2">
      <c r="B135" s="13"/>
      <c r="C135" s="69"/>
      <c r="D135" s="13"/>
      <c r="E135" s="13"/>
      <c r="F135" s="13"/>
      <c r="G135" s="13"/>
      <c r="H135" s="13"/>
      <c r="I135" s="13"/>
      <c r="J135" s="13"/>
      <c r="K135" s="13"/>
    </row>
    <row r="136" spans="2:11" ht="12.75" customHeight="1" x14ac:dyDescent="0.2">
      <c r="B136" s="13"/>
      <c r="C136" s="69"/>
      <c r="D136" s="13"/>
      <c r="E136" s="13"/>
      <c r="F136" s="13"/>
      <c r="G136" s="13"/>
      <c r="H136" s="13"/>
      <c r="I136" s="13"/>
      <c r="J136" s="13"/>
      <c r="K136" s="13"/>
    </row>
    <row r="137" spans="2:11" ht="12.75" customHeight="1" x14ac:dyDescent="0.2">
      <c r="B137" s="13"/>
      <c r="C137" s="69"/>
      <c r="D137" s="13"/>
      <c r="E137" s="13"/>
      <c r="F137" s="13"/>
      <c r="G137" s="13"/>
      <c r="H137" s="13"/>
      <c r="I137" s="13"/>
      <c r="J137" s="13"/>
      <c r="K137" s="13"/>
    </row>
    <row r="138" spans="2:11" ht="12.75" customHeight="1" x14ac:dyDescent="0.2">
      <c r="B138" s="13"/>
      <c r="C138" s="69"/>
      <c r="D138" s="13"/>
      <c r="E138" s="13"/>
      <c r="F138" s="13"/>
      <c r="G138" s="13"/>
      <c r="H138" s="13"/>
      <c r="I138" s="13"/>
      <c r="J138" s="13"/>
      <c r="K138" s="13"/>
    </row>
    <row r="139" spans="2:11" ht="12.75" customHeight="1" x14ac:dyDescent="0.2">
      <c r="B139" s="13"/>
      <c r="C139" s="69"/>
      <c r="D139" s="13"/>
      <c r="E139" s="13"/>
      <c r="F139" s="13"/>
      <c r="G139" s="13"/>
      <c r="H139" s="13"/>
      <c r="I139" s="13"/>
      <c r="J139" s="13"/>
      <c r="K139" s="13"/>
    </row>
    <row r="140" spans="2:11" ht="12.75" customHeight="1" x14ac:dyDescent="0.2">
      <c r="B140" s="13"/>
      <c r="C140" s="69"/>
      <c r="D140" s="13"/>
      <c r="E140" s="13"/>
      <c r="F140" s="13"/>
      <c r="G140" s="13"/>
      <c r="H140" s="13"/>
      <c r="I140" s="13"/>
      <c r="J140" s="13"/>
      <c r="K140" s="13"/>
    </row>
    <row r="141" spans="2:11" ht="12.75" customHeight="1" x14ac:dyDescent="0.2">
      <c r="B141" s="13"/>
      <c r="C141" s="69"/>
      <c r="D141" s="13"/>
      <c r="E141" s="13"/>
      <c r="F141" s="13"/>
      <c r="G141" s="13"/>
      <c r="H141" s="13"/>
      <c r="I141" s="13"/>
      <c r="J141" s="13"/>
      <c r="K141" s="13"/>
    </row>
    <row r="142" spans="2:11" ht="12.75" customHeight="1" x14ac:dyDescent="0.2">
      <c r="B142" s="13"/>
      <c r="C142" s="69"/>
      <c r="D142" s="13"/>
      <c r="E142" s="13"/>
      <c r="F142" s="13"/>
      <c r="G142" s="13"/>
      <c r="H142" s="13"/>
      <c r="I142" s="13"/>
      <c r="J142" s="13"/>
      <c r="K142" s="13"/>
    </row>
    <row r="143" spans="2:11" ht="12.75" customHeight="1" x14ac:dyDescent="0.2">
      <c r="B143" s="13"/>
      <c r="C143" s="69"/>
      <c r="D143" s="13"/>
      <c r="E143" s="13"/>
      <c r="F143" s="13"/>
      <c r="G143" s="13"/>
      <c r="H143" s="13"/>
      <c r="I143" s="13"/>
      <c r="J143" s="13"/>
      <c r="K143" s="13"/>
    </row>
    <row r="144" spans="2:11" ht="12.75" customHeight="1" x14ac:dyDescent="0.2">
      <c r="B144" s="13"/>
      <c r="C144" s="69"/>
      <c r="D144" s="13"/>
      <c r="E144" s="13"/>
      <c r="F144" s="13"/>
      <c r="G144" s="13"/>
      <c r="H144" s="13"/>
      <c r="I144" s="13"/>
      <c r="J144" s="13"/>
      <c r="K144" s="13"/>
    </row>
    <row r="145" spans="2:11" ht="12.75" customHeight="1" x14ac:dyDescent="0.2">
      <c r="B145" s="13"/>
      <c r="C145" s="69"/>
      <c r="D145" s="13"/>
      <c r="E145" s="13"/>
      <c r="F145" s="13"/>
      <c r="G145" s="13"/>
      <c r="H145" s="13"/>
      <c r="I145" s="13"/>
      <c r="J145" s="13"/>
      <c r="K145" s="13"/>
    </row>
    <row r="146" spans="2:11" ht="12.75" customHeight="1" x14ac:dyDescent="0.2">
      <c r="B146" s="13"/>
      <c r="C146" s="69"/>
      <c r="D146" s="13"/>
      <c r="E146" s="13"/>
      <c r="F146" s="13"/>
      <c r="G146" s="13"/>
      <c r="H146" s="13"/>
      <c r="I146" s="13"/>
      <c r="J146" s="13"/>
      <c r="K146" s="13"/>
    </row>
    <row r="147" spans="2:11" ht="12.75" customHeight="1" x14ac:dyDescent="0.2">
      <c r="B147" s="13"/>
      <c r="C147" s="69"/>
      <c r="D147" s="13"/>
      <c r="E147" s="13"/>
      <c r="F147" s="13"/>
      <c r="G147" s="13"/>
      <c r="H147" s="13"/>
      <c r="I147" s="13"/>
      <c r="J147" s="13"/>
      <c r="K147" s="13"/>
    </row>
    <row r="148" spans="2:11" ht="12.75" customHeight="1" x14ac:dyDescent="0.2">
      <c r="B148" s="13"/>
      <c r="C148" s="69"/>
      <c r="D148" s="13"/>
      <c r="E148" s="13"/>
      <c r="F148" s="13"/>
      <c r="G148" s="13"/>
      <c r="H148" s="13"/>
      <c r="I148" s="13"/>
      <c r="J148" s="13"/>
      <c r="K148" s="13"/>
    </row>
    <row r="149" spans="2:11" ht="12.75" customHeight="1" x14ac:dyDescent="0.2">
      <c r="B149" s="13"/>
      <c r="C149" s="69"/>
      <c r="D149" s="13"/>
      <c r="E149" s="13"/>
      <c r="F149" s="13"/>
      <c r="G149" s="13"/>
      <c r="H149" s="13"/>
      <c r="I149" s="13"/>
      <c r="J149" s="13"/>
      <c r="K149" s="13"/>
    </row>
    <row r="150" spans="2:11" ht="12.75" customHeight="1" x14ac:dyDescent="0.2">
      <c r="B150" s="13"/>
      <c r="C150" s="69"/>
      <c r="D150" s="13"/>
      <c r="E150" s="13"/>
      <c r="F150" s="13"/>
      <c r="G150" s="13"/>
      <c r="H150" s="13"/>
      <c r="I150" s="13"/>
      <c r="J150" s="13"/>
      <c r="K150" s="13"/>
    </row>
    <row r="151" spans="2:11" ht="12.75" customHeight="1" x14ac:dyDescent="0.2">
      <c r="B151" s="13"/>
      <c r="C151" s="69"/>
      <c r="D151" s="13"/>
      <c r="E151" s="13"/>
      <c r="F151" s="13"/>
      <c r="G151" s="13"/>
      <c r="H151" s="13"/>
      <c r="I151" s="13"/>
      <c r="J151" s="13"/>
      <c r="K151" s="13"/>
    </row>
    <row r="152" spans="2:11" ht="12.75" customHeight="1" x14ac:dyDescent="0.2">
      <c r="B152" s="13"/>
      <c r="C152" s="69"/>
      <c r="D152" s="13"/>
      <c r="E152" s="13"/>
      <c r="F152" s="13"/>
      <c r="G152" s="13"/>
      <c r="H152" s="13"/>
      <c r="I152" s="13"/>
      <c r="J152" s="13"/>
      <c r="K152" s="13"/>
    </row>
    <row r="153" spans="2:11" ht="12.75" customHeight="1" x14ac:dyDescent="0.2">
      <c r="B153" s="13"/>
      <c r="C153" s="69"/>
      <c r="D153" s="13"/>
      <c r="E153" s="13"/>
      <c r="F153" s="13"/>
      <c r="G153" s="13"/>
      <c r="H153" s="13"/>
      <c r="I153" s="13"/>
      <c r="J153" s="13"/>
      <c r="K153" s="13"/>
    </row>
    <row r="154" spans="2:11" ht="12.75" customHeight="1" x14ac:dyDescent="0.2">
      <c r="B154" s="13"/>
      <c r="C154" s="69"/>
      <c r="D154" s="13"/>
      <c r="E154" s="13"/>
      <c r="F154" s="13"/>
      <c r="G154" s="13"/>
      <c r="H154" s="13"/>
      <c r="I154" s="13"/>
      <c r="J154" s="13"/>
      <c r="K154" s="13"/>
    </row>
    <row r="155" spans="2:11" ht="12.75" customHeight="1" x14ac:dyDescent="0.2">
      <c r="B155" s="13"/>
      <c r="C155" s="69"/>
      <c r="D155" s="13"/>
      <c r="E155" s="13"/>
      <c r="F155" s="13"/>
      <c r="G155" s="13"/>
      <c r="H155" s="13"/>
      <c r="I155" s="13"/>
      <c r="J155" s="13"/>
      <c r="K155" s="13"/>
    </row>
    <row r="156" spans="2:11" ht="12.75" customHeight="1" x14ac:dyDescent="0.2">
      <c r="B156" s="13"/>
      <c r="C156" s="69"/>
      <c r="D156" s="13"/>
      <c r="E156" s="13"/>
      <c r="F156" s="13"/>
      <c r="G156" s="13"/>
      <c r="H156" s="13"/>
      <c r="I156" s="13"/>
      <c r="J156" s="13"/>
      <c r="K156" s="13"/>
    </row>
    <row r="157" spans="2:11" ht="12.75" customHeight="1" x14ac:dyDescent="0.2">
      <c r="B157" s="13"/>
      <c r="C157" s="69"/>
      <c r="D157" s="13"/>
      <c r="E157" s="13"/>
      <c r="F157" s="13"/>
      <c r="G157" s="13"/>
      <c r="H157" s="13"/>
      <c r="I157" s="13"/>
      <c r="J157" s="13"/>
      <c r="K157" s="13"/>
    </row>
    <row r="158" spans="2:11" ht="12.75" customHeight="1" x14ac:dyDescent="0.2">
      <c r="B158" s="13"/>
      <c r="C158" s="69"/>
      <c r="D158" s="13"/>
      <c r="E158" s="13"/>
      <c r="F158" s="13"/>
      <c r="G158" s="13"/>
      <c r="H158" s="13"/>
      <c r="I158" s="13"/>
      <c r="J158" s="13"/>
      <c r="K158" s="13"/>
    </row>
    <row r="159" spans="2:11" ht="12.75" customHeight="1" x14ac:dyDescent="0.2">
      <c r="B159" s="13"/>
      <c r="C159" s="69"/>
      <c r="D159" s="13"/>
      <c r="E159" s="13"/>
      <c r="F159" s="13"/>
      <c r="G159" s="13"/>
      <c r="H159" s="13"/>
      <c r="I159" s="13"/>
      <c r="J159" s="13"/>
      <c r="K159" s="13"/>
    </row>
    <row r="160" spans="2:11" ht="12.75" customHeight="1" x14ac:dyDescent="0.2">
      <c r="B160" s="13"/>
      <c r="C160" s="69"/>
      <c r="D160" s="13"/>
      <c r="E160" s="13"/>
      <c r="F160" s="13"/>
      <c r="G160" s="13"/>
      <c r="H160" s="13"/>
      <c r="I160" s="13"/>
      <c r="J160" s="13"/>
      <c r="K160" s="13"/>
    </row>
    <row r="161" spans="2:11" ht="12.75" customHeight="1" x14ac:dyDescent="0.2">
      <c r="B161" s="13"/>
      <c r="C161" s="69"/>
      <c r="D161" s="13"/>
      <c r="E161" s="13"/>
      <c r="F161" s="13"/>
      <c r="G161" s="13"/>
      <c r="H161" s="13"/>
      <c r="I161" s="13"/>
      <c r="J161" s="13"/>
      <c r="K161" s="13"/>
    </row>
    <row r="162" spans="2:11" ht="12.75" customHeight="1" x14ac:dyDescent="0.2">
      <c r="B162" s="13"/>
      <c r="C162" s="69"/>
      <c r="D162" s="13"/>
      <c r="E162" s="13"/>
      <c r="F162" s="13"/>
      <c r="G162" s="13"/>
      <c r="H162" s="13"/>
      <c r="I162" s="13"/>
      <c r="J162" s="13"/>
      <c r="K162" s="13"/>
    </row>
    <row r="163" spans="2:11" ht="12.75" customHeight="1" x14ac:dyDescent="0.2">
      <c r="B163" s="13"/>
      <c r="C163" s="69"/>
      <c r="D163" s="13"/>
      <c r="E163" s="13"/>
      <c r="F163" s="13"/>
      <c r="G163" s="13"/>
      <c r="H163" s="13"/>
      <c r="I163" s="13"/>
      <c r="J163" s="13"/>
      <c r="K163" s="13"/>
    </row>
    <row r="164" spans="2:11" ht="12.75" customHeight="1" x14ac:dyDescent="0.2">
      <c r="B164" s="13"/>
      <c r="C164" s="69"/>
      <c r="D164" s="13"/>
      <c r="E164" s="13"/>
      <c r="F164" s="13"/>
      <c r="G164" s="13"/>
      <c r="H164" s="13"/>
      <c r="I164" s="13"/>
      <c r="J164" s="13"/>
      <c r="K164" s="13"/>
    </row>
    <row r="165" spans="2:11" ht="12.75" customHeight="1" x14ac:dyDescent="0.2">
      <c r="B165" s="13"/>
      <c r="C165" s="69"/>
      <c r="D165" s="13"/>
      <c r="E165" s="13"/>
      <c r="F165" s="13"/>
      <c r="G165" s="13"/>
      <c r="H165" s="13"/>
      <c r="I165" s="13"/>
      <c r="J165" s="13"/>
      <c r="K165" s="13"/>
    </row>
    <row r="166" spans="2:11" ht="12.75" customHeight="1" x14ac:dyDescent="0.2">
      <c r="B166" s="13"/>
      <c r="C166" s="69"/>
      <c r="D166" s="13"/>
      <c r="E166" s="13"/>
      <c r="F166" s="13"/>
      <c r="G166" s="13"/>
      <c r="H166" s="13"/>
      <c r="I166" s="13"/>
      <c r="J166" s="13"/>
      <c r="K166" s="13"/>
    </row>
    <row r="167" spans="2:11" ht="12.75" customHeight="1" x14ac:dyDescent="0.2">
      <c r="B167" s="13"/>
      <c r="C167" s="69"/>
      <c r="D167" s="13"/>
      <c r="E167" s="13"/>
      <c r="F167" s="13"/>
      <c r="G167" s="13"/>
      <c r="H167" s="13"/>
      <c r="I167" s="13"/>
      <c r="J167" s="13"/>
      <c r="K167" s="13"/>
    </row>
    <row r="168" spans="2:11" ht="12.75" customHeight="1" x14ac:dyDescent="0.2">
      <c r="B168" s="13"/>
      <c r="C168" s="69"/>
      <c r="D168" s="13"/>
      <c r="E168" s="13"/>
      <c r="F168" s="13"/>
      <c r="G168" s="13"/>
      <c r="H168" s="13"/>
      <c r="I168" s="13"/>
      <c r="J168" s="13"/>
      <c r="K168" s="13"/>
    </row>
    <row r="169" spans="2:11" ht="12.75" customHeight="1" x14ac:dyDescent="0.2">
      <c r="B169" s="13"/>
      <c r="C169" s="69"/>
      <c r="D169" s="13"/>
      <c r="E169" s="13"/>
      <c r="F169" s="13"/>
      <c r="G169" s="13"/>
      <c r="H169" s="13"/>
      <c r="I169" s="13"/>
      <c r="J169" s="13"/>
      <c r="K169" s="13"/>
    </row>
    <row r="170" spans="2:11" ht="12.75" customHeight="1" x14ac:dyDescent="0.2">
      <c r="B170" s="13"/>
      <c r="C170" s="69"/>
      <c r="D170" s="13"/>
      <c r="E170" s="13"/>
      <c r="F170" s="13"/>
      <c r="G170" s="13"/>
      <c r="H170" s="13"/>
      <c r="I170" s="13"/>
      <c r="J170" s="13"/>
      <c r="K170" s="13"/>
    </row>
    <row r="171" spans="2:11" ht="12.75" customHeight="1" x14ac:dyDescent="0.2">
      <c r="B171" s="13"/>
      <c r="C171" s="69"/>
      <c r="D171" s="13"/>
      <c r="E171" s="13"/>
      <c r="F171" s="13"/>
      <c r="G171" s="13"/>
      <c r="H171" s="13"/>
      <c r="I171" s="13"/>
      <c r="J171" s="13"/>
      <c r="K171" s="13"/>
    </row>
    <row r="172" spans="2:11" ht="12.75" customHeight="1" x14ac:dyDescent="0.2">
      <c r="B172" s="13"/>
      <c r="C172" s="69"/>
      <c r="D172" s="13"/>
      <c r="E172" s="13"/>
      <c r="F172" s="13"/>
      <c r="G172" s="13"/>
      <c r="H172" s="13"/>
      <c r="I172" s="13"/>
      <c r="J172" s="13"/>
      <c r="K172" s="13"/>
    </row>
    <row r="173" spans="2:11" ht="12.75" customHeight="1" x14ac:dyDescent="0.2">
      <c r="B173" s="13"/>
      <c r="C173" s="69"/>
      <c r="D173" s="13"/>
      <c r="E173" s="13"/>
      <c r="F173" s="13"/>
      <c r="G173" s="13"/>
      <c r="H173" s="13"/>
      <c r="I173" s="13"/>
      <c r="J173" s="13"/>
      <c r="K173" s="13"/>
    </row>
    <row r="174" spans="2:11" ht="12.75" customHeight="1" x14ac:dyDescent="0.2">
      <c r="B174" s="13"/>
      <c r="C174" s="69"/>
      <c r="D174" s="13"/>
      <c r="E174" s="13"/>
      <c r="F174" s="13"/>
      <c r="G174" s="13"/>
      <c r="H174" s="13"/>
      <c r="I174" s="13"/>
      <c r="J174" s="13"/>
      <c r="K174" s="13"/>
    </row>
    <row r="175" spans="2:11" ht="12.75" customHeight="1" x14ac:dyDescent="0.2">
      <c r="B175" s="13"/>
      <c r="C175" s="69"/>
      <c r="D175" s="13"/>
      <c r="E175" s="13"/>
      <c r="F175" s="13"/>
      <c r="G175" s="13"/>
      <c r="H175" s="13"/>
      <c r="I175" s="13"/>
      <c r="J175" s="13"/>
      <c r="K175" s="13"/>
    </row>
    <row r="176" spans="2:11" ht="12.75" customHeight="1" x14ac:dyDescent="0.2">
      <c r="B176" s="13"/>
      <c r="C176" s="69"/>
      <c r="D176" s="13"/>
      <c r="E176" s="13"/>
      <c r="F176" s="13"/>
      <c r="G176" s="13"/>
      <c r="H176" s="13"/>
      <c r="I176" s="13"/>
      <c r="J176" s="13"/>
      <c r="K176" s="13"/>
    </row>
    <row r="177" spans="2:11" ht="12.75" customHeight="1" x14ac:dyDescent="0.2">
      <c r="B177" s="13"/>
      <c r="C177" s="69"/>
      <c r="D177" s="13"/>
      <c r="E177" s="13"/>
      <c r="F177" s="13"/>
      <c r="G177" s="13"/>
      <c r="H177" s="13"/>
      <c r="I177" s="13"/>
      <c r="J177" s="13"/>
      <c r="K177" s="13"/>
    </row>
    <row r="178" spans="2:11" ht="12.75" customHeight="1" x14ac:dyDescent="0.2">
      <c r="B178" s="13"/>
      <c r="C178" s="69"/>
      <c r="D178" s="13"/>
      <c r="E178" s="13"/>
      <c r="F178" s="13"/>
      <c r="G178" s="13"/>
      <c r="H178" s="13"/>
      <c r="I178" s="13"/>
      <c r="J178" s="13"/>
      <c r="K178" s="13"/>
    </row>
    <row r="179" spans="2:11" ht="12.75" customHeight="1" x14ac:dyDescent="0.2">
      <c r="B179" s="13"/>
      <c r="C179" s="69"/>
      <c r="D179" s="13"/>
      <c r="E179" s="13"/>
      <c r="F179" s="13"/>
      <c r="G179" s="13"/>
      <c r="H179" s="13"/>
      <c r="I179" s="13"/>
      <c r="J179" s="13"/>
      <c r="K179" s="13"/>
    </row>
    <row r="180" spans="2:11" ht="12.75" customHeight="1" x14ac:dyDescent="0.2">
      <c r="B180" s="13"/>
      <c r="C180" s="69"/>
      <c r="D180" s="13"/>
      <c r="E180" s="13"/>
      <c r="F180" s="13"/>
      <c r="G180" s="13"/>
      <c r="H180" s="13"/>
      <c r="I180" s="13"/>
      <c r="J180" s="13"/>
      <c r="K180" s="13"/>
    </row>
    <row r="181" spans="2:11" ht="12.75" customHeight="1" x14ac:dyDescent="0.2">
      <c r="B181" s="13"/>
      <c r="C181" s="69"/>
      <c r="D181" s="13"/>
      <c r="E181" s="13"/>
      <c r="F181" s="13"/>
      <c r="G181" s="13"/>
      <c r="H181" s="13"/>
      <c r="I181" s="13"/>
      <c r="J181" s="13"/>
      <c r="K181" s="13"/>
    </row>
    <row r="182" spans="2:11" ht="12.75" customHeight="1" x14ac:dyDescent="0.2">
      <c r="B182" s="13"/>
      <c r="C182" s="69"/>
      <c r="D182" s="13"/>
      <c r="E182" s="13"/>
      <c r="F182" s="13"/>
      <c r="G182" s="13"/>
      <c r="H182" s="13"/>
      <c r="I182" s="13"/>
      <c r="J182" s="13"/>
      <c r="K182" s="13"/>
    </row>
    <row r="183" spans="2:11" ht="12.75" customHeight="1" x14ac:dyDescent="0.2">
      <c r="B183" s="13"/>
      <c r="C183" s="69"/>
      <c r="D183" s="13"/>
      <c r="E183" s="13"/>
      <c r="F183" s="13"/>
      <c r="G183" s="13"/>
      <c r="H183" s="13"/>
      <c r="I183" s="13"/>
      <c r="J183" s="13"/>
      <c r="K183" s="13"/>
    </row>
    <row r="184" spans="2:11" ht="12.75" customHeight="1" x14ac:dyDescent="0.2">
      <c r="B184" s="13"/>
      <c r="C184" s="69"/>
      <c r="D184" s="13"/>
      <c r="E184" s="13"/>
      <c r="F184" s="13"/>
      <c r="G184" s="13"/>
      <c r="H184" s="13"/>
      <c r="I184" s="13"/>
      <c r="J184" s="13"/>
      <c r="K184" s="13"/>
    </row>
    <row r="185" spans="2:11" ht="12.75" customHeight="1" x14ac:dyDescent="0.2">
      <c r="B185" s="13"/>
      <c r="C185" s="69"/>
      <c r="D185" s="13"/>
      <c r="E185" s="13"/>
      <c r="F185" s="13"/>
      <c r="G185" s="13"/>
      <c r="H185" s="13"/>
      <c r="I185" s="13"/>
      <c r="J185" s="13"/>
      <c r="K185" s="13"/>
    </row>
    <row r="186" spans="2:11" ht="12.75" customHeight="1" x14ac:dyDescent="0.2">
      <c r="B186" s="13"/>
      <c r="C186" s="69"/>
      <c r="D186" s="13"/>
      <c r="E186" s="13"/>
      <c r="F186" s="13"/>
      <c r="G186" s="13"/>
      <c r="H186" s="13"/>
      <c r="I186" s="13"/>
      <c r="J186" s="13"/>
      <c r="K186" s="13"/>
    </row>
    <row r="187" spans="2:11" ht="12.75" customHeight="1" x14ac:dyDescent="0.2">
      <c r="B187" s="13"/>
      <c r="C187" s="69"/>
      <c r="D187" s="13"/>
      <c r="E187" s="13"/>
      <c r="F187" s="13"/>
      <c r="G187" s="13"/>
      <c r="H187" s="13"/>
      <c r="I187" s="13"/>
      <c r="J187" s="13"/>
      <c r="K187" s="13"/>
    </row>
    <row r="188" spans="2:11" ht="12.75" customHeight="1" x14ac:dyDescent="0.2">
      <c r="B188" s="13"/>
      <c r="C188" s="69"/>
      <c r="D188" s="13"/>
      <c r="E188" s="13"/>
      <c r="F188" s="13"/>
      <c r="G188" s="13"/>
      <c r="H188" s="13"/>
      <c r="I188" s="13"/>
      <c r="J188" s="13"/>
      <c r="K188" s="13"/>
    </row>
    <row r="189" spans="2:11" ht="12.75" customHeight="1" x14ac:dyDescent="0.2">
      <c r="B189" s="13"/>
      <c r="C189" s="69"/>
      <c r="D189" s="13"/>
      <c r="E189" s="13"/>
      <c r="F189" s="13"/>
      <c r="G189" s="13"/>
      <c r="H189" s="13"/>
      <c r="I189" s="13"/>
      <c r="J189" s="13"/>
      <c r="K189" s="13"/>
    </row>
    <row r="190" spans="2:11" ht="12.75" customHeight="1" x14ac:dyDescent="0.2">
      <c r="B190" s="13"/>
      <c r="C190" s="69"/>
      <c r="D190" s="13"/>
      <c r="E190" s="13"/>
      <c r="F190" s="13"/>
      <c r="G190" s="13"/>
      <c r="H190" s="13"/>
      <c r="I190" s="13"/>
      <c r="J190" s="13"/>
      <c r="K190" s="13"/>
    </row>
    <row r="191" spans="2:11" ht="12.75" customHeight="1" x14ac:dyDescent="0.2">
      <c r="B191" s="13"/>
      <c r="C191" s="69"/>
      <c r="D191" s="13"/>
      <c r="E191" s="13"/>
      <c r="F191" s="13"/>
      <c r="G191" s="13"/>
      <c r="H191" s="13"/>
      <c r="I191" s="13"/>
      <c r="J191" s="13"/>
      <c r="K191" s="13"/>
    </row>
    <row r="192" spans="2:11" ht="12.75" customHeight="1" x14ac:dyDescent="0.2">
      <c r="B192" s="13"/>
      <c r="C192" s="69"/>
      <c r="D192" s="13"/>
      <c r="E192" s="13"/>
      <c r="F192" s="13"/>
      <c r="G192" s="13"/>
      <c r="H192" s="13"/>
      <c r="I192" s="13"/>
      <c r="J192" s="13"/>
      <c r="K192" s="13"/>
    </row>
    <row r="193" spans="2:11" ht="12.75" customHeight="1" x14ac:dyDescent="0.2">
      <c r="B193" s="13"/>
      <c r="C193" s="69"/>
      <c r="D193" s="13"/>
      <c r="E193" s="13"/>
      <c r="F193" s="13"/>
      <c r="G193" s="13"/>
      <c r="H193" s="13"/>
      <c r="I193" s="13"/>
      <c r="J193" s="13"/>
      <c r="K193" s="13"/>
    </row>
    <row r="194" spans="2:11" ht="12.75" customHeight="1" x14ac:dyDescent="0.2">
      <c r="B194" s="13"/>
      <c r="C194" s="69"/>
      <c r="D194" s="13"/>
      <c r="E194" s="13"/>
      <c r="F194" s="13"/>
      <c r="G194" s="13"/>
      <c r="H194" s="13"/>
      <c r="I194" s="13"/>
      <c r="J194" s="13"/>
      <c r="K194" s="13"/>
    </row>
    <row r="195" spans="2:11" ht="12.75" customHeight="1" x14ac:dyDescent="0.2">
      <c r="B195" s="13"/>
      <c r="C195" s="69"/>
      <c r="D195" s="13"/>
      <c r="E195" s="13"/>
      <c r="F195" s="13"/>
      <c r="G195" s="13"/>
      <c r="H195" s="13"/>
      <c r="I195" s="13"/>
      <c r="J195" s="13"/>
      <c r="K195" s="13"/>
    </row>
    <row r="196" spans="2:11" ht="12.75" customHeight="1" x14ac:dyDescent="0.2">
      <c r="B196" s="13"/>
      <c r="C196" s="69"/>
      <c r="D196" s="13"/>
      <c r="E196" s="13"/>
      <c r="F196" s="13"/>
      <c r="G196" s="13"/>
      <c r="H196" s="13"/>
      <c r="I196" s="13"/>
      <c r="J196" s="13"/>
      <c r="K196" s="13"/>
    </row>
    <row r="197" spans="2:11" ht="12.75" customHeight="1" x14ac:dyDescent="0.2">
      <c r="B197" s="13"/>
      <c r="C197" s="69"/>
      <c r="D197" s="13"/>
      <c r="E197" s="13"/>
      <c r="F197" s="13"/>
      <c r="G197" s="13"/>
      <c r="H197" s="13"/>
      <c r="I197" s="13"/>
      <c r="J197" s="13"/>
      <c r="K197" s="13"/>
    </row>
    <row r="198" spans="2:11" ht="12.75" customHeight="1" x14ac:dyDescent="0.2">
      <c r="B198" s="13"/>
      <c r="C198" s="69"/>
      <c r="D198" s="13"/>
      <c r="E198" s="13"/>
      <c r="F198" s="13"/>
      <c r="G198" s="13"/>
      <c r="H198" s="13"/>
      <c r="I198" s="13"/>
      <c r="J198" s="13"/>
      <c r="K198" s="13"/>
    </row>
    <row r="199" spans="2:11" ht="12.75" customHeight="1" x14ac:dyDescent="0.2">
      <c r="B199" s="13"/>
      <c r="C199" s="69"/>
      <c r="D199" s="13"/>
      <c r="E199" s="13"/>
      <c r="F199" s="13"/>
      <c r="G199" s="13"/>
      <c r="H199" s="13"/>
      <c r="I199" s="13"/>
      <c r="J199" s="13"/>
      <c r="K199" s="13"/>
    </row>
    <row r="200" spans="2:11" ht="12.75" customHeight="1" x14ac:dyDescent="0.2">
      <c r="B200" s="13"/>
      <c r="C200" s="69"/>
      <c r="D200" s="13"/>
      <c r="E200" s="13"/>
      <c r="F200" s="13"/>
      <c r="G200" s="13"/>
      <c r="H200" s="13"/>
      <c r="I200" s="13"/>
      <c r="J200" s="13"/>
      <c r="K200" s="13"/>
    </row>
    <row r="201" spans="2:11" ht="12.75" customHeight="1" x14ac:dyDescent="0.2">
      <c r="B201" s="13"/>
      <c r="C201" s="69"/>
      <c r="D201" s="13"/>
      <c r="E201" s="13"/>
      <c r="F201" s="13"/>
      <c r="G201" s="13"/>
      <c r="H201" s="13"/>
      <c r="I201" s="13"/>
      <c r="J201" s="13"/>
      <c r="K201" s="13"/>
    </row>
    <row r="202" spans="2:11" ht="12.75" customHeight="1" x14ac:dyDescent="0.2">
      <c r="B202" s="13"/>
      <c r="C202" s="69"/>
      <c r="D202" s="13"/>
      <c r="E202" s="13"/>
      <c r="F202" s="13"/>
      <c r="G202" s="13"/>
      <c r="H202" s="13"/>
      <c r="I202" s="13"/>
      <c r="J202" s="13"/>
      <c r="K202" s="13"/>
    </row>
    <row r="203" spans="2:11" ht="12.75" customHeight="1" x14ac:dyDescent="0.2">
      <c r="B203" s="13"/>
      <c r="C203" s="69"/>
      <c r="D203" s="13"/>
      <c r="E203" s="13"/>
      <c r="F203" s="13"/>
      <c r="G203" s="13"/>
      <c r="H203" s="13"/>
      <c r="I203" s="13"/>
      <c r="J203" s="13"/>
      <c r="K203" s="13"/>
    </row>
    <row r="204" spans="2:11" ht="12.75" customHeight="1" x14ac:dyDescent="0.2">
      <c r="B204" s="13"/>
      <c r="C204" s="69"/>
      <c r="D204" s="13"/>
      <c r="E204" s="13"/>
      <c r="F204" s="13"/>
      <c r="G204" s="13"/>
      <c r="H204" s="13"/>
      <c r="I204" s="13"/>
      <c r="J204" s="13"/>
      <c r="K204" s="13"/>
    </row>
    <row r="205" spans="2:11" ht="12.75" customHeight="1" x14ac:dyDescent="0.2">
      <c r="B205" s="13"/>
      <c r="C205" s="69"/>
      <c r="D205" s="13"/>
      <c r="E205" s="13"/>
      <c r="F205" s="13"/>
      <c r="G205" s="13"/>
      <c r="H205" s="13"/>
      <c r="I205" s="13"/>
      <c r="J205" s="13"/>
      <c r="K205" s="13"/>
    </row>
    <row r="206" spans="2:11" ht="12.75" customHeight="1" x14ac:dyDescent="0.2">
      <c r="B206" s="13"/>
      <c r="C206" s="69"/>
      <c r="D206" s="13"/>
      <c r="E206" s="13"/>
      <c r="F206" s="13"/>
      <c r="G206" s="13"/>
      <c r="H206" s="13"/>
      <c r="I206" s="13"/>
      <c r="J206" s="13"/>
      <c r="K206" s="13"/>
    </row>
    <row r="207" spans="2:11" ht="12.75" customHeight="1" x14ac:dyDescent="0.2">
      <c r="B207" s="13"/>
      <c r="C207" s="69"/>
      <c r="D207" s="13"/>
      <c r="E207" s="13"/>
      <c r="F207" s="13"/>
      <c r="G207" s="13"/>
      <c r="H207" s="13"/>
      <c r="I207" s="13"/>
      <c r="J207" s="13"/>
      <c r="K207" s="13"/>
    </row>
    <row r="208" spans="2:11" ht="12.75" customHeight="1" x14ac:dyDescent="0.2">
      <c r="B208" s="13"/>
      <c r="C208" s="69"/>
      <c r="D208" s="13"/>
      <c r="E208" s="13"/>
      <c r="F208" s="13"/>
      <c r="G208" s="13"/>
      <c r="H208" s="13"/>
      <c r="I208" s="13"/>
      <c r="J208" s="13"/>
      <c r="K208" s="13"/>
    </row>
    <row r="209" spans="2:11" ht="12.75" customHeight="1" x14ac:dyDescent="0.2">
      <c r="B209" s="13"/>
      <c r="C209" s="69"/>
      <c r="D209" s="13"/>
      <c r="E209" s="13"/>
      <c r="F209" s="13"/>
      <c r="G209" s="13"/>
      <c r="H209" s="13"/>
      <c r="I209" s="13"/>
      <c r="J209" s="13"/>
      <c r="K209" s="13"/>
    </row>
    <row r="210" spans="2:11" ht="12.75" customHeight="1" x14ac:dyDescent="0.2">
      <c r="B210" s="13"/>
      <c r="C210" s="69"/>
      <c r="D210" s="13"/>
      <c r="E210" s="13"/>
      <c r="F210" s="13"/>
      <c r="G210" s="13"/>
      <c r="H210" s="13"/>
      <c r="I210" s="13"/>
      <c r="J210" s="13"/>
      <c r="K210" s="13"/>
    </row>
    <row r="211" spans="2:11" ht="12.75" customHeight="1" x14ac:dyDescent="0.2">
      <c r="B211" s="13"/>
      <c r="C211" s="69"/>
      <c r="D211" s="13"/>
      <c r="E211" s="13"/>
      <c r="F211" s="13"/>
      <c r="G211" s="13"/>
      <c r="H211" s="13"/>
      <c r="I211" s="13"/>
      <c r="J211" s="13"/>
      <c r="K211" s="13"/>
    </row>
    <row r="212" spans="2:11" ht="12.75" customHeight="1" x14ac:dyDescent="0.2">
      <c r="B212" s="13"/>
      <c r="C212" s="69"/>
      <c r="D212" s="13"/>
      <c r="E212" s="13"/>
      <c r="F212" s="13"/>
      <c r="G212" s="13"/>
      <c r="H212" s="13"/>
      <c r="I212" s="13"/>
      <c r="J212" s="13"/>
      <c r="K212" s="13"/>
    </row>
    <row r="213" spans="2:11" ht="12.75" customHeight="1" x14ac:dyDescent="0.2">
      <c r="B213" s="13"/>
      <c r="C213" s="69"/>
      <c r="D213" s="13"/>
      <c r="E213" s="13"/>
      <c r="F213" s="13"/>
      <c r="G213" s="13"/>
      <c r="H213" s="13"/>
      <c r="I213" s="13"/>
      <c r="J213" s="13"/>
      <c r="K213" s="13"/>
    </row>
    <row r="214" spans="2:11" ht="12.75" customHeight="1" x14ac:dyDescent="0.2">
      <c r="B214" s="13"/>
      <c r="C214" s="69"/>
      <c r="D214" s="13"/>
      <c r="E214" s="13"/>
      <c r="F214" s="13"/>
      <c r="G214" s="13"/>
      <c r="H214" s="13"/>
      <c r="I214" s="13"/>
      <c r="J214" s="13"/>
      <c r="K214" s="13"/>
    </row>
    <row r="215" spans="2:11" ht="12.75" customHeight="1" x14ac:dyDescent="0.2">
      <c r="B215" s="13"/>
      <c r="C215" s="69"/>
      <c r="D215" s="13"/>
      <c r="E215" s="13"/>
      <c r="F215" s="13"/>
      <c r="G215" s="13"/>
      <c r="H215" s="13"/>
      <c r="I215" s="13"/>
      <c r="J215" s="13"/>
      <c r="K215" s="13"/>
    </row>
    <row r="216" spans="2:11" ht="12.75" customHeight="1" x14ac:dyDescent="0.2">
      <c r="B216" s="13"/>
      <c r="C216" s="69"/>
      <c r="D216" s="13"/>
      <c r="E216" s="13"/>
      <c r="F216" s="13"/>
      <c r="G216" s="13"/>
      <c r="H216" s="13"/>
      <c r="I216" s="13"/>
      <c r="J216" s="13"/>
      <c r="K216" s="13"/>
    </row>
    <row r="217" spans="2:11" ht="12.75" customHeight="1" x14ac:dyDescent="0.2">
      <c r="B217" s="13"/>
      <c r="C217" s="69"/>
      <c r="D217" s="13"/>
      <c r="E217" s="13"/>
      <c r="F217" s="13"/>
      <c r="G217" s="13"/>
      <c r="H217" s="13"/>
      <c r="I217" s="13"/>
      <c r="J217" s="13"/>
      <c r="K217" s="13"/>
    </row>
    <row r="218" spans="2:11" ht="12.75" customHeight="1" x14ac:dyDescent="0.2">
      <c r="B218" s="13"/>
      <c r="C218" s="69"/>
      <c r="D218" s="13"/>
      <c r="E218" s="13"/>
      <c r="F218" s="13"/>
      <c r="G218" s="13"/>
      <c r="H218" s="13"/>
      <c r="I218" s="13"/>
      <c r="J218" s="13"/>
      <c r="K218" s="13"/>
    </row>
    <row r="219" spans="2:11" ht="12.75" customHeight="1" x14ac:dyDescent="0.2">
      <c r="B219" s="13"/>
      <c r="C219" s="69"/>
      <c r="D219" s="13"/>
      <c r="E219" s="13"/>
      <c r="F219" s="13"/>
      <c r="G219" s="13"/>
      <c r="H219" s="13"/>
      <c r="I219" s="13"/>
      <c r="J219" s="13"/>
      <c r="K219" s="13"/>
    </row>
    <row r="220" spans="2:11" ht="12.75" customHeight="1" x14ac:dyDescent="0.2">
      <c r="B220" s="13"/>
      <c r="C220" s="69"/>
      <c r="D220" s="13"/>
      <c r="E220" s="13"/>
      <c r="F220" s="13"/>
      <c r="G220" s="13"/>
      <c r="H220" s="13"/>
      <c r="I220" s="13"/>
      <c r="J220" s="13"/>
      <c r="K220" s="13"/>
    </row>
    <row r="221" spans="2:11" ht="12.75" customHeight="1" x14ac:dyDescent="0.2">
      <c r="B221" s="13"/>
      <c r="C221" s="69"/>
      <c r="D221" s="13"/>
      <c r="E221" s="13"/>
      <c r="F221" s="13"/>
      <c r="G221" s="13"/>
      <c r="H221" s="13"/>
      <c r="I221" s="13"/>
      <c r="J221" s="13"/>
      <c r="K221" s="13"/>
    </row>
    <row r="222" spans="2:11" ht="12.75" customHeight="1" x14ac:dyDescent="0.2">
      <c r="B222" s="13"/>
      <c r="C222" s="69"/>
      <c r="D222" s="13"/>
      <c r="E222" s="13"/>
      <c r="F222" s="13"/>
      <c r="G222" s="13"/>
      <c r="H222" s="13"/>
      <c r="I222" s="13"/>
      <c r="J222" s="13"/>
      <c r="K222" s="13"/>
    </row>
    <row r="223" spans="2:11" ht="12.75" customHeight="1" x14ac:dyDescent="0.2">
      <c r="B223" s="13"/>
      <c r="C223" s="69"/>
      <c r="D223" s="13"/>
      <c r="E223" s="13"/>
      <c r="F223" s="13"/>
      <c r="G223" s="13"/>
      <c r="H223" s="13"/>
      <c r="I223" s="13"/>
      <c r="J223" s="13"/>
      <c r="K223" s="13"/>
    </row>
    <row r="224" spans="2:11" ht="12.75" customHeight="1" x14ac:dyDescent="0.2">
      <c r="B224" s="13"/>
      <c r="C224" s="69"/>
      <c r="D224" s="13"/>
      <c r="E224" s="13"/>
      <c r="F224" s="13"/>
      <c r="G224" s="13"/>
      <c r="H224" s="13"/>
      <c r="I224" s="13"/>
      <c r="J224" s="13"/>
      <c r="K224" s="13"/>
    </row>
    <row r="225" spans="2:11" ht="12.75" customHeight="1" x14ac:dyDescent="0.2">
      <c r="B225" s="13"/>
      <c r="C225" s="69"/>
      <c r="D225" s="13"/>
      <c r="E225" s="13"/>
      <c r="F225" s="13"/>
      <c r="G225" s="13"/>
      <c r="H225" s="13"/>
      <c r="I225" s="13"/>
      <c r="J225" s="13"/>
      <c r="K225" s="13"/>
    </row>
    <row r="226" spans="2:11" ht="12.75" customHeight="1" x14ac:dyDescent="0.2">
      <c r="B226" s="13"/>
      <c r="C226" s="69"/>
      <c r="D226" s="13"/>
      <c r="E226" s="13"/>
      <c r="F226" s="13"/>
      <c r="G226" s="13"/>
      <c r="H226" s="13"/>
      <c r="I226" s="13"/>
      <c r="J226" s="13"/>
      <c r="K226" s="13"/>
    </row>
    <row r="227" spans="2:11" ht="12.75" customHeight="1" x14ac:dyDescent="0.2">
      <c r="B227" s="13"/>
      <c r="C227" s="69"/>
      <c r="D227" s="13"/>
      <c r="E227" s="13"/>
      <c r="F227" s="13"/>
      <c r="G227" s="13"/>
      <c r="H227" s="13"/>
      <c r="I227" s="13"/>
      <c r="J227" s="13"/>
      <c r="K227" s="13"/>
    </row>
    <row r="228" spans="2:11" ht="12.75" customHeight="1" x14ac:dyDescent="0.2">
      <c r="B228" s="13"/>
      <c r="C228" s="69"/>
      <c r="D228" s="13"/>
      <c r="E228" s="13"/>
      <c r="F228" s="13"/>
      <c r="G228" s="13"/>
      <c r="H228" s="13"/>
      <c r="I228" s="13"/>
      <c r="J228" s="13"/>
      <c r="K228" s="13"/>
    </row>
    <row r="229" spans="2:11" ht="12.75" customHeight="1" x14ac:dyDescent="0.2">
      <c r="B229" s="13"/>
      <c r="C229" s="69"/>
      <c r="D229" s="13"/>
      <c r="E229" s="13"/>
      <c r="F229" s="13"/>
      <c r="G229" s="13"/>
      <c r="H229" s="13"/>
      <c r="I229" s="13"/>
      <c r="J229" s="13"/>
      <c r="K229" s="13"/>
    </row>
    <row r="230" spans="2:11" ht="12.75" customHeight="1" x14ac:dyDescent="0.2">
      <c r="B230" s="13"/>
      <c r="C230" s="69"/>
      <c r="D230" s="13"/>
      <c r="E230" s="13"/>
      <c r="F230" s="13"/>
      <c r="G230" s="13"/>
      <c r="H230" s="13"/>
      <c r="I230" s="13"/>
      <c r="J230" s="13"/>
      <c r="K230" s="13"/>
    </row>
    <row r="231" spans="2:11" ht="12.75" customHeight="1" x14ac:dyDescent="0.2">
      <c r="B231" s="13"/>
      <c r="C231" s="69"/>
      <c r="D231" s="13"/>
      <c r="E231" s="13"/>
      <c r="F231" s="13"/>
      <c r="G231" s="13"/>
      <c r="H231" s="13"/>
      <c r="I231" s="13"/>
      <c r="J231" s="13"/>
      <c r="K231" s="13"/>
    </row>
    <row r="232" spans="2:11" ht="12.75" customHeight="1" x14ac:dyDescent="0.2">
      <c r="B232" s="13"/>
      <c r="C232" s="69"/>
      <c r="D232" s="13"/>
      <c r="E232" s="13"/>
      <c r="F232" s="13"/>
      <c r="G232" s="13"/>
      <c r="H232" s="13"/>
      <c r="I232" s="13"/>
      <c r="J232" s="13"/>
      <c r="K232" s="13"/>
    </row>
    <row r="233" spans="2:11" ht="12.75" customHeight="1" x14ac:dyDescent="0.2">
      <c r="B233" s="13"/>
      <c r="C233" s="69"/>
      <c r="D233" s="13"/>
      <c r="E233" s="13"/>
      <c r="F233" s="13"/>
      <c r="G233" s="13"/>
      <c r="H233" s="13"/>
      <c r="I233" s="13"/>
      <c r="J233" s="13"/>
      <c r="K233" s="13"/>
    </row>
    <row r="234" spans="2:11" ht="12.75" customHeight="1" x14ac:dyDescent="0.2">
      <c r="B234" s="13"/>
      <c r="C234" s="69"/>
      <c r="D234" s="13"/>
      <c r="E234" s="13"/>
      <c r="F234" s="13"/>
      <c r="G234" s="13"/>
      <c r="H234" s="13"/>
      <c r="I234" s="13"/>
      <c r="J234" s="13"/>
      <c r="K234" s="13"/>
    </row>
    <row r="235" spans="2:11" ht="12.75" customHeight="1" x14ac:dyDescent="0.2">
      <c r="B235" s="13"/>
      <c r="C235" s="69"/>
      <c r="D235" s="13"/>
      <c r="E235" s="13"/>
      <c r="F235" s="13"/>
      <c r="G235" s="13"/>
      <c r="H235" s="13"/>
      <c r="I235" s="13"/>
      <c r="J235" s="13"/>
      <c r="K235" s="13"/>
    </row>
    <row r="236" spans="2:11" ht="12.75" customHeight="1" x14ac:dyDescent="0.2">
      <c r="B236" s="13"/>
      <c r="C236" s="69"/>
      <c r="D236" s="13"/>
      <c r="E236" s="13"/>
      <c r="F236" s="13"/>
      <c r="G236" s="13"/>
      <c r="H236" s="13"/>
      <c r="I236" s="13"/>
      <c r="J236" s="13"/>
      <c r="K236" s="13"/>
    </row>
    <row r="237" spans="2:11" ht="12.75" customHeight="1" x14ac:dyDescent="0.2">
      <c r="B237" s="13"/>
      <c r="C237" s="69"/>
      <c r="D237" s="13"/>
      <c r="E237" s="13"/>
      <c r="F237" s="13"/>
      <c r="G237" s="13"/>
      <c r="H237" s="13"/>
      <c r="I237" s="13"/>
      <c r="J237" s="13"/>
      <c r="K237" s="13"/>
    </row>
    <row r="238" spans="2:11" ht="12.75" customHeight="1" x14ac:dyDescent="0.2">
      <c r="B238" s="13"/>
      <c r="C238" s="69"/>
      <c r="D238" s="13"/>
      <c r="E238" s="13"/>
      <c r="F238" s="13"/>
      <c r="G238" s="13"/>
      <c r="H238" s="13"/>
      <c r="I238" s="13"/>
      <c r="J238" s="13"/>
      <c r="K238" s="13"/>
    </row>
    <row r="239" spans="2:11" ht="12.75" customHeight="1" x14ac:dyDescent="0.2">
      <c r="B239" s="13"/>
      <c r="C239" s="69"/>
      <c r="D239" s="13"/>
      <c r="E239" s="13"/>
      <c r="F239" s="13"/>
      <c r="G239" s="13"/>
      <c r="H239" s="13"/>
      <c r="I239" s="13"/>
      <c r="J239" s="13"/>
      <c r="K239" s="13"/>
    </row>
    <row r="240" spans="2:11" ht="12.75" customHeight="1" x14ac:dyDescent="0.2">
      <c r="B240" s="13"/>
      <c r="C240" s="69"/>
      <c r="D240" s="13"/>
      <c r="E240" s="13"/>
      <c r="F240" s="13"/>
      <c r="G240" s="13"/>
      <c r="H240" s="13"/>
      <c r="I240" s="13"/>
      <c r="J240" s="13"/>
      <c r="K240" s="13"/>
    </row>
    <row r="241" spans="2:11" ht="12.75" customHeight="1" x14ac:dyDescent="0.2">
      <c r="B241" s="13"/>
      <c r="C241" s="69"/>
      <c r="D241" s="13"/>
      <c r="E241" s="13"/>
      <c r="F241" s="13"/>
      <c r="G241" s="13"/>
      <c r="H241" s="13"/>
      <c r="I241" s="13"/>
      <c r="J241" s="13"/>
      <c r="K241" s="13"/>
    </row>
    <row r="242" spans="2:11" ht="12.75" customHeight="1" x14ac:dyDescent="0.2">
      <c r="B242" s="13"/>
      <c r="C242" s="69"/>
      <c r="D242" s="13"/>
      <c r="E242" s="13"/>
      <c r="F242" s="13"/>
      <c r="G242" s="13"/>
      <c r="H242" s="13"/>
      <c r="I242" s="13"/>
      <c r="J242" s="13"/>
      <c r="K242" s="13"/>
    </row>
    <row r="243" spans="2:11" ht="12.75" customHeight="1" x14ac:dyDescent="0.2">
      <c r="B243" s="13"/>
      <c r="C243" s="69"/>
      <c r="D243" s="13"/>
      <c r="E243" s="13"/>
      <c r="F243" s="13"/>
      <c r="G243" s="13"/>
      <c r="H243" s="13"/>
      <c r="I243" s="13"/>
      <c r="J243" s="13"/>
      <c r="K243" s="13"/>
    </row>
    <row r="244" spans="2:11" ht="12.75" customHeight="1" x14ac:dyDescent="0.2">
      <c r="B244" s="13"/>
      <c r="C244" s="69"/>
      <c r="D244" s="13"/>
      <c r="E244" s="13"/>
      <c r="F244" s="13"/>
      <c r="G244" s="13"/>
      <c r="H244" s="13"/>
      <c r="I244" s="13"/>
      <c r="J244" s="13"/>
      <c r="K244" s="13"/>
    </row>
    <row r="245" spans="2:11" ht="12.75" customHeight="1" x14ac:dyDescent="0.2">
      <c r="B245" s="13"/>
      <c r="C245" s="69"/>
      <c r="D245" s="13"/>
      <c r="E245" s="13"/>
      <c r="F245" s="13"/>
      <c r="G245" s="13"/>
      <c r="H245" s="13"/>
      <c r="I245" s="13"/>
      <c r="J245" s="13"/>
      <c r="K245" s="13"/>
    </row>
    <row r="246" spans="2:11" ht="12.75" customHeight="1" x14ac:dyDescent="0.2">
      <c r="B246" s="13"/>
      <c r="C246" s="69"/>
      <c r="D246" s="13"/>
      <c r="E246" s="13"/>
      <c r="F246" s="13"/>
      <c r="G246" s="13"/>
      <c r="H246" s="13"/>
      <c r="I246" s="13"/>
      <c r="J246" s="13"/>
      <c r="K246" s="13"/>
    </row>
    <row r="247" spans="2:11" ht="12.75" customHeight="1" x14ac:dyDescent="0.2">
      <c r="B247" s="13"/>
      <c r="C247" s="69"/>
      <c r="D247" s="13"/>
      <c r="E247" s="13"/>
      <c r="F247" s="13"/>
      <c r="G247" s="13"/>
      <c r="H247" s="13"/>
      <c r="I247" s="13"/>
      <c r="J247" s="13"/>
      <c r="K247" s="13"/>
    </row>
    <row r="248" spans="2:11" ht="12.75" customHeight="1" x14ac:dyDescent="0.2">
      <c r="B248" s="13"/>
      <c r="C248" s="69"/>
      <c r="D248" s="13"/>
      <c r="E248" s="13"/>
      <c r="F248" s="13"/>
      <c r="G248" s="13"/>
      <c r="H248" s="13"/>
      <c r="I248" s="13"/>
      <c r="J248" s="13"/>
      <c r="K248" s="13"/>
    </row>
    <row r="249" spans="2:11" ht="12.75" customHeight="1" x14ac:dyDescent="0.2">
      <c r="B249" s="13"/>
      <c r="C249" s="69"/>
      <c r="D249" s="13"/>
      <c r="E249" s="13"/>
      <c r="F249" s="13"/>
      <c r="G249" s="13"/>
      <c r="H249" s="13"/>
      <c r="I249" s="13"/>
      <c r="J249" s="13"/>
      <c r="K249" s="13"/>
    </row>
    <row r="250" spans="2:11" ht="12.75" customHeight="1" x14ac:dyDescent="0.2">
      <c r="B250" s="13"/>
      <c r="C250" s="69"/>
      <c r="D250" s="13"/>
      <c r="E250" s="13"/>
      <c r="F250" s="13"/>
      <c r="G250" s="13"/>
      <c r="H250" s="13"/>
      <c r="I250" s="13"/>
      <c r="J250" s="13"/>
      <c r="K250" s="13"/>
    </row>
    <row r="251" spans="2:11" ht="12.75" customHeight="1" x14ac:dyDescent="0.2">
      <c r="B251" s="13"/>
      <c r="C251" s="69"/>
      <c r="D251" s="13"/>
      <c r="E251" s="13"/>
      <c r="F251" s="13"/>
      <c r="G251" s="13"/>
      <c r="H251" s="13"/>
      <c r="I251" s="13"/>
      <c r="J251" s="13"/>
      <c r="K251" s="13"/>
    </row>
    <row r="252" spans="2:11" ht="12.75" customHeight="1" x14ac:dyDescent="0.2">
      <c r="B252" s="13"/>
      <c r="C252" s="69"/>
      <c r="D252" s="13"/>
      <c r="E252" s="13"/>
      <c r="F252" s="13"/>
      <c r="G252" s="13"/>
      <c r="H252" s="13"/>
      <c r="I252" s="13"/>
      <c r="J252" s="13"/>
      <c r="K252" s="13"/>
    </row>
    <row r="253" spans="2:11" ht="12.75" customHeight="1" x14ac:dyDescent="0.2">
      <c r="B253" s="13"/>
      <c r="C253" s="69"/>
      <c r="D253" s="13"/>
      <c r="E253" s="13"/>
      <c r="F253" s="13"/>
      <c r="G253" s="13"/>
      <c r="H253" s="13"/>
      <c r="I253" s="13"/>
      <c r="J253" s="13"/>
      <c r="K253" s="13"/>
    </row>
    <row r="254" spans="2:11" ht="12.75" customHeight="1" x14ac:dyDescent="0.2">
      <c r="B254" s="13"/>
      <c r="C254" s="69"/>
      <c r="D254" s="13"/>
      <c r="E254" s="13"/>
      <c r="F254" s="13"/>
      <c r="G254" s="13"/>
      <c r="H254" s="13"/>
      <c r="I254" s="13"/>
      <c r="J254" s="13"/>
      <c r="K254" s="13"/>
    </row>
    <row r="255" spans="2:11" ht="12.75" customHeight="1" x14ac:dyDescent="0.2">
      <c r="B255" s="13"/>
      <c r="C255" s="69"/>
      <c r="D255" s="13"/>
      <c r="E255" s="13"/>
      <c r="F255" s="13"/>
      <c r="G255" s="13"/>
      <c r="H255" s="13"/>
      <c r="I255" s="13"/>
      <c r="J255" s="13"/>
      <c r="K255" s="13"/>
    </row>
    <row r="256" spans="2:11" ht="12.75" customHeight="1" x14ac:dyDescent="0.2">
      <c r="B256" s="13"/>
      <c r="C256" s="69"/>
      <c r="D256" s="13"/>
      <c r="E256" s="13"/>
      <c r="F256" s="13"/>
      <c r="G256" s="13"/>
      <c r="H256" s="13"/>
      <c r="I256" s="13"/>
      <c r="J256" s="13"/>
      <c r="K256" s="13"/>
    </row>
    <row r="257" spans="2:11" ht="12.75" customHeight="1" x14ac:dyDescent="0.2">
      <c r="B257" s="13"/>
      <c r="C257" s="69"/>
      <c r="D257" s="13"/>
      <c r="E257" s="13"/>
      <c r="F257" s="13"/>
      <c r="G257" s="13"/>
      <c r="H257" s="13"/>
      <c r="I257" s="13"/>
      <c r="J257" s="13"/>
      <c r="K257" s="13"/>
    </row>
    <row r="258" spans="2:11" ht="12.75" customHeight="1" x14ac:dyDescent="0.2">
      <c r="B258" s="13"/>
      <c r="C258" s="69"/>
      <c r="D258" s="13"/>
      <c r="E258" s="13"/>
      <c r="F258" s="13"/>
      <c r="G258" s="13"/>
      <c r="H258" s="13"/>
      <c r="I258" s="13"/>
      <c r="J258" s="13"/>
      <c r="K258" s="13"/>
    </row>
    <row r="259" spans="2:11" ht="12.75" customHeight="1" x14ac:dyDescent="0.2">
      <c r="B259" s="13"/>
      <c r="C259" s="69"/>
      <c r="D259" s="13"/>
      <c r="E259" s="13"/>
      <c r="F259" s="13"/>
      <c r="G259" s="13"/>
      <c r="H259" s="13"/>
      <c r="I259" s="13"/>
      <c r="J259" s="13"/>
      <c r="K259" s="13"/>
    </row>
    <row r="260" spans="2:11" ht="12.75" customHeight="1" x14ac:dyDescent="0.2">
      <c r="B260" s="13"/>
      <c r="C260" s="69"/>
      <c r="D260" s="13"/>
      <c r="E260" s="13"/>
      <c r="F260" s="13"/>
      <c r="G260" s="13"/>
      <c r="H260" s="13"/>
      <c r="I260" s="13"/>
      <c r="J260" s="13"/>
      <c r="K260" s="13"/>
    </row>
    <row r="261" spans="2:11" ht="12.75" customHeight="1" x14ac:dyDescent="0.2">
      <c r="B261" s="13"/>
      <c r="C261" s="69"/>
      <c r="D261" s="13"/>
      <c r="E261" s="13"/>
      <c r="F261" s="13"/>
      <c r="G261" s="13"/>
      <c r="H261" s="13"/>
      <c r="I261" s="13"/>
      <c r="J261" s="13"/>
      <c r="K261" s="13"/>
    </row>
    <row r="262" spans="2:11" ht="12.75" customHeight="1" x14ac:dyDescent="0.2">
      <c r="B262" s="13"/>
      <c r="C262" s="69"/>
      <c r="D262" s="13"/>
      <c r="E262" s="13"/>
      <c r="F262" s="13"/>
      <c r="G262" s="13"/>
      <c r="H262" s="13"/>
      <c r="I262" s="13"/>
      <c r="J262" s="13"/>
      <c r="K262" s="13"/>
    </row>
    <row r="263" spans="2:11" ht="12.75" customHeight="1" x14ac:dyDescent="0.2">
      <c r="B263" s="13"/>
      <c r="C263" s="69"/>
      <c r="D263" s="13"/>
      <c r="E263" s="13"/>
      <c r="F263" s="13"/>
      <c r="G263" s="13"/>
      <c r="H263" s="13"/>
      <c r="I263" s="13"/>
      <c r="J263" s="13"/>
      <c r="K263" s="13"/>
    </row>
    <row r="264" spans="2:11" ht="12.75" customHeight="1" x14ac:dyDescent="0.2">
      <c r="B264" s="13"/>
      <c r="C264" s="69"/>
      <c r="D264" s="13"/>
      <c r="E264" s="13"/>
      <c r="F264" s="13"/>
      <c r="G264" s="13"/>
      <c r="H264" s="13"/>
      <c r="I264" s="13"/>
      <c r="J264" s="13"/>
      <c r="K264" s="13"/>
    </row>
    <row r="265" spans="2:11" ht="12.75" customHeight="1" x14ac:dyDescent="0.2">
      <c r="B265" s="13"/>
      <c r="C265" s="69"/>
      <c r="D265" s="13"/>
      <c r="E265" s="13"/>
      <c r="F265" s="13"/>
      <c r="G265" s="13"/>
      <c r="H265" s="13"/>
      <c r="I265" s="13"/>
      <c r="J265" s="13"/>
      <c r="K265" s="13"/>
    </row>
    <row r="266" spans="2:11" ht="12.75" customHeight="1" x14ac:dyDescent="0.2">
      <c r="B266" s="13"/>
      <c r="C266" s="69"/>
      <c r="D266" s="13"/>
      <c r="E266" s="13"/>
      <c r="F266" s="13"/>
      <c r="G266" s="13"/>
      <c r="H266" s="13"/>
      <c r="I266" s="13"/>
      <c r="J266" s="13"/>
      <c r="K266" s="13"/>
    </row>
    <row r="267" spans="2:11" ht="12.75" customHeight="1" x14ac:dyDescent="0.2">
      <c r="B267" s="13"/>
      <c r="C267" s="69"/>
      <c r="D267" s="13"/>
      <c r="E267" s="13"/>
      <c r="F267" s="13"/>
      <c r="G267" s="13"/>
      <c r="H267" s="13"/>
      <c r="I267" s="13"/>
      <c r="J267" s="13"/>
      <c r="K267" s="13"/>
    </row>
    <row r="268" spans="2:11" ht="12.75" customHeight="1" x14ac:dyDescent="0.2">
      <c r="B268" s="13"/>
      <c r="C268" s="69"/>
      <c r="D268" s="13"/>
      <c r="E268" s="13"/>
      <c r="F268" s="13"/>
      <c r="G268" s="13"/>
      <c r="H268" s="13"/>
      <c r="I268" s="13"/>
      <c r="J268" s="13"/>
      <c r="K268" s="13"/>
    </row>
    <row r="269" spans="2:11" ht="12.75" customHeight="1" x14ac:dyDescent="0.2">
      <c r="B269" s="13"/>
      <c r="C269" s="69"/>
      <c r="D269" s="13"/>
      <c r="E269" s="13"/>
      <c r="F269" s="13"/>
      <c r="G269" s="13"/>
      <c r="H269" s="13"/>
      <c r="I269" s="13"/>
      <c r="J269" s="13"/>
      <c r="K269" s="13"/>
    </row>
    <row r="270" spans="2:11" ht="12.75" customHeight="1" x14ac:dyDescent="0.2">
      <c r="B270" s="13"/>
      <c r="C270" s="69"/>
      <c r="D270" s="13"/>
      <c r="E270" s="13"/>
      <c r="F270" s="13"/>
      <c r="G270" s="13"/>
      <c r="H270" s="13"/>
      <c r="I270" s="13"/>
      <c r="J270" s="13"/>
      <c r="K270" s="13"/>
    </row>
    <row r="271" spans="2:11" ht="12.75" customHeight="1" x14ac:dyDescent="0.2">
      <c r="B271" s="13"/>
      <c r="C271" s="69"/>
      <c r="D271" s="13"/>
      <c r="E271" s="13"/>
      <c r="F271" s="13"/>
      <c r="G271" s="13"/>
      <c r="H271" s="13"/>
      <c r="I271" s="13"/>
      <c r="J271" s="13"/>
      <c r="K271" s="13"/>
    </row>
    <row r="272" spans="2:11" ht="12.75" customHeight="1" x14ac:dyDescent="0.2">
      <c r="B272" s="13"/>
      <c r="C272" s="69"/>
      <c r="D272" s="13"/>
      <c r="E272" s="13"/>
      <c r="F272" s="13"/>
      <c r="G272" s="13"/>
      <c r="H272" s="13"/>
      <c r="I272" s="13"/>
      <c r="J272" s="13"/>
      <c r="K272" s="13"/>
    </row>
    <row r="273" spans="2:11" ht="12.75" customHeight="1" x14ac:dyDescent="0.2">
      <c r="B273" s="13"/>
      <c r="C273" s="69"/>
      <c r="D273" s="13"/>
      <c r="E273" s="13"/>
      <c r="F273" s="13"/>
      <c r="G273" s="13"/>
      <c r="H273" s="13"/>
      <c r="I273" s="13"/>
      <c r="J273" s="13"/>
      <c r="K273" s="13"/>
    </row>
    <row r="274" spans="2:11" ht="12.75" customHeight="1" x14ac:dyDescent="0.2">
      <c r="B274" s="13"/>
      <c r="C274" s="69"/>
      <c r="D274" s="13"/>
      <c r="E274" s="13"/>
      <c r="F274" s="13"/>
      <c r="G274" s="13"/>
      <c r="H274" s="13"/>
      <c r="I274" s="13"/>
      <c r="J274" s="13"/>
      <c r="K274" s="13"/>
    </row>
    <row r="275" spans="2:11" ht="12.75" customHeight="1" x14ac:dyDescent="0.2">
      <c r="B275" s="13"/>
      <c r="C275" s="69"/>
      <c r="D275" s="13"/>
      <c r="E275" s="13"/>
      <c r="F275" s="13"/>
      <c r="G275" s="13"/>
      <c r="H275" s="13"/>
      <c r="I275" s="13"/>
      <c r="J275" s="13"/>
      <c r="K275" s="13"/>
    </row>
    <row r="276" spans="2:11" ht="12.75" customHeight="1" x14ac:dyDescent="0.2">
      <c r="B276" s="13"/>
      <c r="C276" s="69"/>
      <c r="D276" s="13"/>
      <c r="E276" s="13"/>
      <c r="F276" s="13"/>
      <c r="G276" s="13"/>
      <c r="H276" s="13"/>
      <c r="I276" s="13"/>
      <c r="J276" s="13"/>
      <c r="K276" s="13"/>
    </row>
    <row r="277" spans="2:11" ht="12.75" customHeight="1" x14ac:dyDescent="0.2">
      <c r="B277" s="13"/>
      <c r="C277" s="69"/>
      <c r="D277" s="13"/>
      <c r="E277" s="13"/>
      <c r="F277" s="13"/>
      <c r="G277" s="13"/>
      <c r="H277" s="13"/>
      <c r="I277" s="13"/>
      <c r="J277" s="13"/>
      <c r="K277" s="13"/>
    </row>
    <row r="278" spans="2:11" ht="12.75" customHeight="1" x14ac:dyDescent="0.2">
      <c r="B278" s="13"/>
      <c r="C278" s="69"/>
      <c r="D278" s="13"/>
      <c r="E278" s="13"/>
      <c r="F278" s="13"/>
      <c r="G278" s="13"/>
      <c r="H278" s="13"/>
      <c r="I278" s="13"/>
      <c r="J278" s="13"/>
      <c r="K278" s="13"/>
    </row>
    <row r="279" spans="2:11" ht="12.75" customHeight="1" x14ac:dyDescent="0.2">
      <c r="B279" s="13"/>
      <c r="C279" s="69"/>
      <c r="D279" s="13"/>
      <c r="E279" s="13"/>
      <c r="F279" s="13"/>
      <c r="G279" s="13"/>
      <c r="H279" s="13"/>
      <c r="I279" s="13"/>
      <c r="J279" s="13"/>
      <c r="K279" s="13"/>
    </row>
    <row r="280" spans="2:11" ht="12.75" customHeight="1" x14ac:dyDescent="0.2">
      <c r="B280" s="13"/>
      <c r="C280" s="69"/>
      <c r="D280" s="13"/>
      <c r="E280" s="13"/>
      <c r="F280" s="13"/>
      <c r="G280" s="13"/>
      <c r="H280" s="13"/>
      <c r="I280" s="13"/>
      <c r="J280" s="13"/>
      <c r="K280" s="13"/>
    </row>
    <row r="281" spans="2:11" ht="12.75" customHeight="1" x14ac:dyDescent="0.2">
      <c r="B281" s="13"/>
      <c r="C281" s="69"/>
      <c r="D281" s="13"/>
      <c r="E281" s="13"/>
      <c r="F281" s="13"/>
      <c r="G281" s="13"/>
      <c r="H281" s="13"/>
      <c r="I281" s="13"/>
      <c r="J281" s="13"/>
      <c r="K281" s="13"/>
    </row>
    <row r="282" spans="2:11" ht="12.75" customHeight="1" x14ac:dyDescent="0.2">
      <c r="B282" s="13"/>
      <c r="C282" s="69"/>
      <c r="D282" s="13"/>
      <c r="E282" s="13"/>
      <c r="F282" s="13"/>
      <c r="G282" s="13"/>
      <c r="H282" s="13"/>
      <c r="I282" s="13"/>
      <c r="J282" s="13"/>
      <c r="K282" s="13"/>
    </row>
    <row r="283" spans="2:11" ht="12.75" customHeight="1" x14ac:dyDescent="0.2">
      <c r="B283" s="13"/>
      <c r="C283" s="69"/>
      <c r="D283" s="13"/>
      <c r="E283" s="13"/>
      <c r="F283" s="13"/>
      <c r="G283" s="13"/>
      <c r="H283" s="13"/>
      <c r="I283" s="13"/>
      <c r="J283" s="13"/>
      <c r="K283" s="13"/>
    </row>
    <row r="284" spans="2:11" ht="12.75" customHeight="1" x14ac:dyDescent="0.2">
      <c r="B284" s="13"/>
      <c r="C284" s="69"/>
      <c r="D284" s="13"/>
      <c r="E284" s="13"/>
      <c r="F284" s="13"/>
      <c r="G284" s="13"/>
      <c r="H284" s="13"/>
      <c r="I284" s="13"/>
      <c r="J284" s="13"/>
      <c r="K284" s="13"/>
    </row>
    <row r="285" spans="2:11" ht="12.75" customHeight="1" x14ac:dyDescent="0.2">
      <c r="B285" s="13"/>
      <c r="C285" s="69"/>
      <c r="D285" s="13"/>
      <c r="E285" s="13"/>
      <c r="F285" s="13"/>
      <c r="G285" s="13"/>
      <c r="H285" s="13"/>
      <c r="I285" s="13"/>
      <c r="J285" s="13"/>
      <c r="K285" s="13"/>
    </row>
    <row r="286" spans="2:11" ht="12.75" customHeight="1" x14ac:dyDescent="0.2">
      <c r="B286" s="13"/>
      <c r="C286" s="69"/>
      <c r="D286" s="13"/>
      <c r="E286" s="13"/>
      <c r="F286" s="13"/>
      <c r="G286" s="13"/>
      <c r="H286" s="13"/>
      <c r="I286" s="13"/>
      <c r="J286" s="13"/>
      <c r="K286" s="13"/>
    </row>
    <row r="287" spans="2:11" ht="12.75" customHeight="1" x14ac:dyDescent="0.2">
      <c r="B287" s="13"/>
      <c r="C287" s="69"/>
      <c r="D287" s="13"/>
      <c r="E287" s="13"/>
      <c r="F287" s="13"/>
      <c r="G287" s="13"/>
      <c r="H287" s="13"/>
      <c r="I287" s="13"/>
      <c r="J287" s="13"/>
      <c r="K287" s="13"/>
    </row>
    <row r="288" spans="2:11" ht="12.75" customHeight="1" x14ac:dyDescent="0.2">
      <c r="B288" s="13"/>
      <c r="C288" s="69"/>
      <c r="D288" s="13"/>
      <c r="E288" s="13"/>
      <c r="F288" s="13"/>
      <c r="G288" s="13"/>
      <c r="H288" s="13"/>
      <c r="I288" s="13"/>
      <c r="J288" s="13"/>
      <c r="K288" s="13"/>
    </row>
    <row r="289" spans="2:11" ht="12.75" customHeight="1" x14ac:dyDescent="0.2">
      <c r="B289" s="13"/>
      <c r="C289" s="69"/>
      <c r="D289" s="13"/>
      <c r="E289" s="13"/>
      <c r="F289" s="13"/>
      <c r="G289" s="13"/>
      <c r="H289" s="13"/>
      <c r="I289" s="13"/>
      <c r="J289" s="13"/>
      <c r="K289" s="13"/>
    </row>
    <row r="290" spans="2:11" ht="12.75" customHeight="1" x14ac:dyDescent="0.2">
      <c r="B290" s="13"/>
      <c r="C290" s="69"/>
      <c r="D290" s="13"/>
      <c r="E290" s="13"/>
      <c r="F290" s="13"/>
      <c r="G290" s="13"/>
      <c r="H290" s="13"/>
      <c r="I290" s="13"/>
      <c r="J290" s="13"/>
      <c r="K290" s="13"/>
    </row>
    <row r="291" spans="2:11" ht="12.75" customHeight="1" x14ac:dyDescent="0.2">
      <c r="B291" s="13"/>
      <c r="C291" s="69"/>
      <c r="D291" s="13"/>
      <c r="E291" s="13"/>
      <c r="F291" s="13"/>
      <c r="G291" s="13"/>
      <c r="H291" s="13"/>
      <c r="I291" s="13"/>
      <c r="J291" s="13"/>
      <c r="K291" s="13"/>
    </row>
    <row r="292" spans="2:11" ht="12.75" customHeight="1" x14ac:dyDescent="0.2">
      <c r="B292" s="13"/>
      <c r="C292" s="69"/>
      <c r="D292" s="13"/>
      <c r="E292" s="13"/>
      <c r="F292" s="13"/>
      <c r="G292" s="13"/>
      <c r="H292" s="13"/>
      <c r="I292" s="13"/>
      <c r="J292" s="13"/>
      <c r="K292" s="13"/>
    </row>
    <row r="293" spans="2:11" ht="12.75" customHeight="1" x14ac:dyDescent="0.2">
      <c r="B293" s="13"/>
      <c r="C293" s="69"/>
      <c r="D293" s="13"/>
      <c r="E293" s="13"/>
      <c r="F293" s="13"/>
      <c r="G293" s="13"/>
      <c r="H293" s="13"/>
      <c r="I293" s="13"/>
      <c r="J293" s="13"/>
      <c r="K293" s="13"/>
    </row>
    <row r="294" spans="2:11" ht="12.75" customHeight="1" x14ac:dyDescent="0.2">
      <c r="B294" s="13"/>
      <c r="C294" s="69"/>
      <c r="D294" s="13"/>
      <c r="E294" s="13"/>
      <c r="F294" s="13"/>
      <c r="G294" s="13"/>
      <c r="H294" s="13"/>
      <c r="I294" s="13"/>
      <c r="J294" s="13"/>
      <c r="K294" s="13"/>
    </row>
    <row r="295" spans="2:11" ht="12.75" customHeight="1" x14ac:dyDescent="0.2">
      <c r="B295" s="13"/>
      <c r="C295" s="69"/>
      <c r="D295" s="13"/>
      <c r="E295" s="13"/>
      <c r="F295" s="13"/>
      <c r="G295" s="13"/>
      <c r="H295" s="13"/>
      <c r="I295" s="13"/>
      <c r="J295" s="13"/>
      <c r="K295" s="13"/>
    </row>
    <row r="296" spans="2:11" ht="12.75" customHeight="1" x14ac:dyDescent="0.2">
      <c r="B296" s="13"/>
      <c r="C296" s="69"/>
      <c r="D296" s="13"/>
      <c r="E296" s="13"/>
      <c r="F296" s="13"/>
      <c r="G296" s="13"/>
      <c r="H296" s="13"/>
      <c r="I296" s="13"/>
      <c r="J296" s="13"/>
      <c r="K296" s="13"/>
    </row>
    <row r="297" spans="2:11" ht="12.75" customHeight="1" x14ac:dyDescent="0.2">
      <c r="B297" s="13"/>
      <c r="C297" s="69"/>
      <c r="D297" s="13"/>
      <c r="E297" s="13"/>
      <c r="F297" s="13"/>
      <c r="G297" s="13"/>
      <c r="H297" s="13"/>
      <c r="I297" s="13"/>
      <c r="J297" s="13"/>
      <c r="K297" s="13"/>
    </row>
    <row r="298" spans="2:11" ht="12.75" customHeight="1" x14ac:dyDescent="0.2">
      <c r="B298" s="13"/>
      <c r="C298" s="69"/>
      <c r="D298" s="13"/>
      <c r="E298" s="13"/>
      <c r="F298" s="13"/>
      <c r="G298" s="13"/>
      <c r="H298" s="13"/>
      <c r="I298" s="13"/>
      <c r="J298" s="13"/>
      <c r="K298" s="13"/>
    </row>
    <row r="299" spans="2:11" ht="12.75" customHeight="1" x14ac:dyDescent="0.2">
      <c r="B299" s="13"/>
      <c r="C299" s="69"/>
      <c r="D299" s="13"/>
      <c r="E299" s="13"/>
      <c r="F299" s="13"/>
      <c r="G299" s="13"/>
      <c r="H299" s="13"/>
      <c r="I299" s="13"/>
      <c r="J299" s="13"/>
      <c r="K299" s="13"/>
    </row>
    <row r="300" spans="2:11" ht="12.75" customHeight="1" x14ac:dyDescent="0.2">
      <c r="B300" s="13"/>
      <c r="C300" s="69"/>
      <c r="D300" s="13"/>
      <c r="E300" s="13"/>
      <c r="F300" s="13"/>
      <c r="G300" s="13"/>
      <c r="H300" s="13"/>
      <c r="I300" s="13"/>
      <c r="J300" s="13"/>
      <c r="K300" s="13"/>
    </row>
    <row r="301" spans="2:11" ht="12.75" customHeight="1" x14ac:dyDescent="0.2">
      <c r="B301" s="13"/>
      <c r="C301" s="69"/>
      <c r="D301" s="13"/>
      <c r="E301" s="13"/>
      <c r="F301" s="13"/>
      <c r="G301" s="13"/>
      <c r="H301" s="13"/>
      <c r="I301" s="13"/>
      <c r="J301" s="13"/>
      <c r="K301" s="13"/>
    </row>
    <row r="302" spans="2:11" ht="12.75" customHeight="1" x14ac:dyDescent="0.2">
      <c r="B302" s="13"/>
      <c r="C302" s="69"/>
      <c r="D302" s="13"/>
      <c r="E302" s="13"/>
      <c r="F302" s="13"/>
      <c r="G302" s="13"/>
      <c r="H302" s="13"/>
      <c r="I302" s="13"/>
      <c r="J302" s="13"/>
      <c r="K302" s="13"/>
    </row>
    <row r="303" spans="2:11" ht="12.75" customHeight="1" x14ac:dyDescent="0.2">
      <c r="B303" s="13"/>
      <c r="C303" s="69"/>
      <c r="D303" s="13"/>
      <c r="E303" s="13"/>
      <c r="F303" s="13"/>
      <c r="G303" s="13"/>
      <c r="H303" s="13"/>
      <c r="I303" s="13"/>
      <c r="J303" s="13"/>
      <c r="K303" s="13"/>
    </row>
    <row r="304" spans="2:11" ht="12.75" customHeight="1" x14ac:dyDescent="0.2">
      <c r="B304" s="13"/>
      <c r="C304" s="69"/>
      <c r="D304" s="13"/>
      <c r="E304" s="13"/>
      <c r="F304" s="13"/>
      <c r="G304" s="13"/>
      <c r="H304" s="13"/>
      <c r="I304" s="13"/>
      <c r="J304" s="13"/>
      <c r="K304" s="13"/>
    </row>
    <row r="305" spans="2:11" ht="12.75" customHeight="1" x14ac:dyDescent="0.2">
      <c r="B305" s="13"/>
      <c r="C305" s="69"/>
      <c r="D305" s="13"/>
      <c r="E305" s="13"/>
      <c r="F305" s="13"/>
      <c r="G305" s="13"/>
      <c r="H305" s="13"/>
      <c r="I305" s="13"/>
      <c r="J305" s="13"/>
      <c r="K305" s="13"/>
    </row>
    <row r="306" spans="2:11" ht="12.75" customHeight="1" x14ac:dyDescent="0.2">
      <c r="B306" s="13"/>
      <c r="C306" s="69"/>
      <c r="D306" s="13"/>
      <c r="E306" s="13"/>
      <c r="F306" s="13"/>
      <c r="G306" s="13"/>
      <c r="H306" s="13"/>
      <c r="I306" s="13"/>
      <c r="J306" s="13"/>
      <c r="K306" s="13"/>
    </row>
    <row r="307" spans="2:11" ht="12.75" customHeight="1" x14ac:dyDescent="0.2">
      <c r="B307" s="13"/>
      <c r="C307" s="69"/>
      <c r="D307" s="13"/>
      <c r="E307" s="13"/>
      <c r="F307" s="13"/>
      <c r="G307" s="13"/>
      <c r="H307" s="13"/>
      <c r="I307" s="13"/>
      <c r="J307" s="13"/>
      <c r="K307" s="13"/>
    </row>
    <row r="308" spans="2:11" ht="12.75" customHeight="1" x14ac:dyDescent="0.2">
      <c r="B308" s="13"/>
      <c r="C308" s="69"/>
      <c r="D308" s="13"/>
      <c r="E308" s="13"/>
      <c r="F308" s="13"/>
      <c r="G308" s="13"/>
      <c r="H308" s="13"/>
      <c r="I308" s="13"/>
      <c r="J308" s="13"/>
      <c r="K308" s="13"/>
    </row>
    <row r="309" spans="2:11" ht="12.75" customHeight="1" x14ac:dyDescent="0.2">
      <c r="B309" s="13"/>
      <c r="C309" s="69"/>
      <c r="D309" s="13"/>
      <c r="E309" s="13"/>
      <c r="F309" s="13"/>
      <c r="G309" s="13"/>
      <c r="H309" s="13"/>
      <c r="I309" s="13"/>
      <c r="J309" s="13"/>
      <c r="K309" s="13"/>
    </row>
    <row r="310" spans="2:11" ht="12.75" customHeight="1" x14ac:dyDescent="0.2">
      <c r="B310" s="13"/>
      <c r="C310" s="69"/>
      <c r="D310" s="13"/>
      <c r="E310" s="13"/>
      <c r="F310" s="13"/>
      <c r="G310" s="13"/>
      <c r="H310" s="13"/>
      <c r="I310" s="13"/>
      <c r="J310" s="13"/>
      <c r="K310" s="13"/>
    </row>
    <row r="311" spans="2:11" ht="12.75" customHeight="1" x14ac:dyDescent="0.2">
      <c r="B311" s="13"/>
      <c r="C311" s="69"/>
      <c r="D311" s="13"/>
      <c r="E311" s="13"/>
      <c r="F311" s="13"/>
      <c r="G311" s="13"/>
      <c r="H311" s="13"/>
      <c r="I311" s="13"/>
      <c r="J311" s="13"/>
      <c r="K311" s="13"/>
    </row>
    <row r="312" spans="2:11" ht="12.75" customHeight="1" x14ac:dyDescent="0.2">
      <c r="B312" s="13"/>
      <c r="C312" s="69"/>
      <c r="D312" s="13"/>
      <c r="E312" s="13"/>
      <c r="F312" s="13"/>
      <c r="G312" s="13"/>
      <c r="H312" s="13"/>
      <c r="I312" s="13"/>
      <c r="J312" s="13"/>
      <c r="K312" s="13"/>
    </row>
    <row r="313" spans="2:11" ht="12.75" customHeight="1" x14ac:dyDescent="0.2">
      <c r="B313" s="13"/>
      <c r="C313" s="69"/>
      <c r="D313" s="13"/>
      <c r="E313" s="13"/>
      <c r="F313" s="13"/>
      <c r="G313" s="13"/>
      <c r="H313" s="13"/>
      <c r="I313" s="13"/>
      <c r="J313" s="13"/>
      <c r="K313" s="13"/>
    </row>
    <row r="314" spans="2:11" ht="12.75" customHeight="1" x14ac:dyDescent="0.2">
      <c r="B314" s="13"/>
      <c r="C314" s="69"/>
      <c r="D314" s="13"/>
      <c r="E314" s="13"/>
      <c r="F314" s="13"/>
      <c r="G314" s="13"/>
      <c r="H314" s="13"/>
      <c r="I314" s="13"/>
      <c r="J314" s="13"/>
      <c r="K314" s="13"/>
    </row>
    <row r="315" spans="2:11" ht="12.75" customHeight="1" x14ac:dyDescent="0.2">
      <c r="B315" s="13"/>
      <c r="C315" s="69"/>
      <c r="D315" s="13"/>
      <c r="E315" s="13"/>
      <c r="F315" s="13"/>
      <c r="G315" s="13"/>
      <c r="H315" s="13"/>
      <c r="I315" s="13"/>
      <c r="J315" s="13"/>
      <c r="K315" s="13"/>
    </row>
    <row r="316" spans="2:11" ht="12.75" customHeight="1" x14ac:dyDescent="0.2">
      <c r="B316" s="13"/>
      <c r="C316" s="69"/>
      <c r="D316" s="13"/>
      <c r="E316" s="13"/>
      <c r="F316" s="13"/>
      <c r="G316" s="13"/>
      <c r="H316" s="13"/>
      <c r="I316" s="13"/>
      <c r="J316" s="13"/>
      <c r="K316" s="13"/>
    </row>
    <row r="317" spans="2:11" ht="12.75" customHeight="1" x14ac:dyDescent="0.2">
      <c r="B317" s="13"/>
      <c r="C317" s="69"/>
      <c r="D317" s="13"/>
      <c r="E317" s="13"/>
      <c r="F317" s="13"/>
      <c r="G317" s="13"/>
      <c r="H317" s="13"/>
      <c r="I317" s="13"/>
      <c r="J317" s="13"/>
      <c r="K317" s="13"/>
    </row>
    <row r="318" spans="2:11" ht="12.75" customHeight="1" x14ac:dyDescent="0.2">
      <c r="B318" s="13"/>
      <c r="C318" s="69"/>
      <c r="D318" s="13"/>
      <c r="E318" s="13"/>
      <c r="F318" s="13"/>
      <c r="G318" s="13"/>
      <c r="H318" s="13"/>
      <c r="I318" s="13"/>
      <c r="J318" s="13"/>
      <c r="K318" s="13"/>
    </row>
    <row r="319" spans="2:11" ht="12.75" customHeight="1" x14ac:dyDescent="0.2">
      <c r="B319" s="13"/>
      <c r="C319" s="69"/>
      <c r="D319" s="13"/>
      <c r="E319" s="13"/>
      <c r="F319" s="13"/>
      <c r="G319" s="13"/>
      <c r="H319" s="13"/>
      <c r="I319" s="13"/>
      <c r="J319" s="13"/>
      <c r="K319" s="13"/>
    </row>
    <row r="320" spans="2:11" ht="12.75" customHeight="1" x14ac:dyDescent="0.2">
      <c r="B320" s="13"/>
      <c r="C320" s="69"/>
      <c r="D320" s="13"/>
      <c r="E320" s="13"/>
      <c r="F320" s="13"/>
      <c r="G320" s="13"/>
      <c r="H320" s="13"/>
      <c r="I320" s="13"/>
      <c r="J320" s="13"/>
      <c r="K320" s="13"/>
    </row>
    <row r="321" spans="2:11" ht="12.75" customHeight="1" x14ac:dyDescent="0.2">
      <c r="B321" s="13"/>
      <c r="C321" s="69"/>
      <c r="D321" s="13"/>
      <c r="E321" s="13"/>
      <c r="F321" s="13"/>
      <c r="G321" s="13"/>
      <c r="H321" s="13"/>
      <c r="I321" s="13"/>
      <c r="J321" s="13"/>
      <c r="K321" s="13"/>
    </row>
    <row r="322" spans="2:11" ht="12.75" customHeight="1" x14ac:dyDescent="0.2">
      <c r="B322" s="13"/>
      <c r="C322" s="69"/>
      <c r="D322" s="13"/>
      <c r="E322" s="13"/>
      <c r="F322" s="13"/>
      <c r="G322" s="13"/>
      <c r="H322" s="13"/>
      <c r="I322" s="13"/>
      <c r="J322" s="13"/>
      <c r="K322" s="13"/>
    </row>
    <row r="323" spans="2:11" ht="12.75" customHeight="1" x14ac:dyDescent="0.2">
      <c r="B323" s="13"/>
      <c r="C323" s="69"/>
      <c r="D323" s="13"/>
      <c r="E323" s="13"/>
      <c r="F323" s="13"/>
      <c r="G323" s="13"/>
      <c r="H323" s="13"/>
      <c r="I323" s="13"/>
      <c r="J323" s="13"/>
      <c r="K323" s="13"/>
    </row>
    <row r="324" spans="2:11" ht="12.75" customHeight="1" x14ac:dyDescent="0.2">
      <c r="B324" s="13"/>
      <c r="C324" s="69"/>
      <c r="D324" s="13"/>
      <c r="E324" s="13"/>
      <c r="F324" s="13"/>
      <c r="G324" s="13"/>
      <c r="H324" s="13"/>
      <c r="I324" s="13"/>
      <c r="J324" s="13"/>
      <c r="K324" s="13"/>
    </row>
    <row r="325" spans="2:11" ht="12.75" customHeight="1" x14ac:dyDescent="0.2">
      <c r="B325" s="13"/>
      <c r="C325" s="69"/>
      <c r="D325" s="13"/>
      <c r="E325" s="13"/>
      <c r="F325" s="13"/>
      <c r="G325" s="13"/>
      <c r="H325" s="13"/>
      <c r="I325" s="13"/>
      <c r="J325" s="13"/>
      <c r="K325" s="13"/>
    </row>
    <row r="326" spans="2:11" ht="12.75" customHeight="1" x14ac:dyDescent="0.2">
      <c r="B326" s="13"/>
      <c r="C326" s="69"/>
      <c r="D326" s="13"/>
      <c r="E326" s="13"/>
      <c r="F326" s="13"/>
      <c r="G326" s="13"/>
      <c r="H326" s="13"/>
      <c r="I326" s="13"/>
      <c r="J326" s="13"/>
      <c r="K326" s="13"/>
    </row>
    <row r="327" spans="2:11" ht="12.75" customHeight="1" x14ac:dyDescent="0.2">
      <c r="B327" s="13"/>
      <c r="C327" s="69"/>
      <c r="D327" s="13"/>
      <c r="E327" s="13"/>
      <c r="F327" s="13"/>
      <c r="G327" s="13"/>
      <c r="H327" s="13"/>
      <c r="I327" s="13"/>
      <c r="J327" s="13"/>
      <c r="K327" s="13"/>
    </row>
    <row r="328" spans="2:11" ht="12.75" customHeight="1" x14ac:dyDescent="0.2">
      <c r="B328" s="13"/>
      <c r="C328" s="69"/>
      <c r="D328" s="13"/>
      <c r="E328" s="13"/>
      <c r="F328" s="13"/>
      <c r="G328" s="13"/>
      <c r="H328" s="13"/>
      <c r="I328" s="13"/>
      <c r="J328" s="13"/>
      <c r="K328" s="13"/>
    </row>
    <row r="329" spans="2:11" ht="12.75" customHeight="1" x14ac:dyDescent="0.2">
      <c r="B329" s="13"/>
      <c r="C329" s="69"/>
      <c r="D329" s="13"/>
      <c r="E329" s="13"/>
      <c r="F329" s="13"/>
      <c r="G329" s="13"/>
      <c r="H329" s="13"/>
      <c r="I329" s="13"/>
      <c r="J329" s="13"/>
      <c r="K329" s="13"/>
    </row>
    <row r="330" spans="2:11" ht="12.75" customHeight="1" x14ac:dyDescent="0.2">
      <c r="B330" s="13"/>
      <c r="C330" s="69"/>
      <c r="D330" s="13"/>
      <c r="E330" s="13"/>
      <c r="F330" s="13"/>
      <c r="G330" s="13"/>
      <c r="H330" s="13"/>
      <c r="I330" s="13"/>
      <c r="J330" s="13"/>
      <c r="K330" s="13"/>
    </row>
    <row r="331" spans="2:11" ht="12.75" customHeight="1" x14ac:dyDescent="0.2">
      <c r="B331" s="13"/>
      <c r="C331" s="69"/>
      <c r="D331" s="13"/>
      <c r="E331" s="13"/>
      <c r="F331" s="13"/>
      <c r="G331" s="13"/>
      <c r="H331" s="13"/>
      <c r="I331" s="13"/>
      <c r="J331" s="13"/>
      <c r="K331" s="13"/>
    </row>
    <row r="332" spans="2:11" ht="12.75" customHeight="1" x14ac:dyDescent="0.2">
      <c r="B332" s="13"/>
      <c r="C332" s="69"/>
      <c r="D332" s="13"/>
      <c r="E332" s="13"/>
      <c r="F332" s="13"/>
      <c r="G332" s="13"/>
      <c r="H332" s="13"/>
      <c r="I332" s="13"/>
      <c r="J332" s="13"/>
      <c r="K332" s="13"/>
    </row>
    <row r="333" spans="2:11" ht="12.75" customHeight="1" x14ac:dyDescent="0.2">
      <c r="B333" s="13"/>
      <c r="C333" s="69"/>
      <c r="D333" s="13"/>
      <c r="E333" s="13"/>
      <c r="F333" s="13"/>
      <c r="G333" s="13"/>
      <c r="H333" s="13"/>
      <c r="I333" s="13"/>
      <c r="J333" s="13"/>
      <c r="K333" s="13"/>
    </row>
    <row r="334" spans="2:11" ht="12.75" customHeight="1" x14ac:dyDescent="0.2">
      <c r="B334" s="13"/>
      <c r="C334" s="69"/>
      <c r="D334" s="13"/>
      <c r="E334" s="13"/>
      <c r="F334" s="13"/>
      <c r="G334" s="13"/>
      <c r="H334" s="13"/>
      <c r="I334" s="13"/>
      <c r="J334" s="13"/>
      <c r="K334" s="13"/>
    </row>
    <row r="335" spans="2:11" ht="12.75" customHeight="1" x14ac:dyDescent="0.2">
      <c r="B335" s="13"/>
      <c r="C335" s="69"/>
      <c r="D335" s="13"/>
      <c r="E335" s="13"/>
      <c r="F335" s="13"/>
      <c r="G335" s="13"/>
      <c r="H335" s="13"/>
      <c r="I335" s="13"/>
      <c r="J335" s="13"/>
      <c r="K335" s="13"/>
    </row>
    <row r="336" spans="2:11" ht="12.75" customHeight="1" x14ac:dyDescent="0.2">
      <c r="B336" s="13"/>
      <c r="C336" s="69"/>
      <c r="D336" s="13"/>
      <c r="E336" s="13"/>
      <c r="F336" s="13"/>
      <c r="G336" s="13"/>
      <c r="H336" s="13"/>
      <c r="I336" s="13"/>
      <c r="J336" s="13"/>
      <c r="K336" s="13"/>
    </row>
    <row r="337" spans="2:11" ht="12.75" customHeight="1" x14ac:dyDescent="0.2">
      <c r="B337" s="13"/>
      <c r="C337" s="69"/>
      <c r="D337" s="13"/>
      <c r="E337" s="13"/>
      <c r="F337" s="13"/>
      <c r="G337" s="13"/>
      <c r="H337" s="13"/>
      <c r="I337" s="13"/>
      <c r="J337" s="13"/>
      <c r="K337" s="13"/>
    </row>
    <row r="338" spans="2:11" ht="12.75" customHeight="1" x14ac:dyDescent="0.2">
      <c r="B338" s="13"/>
      <c r="C338" s="69"/>
      <c r="D338" s="13"/>
      <c r="E338" s="13"/>
      <c r="F338" s="13"/>
      <c r="G338" s="13"/>
      <c r="H338" s="13"/>
      <c r="I338" s="13"/>
      <c r="J338" s="13"/>
      <c r="K338" s="13"/>
    </row>
    <row r="339" spans="2:11" ht="12.75" customHeight="1" x14ac:dyDescent="0.2">
      <c r="B339" s="13"/>
      <c r="C339" s="69"/>
      <c r="D339" s="13"/>
      <c r="E339" s="13"/>
      <c r="F339" s="13"/>
      <c r="G339" s="13"/>
      <c r="H339" s="13"/>
      <c r="I339" s="13"/>
      <c r="J339" s="13"/>
      <c r="K339" s="13"/>
    </row>
    <row r="340" spans="2:11" ht="12.75" customHeight="1" x14ac:dyDescent="0.2">
      <c r="B340" s="13"/>
      <c r="C340" s="69"/>
      <c r="D340" s="13"/>
      <c r="E340" s="13"/>
      <c r="F340" s="13"/>
      <c r="G340" s="13"/>
      <c r="H340" s="13"/>
      <c r="I340" s="13"/>
      <c r="J340" s="13"/>
      <c r="K340" s="13"/>
    </row>
    <row r="341" spans="2:11" ht="12.75" customHeight="1" x14ac:dyDescent="0.2">
      <c r="B341" s="13"/>
      <c r="C341" s="69"/>
      <c r="D341" s="13"/>
      <c r="E341" s="13"/>
      <c r="F341" s="13"/>
      <c r="G341" s="13"/>
      <c r="H341" s="13"/>
      <c r="I341" s="13"/>
      <c r="J341" s="13"/>
      <c r="K341" s="13"/>
    </row>
    <row r="342" spans="2:11" ht="12.75" customHeight="1" x14ac:dyDescent="0.2">
      <c r="B342" s="13"/>
      <c r="C342" s="69"/>
      <c r="D342" s="13"/>
      <c r="E342" s="13"/>
      <c r="F342" s="13"/>
      <c r="G342" s="13"/>
      <c r="H342" s="13"/>
      <c r="I342" s="13"/>
      <c r="J342" s="13"/>
      <c r="K342" s="13"/>
    </row>
    <row r="343" spans="2:11" ht="12.75" customHeight="1" x14ac:dyDescent="0.2">
      <c r="B343" s="13"/>
      <c r="C343" s="69"/>
      <c r="D343" s="13"/>
      <c r="E343" s="13"/>
      <c r="F343" s="13"/>
      <c r="G343" s="13"/>
      <c r="H343" s="13"/>
      <c r="I343" s="13"/>
      <c r="J343" s="13"/>
      <c r="K343" s="13"/>
    </row>
    <row r="344" spans="2:11" ht="12.75" customHeight="1" x14ac:dyDescent="0.2">
      <c r="B344" s="13"/>
      <c r="C344" s="69"/>
      <c r="D344" s="13"/>
      <c r="E344" s="13"/>
      <c r="F344" s="13"/>
      <c r="G344" s="13"/>
      <c r="H344" s="13"/>
      <c r="I344" s="13"/>
      <c r="J344" s="13"/>
      <c r="K344" s="13"/>
    </row>
    <row r="345" spans="2:11" ht="12.75" customHeight="1" x14ac:dyDescent="0.2">
      <c r="B345" s="13"/>
      <c r="C345" s="69"/>
      <c r="D345" s="13"/>
      <c r="E345" s="13"/>
      <c r="F345" s="13"/>
      <c r="G345" s="13"/>
      <c r="H345" s="13"/>
      <c r="I345" s="13"/>
      <c r="J345" s="13"/>
      <c r="K345" s="13"/>
    </row>
    <row r="346" spans="2:11" ht="12.75" customHeight="1" x14ac:dyDescent="0.2">
      <c r="B346" s="13"/>
      <c r="C346" s="69"/>
      <c r="D346" s="13"/>
      <c r="E346" s="13"/>
      <c r="F346" s="13"/>
      <c r="G346" s="13"/>
      <c r="H346" s="13"/>
      <c r="I346" s="13"/>
      <c r="J346" s="13"/>
      <c r="K346" s="13"/>
    </row>
    <row r="347" spans="2:11" ht="12.75" customHeight="1" x14ac:dyDescent="0.2">
      <c r="B347" s="13"/>
      <c r="C347" s="69"/>
      <c r="D347" s="13"/>
      <c r="E347" s="13"/>
      <c r="F347" s="13"/>
      <c r="G347" s="13"/>
      <c r="H347" s="13"/>
      <c r="I347" s="13"/>
      <c r="J347" s="13"/>
      <c r="K347" s="13"/>
    </row>
    <row r="348" spans="2:11" ht="12.75" customHeight="1" x14ac:dyDescent="0.2">
      <c r="B348" s="13"/>
      <c r="C348" s="69"/>
      <c r="D348" s="13"/>
      <c r="E348" s="13"/>
      <c r="F348" s="13"/>
      <c r="G348" s="13"/>
      <c r="H348" s="13"/>
      <c r="I348" s="13"/>
      <c r="J348" s="13"/>
      <c r="K348" s="13"/>
    </row>
    <row r="349" spans="2:11" ht="12.75" customHeight="1" x14ac:dyDescent="0.2">
      <c r="B349" s="13"/>
      <c r="C349" s="69"/>
      <c r="D349" s="13"/>
      <c r="E349" s="13"/>
      <c r="F349" s="13"/>
      <c r="G349" s="13"/>
      <c r="H349" s="13"/>
      <c r="I349" s="13"/>
      <c r="J349" s="13"/>
      <c r="K349" s="13"/>
    </row>
    <row r="350" spans="2:11" ht="12.75" customHeight="1" x14ac:dyDescent="0.2">
      <c r="B350" s="13"/>
      <c r="C350" s="69"/>
      <c r="D350" s="13"/>
      <c r="E350" s="13"/>
      <c r="F350" s="13"/>
      <c r="G350" s="13"/>
      <c r="H350" s="13"/>
      <c r="I350" s="13"/>
      <c r="J350" s="13"/>
      <c r="K350" s="13"/>
    </row>
    <row r="351" spans="2:11" ht="12.75" customHeight="1" x14ac:dyDescent="0.2">
      <c r="B351" s="13"/>
      <c r="C351" s="69"/>
      <c r="D351" s="13"/>
      <c r="E351" s="13"/>
      <c r="F351" s="13"/>
      <c r="G351" s="13"/>
      <c r="H351" s="13"/>
      <c r="I351" s="13"/>
      <c r="J351" s="13"/>
      <c r="K351" s="13"/>
    </row>
    <row r="352" spans="2:11" ht="12.75" customHeight="1" x14ac:dyDescent="0.2">
      <c r="B352" s="13"/>
      <c r="C352" s="69"/>
      <c r="D352" s="13"/>
      <c r="E352" s="13"/>
      <c r="F352" s="13"/>
      <c r="G352" s="13"/>
      <c r="H352" s="13"/>
      <c r="I352" s="13"/>
      <c r="J352" s="13"/>
      <c r="K352" s="13"/>
    </row>
    <row r="353" spans="2:11" ht="12.75" customHeight="1" x14ac:dyDescent="0.2">
      <c r="B353" s="13"/>
      <c r="C353" s="69"/>
      <c r="D353" s="13"/>
      <c r="E353" s="13"/>
      <c r="F353" s="13"/>
      <c r="G353" s="13"/>
      <c r="H353" s="13"/>
      <c r="I353" s="13"/>
      <c r="J353" s="13"/>
      <c r="K353" s="13"/>
    </row>
    <row r="354" spans="2:11" ht="12.75" customHeight="1" x14ac:dyDescent="0.2">
      <c r="B354" s="13"/>
      <c r="C354" s="69"/>
      <c r="D354" s="13"/>
      <c r="E354" s="13"/>
      <c r="F354" s="13"/>
      <c r="G354" s="13"/>
      <c r="H354" s="13"/>
      <c r="I354" s="13"/>
      <c r="J354" s="13"/>
      <c r="K354" s="13"/>
    </row>
    <row r="355" spans="2:11" ht="12.75" customHeight="1" x14ac:dyDescent="0.2">
      <c r="B355" s="13"/>
      <c r="C355" s="69"/>
      <c r="D355" s="13"/>
      <c r="E355" s="13"/>
      <c r="F355" s="13"/>
      <c r="G355" s="13"/>
      <c r="H355" s="13"/>
      <c r="I355" s="13"/>
      <c r="J355" s="13"/>
      <c r="K355" s="13"/>
    </row>
    <row r="356" spans="2:11" ht="12.75" customHeight="1" x14ac:dyDescent="0.2">
      <c r="B356" s="13"/>
      <c r="C356" s="69"/>
      <c r="D356" s="13"/>
      <c r="E356" s="13"/>
      <c r="F356" s="13"/>
      <c r="G356" s="13"/>
      <c r="H356" s="13"/>
      <c r="I356" s="13"/>
      <c r="J356" s="13"/>
      <c r="K356" s="13"/>
    </row>
    <row r="357" spans="2:11" ht="12.75" customHeight="1" x14ac:dyDescent="0.2">
      <c r="B357" s="13"/>
      <c r="C357" s="69"/>
      <c r="D357" s="13"/>
      <c r="E357" s="13"/>
      <c r="F357" s="13"/>
      <c r="G357" s="13"/>
      <c r="H357" s="13"/>
      <c r="I357" s="13"/>
      <c r="J357" s="13"/>
      <c r="K357" s="13"/>
    </row>
    <row r="358" spans="2:11" ht="12.75" customHeight="1" x14ac:dyDescent="0.2">
      <c r="B358" s="13"/>
      <c r="C358" s="69"/>
      <c r="D358" s="13"/>
      <c r="E358" s="13"/>
      <c r="F358" s="13"/>
      <c r="G358" s="13"/>
      <c r="H358" s="13"/>
      <c r="I358" s="13"/>
      <c r="J358" s="13"/>
      <c r="K358" s="13"/>
    </row>
    <row r="359" spans="2:11" ht="12.75" customHeight="1" x14ac:dyDescent="0.2">
      <c r="B359" s="13"/>
      <c r="C359" s="69"/>
      <c r="D359" s="13"/>
      <c r="E359" s="13"/>
      <c r="F359" s="13"/>
      <c r="G359" s="13"/>
      <c r="H359" s="13"/>
      <c r="I359" s="13"/>
      <c r="J359" s="13"/>
      <c r="K359" s="13"/>
    </row>
    <row r="360" spans="2:11" ht="12.75" customHeight="1" x14ac:dyDescent="0.2">
      <c r="B360" s="13"/>
      <c r="C360" s="69"/>
      <c r="D360" s="13"/>
      <c r="E360" s="13"/>
      <c r="F360" s="13"/>
      <c r="G360" s="13"/>
      <c r="H360" s="13"/>
      <c r="I360" s="13"/>
      <c r="J360" s="13"/>
      <c r="K360" s="13"/>
    </row>
    <row r="361" spans="2:11" ht="12.75" customHeight="1" x14ac:dyDescent="0.2">
      <c r="B361" s="13"/>
      <c r="C361" s="69"/>
      <c r="D361" s="13"/>
      <c r="E361" s="13"/>
      <c r="F361" s="13"/>
      <c r="G361" s="13"/>
      <c r="H361" s="13"/>
      <c r="I361" s="13"/>
      <c r="J361" s="13"/>
      <c r="K361" s="13"/>
    </row>
    <row r="362" spans="2:11" ht="12.75" customHeight="1" x14ac:dyDescent="0.2">
      <c r="B362" s="13"/>
      <c r="C362" s="69"/>
      <c r="D362" s="13"/>
      <c r="E362" s="13"/>
      <c r="F362" s="13"/>
      <c r="G362" s="13"/>
      <c r="H362" s="13"/>
      <c r="I362" s="13"/>
      <c r="J362" s="13"/>
      <c r="K362" s="13"/>
    </row>
    <row r="363" spans="2:11" ht="12.75" customHeight="1" x14ac:dyDescent="0.2">
      <c r="B363" s="13"/>
      <c r="C363" s="69"/>
      <c r="D363" s="13"/>
      <c r="E363" s="13"/>
      <c r="F363" s="13"/>
      <c r="G363" s="13"/>
      <c r="H363" s="13"/>
      <c r="I363" s="13"/>
      <c r="J363" s="13"/>
      <c r="K363" s="13"/>
    </row>
    <row r="364" spans="2:11" ht="12.75" customHeight="1" x14ac:dyDescent="0.2">
      <c r="B364" s="13"/>
      <c r="C364" s="69"/>
      <c r="D364" s="13"/>
      <c r="E364" s="13"/>
      <c r="F364" s="13"/>
      <c r="G364" s="13"/>
      <c r="H364" s="13"/>
      <c r="I364" s="13"/>
      <c r="J364" s="13"/>
      <c r="K364" s="13"/>
    </row>
    <row r="365" spans="2:11" ht="12.75" customHeight="1" x14ac:dyDescent="0.2">
      <c r="B365" s="13"/>
      <c r="C365" s="69"/>
      <c r="D365" s="13"/>
      <c r="E365" s="13"/>
      <c r="F365" s="13"/>
      <c r="G365" s="13"/>
      <c r="H365" s="13"/>
      <c r="I365" s="13"/>
      <c r="J365" s="13"/>
      <c r="K365" s="13"/>
    </row>
    <row r="366" spans="2:11" ht="12.75" customHeight="1" x14ac:dyDescent="0.2">
      <c r="B366" s="13"/>
      <c r="C366" s="69"/>
      <c r="D366" s="13"/>
      <c r="E366" s="13"/>
      <c r="F366" s="13"/>
      <c r="G366" s="13"/>
      <c r="H366" s="13"/>
      <c r="I366" s="13"/>
      <c r="J366" s="13"/>
      <c r="K366" s="13"/>
    </row>
    <row r="367" spans="2:11" ht="12.75" customHeight="1" x14ac:dyDescent="0.2">
      <c r="B367" s="13"/>
      <c r="C367" s="69"/>
      <c r="D367" s="13"/>
      <c r="E367" s="13"/>
      <c r="F367" s="13"/>
      <c r="G367" s="13"/>
      <c r="H367" s="13"/>
      <c r="I367" s="13"/>
      <c r="J367" s="13"/>
      <c r="K367" s="13"/>
    </row>
    <row r="368" spans="2:11" ht="12.75" customHeight="1" x14ac:dyDescent="0.2">
      <c r="B368" s="13"/>
      <c r="C368" s="69"/>
      <c r="D368" s="13"/>
      <c r="E368" s="13"/>
      <c r="F368" s="13"/>
      <c r="G368" s="13"/>
      <c r="H368" s="13"/>
      <c r="I368" s="13"/>
      <c r="J368" s="13"/>
      <c r="K368" s="13"/>
    </row>
    <row r="369" spans="2:11" ht="12.75" customHeight="1" x14ac:dyDescent="0.2">
      <c r="B369" s="13"/>
      <c r="C369" s="69"/>
      <c r="D369" s="13"/>
      <c r="E369" s="13"/>
      <c r="F369" s="13"/>
      <c r="G369" s="13"/>
      <c r="H369" s="13"/>
      <c r="I369" s="13"/>
      <c r="J369" s="13"/>
      <c r="K369" s="13"/>
    </row>
    <row r="370" spans="2:11" ht="12.75" customHeight="1" x14ac:dyDescent="0.2">
      <c r="B370" s="13"/>
      <c r="C370" s="69"/>
      <c r="D370" s="13"/>
      <c r="E370" s="13"/>
      <c r="F370" s="13"/>
      <c r="G370" s="13"/>
      <c r="H370" s="13"/>
      <c r="I370" s="13"/>
      <c r="J370" s="13"/>
      <c r="K370" s="13"/>
    </row>
    <row r="371" spans="2:11" ht="12.75" customHeight="1" x14ac:dyDescent="0.2">
      <c r="B371" s="13"/>
      <c r="C371" s="69"/>
      <c r="D371" s="13"/>
      <c r="E371" s="13"/>
      <c r="F371" s="13"/>
      <c r="G371" s="13"/>
      <c r="H371" s="13"/>
      <c r="I371" s="13"/>
      <c r="J371" s="13"/>
      <c r="K371" s="13"/>
    </row>
    <row r="372" spans="2:11" ht="12.75" customHeight="1" x14ac:dyDescent="0.2">
      <c r="B372" s="13"/>
      <c r="C372" s="69"/>
      <c r="D372" s="13"/>
      <c r="E372" s="13"/>
      <c r="F372" s="13"/>
      <c r="G372" s="13"/>
      <c r="H372" s="13"/>
      <c r="I372" s="13"/>
      <c r="J372" s="13"/>
      <c r="K372" s="13"/>
    </row>
    <row r="373" spans="2:11" ht="12.75" customHeight="1" x14ac:dyDescent="0.2">
      <c r="B373" s="13"/>
      <c r="C373" s="69"/>
      <c r="D373" s="13"/>
      <c r="E373" s="13"/>
      <c r="F373" s="13"/>
      <c r="G373" s="13"/>
      <c r="H373" s="13"/>
      <c r="I373" s="13"/>
      <c r="J373" s="13"/>
      <c r="K373" s="13"/>
    </row>
    <row r="374" spans="2:11" ht="12.75" customHeight="1" x14ac:dyDescent="0.2">
      <c r="B374" s="13"/>
      <c r="C374" s="69"/>
      <c r="D374" s="13"/>
      <c r="E374" s="13"/>
      <c r="F374" s="13"/>
      <c r="G374" s="13"/>
      <c r="H374" s="13"/>
      <c r="I374" s="13"/>
      <c r="J374" s="13"/>
      <c r="K374" s="13"/>
    </row>
    <row r="375" spans="2:11" ht="12.75" customHeight="1" x14ac:dyDescent="0.2">
      <c r="B375" s="13"/>
      <c r="C375" s="69"/>
      <c r="D375" s="13"/>
      <c r="E375" s="13"/>
      <c r="F375" s="13"/>
      <c r="G375" s="13"/>
      <c r="H375" s="13"/>
      <c r="I375" s="13"/>
      <c r="J375" s="13"/>
      <c r="K375" s="13"/>
    </row>
    <row r="376" spans="2:11" ht="12.75" customHeight="1" x14ac:dyDescent="0.2">
      <c r="B376" s="13"/>
      <c r="C376" s="69"/>
      <c r="D376" s="13"/>
      <c r="E376" s="13"/>
      <c r="F376" s="13"/>
      <c r="G376" s="13"/>
      <c r="H376" s="13"/>
      <c r="I376" s="13"/>
      <c r="J376" s="13"/>
      <c r="K376" s="13"/>
    </row>
    <row r="377" spans="2:11" ht="12.75" customHeight="1" x14ac:dyDescent="0.2">
      <c r="B377" s="13"/>
      <c r="C377" s="69"/>
      <c r="D377" s="13"/>
      <c r="E377" s="13"/>
      <c r="F377" s="13"/>
      <c r="G377" s="13"/>
      <c r="H377" s="13"/>
      <c r="I377" s="13"/>
      <c r="J377" s="13"/>
      <c r="K377" s="13"/>
    </row>
    <row r="378" spans="2:11" ht="12.75" customHeight="1" x14ac:dyDescent="0.2">
      <c r="B378" s="13"/>
      <c r="C378" s="69"/>
      <c r="D378" s="13"/>
      <c r="E378" s="13"/>
      <c r="F378" s="13"/>
      <c r="G378" s="13"/>
      <c r="H378" s="13"/>
      <c r="I378" s="13"/>
      <c r="J378" s="13"/>
      <c r="K378" s="13"/>
    </row>
    <row r="379" spans="2:11" ht="12.75" customHeight="1" x14ac:dyDescent="0.2">
      <c r="B379" s="13"/>
      <c r="C379" s="69"/>
      <c r="D379" s="13"/>
      <c r="E379" s="13"/>
      <c r="F379" s="13"/>
      <c r="G379" s="13"/>
      <c r="H379" s="13"/>
      <c r="I379" s="13"/>
      <c r="J379" s="13"/>
      <c r="K379" s="13"/>
    </row>
    <row r="380" spans="2:11" ht="12.75" customHeight="1" x14ac:dyDescent="0.2">
      <c r="B380" s="13"/>
      <c r="C380" s="69"/>
      <c r="D380" s="13"/>
      <c r="E380" s="13"/>
      <c r="F380" s="13"/>
      <c r="G380" s="13"/>
      <c r="H380" s="13"/>
      <c r="I380" s="13"/>
      <c r="J380" s="13"/>
      <c r="K380" s="13"/>
    </row>
    <row r="381" spans="2:11" ht="12.75" customHeight="1" x14ac:dyDescent="0.2">
      <c r="B381" s="13"/>
      <c r="C381" s="69"/>
      <c r="D381" s="13"/>
      <c r="E381" s="13"/>
      <c r="F381" s="13"/>
      <c r="G381" s="13"/>
      <c r="H381" s="13"/>
      <c r="I381" s="13"/>
      <c r="J381" s="13"/>
      <c r="K381" s="13"/>
    </row>
    <row r="382" spans="2:11" ht="12.75" customHeight="1" x14ac:dyDescent="0.2">
      <c r="B382" s="13"/>
      <c r="C382" s="69"/>
      <c r="D382" s="13"/>
      <c r="E382" s="13"/>
      <c r="F382" s="13"/>
      <c r="G382" s="13"/>
      <c r="H382" s="13"/>
      <c r="I382" s="13"/>
      <c r="J382" s="13"/>
      <c r="K382" s="13"/>
    </row>
    <row r="383" spans="2:11" ht="12.75" customHeight="1" x14ac:dyDescent="0.2">
      <c r="B383" s="13"/>
      <c r="C383" s="69"/>
      <c r="D383" s="13"/>
      <c r="E383" s="13"/>
      <c r="F383" s="13"/>
      <c r="G383" s="13"/>
      <c r="H383" s="13"/>
      <c r="I383" s="13"/>
      <c r="J383" s="13"/>
      <c r="K383" s="13"/>
    </row>
    <row r="384" spans="2:11" ht="12.75" customHeight="1" x14ac:dyDescent="0.2">
      <c r="B384" s="13"/>
      <c r="C384" s="69"/>
      <c r="D384" s="13"/>
      <c r="E384" s="13"/>
      <c r="F384" s="13"/>
      <c r="G384" s="13"/>
      <c r="H384" s="13"/>
      <c r="I384" s="13"/>
      <c r="J384" s="13"/>
      <c r="K384" s="13"/>
    </row>
    <row r="385" spans="2:11" ht="12.75" customHeight="1" x14ac:dyDescent="0.2">
      <c r="B385" s="13"/>
      <c r="C385" s="69"/>
      <c r="D385" s="13"/>
      <c r="E385" s="13"/>
      <c r="F385" s="13"/>
      <c r="G385" s="13"/>
      <c r="H385" s="13"/>
      <c r="I385" s="13"/>
      <c r="J385" s="13"/>
      <c r="K385" s="13"/>
    </row>
    <row r="386" spans="2:11" ht="12.75" customHeight="1" x14ac:dyDescent="0.2">
      <c r="B386" s="13"/>
      <c r="C386" s="69"/>
      <c r="D386" s="13"/>
      <c r="E386" s="13"/>
      <c r="F386" s="13"/>
      <c r="G386" s="13"/>
      <c r="H386" s="13"/>
      <c r="I386" s="13"/>
      <c r="J386" s="13"/>
      <c r="K386" s="13"/>
    </row>
    <row r="387" spans="2:11" ht="12.75" customHeight="1" x14ac:dyDescent="0.2">
      <c r="B387" s="13"/>
      <c r="C387" s="69"/>
      <c r="D387" s="13"/>
      <c r="E387" s="13"/>
      <c r="F387" s="13"/>
      <c r="G387" s="13"/>
      <c r="H387" s="13"/>
      <c r="I387" s="13"/>
      <c r="J387" s="13"/>
      <c r="K387" s="13"/>
    </row>
    <row r="388" spans="2:11" ht="12.75" customHeight="1" x14ac:dyDescent="0.2">
      <c r="B388" s="13"/>
      <c r="C388" s="69"/>
      <c r="D388" s="13"/>
      <c r="E388" s="13"/>
      <c r="F388" s="13"/>
      <c r="G388" s="13"/>
      <c r="H388" s="13"/>
      <c r="I388" s="13"/>
      <c r="J388" s="13"/>
      <c r="K388" s="13"/>
    </row>
    <row r="389" spans="2:11" ht="12.75" customHeight="1" x14ac:dyDescent="0.2">
      <c r="B389" s="13"/>
      <c r="C389" s="69"/>
      <c r="D389" s="13"/>
      <c r="E389" s="13"/>
      <c r="F389" s="13"/>
      <c r="G389" s="13"/>
      <c r="H389" s="13"/>
      <c r="I389" s="13"/>
      <c r="J389" s="13"/>
      <c r="K389" s="13"/>
    </row>
    <row r="390" spans="2:11" ht="12.75" customHeight="1" x14ac:dyDescent="0.2">
      <c r="B390" s="13"/>
      <c r="C390" s="69"/>
      <c r="D390" s="13"/>
      <c r="E390" s="13"/>
      <c r="F390" s="13"/>
      <c r="G390" s="13"/>
      <c r="H390" s="13"/>
      <c r="I390" s="13"/>
      <c r="J390" s="13"/>
      <c r="K390" s="13"/>
    </row>
    <row r="391" spans="2:11" ht="12.75" customHeight="1" x14ac:dyDescent="0.2">
      <c r="B391" s="13"/>
      <c r="C391" s="69"/>
      <c r="D391" s="13"/>
      <c r="E391" s="13"/>
      <c r="F391" s="13"/>
      <c r="G391" s="13"/>
      <c r="H391" s="13"/>
      <c r="I391" s="13"/>
      <c r="J391" s="13"/>
      <c r="K391" s="13"/>
    </row>
    <row r="392" spans="2:11" ht="12.75" customHeight="1" x14ac:dyDescent="0.2">
      <c r="B392" s="13"/>
      <c r="C392" s="69"/>
      <c r="D392" s="13"/>
      <c r="E392" s="13"/>
      <c r="F392" s="13"/>
      <c r="G392" s="13"/>
      <c r="H392" s="13"/>
      <c r="I392" s="13"/>
      <c r="J392" s="13"/>
      <c r="K392" s="13"/>
    </row>
    <row r="393" spans="2:11" ht="12.75" customHeight="1" x14ac:dyDescent="0.2">
      <c r="B393" s="13"/>
      <c r="C393" s="69"/>
      <c r="D393" s="13"/>
      <c r="E393" s="13"/>
      <c r="F393" s="13"/>
      <c r="G393" s="13"/>
      <c r="H393" s="13"/>
      <c r="I393" s="13"/>
      <c r="J393" s="13"/>
      <c r="K393" s="13"/>
    </row>
    <row r="394" spans="2:11" ht="12.75" customHeight="1" x14ac:dyDescent="0.2">
      <c r="B394" s="13"/>
      <c r="C394" s="69"/>
      <c r="D394" s="13"/>
      <c r="E394" s="13"/>
      <c r="F394" s="13"/>
      <c r="G394" s="13"/>
      <c r="H394" s="13"/>
      <c r="I394" s="13"/>
      <c r="J394" s="13"/>
      <c r="K394" s="13"/>
    </row>
    <row r="395" spans="2:11" ht="12.75" customHeight="1" x14ac:dyDescent="0.2">
      <c r="B395" s="13"/>
      <c r="C395" s="69"/>
      <c r="D395" s="13"/>
      <c r="E395" s="13"/>
      <c r="F395" s="13"/>
      <c r="G395" s="13"/>
      <c r="H395" s="13"/>
      <c r="I395" s="13"/>
      <c r="J395" s="13"/>
      <c r="K395" s="13"/>
    </row>
    <row r="396" spans="2:11" ht="12.75" customHeight="1" x14ac:dyDescent="0.2">
      <c r="B396" s="13"/>
      <c r="C396" s="69"/>
      <c r="D396" s="13"/>
      <c r="E396" s="13"/>
      <c r="F396" s="13"/>
      <c r="G396" s="13"/>
      <c r="H396" s="13"/>
      <c r="I396" s="13"/>
      <c r="J396" s="13"/>
      <c r="K396" s="13"/>
    </row>
    <row r="397" spans="2:11" ht="12.75" customHeight="1" x14ac:dyDescent="0.2">
      <c r="B397" s="13"/>
      <c r="C397" s="69"/>
      <c r="D397" s="13"/>
      <c r="E397" s="13"/>
      <c r="F397" s="13"/>
      <c r="G397" s="13"/>
      <c r="H397" s="13"/>
      <c r="I397" s="13"/>
      <c r="J397" s="13"/>
      <c r="K397" s="13"/>
    </row>
    <row r="398" spans="2:11" ht="12.75" customHeight="1" x14ac:dyDescent="0.2">
      <c r="B398" s="13"/>
      <c r="C398" s="69"/>
      <c r="D398" s="13"/>
      <c r="E398" s="13"/>
      <c r="F398" s="13"/>
      <c r="G398" s="13"/>
      <c r="H398" s="13"/>
      <c r="I398" s="13"/>
      <c r="J398" s="13"/>
      <c r="K398" s="13"/>
    </row>
    <row r="399" spans="2:11" ht="12.75" customHeight="1" x14ac:dyDescent="0.2">
      <c r="B399" s="13"/>
      <c r="C399" s="69"/>
      <c r="D399" s="13"/>
      <c r="E399" s="13"/>
      <c r="F399" s="13"/>
      <c r="G399" s="13"/>
      <c r="H399" s="13"/>
      <c r="I399" s="13"/>
      <c r="J399" s="13"/>
      <c r="K399" s="13"/>
    </row>
    <row r="400" spans="2:11" ht="12.75" customHeight="1" x14ac:dyDescent="0.2">
      <c r="B400" s="13"/>
      <c r="C400" s="69"/>
      <c r="D400" s="13"/>
      <c r="E400" s="13"/>
      <c r="F400" s="13"/>
      <c r="G400" s="13"/>
      <c r="H400" s="13"/>
      <c r="I400" s="13"/>
      <c r="J400" s="13"/>
      <c r="K400" s="13"/>
    </row>
    <row r="401" spans="2:11" ht="12.75" customHeight="1" x14ac:dyDescent="0.2">
      <c r="B401" s="13"/>
      <c r="C401" s="69"/>
      <c r="D401" s="13"/>
      <c r="E401" s="13"/>
      <c r="F401" s="13"/>
      <c r="G401" s="13"/>
      <c r="H401" s="13"/>
      <c r="I401" s="13"/>
      <c r="J401" s="13"/>
      <c r="K401" s="13"/>
    </row>
    <row r="402" spans="2:11" ht="12.75" customHeight="1" x14ac:dyDescent="0.2">
      <c r="B402" s="13"/>
      <c r="C402" s="69"/>
      <c r="D402" s="13"/>
      <c r="E402" s="13"/>
      <c r="F402" s="13"/>
      <c r="G402" s="13"/>
      <c r="H402" s="13"/>
      <c r="I402" s="13"/>
      <c r="J402" s="13"/>
      <c r="K402" s="13"/>
    </row>
    <row r="403" spans="2:11" ht="12.75" customHeight="1" x14ac:dyDescent="0.2">
      <c r="B403" s="13"/>
      <c r="C403" s="69"/>
      <c r="D403" s="13"/>
      <c r="E403" s="13"/>
      <c r="F403" s="13"/>
      <c r="G403" s="13"/>
      <c r="H403" s="13"/>
      <c r="I403" s="13"/>
      <c r="J403" s="13"/>
      <c r="K403" s="13"/>
    </row>
    <row r="404" spans="2:11" ht="12.75" customHeight="1" x14ac:dyDescent="0.2">
      <c r="B404" s="13"/>
      <c r="C404" s="69"/>
      <c r="D404" s="13"/>
      <c r="E404" s="13"/>
      <c r="F404" s="13"/>
      <c r="G404" s="13"/>
      <c r="H404" s="13"/>
      <c r="I404" s="13"/>
      <c r="J404" s="13"/>
      <c r="K404" s="13"/>
    </row>
    <row r="405" spans="2:11" ht="12.75" customHeight="1" x14ac:dyDescent="0.2">
      <c r="B405" s="13"/>
      <c r="C405" s="69"/>
      <c r="D405" s="13"/>
      <c r="E405" s="13"/>
      <c r="F405" s="13"/>
      <c r="G405" s="13"/>
      <c r="H405" s="13"/>
      <c r="I405" s="13"/>
      <c r="J405" s="13"/>
      <c r="K405" s="13"/>
    </row>
    <row r="406" spans="2:11" ht="12.75" customHeight="1" x14ac:dyDescent="0.2">
      <c r="B406" s="13"/>
      <c r="C406" s="69"/>
      <c r="D406" s="13"/>
      <c r="E406" s="13"/>
      <c r="F406" s="13"/>
      <c r="G406" s="13"/>
      <c r="H406" s="13"/>
      <c r="I406" s="13"/>
      <c r="J406" s="13"/>
      <c r="K406" s="13"/>
    </row>
    <row r="407" spans="2:11" ht="12.75" customHeight="1" x14ac:dyDescent="0.2">
      <c r="B407" s="13"/>
      <c r="C407" s="69"/>
      <c r="D407" s="13"/>
      <c r="E407" s="13"/>
      <c r="F407" s="13"/>
      <c r="G407" s="13"/>
      <c r="H407" s="13"/>
      <c r="I407" s="13"/>
      <c r="J407" s="13"/>
      <c r="K407" s="13"/>
    </row>
    <row r="408" spans="2:11" ht="12.75" customHeight="1" x14ac:dyDescent="0.2">
      <c r="B408" s="13"/>
      <c r="C408" s="69"/>
      <c r="D408" s="13"/>
      <c r="E408" s="13"/>
      <c r="F408" s="13"/>
      <c r="G408" s="13"/>
      <c r="H408" s="13"/>
      <c r="I408" s="13"/>
      <c r="J408" s="13"/>
      <c r="K408" s="13"/>
    </row>
    <row r="409" spans="2:11" ht="12.75" customHeight="1" x14ac:dyDescent="0.2">
      <c r="B409" s="13"/>
      <c r="C409" s="69"/>
      <c r="D409" s="13"/>
      <c r="E409" s="13"/>
      <c r="F409" s="13"/>
      <c r="G409" s="13"/>
      <c r="H409" s="13"/>
      <c r="I409" s="13"/>
      <c r="J409" s="13"/>
      <c r="K409" s="13"/>
    </row>
    <row r="410" spans="2:11" ht="12.75" customHeight="1" x14ac:dyDescent="0.2">
      <c r="B410" s="13"/>
      <c r="C410" s="69"/>
      <c r="D410" s="13"/>
      <c r="E410" s="13"/>
      <c r="F410" s="13"/>
      <c r="G410" s="13"/>
      <c r="H410" s="13"/>
      <c r="I410" s="13"/>
      <c r="J410" s="13"/>
      <c r="K410" s="13"/>
    </row>
    <row r="411" spans="2:11" ht="12.75" customHeight="1" x14ac:dyDescent="0.2">
      <c r="B411" s="13"/>
      <c r="C411" s="69"/>
      <c r="D411" s="13"/>
      <c r="E411" s="13"/>
      <c r="F411" s="13"/>
      <c r="G411" s="13"/>
      <c r="H411" s="13"/>
      <c r="I411" s="13"/>
      <c r="J411" s="13"/>
      <c r="K411" s="13"/>
    </row>
    <row r="412" spans="2:11" ht="12.75" customHeight="1" x14ac:dyDescent="0.2">
      <c r="B412" s="13"/>
      <c r="C412" s="69"/>
      <c r="D412" s="13"/>
      <c r="E412" s="13"/>
      <c r="F412" s="13"/>
      <c r="G412" s="13"/>
      <c r="H412" s="13"/>
      <c r="I412" s="13"/>
      <c r="J412" s="13"/>
      <c r="K412" s="13"/>
    </row>
    <row r="413" spans="2:11" ht="12.75" customHeight="1" x14ac:dyDescent="0.2">
      <c r="B413" s="13"/>
      <c r="C413" s="69"/>
      <c r="D413" s="13"/>
      <c r="E413" s="13"/>
      <c r="F413" s="13"/>
      <c r="G413" s="13"/>
      <c r="H413" s="13"/>
      <c r="I413" s="13"/>
      <c r="J413" s="13"/>
      <c r="K413" s="13"/>
    </row>
    <row r="414" spans="2:11" ht="12.75" customHeight="1" x14ac:dyDescent="0.2">
      <c r="B414" s="13"/>
      <c r="C414" s="69"/>
      <c r="D414" s="13"/>
      <c r="E414" s="13"/>
      <c r="F414" s="13"/>
      <c r="G414" s="13"/>
      <c r="H414" s="13"/>
      <c r="I414" s="13"/>
      <c r="J414" s="13"/>
      <c r="K414" s="13"/>
    </row>
    <row r="415" spans="2:11" ht="12.75" customHeight="1" x14ac:dyDescent="0.2">
      <c r="B415" s="13"/>
      <c r="C415" s="69"/>
      <c r="D415" s="13"/>
      <c r="E415" s="13"/>
      <c r="F415" s="13"/>
      <c r="G415" s="13"/>
      <c r="H415" s="13"/>
      <c r="I415" s="13"/>
      <c r="J415" s="13"/>
      <c r="K415" s="13"/>
    </row>
    <row r="416" spans="2:11" ht="12.75" customHeight="1" x14ac:dyDescent="0.2">
      <c r="B416" s="13"/>
      <c r="C416" s="69"/>
      <c r="D416" s="13"/>
      <c r="E416" s="13"/>
      <c r="F416" s="13"/>
      <c r="G416" s="13"/>
      <c r="H416" s="13"/>
      <c r="I416" s="13"/>
      <c r="J416" s="13"/>
      <c r="K416" s="13"/>
    </row>
    <row r="417" spans="2:11" ht="12.75" customHeight="1" x14ac:dyDescent="0.2">
      <c r="B417" s="13"/>
      <c r="C417" s="69"/>
      <c r="D417" s="13"/>
      <c r="E417" s="13"/>
      <c r="F417" s="13"/>
      <c r="G417" s="13"/>
      <c r="H417" s="13"/>
      <c r="I417" s="13"/>
      <c r="J417" s="13"/>
      <c r="K417" s="13"/>
    </row>
    <row r="418" spans="2:11" ht="12.75" customHeight="1" x14ac:dyDescent="0.2">
      <c r="B418" s="13"/>
      <c r="C418" s="69"/>
      <c r="D418" s="13"/>
      <c r="E418" s="13"/>
      <c r="F418" s="13"/>
      <c r="G418" s="13"/>
      <c r="H418" s="13"/>
      <c r="I418" s="13"/>
      <c r="J418" s="13"/>
      <c r="K418" s="13"/>
    </row>
    <row r="419" spans="2:11" ht="12.75" customHeight="1" x14ac:dyDescent="0.2">
      <c r="B419" s="13"/>
      <c r="C419" s="69"/>
      <c r="D419" s="13"/>
      <c r="E419" s="13"/>
      <c r="F419" s="13"/>
      <c r="G419" s="13"/>
      <c r="H419" s="13"/>
      <c r="I419" s="13"/>
      <c r="J419" s="13"/>
      <c r="K419" s="13"/>
    </row>
    <row r="420" spans="2:11" ht="12.75" customHeight="1" x14ac:dyDescent="0.2">
      <c r="B420" s="13"/>
      <c r="C420" s="69"/>
      <c r="D420" s="13"/>
      <c r="E420" s="13"/>
      <c r="F420" s="13"/>
      <c r="G420" s="13"/>
      <c r="H420" s="13"/>
      <c r="I420" s="13"/>
      <c r="J420" s="13"/>
      <c r="K420" s="13"/>
    </row>
    <row r="421" spans="2:11" ht="12.75" customHeight="1" x14ac:dyDescent="0.2">
      <c r="B421" s="13"/>
      <c r="C421" s="69"/>
      <c r="D421" s="13"/>
      <c r="E421" s="13"/>
      <c r="F421" s="13"/>
      <c r="G421" s="13"/>
      <c r="H421" s="13"/>
      <c r="I421" s="13"/>
      <c r="J421" s="13"/>
      <c r="K421" s="13"/>
    </row>
    <row r="422" spans="2:11" ht="12.75" customHeight="1" x14ac:dyDescent="0.2">
      <c r="B422" s="13"/>
      <c r="C422" s="69"/>
      <c r="D422" s="13"/>
      <c r="E422" s="13"/>
      <c r="F422" s="13"/>
      <c r="G422" s="13"/>
      <c r="H422" s="13"/>
      <c r="I422" s="13"/>
      <c r="J422" s="13"/>
      <c r="K422" s="13"/>
    </row>
    <row r="423" spans="2:11" ht="12.75" customHeight="1" x14ac:dyDescent="0.2">
      <c r="B423" s="13"/>
      <c r="C423" s="69"/>
      <c r="D423" s="13"/>
      <c r="E423" s="13"/>
      <c r="F423" s="13"/>
      <c r="G423" s="13"/>
      <c r="H423" s="13"/>
      <c r="I423" s="13"/>
      <c r="J423" s="13"/>
      <c r="K423" s="13"/>
    </row>
    <row r="424" spans="2:11" ht="12.75" customHeight="1" x14ac:dyDescent="0.2">
      <c r="B424" s="13"/>
      <c r="C424" s="69"/>
      <c r="D424" s="13"/>
      <c r="E424" s="13"/>
      <c r="F424" s="13"/>
      <c r="G424" s="13"/>
      <c r="H424" s="13"/>
      <c r="I424" s="13"/>
      <c r="J424" s="13"/>
      <c r="K424" s="13"/>
    </row>
    <row r="425" spans="2:11" ht="12.75" customHeight="1" x14ac:dyDescent="0.2">
      <c r="B425" s="13"/>
      <c r="C425" s="69"/>
      <c r="D425" s="13"/>
      <c r="E425" s="13"/>
      <c r="F425" s="13"/>
      <c r="G425" s="13"/>
      <c r="H425" s="13"/>
      <c r="I425" s="13"/>
      <c r="J425" s="13"/>
      <c r="K425" s="13"/>
    </row>
    <row r="426" spans="2:11" ht="12.75" customHeight="1" x14ac:dyDescent="0.2">
      <c r="B426" s="13"/>
      <c r="C426" s="69"/>
      <c r="D426" s="13"/>
      <c r="E426" s="13"/>
      <c r="F426" s="13"/>
      <c r="G426" s="13"/>
      <c r="H426" s="13"/>
      <c r="I426" s="13"/>
      <c r="J426" s="13"/>
      <c r="K426" s="13"/>
    </row>
    <row r="427" spans="2:11" ht="12.75" customHeight="1" x14ac:dyDescent="0.2">
      <c r="B427" s="13"/>
      <c r="C427" s="69"/>
      <c r="D427" s="13"/>
      <c r="E427" s="13"/>
      <c r="F427" s="13"/>
      <c r="G427" s="13"/>
      <c r="H427" s="13"/>
      <c r="I427" s="13"/>
      <c r="J427" s="13"/>
      <c r="K427" s="13"/>
    </row>
    <row r="428" spans="2:11" ht="12.75" customHeight="1" x14ac:dyDescent="0.2">
      <c r="B428" s="13"/>
      <c r="C428" s="69"/>
      <c r="D428" s="13"/>
      <c r="E428" s="13"/>
      <c r="F428" s="13"/>
      <c r="G428" s="13"/>
      <c r="H428" s="13"/>
      <c r="I428" s="13"/>
      <c r="J428" s="13"/>
      <c r="K428" s="13"/>
    </row>
    <row r="429" spans="2:11" ht="12.75" customHeight="1" x14ac:dyDescent="0.2">
      <c r="B429" s="13"/>
      <c r="C429" s="69"/>
      <c r="D429" s="13"/>
      <c r="E429" s="13"/>
      <c r="F429" s="13"/>
      <c r="G429" s="13"/>
      <c r="H429" s="13"/>
      <c r="I429" s="13"/>
      <c r="J429" s="13"/>
      <c r="K429" s="13"/>
    </row>
    <row r="430" spans="2:11" ht="12.75" customHeight="1" x14ac:dyDescent="0.2">
      <c r="B430" s="13"/>
      <c r="C430" s="69"/>
      <c r="D430" s="13"/>
      <c r="E430" s="13"/>
      <c r="F430" s="13"/>
      <c r="G430" s="13"/>
      <c r="H430" s="13"/>
      <c r="I430" s="13"/>
      <c r="J430" s="13"/>
      <c r="K430" s="13"/>
    </row>
    <row r="431" spans="2:11" ht="12.75" customHeight="1" x14ac:dyDescent="0.2">
      <c r="B431" s="13"/>
      <c r="C431" s="69"/>
      <c r="D431" s="13"/>
      <c r="E431" s="13"/>
      <c r="F431" s="13"/>
      <c r="G431" s="13"/>
      <c r="H431" s="13"/>
      <c r="I431" s="13"/>
      <c r="J431" s="13"/>
      <c r="K431" s="13"/>
    </row>
    <row r="432" spans="2:11" ht="12.75" customHeight="1" x14ac:dyDescent="0.2">
      <c r="B432" s="13"/>
      <c r="C432" s="69"/>
      <c r="D432" s="13"/>
      <c r="E432" s="13"/>
      <c r="F432" s="13"/>
      <c r="G432" s="13"/>
      <c r="H432" s="13"/>
      <c r="I432" s="13"/>
      <c r="J432" s="13"/>
      <c r="K432" s="13"/>
    </row>
    <row r="433" spans="2:11" ht="12.75" customHeight="1" x14ac:dyDescent="0.2">
      <c r="B433" s="13"/>
      <c r="C433" s="69"/>
      <c r="D433" s="13"/>
      <c r="E433" s="13"/>
      <c r="F433" s="13"/>
      <c r="G433" s="13"/>
      <c r="H433" s="13"/>
      <c r="I433" s="13"/>
      <c r="J433" s="13"/>
      <c r="K433" s="13"/>
    </row>
    <row r="434" spans="2:11" ht="12.75" customHeight="1" x14ac:dyDescent="0.2">
      <c r="B434" s="13"/>
      <c r="C434" s="69"/>
      <c r="D434" s="13"/>
      <c r="E434" s="13"/>
      <c r="F434" s="13"/>
      <c r="G434" s="13"/>
      <c r="H434" s="13"/>
      <c r="I434" s="13"/>
      <c r="J434" s="13"/>
      <c r="K434" s="13"/>
    </row>
    <row r="435" spans="2:11" ht="12.75" customHeight="1" x14ac:dyDescent="0.2">
      <c r="B435" s="13"/>
      <c r="C435" s="69"/>
      <c r="D435" s="13"/>
      <c r="E435" s="13"/>
      <c r="F435" s="13"/>
      <c r="G435" s="13"/>
      <c r="H435" s="13"/>
      <c r="I435" s="13"/>
      <c r="J435" s="13"/>
      <c r="K435" s="13"/>
    </row>
    <row r="436" spans="2:11" ht="12.75" customHeight="1" x14ac:dyDescent="0.2">
      <c r="B436" s="13"/>
      <c r="C436" s="69"/>
      <c r="D436" s="13"/>
      <c r="E436" s="13"/>
      <c r="F436" s="13"/>
      <c r="G436" s="13"/>
      <c r="H436" s="13"/>
      <c r="I436" s="13"/>
      <c r="J436" s="13"/>
      <c r="K436" s="13"/>
    </row>
    <row r="437" spans="2:11" ht="12.75" customHeight="1" x14ac:dyDescent="0.2">
      <c r="B437" s="13"/>
      <c r="C437" s="69"/>
      <c r="D437" s="13"/>
      <c r="E437" s="13"/>
      <c r="F437" s="13"/>
      <c r="G437" s="13"/>
      <c r="H437" s="13"/>
      <c r="I437" s="13"/>
      <c r="J437" s="13"/>
      <c r="K437" s="13"/>
    </row>
    <row r="438" spans="2:11" ht="12.75" customHeight="1" x14ac:dyDescent="0.2">
      <c r="B438" s="13"/>
      <c r="C438" s="69"/>
      <c r="D438" s="13"/>
      <c r="E438" s="13"/>
      <c r="F438" s="13"/>
      <c r="G438" s="13"/>
      <c r="H438" s="13"/>
      <c r="I438" s="13"/>
      <c r="J438" s="13"/>
      <c r="K438" s="13"/>
    </row>
    <row r="439" spans="2:11" ht="12.75" customHeight="1" x14ac:dyDescent="0.2">
      <c r="B439" s="13"/>
      <c r="C439" s="69"/>
      <c r="D439" s="13"/>
      <c r="E439" s="13"/>
      <c r="F439" s="13"/>
      <c r="G439" s="13"/>
      <c r="H439" s="13"/>
      <c r="I439" s="13"/>
      <c r="J439" s="13"/>
      <c r="K439" s="13"/>
    </row>
    <row r="440" spans="2:11" ht="12.75" customHeight="1" x14ac:dyDescent="0.2">
      <c r="B440" s="13"/>
      <c r="C440" s="69"/>
      <c r="D440" s="13"/>
      <c r="E440" s="13"/>
      <c r="F440" s="13"/>
      <c r="G440" s="13"/>
      <c r="H440" s="13"/>
      <c r="I440" s="13"/>
      <c r="J440" s="13"/>
      <c r="K440" s="13"/>
    </row>
    <row r="441" spans="2:11" ht="12.75" customHeight="1" x14ac:dyDescent="0.2">
      <c r="B441" s="13"/>
      <c r="C441" s="69"/>
      <c r="D441" s="13"/>
      <c r="E441" s="13"/>
      <c r="F441" s="13"/>
      <c r="G441" s="13"/>
      <c r="H441" s="13"/>
      <c r="I441" s="13"/>
      <c r="J441" s="13"/>
      <c r="K441" s="13"/>
    </row>
    <row r="442" spans="2:11" ht="12.75" customHeight="1" x14ac:dyDescent="0.2">
      <c r="B442" s="13"/>
      <c r="C442" s="69"/>
      <c r="D442" s="13"/>
      <c r="E442" s="13"/>
      <c r="F442" s="13"/>
      <c r="G442" s="13"/>
      <c r="H442" s="13"/>
      <c r="I442" s="13"/>
      <c r="J442" s="13"/>
      <c r="K442" s="13"/>
    </row>
    <row r="443" spans="2:11" ht="12.75" customHeight="1" x14ac:dyDescent="0.2">
      <c r="B443" s="13"/>
      <c r="C443" s="69"/>
      <c r="D443" s="13"/>
      <c r="E443" s="13"/>
      <c r="F443" s="13"/>
      <c r="G443" s="13"/>
      <c r="H443" s="13"/>
      <c r="I443" s="13"/>
      <c r="J443" s="13"/>
      <c r="K443" s="13"/>
    </row>
    <row r="444" spans="2:11" ht="12.75" customHeight="1" x14ac:dyDescent="0.2">
      <c r="B444" s="13"/>
      <c r="C444" s="69"/>
      <c r="D444" s="13"/>
      <c r="E444" s="13"/>
      <c r="F444" s="13"/>
      <c r="G444" s="13"/>
      <c r="H444" s="13"/>
      <c r="I444" s="13"/>
      <c r="J444" s="13"/>
      <c r="K444" s="13"/>
    </row>
    <row r="445" spans="2:11" ht="12.75" customHeight="1" x14ac:dyDescent="0.2">
      <c r="B445" s="13"/>
      <c r="C445" s="69"/>
      <c r="D445" s="13"/>
      <c r="E445" s="13"/>
      <c r="F445" s="13"/>
      <c r="G445" s="13"/>
      <c r="H445" s="13"/>
      <c r="I445" s="13"/>
      <c r="J445" s="13"/>
      <c r="K445" s="13"/>
    </row>
    <row r="446" spans="2:11" ht="12.75" customHeight="1" x14ac:dyDescent="0.2">
      <c r="B446" s="13"/>
      <c r="C446" s="69"/>
      <c r="D446" s="13"/>
      <c r="E446" s="13"/>
      <c r="F446" s="13"/>
      <c r="G446" s="13"/>
      <c r="H446" s="13"/>
      <c r="I446" s="13"/>
      <c r="J446" s="13"/>
      <c r="K446" s="13"/>
    </row>
    <row r="447" spans="2:11" ht="12.75" customHeight="1" x14ac:dyDescent="0.2">
      <c r="B447" s="13"/>
      <c r="C447" s="69"/>
      <c r="D447" s="13"/>
      <c r="E447" s="13"/>
      <c r="F447" s="13"/>
      <c r="G447" s="13"/>
      <c r="H447" s="13"/>
      <c r="I447" s="13"/>
      <c r="J447" s="13"/>
      <c r="K447" s="13"/>
    </row>
    <row r="448" spans="2:11" ht="12.75" customHeight="1" x14ac:dyDescent="0.2">
      <c r="B448" s="13"/>
      <c r="C448" s="69"/>
      <c r="D448" s="13"/>
      <c r="E448" s="13"/>
      <c r="F448" s="13"/>
      <c r="G448" s="13"/>
      <c r="H448" s="13"/>
      <c r="I448" s="13"/>
      <c r="J448" s="13"/>
      <c r="K448" s="13"/>
    </row>
    <row r="449" spans="2:11" ht="12.75" customHeight="1" x14ac:dyDescent="0.2">
      <c r="B449" s="13"/>
      <c r="C449" s="69"/>
      <c r="D449" s="13"/>
      <c r="E449" s="13"/>
      <c r="F449" s="13"/>
      <c r="G449" s="13"/>
      <c r="H449" s="13"/>
      <c r="I449" s="13"/>
      <c r="J449" s="13"/>
      <c r="K449" s="13"/>
    </row>
    <row r="450" spans="2:11" ht="12.75" customHeight="1" x14ac:dyDescent="0.2">
      <c r="B450" s="13"/>
      <c r="C450" s="69"/>
      <c r="D450" s="13"/>
      <c r="E450" s="13"/>
      <c r="F450" s="13"/>
      <c r="G450" s="13"/>
      <c r="H450" s="13"/>
      <c r="I450" s="13"/>
      <c r="J450" s="13"/>
      <c r="K450" s="13"/>
    </row>
    <row r="451" spans="2:11" ht="12.75" customHeight="1" x14ac:dyDescent="0.2">
      <c r="B451" s="13"/>
      <c r="C451" s="69"/>
      <c r="D451" s="13"/>
      <c r="E451" s="13"/>
      <c r="F451" s="13"/>
      <c r="G451" s="13"/>
      <c r="H451" s="13"/>
      <c r="I451" s="13"/>
      <c r="J451" s="13"/>
      <c r="K451" s="13"/>
    </row>
    <row r="452" spans="2:11" ht="12.75" customHeight="1" x14ac:dyDescent="0.2">
      <c r="B452" s="13"/>
      <c r="C452" s="69"/>
      <c r="D452" s="13"/>
      <c r="E452" s="13"/>
      <c r="F452" s="13"/>
      <c r="G452" s="13"/>
      <c r="H452" s="13"/>
      <c r="I452" s="13"/>
      <c r="J452" s="13"/>
      <c r="K452" s="13"/>
    </row>
    <row r="453" spans="2:11" ht="12.75" customHeight="1" x14ac:dyDescent="0.2">
      <c r="B453" s="13"/>
      <c r="C453" s="69"/>
      <c r="D453" s="13"/>
      <c r="E453" s="13"/>
      <c r="F453" s="13"/>
      <c r="G453" s="13"/>
      <c r="H453" s="13"/>
      <c r="I453" s="13"/>
      <c r="J453" s="13"/>
      <c r="K453" s="13"/>
    </row>
    <row r="454" spans="2:11" ht="12.75" customHeight="1" x14ac:dyDescent="0.2">
      <c r="B454" s="13"/>
      <c r="C454" s="69"/>
      <c r="D454" s="13"/>
      <c r="E454" s="13"/>
      <c r="F454" s="13"/>
      <c r="G454" s="13"/>
      <c r="H454" s="13"/>
      <c r="I454" s="13"/>
      <c r="J454" s="13"/>
      <c r="K454" s="13"/>
    </row>
    <row r="455" spans="2:11" ht="12.75" customHeight="1" x14ac:dyDescent="0.2">
      <c r="B455" s="13"/>
      <c r="C455" s="69"/>
      <c r="D455" s="13"/>
      <c r="E455" s="13"/>
      <c r="F455" s="13"/>
      <c r="G455" s="13"/>
      <c r="H455" s="13"/>
      <c r="I455" s="13"/>
      <c r="J455" s="13"/>
      <c r="K455" s="13"/>
    </row>
    <row r="456" spans="2:11" ht="12.75" customHeight="1" x14ac:dyDescent="0.2">
      <c r="B456" s="13"/>
      <c r="C456" s="69"/>
      <c r="D456" s="13"/>
      <c r="E456" s="13"/>
      <c r="F456" s="13"/>
      <c r="G456" s="13"/>
      <c r="H456" s="13"/>
      <c r="I456" s="13"/>
      <c r="J456" s="13"/>
      <c r="K456" s="13"/>
    </row>
    <row r="457" spans="2:11" ht="12.75" customHeight="1" x14ac:dyDescent="0.2">
      <c r="B457" s="13"/>
      <c r="C457" s="69"/>
      <c r="D457" s="13"/>
      <c r="E457" s="13"/>
      <c r="F457" s="13"/>
      <c r="G457" s="13"/>
      <c r="H457" s="13"/>
      <c r="I457" s="13"/>
      <c r="J457" s="13"/>
      <c r="K457" s="13"/>
    </row>
    <row r="458" spans="2:11" ht="12.75" customHeight="1" x14ac:dyDescent="0.2">
      <c r="B458" s="13"/>
      <c r="C458" s="69"/>
      <c r="D458" s="13"/>
      <c r="E458" s="13"/>
      <c r="F458" s="13"/>
      <c r="G458" s="13"/>
      <c r="H458" s="13"/>
      <c r="I458" s="13"/>
      <c r="J458" s="13"/>
      <c r="K458" s="13"/>
    </row>
    <row r="459" spans="2:11" ht="12.75" customHeight="1" x14ac:dyDescent="0.2">
      <c r="B459" s="13"/>
      <c r="C459" s="69"/>
      <c r="D459" s="13"/>
      <c r="E459" s="13"/>
      <c r="F459" s="13"/>
      <c r="G459" s="13"/>
      <c r="H459" s="13"/>
      <c r="I459" s="13"/>
      <c r="J459" s="13"/>
      <c r="K459" s="13"/>
    </row>
    <row r="460" spans="2:11" ht="12.75" customHeight="1" x14ac:dyDescent="0.2">
      <c r="B460" s="13"/>
      <c r="C460" s="69"/>
      <c r="D460" s="13"/>
      <c r="E460" s="13"/>
      <c r="F460" s="13"/>
      <c r="G460" s="13"/>
      <c r="H460" s="13"/>
      <c r="I460" s="13"/>
      <c r="J460" s="13"/>
      <c r="K460" s="13"/>
    </row>
    <row r="461" spans="2:11" ht="12.75" customHeight="1" x14ac:dyDescent="0.2">
      <c r="B461" s="13"/>
      <c r="C461" s="69"/>
      <c r="D461" s="13"/>
      <c r="E461" s="13"/>
      <c r="F461" s="13"/>
      <c r="G461" s="13"/>
      <c r="H461" s="13"/>
      <c r="I461" s="13"/>
      <c r="J461" s="13"/>
      <c r="K461" s="13"/>
    </row>
    <row r="462" spans="2:11" ht="12.75" customHeight="1" x14ac:dyDescent="0.2">
      <c r="B462" s="13"/>
      <c r="C462" s="69"/>
      <c r="D462" s="13"/>
      <c r="E462" s="13"/>
      <c r="F462" s="13"/>
      <c r="G462" s="13"/>
      <c r="H462" s="13"/>
      <c r="I462" s="13"/>
      <c r="J462" s="13"/>
      <c r="K462" s="13"/>
    </row>
    <row r="463" spans="2:11" ht="12.75" customHeight="1" x14ac:dyDescent="0.2">
      <c r="B463" s="13"/>
      <c r="C463" s="69"/>
      <c r="D463" s="13"/>
      <c r="E463" s="13"/>
      <c r="F463" s="13"/>
      <c r="G463" s="13"/>
      <c r="H463" s="13"/>
      <c r="I463" s="13"/>
      <c r="J463" s="13"/>
      <c r="K463" s="13"/>
    </row>
    <row r="464" spans="2:11" ht="12.75" customHeight="1" x14ac:dyDescent="0.2">
      <c r="B464" s="13"/>
      <c r="C464" s="69"/>
      <c r="D464" s="13"/>
      <c r="E464" s="13"/>
      <c r="F464" s="13"/>
      <c r="G464" s="13"/>
      <c r="H464" s="13"/>
      <c r="I464" s="13"/>
      <c r="J464" s="13"/>
      <c r="K464" s="13"/>
    </row>
    <row r="465" spans="2:11" ht="12.75" customHeight="1" x14ac:dyDescent="0.2">
      <c r="B465" s="13"/>
      <c r="C465" s="69"/>
      <c r="D465" s="13"/>
      <c r="E465" s="13"/>
      <c r="F465" s="13"/>
      <c r="G465" s="13"/>
      <c r="H465" s="13"/>
      <c r="I465" s="13"/>
      <c r="J465" s="13"/>
      <c r="K465" s="13"/>
    </row>
    <row r="466" spans="2:11" ht="12.75" customHeight="1" x14ac:dyDescent="0.2">
      <c r="B466" s="13"/>
      <c r="C466" s="69"/>
      <c r="D466" s="13"/>
      <c r="E466" s="13"/>
      <c r="F466" s="13"/>
      <c r="G466" s="13"/>
      <c r="H466" s="13"/>
      <c r="I466" s="13"/>
      <c r="J466" s="13"/>
      <c r="K466" s="13"/>
    </row>
    <row r="467" spans="2:11" ht="12.75" customHeight="1" x14ac:dyDescent="0.2">
      <c r="B467" s="13"/>
      <c r="C467" s="69"/>
      <c r="D467" s="13"/>
      <c r="E467" s="13"/>
      <c r="F467" s="13"/>
      <c r="G467" s="13"/>
      <c r="H467" s="13"/>
      <c r="I467" s="13"/>
      <c r="J467" s="13"/>
      <c r="K467" s="13"/>
    </row>
    <row r="468" spans="2:11" ht="12.75" customHeight="1" x14ac:dyDescent="0.2">
      <c r="B468" s="13"/>
      <c r="C468" s="69"/>
      <c r="D468" s="13"/>
      <c r="E468" s="13"/>
      <c r="F468" s="13"/>
      <c r="G468" s="13"/>
      <c r="H468" s="13"/>
      <c r="I468" s="13"/>
      <c r="J468" s="13"/>
      <c r="K468" s="13"/>
    </row>
    <row r="469" spans="2:11" ht="12.75" customHeight="1" x14ac:dyDescent="0.2">
      <c r="B469" s="13"/>
      <c r="C469" s="69"/>
      <c r="D469" s="13"/>
      <c r="E469" s="13"/>
      <c r="F469" s="13"/>
      <c r="G469" s="13"/>
      <c r="H469" s="13"/>
      <c r="I469" s="13"/>
      <c r="J469" s="13"/>
      <c r="K469" s="13"/>
    </row>
    <row r="470" spans="2:11" ht="12.75" customHeight="1" x14ac:dyDescent="0.2">
      <c r="B470" s="13"/>
      <c r="C470" s="69"/>
      <c r="D470" s="13"/>
      <c r="E470" s="13"/>
      <c r="F470" s="13"/>
      <c r="G470" s="13"/>
      <c r="H470" s="13"/>
      <c r="I470" s="13"/>
      <c r="J470" s="13"/>
      <c r="K470" s="13"/>
    </row>
    <row r="471" spans="2:11" ht="12.75" customHeight="1" x14ac:dyDescent="0.2">
      <c r="B471" s="13"/>
      <c r="C471" s="69"/>
      <c r="D471" s="13"/>
      <c r="E471" s="13"/>
      <c r="F471" s="13"/>
      <c r="G471" s="13"/>
      <c r="H471" s="13"/>
      <c r="I471" s="13"/>
      <c r="J471" s="13"/>
      <c r="K471" s="13"/>
    </row>
    <row r="472" spans="2:11" ht="12.75" customHeight="1" x14ac:dyDescent="0.2">
      <c r="B472" s="13"/>
      <c r="C472" s="69"/>
      <c r="D472" s="13"/>
      <c r="E472" s="13"/>
      <c r="F472" s="13"/>
      <c r="G472" s="13"/>
      <c r="H472" s="13"/>
      <c r="I472" s="13"/>
      <c r="J472" s="13"/>
      <c r="K472" s="13"/>
    </row>
    <row r="473" spans="2:11" ht="12.75" customHeight="1" x14ac:dyDescent="0.2">
      <c r="B473" s="13"/>
      <c r="C473" s="69"/>
      <c r="D473" s="13"/>
      <c r="E473" s="13"/>
      <c r="F473" s="13"/>
      <c r="G473" s="13"/>
      <c r="H473" s="13"/>
      <c r="I473" s="13"/>
      <c r="J473" s="13"/>
      <c r="K473" s="13"/>
    </row>
    <row r="474" spans="2:11" ht="12.75" customHeight="1" x14ac:dyDescent="0.2">
      <c r="B474" s="13"/>
      <c r="C474" s="69"/>
      <c r="D474" s="13"/>
      <c r="E474" s="13"/>
      <c r="F474" s="13"/>
      <c r="G474" s="13"/>
      <c r="H474" s="13"/>
      <c r="I474" s="13"/>
      <c r="J474" s="13"/>
      <c r="K474" s="13"/>
    </row>
    <row r="475" spans="2:11" ht="12.75" customHeight="1" x14ac:dyDescent="0.2">
      <c r="B475" s="13"/>
      <c r="C475" s="69"/>
      <c r="D475" s="13"/>
      <c r="E475" s="13"/>
      <c r="F475" s="13"/>
      <c r="G475" s="13"/>
      <c r="H475" s="13"/>
      <c r="I475" s="13"/>
      <c r="J475" s="13"/>
      <c r="K475" s="13"/>
    </row>
    <row r="476" spans="2:11" ht="12.75" customHeight="1" x14ac:dyDescent="0.2">
      <c r="B476" s="13"/>
      <c r="C476" s="69"/>
      <c r="D476" s="13"/>
      <c r="E476" s="13"/>
      <c r="F476" s="13"/>
      <c r="G476" s="13"/>
      <c r="H476" s="13"/>
      <c r="I476" s="13"/>
      <c r="J476" s="13"/>
      <c r="K476" s="13"/>
    </row>
    <row r="477" spans="2:11" ht="12.75" customHeight="1" x14ac:dyDescent="0.2">
      <c r="B477" s="13"/>
      <c r="C477" s="69"/>
      <c r="D477" s="13"/>
      <c r="E477" s="13"/>
      <c r="F477" s="13"/>
      <c r="G477" s="13"/>
      <c r="H477" s="13"/>
      <c r="I477" s="13"/>
      <c r="J477" s="13"/>
      <c r="K477" s="13"/>
    </row>
    <row r="478" spans="2:11" ht="12.75" customHeight="1" x14ac:dyDescent="0.2">
      <c r="B478" s="13"/>
      <c r="C478" s="69"/>
      <c r="D478" s="13"/>
      <c r="E478" s="13"/>
      <c r="F478" s="13"/>
      <c r="G478" s="13"/>
      <c r="H478" s="13"/>
      <c r="I478" s="13"/>
      <c r="J478" s="13"/>
      <c r="K478" s="13"/>
    </row>
    <row r="479" spans="2:11" ht="12.75" customHeight="1" x14ac:dyDescent="0.2">
      <c r="B479" s="13"/>
      <c r="C479" s="69"/>
      <c r="D479" s="13"/>
      <c r="E479" s="13"/>
      <c r="F479" s="13"/>
      <c r="G479" s="13"/>
      <c r="H479" s="13"/>
      <c r="I479" s="13"/>
      <c r="J479" s="13"/>
      <c r="K479" s="13"/>
    </row>
    <row r="480" spans="2:11" ht="12.75" customHeight="1" x14ac:dyDescent="0.2">
      <c r="B480" s="13"/>
      <c r="C480" s="69"/>
      <c r="D480" s="13"/>
      <c r="E480" s="13"/>
      <c r="F480" s="13"/>
      <c r="G480" s="13"/>
      <c r="H480" s="13"/>
      <c r="I480" s="13"/>
      <c r="J480" s="13"/>
      <c r="K480" s="13"/>
    </row>
    <row r="481" spans="2:11" ht="12.75" customHeight="1" x14ac:dyDescent="0.2">
      <c r="B481" s="13"/>
      <c r="C481" s="69"/>
      <c r="D481" s="13"/>
      <c r="E481" s="13"/>
      <c r="F481" s="13"/>
      <c r="G481" s="13"/>
      <c r="H481" s="13"/>
      <c r="I481" s="13"/>
      <c r="J481" s="13"/>
      <c r="K481" s="13"/>
    </row>
    <row r="482" spans="2:11" ht="12.75" customHeight="1" x14ac:dyDescent="0.2">
      <c r="B482" s="13"/>
      <c r="C482" s="69"/>
      <c r="D482" s="13"/>
      <c r="E482" s="13"/>
      <c r="F482" s="13"/>
      <c r="G482" s="13"/>
      <c r="H482" s="13"/>
      <c r="I482" s="13"/>
      <c r="J482" s="13"/>
      <c r="K482" s="13"/>
    </row>
    <row r="483" spans="2:11" ht="12.75" customHeight="1" x14ac:dyDescent="0.2">
      <c r="B483" s="13"/>
      <c r="C483" s="69"/>
      <c r="D483" s="13"/>
      <c r="E483" s="13"/>
      <c r="F483" s="13"/>
      <c r="G483" s="13"/>
      <c r="H483" s="13"/>
      <c r="I483" s="13"/>
      <c r="J483" s="13"/>
      <c r="K483" s="13"/>
    </row>
    <row r="484" spans="2:11" ht="12.75" customHeight="1" x14ac:dyDescent="0.2">
      <c r="B484" s="13"/>
      <c r="C484" s="69"/>
      <c r="D484" s="13"/>
      <c r="E484" s="13"/>
      <c r="F484" s="13"/>
      <c r="G484" s="13"/>
      <c r="H484" s="13"/>
      <c r="I484" s="13"/>
      <c r="J484" s="13"/>
      <c r="K484" s="13"/>
    </row>
    <row r="485" spans="2:11" ht="12.75" customHeight="1" x14ac:dyDescent="0.2">
      <c r="B485" s="13"/>
      <c r="C485" s="69"/>
      <c r="D485" s="13"/>
      <c r="E485" s="13"/>
      <c r="F485" s="13"/>
      <c r="G485" s="13"/>
      <c r="H485" s="13"/>
      <c r="I485" s="13"/>
      <c r="J485" s="13"/>
      <c r="K485" s="13"/>
    </row>
    <row r="486" spans="2:11" ht="12.75" customHeight="1" x14ac:dyDescent="0.2">
      <c r="B486" s="13"/>
      <c r="C486" s="69"/>
      <c r="D486" s="13"/>
      <c r="E486" s="13"/>
      <c r="F486" s="13"/>
      <c r="G486" s="13"/>
      <c r="H486" s="13"/>
      <c r="I486" s="13"/>
      <c r="J486" s="13"/>
      <c r="K486" s="13"/>
    </row>
    <row r="487" spans="2:11" ht="12.75" customHeight="1" x14ac:dyDescent="0.2">
      <c r="B487" s="13"/>
      <c r="C487" s="69"/>
      <c r="D487" s="13"/>
      <c r="E487" s="13"/>
      <c r="F487" s="13"/>
      <c r="G487" s="13"/>
      <c r="H487" s="13"/>
      <c r="I487" s="13"/>
      <c r="J487" s="13"/>
      <c r="K487" s="13"/>
    </row>
    <row r="488" spans="2:11" ht="12.75" customHeight="1" x14ac:dyDescent="0.2">
      <c r="B488" s="13"/>
      <c r="C488" s="69"/>
      <c r="D488" s="13"/>
      <c r="E488" s="13"/>
      <c r="F488" s="13"/>
      <c r="G488" s="13"/>
      <c r="H488" s="13"/>
      <c r="I488" s="13"/>
      <c r="J488" s="13"/>
      <c r="K488" s="13"/>
    </row>
    <row r="489" spans="2:11" ht="12.75" customHeight="1" x14ac:dyDescent="0.2">
      <c r="B489" s="13"/>
      <c r="C489" s="69"/>
      <c r="D489" s="13"/>
      <c r="E489" s="13"/>
      <c r="F489" s="13"/>
      <c r="G489" s="13"/>
      <c r="H489" s="13"/>
      <c r="I489" s="13"/>
      <c r="J489" s="13"/>
      <c r="K489" s="13"/>
    </row>
    <row r="490" spans="2:11" ht="12.75" customHeight="1" x14ac:dyDescent="0.2">
      <c r="B490" s="13"/>
      <c r="C490" s="69"/>
      <c r="D490" s="13"/>
      <c r="E490" s="13"/>
      <c r="F490" s="13"/>
      <c r="G490" s="13"/>
      <c r="H490" s="13"/>
      <c r="I490" s="13"/>
      <c r="J490" s="13"/>
      <c r="K490" s="13"/>
    </row>
    <row r="491" spans="2:11" ht="12.75" customHeight="1" x14ac:dyDescent="0.2">
      <c r="B491" s="13"/>
      <c r="C491" s="69"/>
      <c r="D491" s="13"/>
      <c r="E491" s="13"/>
      <c r="F491" s="13"/>
      <c r="G491" s="13"/>
      <c r="H491" s="13"/>
      <c r="I491" s="13"/>
      <c r="J491" s="13"/>
      <c r="K491" s="13"/>
    </row>
    <row r="492" spans="2:11" ht="12.75" customHeight="1" x14ac:dyDescent="0.2">
      <c r="B492" s="13"/>
      <c r="C492" s="69"/>
      <c r="D492" s="13"/>
      <c r="E492" s="13"/>
      <c r="F492" s="13"/>
      <c r="G492" s="13"/>
      <c r="H492" s="13"/>
      <c r="I492" s="13"/>
      <c r="J492" s="13"/>
      <c r="K492" s="13"/>
    </row>
    <row r="493" spans="2:11" ht="12.75" customHeight="1" x14ac:dyDescent="0.2">
      <c r="B493" s="13"/>
      <c r="C493" s="69"/>
      <c r="D493" s="13"/>
      <c r="E493" s="13"/>
      <c r="F493" s="13"/>
      <c r="G493" s="13"/>
      <c r="H493" s="13"/>
      <c r="I493" s="13"/>
      <c r="J493" s="13"/>
      <c r="K493" s="13"/>
    </row>
    <row r="494" spans="2:11" ht="12.75" customHeight="1" x14ac:dyDescent="0.2">
      <c r="B494" s="13"/>
      <c r="C494" s="69"/>
      <c r="D494" s="13"/>
      <c r="E494" s="13"/>
      <c r="F494" s="13"/>
      <c r="G494" s="13"/>
      <c r="H494" s="13"/>
      <c r="I494" s="13"/>
      <c r="J494" s="13"/>
      <c r="K494" s="13"/>
    </row>
    <row r="495" spans="2:11" ht="12.75" customHeight="1" x14ac:dyDescent="0.2">
      <c r="B495" s="13"/>
      <c r="C495" s="69"/>
      <c r="D495" s="13"/>
      <c r="E495" s="13"/>
      <c r="F495" s="13"/>
      <c r="G495" s="13"/>
      <c r="H495" s="13"/>
      <c r="I495" s="13"/>
      <c r="J495" s="13"/>
      <c r="K495" s="13"/>
    </row>
    <row r="496" spans="2:11" ht="12.75" customHeight="1" x14ac:dyDescent="0.2">
      <c r="B496" s="13"/>
      <c r="C496" s="69"/>
      <c r="D496" s="13"/>
      <c r="E496" s="13"/>
      <c r="F496" s="13"/>
      <c r="G496" s="13"/>
      <c r="H496" s="13"/>
      <c r="I496" s="13"/>
      <c r="J496" s="13"/>
      <c r="K496" s="13"/>
    </row>
    <row r="497" spans="2:11" ht="12.75" customHeight="1" x14ac:dyDescent="0.2">
      <c r="B497" s="13"/>
      <c r="C497" s="69"/>
      <c r="D497" s="13"/>
      <c r="E497" s="13"/>
      <c r="F497" s="13"/>
      <c r="G497" s="13"/>
      <c r="H497" s="13"/>
      <c r="I497" s="13"/>
      <c r="J497" s="13"/>
      <c r="K497" s="13"/>
    </row>
    <row r="498" spans="2:11" ht="12.75" customHeight="1" x14ac:dyDescent="0.2">
      <c r="B498" s="13"/>
      <c r="C498" s="69"/>
      <c r="D498" s="13"/>
      <c r="E498" s="13"/>
      <c r="F498" s="13"/>
      <c r="G498" s="13"/>
      <c r="H498" s="13"/>
      <c r="I498" s="13"/>
      <c r="J498" s="13"/>
      <c r="K498" s="13"/>
    </row>
    <row r="499" spans="2:11" ht="12.75" customHeight="1" x14ac:dyDescent="0.2">
      <c r="B499" s="13"/>
      <c r="C499" s="69"/>
      <c r="D499" s="13"/>
      <c r="E499" s="13"/>
      <c r="F499" s="13"/>
      <c r="G499" s="13"/>
      <c r="H499" s="13"/>
      <c r="I499" s="13"/>
      <c r="J499" s="13"/>
      <c r="K499" s="13"/>
    </row>
    <row r="500" spans="2:11" ht="12.75" customHeight="1" x14ac:dyDescent="0.2">
      <c r="B500" s="13"/>
      <c r="C500" s="69"/>
      <c r="D500" s="13"/>
      <c r="E500" s="13"/>
      <c r="F500" s="13"/>
      <c r="G500" s="13"/>
      <c r="H500" s="13"/>
      <c r="I500" s="13"/>
      <c r="J500" s="13"/>
      <c r="K500" s="13"/>
    </row>
    <row r="501" spans="2:11" ht="12.75" customHeight="1" x14ac:dyDescent="0.2">
      <c r="B501" s="13"/>
      <c r="C501" s="69"/>
      <c r="D501" s="13"/>
      <c r="E501" s="13"/>
      <c r="F501" s="13"/>
      <c r="G501" s="13"/>
      <c r="H501" s="13"/>
      <c r="I501" s="13"/>
      <c r="J501" s="13"/>
      <c r="K501" s="13"/>
    </row>
    <row r="502" spans="2:11" ht="12.75" customHeight="1" x14ac:dyDescent="0.2">
      <c r="B502" s="13"/>
      <c r="C502" s="69"/>
      <c r="D502" s="13"/>
      <c r="E502" s="13"/>
      <c r="F502" s="13"/>
      <c r="G502" s="13"/>
      <c r="H502" s="13"/>
      <c r="I502" s="13"/>
      <c r="J502" s="13"/>
      <c r="K502" s="13"/>
    </row>
    <row r="503" spans="2:11" ht="12.75" customHeight="1" x14ac:dyDescent="0.2">
      <c r="B503" s="13"/>
      <c r="C503" s="69"/>
      <c r="D503" s="13"/>
      <c r="E503" s="13"/>
      <c r="F503" s="13"/>
      <c r="G503" s="13"/>
      <c r="H503" s="13"/>
      <c r="I503" s="13"/>
      <c r="J503" s="13"/>
      <c r="K503" s="13"/>
    </row>
    <row r="504" spans="2:11" ht="12.75" customHeight="1" x14ac:dyDescent="0.2">
      <c r="B504" s="13"/>
      <c r="C504" s="69"/>
      <c r="D504" s="13"/>
      <c r="E504" s="13"/>
      <c r="F504" s="13"/>
      <c r="G504" s="13"/>
      <c r="H504" s="13"/>
      <c r="I504" s="13"/>
      <c r="J504" s="13"/>
      <c r="K504" s="13"/>
    </row>
    <row r="505" spans="2:11" ht="12.75" customHeight="1" x14ac:dyDescent="0.2">
      <c r="B505" s="13"/>
      <c r="C505" s="69"/>
      <c r="D505" s="13"/>
      <c r="E505" s="13"/>
      <c r="F505" s="13"/>
      <c r="G505" s="13"/>
      <c r="H505" s="13"/>
      <c r="I505" s="13"/>
      <c r="J505" s="13"/>
      <c r="K505" s="13"/>
    </row>
    <row r="506" spans="2:11" ht="12.75" customHeight="1" x14ac:dyDescent="0.2">
      <c r="B506" s="13"/>
      <c r="C506" s="69"/>
      <c r="D506" s="13"/>
      <c r="E506" s="13"/>
      <c r="F506" s="13"/>
      <c r="G506" s="13"/>
      <c r="H506" s="13"/>
      <c r="I506" s="13"/>
      <c r="J506" s="13"/>
      <c r="K506" s="13"/>
    </row>
    <row r="507" spans="2:11" ht="12.75" customHeight="1" x14ac:dyDescent="0.2">
      <c r="B507" s="13"/>
      <c r="C507" s="69"/>
      <c r="D507" s="13"/>
      <c r="E507" s="13"/>
      <c r="F507" s="13"/>
      <c r="G507" s="13"/>
      <c r="H507" s="13"/>
      <c r="I507" s="13"/>
      <c r="J507" s="13"/>
      <c r="K507" s="13"/>
    </row>
    <row r="508" spans="2:11" ht="12.75" customHeight="1" x14ac:dyDescent="0.2">
      <c r="B508" s="13"/>
      <c r="C508" s="69"/>
      <c r="D508" s="13"/>
      <c r="E508" s="13"/>
      <c r="F508" s="13"/>
      <c r="G508" s="13"/>
      <c r="H508" s="13"/>
      <c r="I508" s="13"/>
      <c r="J508" s="13"/>
      <c r="K508" s="13"/>
    </row>
    <row r="509" spans="2:11" ht="12.75" customHeight="1" x14ac:dyDescent="0.2">
      <c r="B509" s="13"/>
      <c r="C509" s="69"/>
      <c r="D509" s="13"/>
      <c r="E509" s="13"/>
      <c r="F509" s="13"/>
      <c r="G509" s="13"/>
      <c r="H509" s="13"/>
      <c r="I509" s="13"/>
      <c r="J509" s="13"/>
      <c r="K509" s="13"/>
    </row>
    <row r="510" spans="2:11" ht="12.75" customHeight="1" x14ac:dyDescent="0.2">
      <c r="B510" s="13"/>
      <c r="C510" s="69"/>
      <c r="D510" s="13"/>
      <c r="E510" s="13"/>
      <c r="F510" s="13"/>
      <c r="G510" s="13"/>
      <c r="H510" s="13"/>
      <c r="I510" s="13"/>
      <c r="J510" s="13"/>
      <c r="K510" s="13"/>
    </row>
    <row r="511" spans="2:11" ht="12.75" customHeight="1" x14ac:dyDescent="0.2">
      <c r="B511" s="13"/>
      <c r="C511" s="69"/>
      <c r="D511" s="13"/>
      <c r="E511" s="13"/>
      <c r="F511" s="13"/>
      <c r="G511" s="13"/>
      <c r="H511" s="13"/>
      <c r="I511" s="13"/>
      <c r="J511" s="13"/>
      <c r="K511" s="13"/>
    </row>
    <row r="512" spans="2:11" ht="12.75" customHeight="1" x14ac:dyDescent="0.2">
      <c r="B512" s="13"/>
      <c r="C512" s="69"/>
      <c r="D512" s="13"/>
      <c r="E512" s="13"/>
      <c r="F512" s="13"/>
      <c r="G512" s="13"/>
      <c r="H512" s="13"/>
      <c r="I512" s="13"/>
      <c r="J512" s="13"/>
      <c r="K512" s="13"/>
    </row>
    <row r="513" spans="2:11" ht="12.75" customHeight="1" x14ac:dyDescent="0.2">
      <c r="B513" s="13"/>
      <c r="C513" s="69"/>
      <c r="D513" s="13"/>
      <c r="E513" s="13"/>
      <c r="F513" s="13"/>
      <c r="G513" s="13"/>
      <c r="H513" s="13"/>
      <c r="I513" s="13"/>
      <c r="J513" s="13"/>
      <c r="K513" s="13"/>
    </row>
    <row r="514" spans="2:11" ht="12.75" customHeight="1" x14ac:dyDescent="0.2">
      <c r="B514" s="13"/>
      <c r="C514" s="69"/>
      <c r="D514" s="13"/>
      <c r="E514" s="13"/>
      <c r="F514" s="13"/>
      <c r="G514" s="13"/>
      <c r="H514" s="13"/>
      <c r="I514" s="13"/>
      <c r="J514" s="13"/>
      <c r="K514" s="13"/>
    </row>
    <row r="515" spans="2:11" ht="12.75" customHeight="1" x14ac:dyDescent="0.2">
      <c r="B515" s="13"/>
      <c r="C515" s="69"/>
      <c r="D515" s="13"/>
      <c r="E515" s="13"/>
      <c r="F515" s="13"/>
      <c r="G515" s="13"/>
      <c r="H515" s="13"/>
      <c r="I515" s="13"/>
      <c r="J515" s="13"/>
      <c r="K515" s="13"/>
    </row>
    <row r="516" spans="2:11" ht="12.75" customHeight="1" x14ac:dyDescent="0.2">
      <c r="B516" s="13"/>
      <c r="C516" s="69"/>
      <c r="D516" s="13"/>
      <c r="E516" s="13"/>
      <c r="F516" s="13"/>
      <c r="G516" s="13"/>
      <c r="H516" s="13"/>
      <c r="I516" s="13"/>
      <c r="J516" s="13"/>
      <c r="K516" s="13"/>
    </row>
    <row r="517" spans="2:11" ht="12.75" customHeight="1" x14ac:dyDescent="0.2">
      <c r="B517" s="13"/>
      <c r="C517" s="69"/>
      <c r="D517" s="13"/>
      <c r="E517" s="13"/>
      <c r="F517" s="13"/>
      <c r="G517" s="13"/>
      <c r="H517" s="13"/>
      <c r="I517" s="13"/>
      <c r="J517" s="13"/>
      <c r="K517" s="13"/>
    </row>
    <row r="518" spans="2:11" ht="12.75" customHeight="1" x14ac:dyDescent="0.2">
      <c r="B518" s="13"/>
      <c r="C518" s="69"/>
      <c r="D518" s="13"/>
      <c r="E518" s="13"/>
      <c r="F518" s="13"/>
      <c r="G518" s="13"/>
      <c r="H518" s="13"/>
      <c r="I518" s="13"/>
      <c r="J518" s="13"/>
      <c r="K518" s="13"/>
    </row>
    <row r="519" spans="2:11" ht="12.75" customHeight="1" x14ac:dyDescent="0.2">
      <c r="B519" s="13"/>
      <c r="C519" s="69"/>
      <c r="D519" s="13"/>
      <c r="E519" s="13"/>
      <c r="F519" s="13"/>
      <c r="G519" s="13"/>
      <c r="H519" s="13"/>
      <c r="I519" s="13"/>
      <c r="J519" s="13"/>
      <c r="K519" s="13"/>
    </row>
    <row r="520" spans="2:11" ht="12.75" customHeight="1" x14ac:dyDescent="0.2">
      <c r="B520" s="13"/>
      <c r="C520" s="69"/>
      <c r="D520" s="13"/>
      <c r="E520" s="13"/>
      <c r="F520" s="13"/>
      <c r="G520" s="13"/>
      <c r="H520" s="13"/>
      <c r="I520" s="13"/>
      <c r="J520" s="13"/>
      <c r="K520" s="13"/>
    </row>
    <row r="521" spans="2:11" ht="12.75" customHeight="1" x14ac:dyDescent="0.2">
      <c r="B521" s="13"/>
      <c r="C521" s="69"/>
      <c r="D521" s="13"/>
      <c r="E521" s="13"/>
      <c r="F521" s="13"/>
      <c r="G521" s="13"/>
      <c r="H521" s="13"/>
      <c r="I521" s="13"/>
      <c r="J521" s="13"/>
      <c r="K521" s="13"/>
    </row>
    <row r="522" spans="2:11" ht="12.75" customHeight="1" x14ac:dyDescent="0.2">
      <c r="B522" s="13"/>
      <c r="C522" s="69"/>
      <c r="D522" s="13"/>
      <c r="E522" s="13"/>
      <c r="F522" s="13"/>
      <c r="G522" s="13"/>
      <c r="H522" s="13"/>
      <c r="I522" s="13"/>
      <c r="J522" s="13"/>
      <c r="K522" s="13"/>
    </row>
    <row r="523" spans="2:11" ht="12.75" customHeight="1" x14ac:dyDescent="0.2">
      <c r="B523" s="13"/>
      <c r="C523" s="69"/>
      <c r="D523" s="13"/>
      <c r="E523" s="13"/>
      <c r="F523" s="13"/>
      <c r="G523" s="13"/>
      <c r="H523" s="13"/>
      <c r="I523" s="13"/>
      <c r="J523" s="13"/>
      <c r="K523" s="13"/>
    </row>
    <row r="524" spans="2:11" ht="12.75" customHeight="1" x14ac:dyDescent="0.2">
      <c r="B524" s="13"/>
      <c r="C524" s="69"/>
      <c r="D524" s="13"/>
      <c r="E524" s="13"/>
      <c r="F524" s="13"/>
      <c r="G524" s="13"/>
      <c r="H524" s="13"/>
      <c r="I524" s="13"/>
      <c r="J524" s="13"/>
      <c r="K524" s="13"/>
    </row>
    <row r="525" spans="2:11" ht="12.75" customHeight="1" x14ac:dyDescent="0.2">
      <c r="B525" s="13"/>
      <c r="C525" s="69"/>
      <c r="D525" s="13"/>
      <c r="E525" s="13"/>
      <c r="F525" s="13"/>
      <c r="G525" s="13"/>
      <c r="H525" s="13"/>
      <c r="I525" s="13"/>
      <c r="J525" s="13"/>
      <c r="K525" s="13"/>
    </row>
    <row r="526" spans="2:11" ht="12.75" customHeight="1" x14ac:dyDescent="0.2">
      <c r="B526" s="13"/>
      <c r="C526" s="69"/>
      <c r="D526" s="13"/>
      <c r="E526" s="13"/>
      <c r="F526" s="13"/>
      <c r="G526" s="13"/>
      <c r="H526" s="13"/>
      <c r="I526" s="13"/>
      <c r="J526" s="13"/>
      <c r="K526" s="13"/>
    </row>
    <row r="527" spans="2:11" ht="12.75" customHeight="1" x14ac:dyDescent="0.2">
      <c r="B527" s="13"/>
      <c r="C527" s="69"/>
      <c r="D527" s="13"/>
      <c r="E527" s="13"/>
      <c r="F527" s="13"/>
      <c r="G527" s="13"/>
      <c r="H527" s="13"/>
      <c r="I527" s="13"/>
      <c r="J527" s="13"/>
      <c r="K527" s="13"/>
    </row>
    <row r="528" spans="2:11" ht="12.75" customHeight="1" x14ac:dyDescent="0.2">
      <c r="B528" s="13"/>
      <c r="C528" s="69"/>
      <c r="D528" s="13"/>
      <c r="E528" s="13"/>
      <c r="F528" s="13"/>
      <c r="G528" s="13"/>
      <c r="H528" s="13"/>
      <c r="I528" s="13"/>
      <c r="J528" s="13"/>
      <c r="K528" s="13"/>
    </row>
    <row r="529" spans="2:11" ht="12.75" customHeight="1" x14ac:dyDescent="0.2">
      <c r="B529" s="13"/>
      <c r="C529" s="69"/>
      <c r="D529" s="13"/>
      <c r="E529" s="13"/>
      <c r="F529" s="13"/>
      <c r="G529" s="13"/>
      <c r="H529" s="13"/>
      <c r="I529" s="13"/>
      <c r="J529" s="13"/>
      <c r="K529" s="13"/>
    </row>
    <row r="530" spans="2:11" ht="12.75" customHeight="1" x14ac:dyDescent="0.2">
      <c r="B530" s="13"/>
      <c r="C530" s="69"/>
      <c r="D530" s="13"/>
      <c r="E530" s="13"/>
      <c r="F530" s="13"/>
      <c r="G530" s="13"/>
      <c r="H530" s="13"/>
      <c r="I530" s="13"/>
      <c r="J530" s="13"/>
      <c r="K530" s="13"/>
    </row>
    <row r="531" spans="2:11" ht="12.75" customHeight="1" x14ac:dyDescent="0.2">
      <c r="B531" s="13"/>
      <c r="C531" s="69"/>
      <c r="D531" s="13"/>
      <c r="E531" s="13"/>
      <c r="F531" s="13"/>
      <c r="G531" s="13"/>
      <c r="H531" s="13"/>
      <c r="I531" s="13"/>
      <c r="J531" s="13"/>
      <c r="K531" s="13"/>
    </row>
    <row r="532" spans="2:11" ht="12.75" customHeight="1" x14ac:dyDescent="0.2">
      <c r="B532" s="13"/>
      <c r="C532" s="69"/>
      <c r="D532" s="13"/>
      <c r="E532" s="13"/>
      <c r="F532" s="13"/>
      <c r="G532" s="13"/>
      <c r="H532" s="13"/>
      <c r="I532" s="13"/>
      <c r="J532" s="13"/>
      <c r="K532" s="13"/>
    </row>
    <row r="533" spans="2:11" ht="12.75" customHeight="1" x14ac:dyDescent="0.2">
      <c r="B533" s="13"/>
      <c r="C533" s="69"/>
      <c r="D533" s="13"/>
      <c r="E533" s="13"/>
      <c r="F533" s="13"/>
      <c r="G533" s="13"/>
      <c r="H533" s="13"/>
      <c r="I533" s="13"/>
      <c r="J533" s="13"/>
      <c r="K533" s="13"/>
    </row>
    <row r="534" spans="2:11" ht="12.75" customHeight="1" x14ac:dyDescent="0.2">
      <c r="B534" s="13"/>
      <c r="C534" s="69"/>
      <c r="D534" s="13"/>
      <c r="E534" s="13"/>
      <c r="F534" s="13"/>
      <c r="G534" s="13"/>
      <c r="H534" s="13"/>
      <c r="I534" s="13"/>
      <c r="J534" s="13"/>
      <c r="K534" s="13"/>
    </row>
    <row r="535" spans="2:11" ht="12.75" customHeight="1" x14ac:dyDescent="0.2">
      <c r="B535" s="13"/>
      <c r="C535" s="69"/>
      <c r="D535" s="13"/>
      <c r="E535" s="13"/>
      <c r="F535" s="13"/>
      <c r="G535" s="13"/>
      <c r="H535" s="13"/>
      <c r="I535" s="13"/>
      <c r="J535" s="13"/>
      <c r="K535" s="13"/>
    </row>
    <row r="536" spans="2:11" ht="12.75" customHeight="1" x14ac:dyDescent="0.2">
      <c r="B536" s="13"/>
      <c r="C536" s="69"/>
      <c r="D536" s="13"/>
      <c r="E536" s="13"/>
      <c r="F536" s="13"/>
      <c r="G536" s="13"/>
      <c r="H536" s="13"/>
      <c r="I536" s="13"/>
      <c r="J536" s="13"/>
      <c r="K536" s="13"/>
    </row>
    <row r="537" spans="2:11" ht="12.75" customHeight="1" x14ac:dyDescent="0.2">
      <c r="B537" s="13"/>
      <c r="C537" s="69"/>
      <c r="D537" s="13"/>
      <c r="E537" s="13"/>
      <c r="F537" s="13"/>
      <c r="G537" s="13"/>
      <c r="H537" s="13"/>
      <c r="I537" s="13"/>
      <c r="J537" s="13"/>
      <c r="K537" s="13"/>
    </row>
    <row r="538" spans="2:11" ht="12.75" customHeight="1" x14ac:dyDescent="0.2">
      <c r="B538" s="13"/>
      <c r="C538" s="69"/>
      <c r="D538" s="13"/>
      <c r="E538" s="13"/>
      <c r="F538" s="13"/>
      <c r="G538" s="13"/>
      <c r="H538" s="13"/>
      <c r="I538" s="13"/>
      <c r="J538" s="13"/>
      <c r="K538" s="13"/>
    </row>
    <row r="539" spans="2:11" ht="12.75" customHeight="1" x14ac:dyDescent="0.2">
      <c r="B539" s="13"/>
      <c r="C539" s="69"/>
      <c r="D539" s="13"/>
      <c r="E539" s="13"/>
      <c r="F539" s="13"/>
      <c r="G539" s="13"/>
      <c r="H539" s="13"/>
      <c r="I539" s="13"/>
      <c r="J539" s="13"/>
      <c r="K539" s="13"/>
    </row>
    <row r="540" spans="2:11" ht="12.75" customHeight="1" x14ac:dyDescent="0.2">
      <c r="B540" s="13"/>
      <c r="C540" s="69"/>
      <c r="D540" s="13"/>
      <c r="E540" s="13"/>
      <c r="F540" s="13"/>
      <c r="G540" s="13"/>
      <c r="H540" s="13"/>
      <c r="I540" s="13"/>
      <c r="J540" s="13"/>
      <c r="K540" s="13"/>
    </row>
    <row r="541" spans="2:11" ht="12.75" customHeight="1" x14ac:dyDescent="0.2">
      <c r="B541" s="13"/>
      <c r="C541" s="69"/>
      <c r="D541" s="13"/>
      <c r="E541" s="13"/>
      <c r="F541" s="13"/>
      <c r="G541" s="13"/>
      <c r="H541" s="13"/>
      <c r="I541" s="13"/>
      <c r="J541" s="13"/>
      <c r="K541" s="13"/>
    </row>
    <row r="542" spans="2:11" ht="12.75" customHeight="1" x14ac:dyDescent="0.2">
      <c r="B542" s="13"/>
      <c r="C542" s="69"/>
      <c r="D542" s="13"/>
      <c r="E542" s="13"/>
      <c r="F542" s="13"/>
      <c r="G542" s="13"/>
      <c r="H542" s="13"/>
      <c r="I542" s="13"/>
      <c r="J542" s="13"/>
      <c r="K542" s="13"/>
    </row>
    <row r="543" spans="2:11" ht="12.75" customHeight="1" x14ac:dyDescent="0.2">
      <c r="B543" s="13"/>
      <c r="C543" s="69"/>
      <c r="D543" s="13"/>
      <c r="E543" s="13"/>
      <c r="F543" s="13"/>
      <c r="G543" s="13"/>
      <c r="H543" s="13"/>
      <c r="I543" s="13"/>
      <c r="J543" s="13"/>
      <c r="K543" s="13"/>
    </row>
    <row r="544" spans="2:11" ht="12.75" customHeight="1" x14ac:dyDescent="0.2">
      <c r="B544" s="13"/>
      <c r="C544" s="69"/>
      <c r="D544" s="13"/>
      <c r="E544" s="13"/>
      <c r="F544" s="13"/>
      <c r="G544" s="13"/>
      <c r="H544" s="13"/>
      <c r="I544" s="13"/>
      <c r="J544" s="13"/>
      <c r="K544" s="13"/>
    </row>
    <row r="545" spans="2:11" ht="12.75" customHeight="1" x14ac:dyDescent="0.2">
      <c r="B545" s="13"/>
      <c r="C545" s="69"/>
      <c r="D545" s="13"/>
      <c r="E545" s="13"/>
      <c r="F545" s="13"/>
      <c r="G545" s="13"/>
      <c r="H545" s="13"/>
      <c r="I545" s="13"/>
      <c r="J545" s="13"/>
      <c r="K545" s="13"/>
    </row>
    <row r="546" spans="2:11" ht="12.75" customHeight="1" x14ac:dyDescent="0.2">
      <c r="B546" s="13"/>
      <c r="C546" s="69"/>
      <c r="D546" s="13"/>
      <c r="E546" s="13"/>
      <c r="F546" s="13"/>
      <c r="G546" s="13"/>
      <c r="H546" s="13"/>
      <c r="I546" s="13"/>
      <c r="J546" s="13"/>
      <c r="K546" s="13"/>
    </row>
    <row r="547" spans="2:11" ht="12.75" customHeight="1" x14ac:dyDescent="0.2">
      <c r="B547" s="13"/>
      <c r="C547" s="69"/>
      <c r="D547" s="13"/>
      <c r="E547" s="13"/>
      <c r="F547" s="13"/>
      <c r="G547" s="13"/>
      <c r="H547" s="13"/>
      <c r="I547" s="13"/>
      <c r="J547" s="13"/>
      <c r="K547" s="13"/>
    </row>
    <row r="548" spans="2:11" ht="12.75" customHeight="1" x14ac:dyDescent="0.2">
      <c r="B548" s="13"/>
      <c r="C548" s="69"/>
      <c r="D548" s="13"/>
      <c r="E548" s="13"/>
      <c r="F548" s="13"/>
      <c r="G548" s="13"/>
      <c r="H548" s="13"/>
      <c r="I548" s="13"/>
      <c r="J548" s="13"/>
      <c r="K548" s="13"/>
    </row>
    <row r="549" spans="2:11" ht="12.75" customHeight="1" x14ac:dyDescent="0.2">
      <c r="B549" s="13"/>
      <c r="C549" s="69"/>
      <c r="D549" s="13"/>
      <c r="E549" s="13"/>
      <c r="F549" s="13"/>
      <c r="G549" s="13"/>
      <c r="H549" s="13"/>
      <c r="I549" s="13"/>
      <c r="J549" s="13"/>
      <c r="K549" s="13"/>
    </row>
    <row r="550" spans="2:11" ht="12.75" customHeight="1" x14ac:dyDescent="0.2">
      <c r="B550" s="13"/>
      <c r="C550" s="69"/>
      <c r="D550" s="13"/>
      <c r="E550" s="13"/>
      <c r="F550" s="13"/>
      <c r="G550" s="13"/>
      <c r="H550" s="13"/>
      <c r="I550" s="13"/>
      <c r="J550" s="13"/>
      <c r="K550" s="13"/>
    </row>
    <row r="551" spans="2:11" ht="12.75" customHeight="1" x14ac:dyDescent="0.2">
      <c r="B551" s="13"/>
      <c r="C551" s="69"/>
      <c r="D551" s="13"/>
      <c r="E551" s="13"/>
      <c r="F551" s="13"/>
      <c r="G551" s="13"/>
      <c r="H551" s="13"/>
      <c r="I551" s="13"/>
      <c r="J551" s="13"/>
      <c r="K551" s="13"/>
    </row>
    <row r="552" spans="2:11" ht="12.75" customHeight="1" x14ac:dyDescent="0.2">
      <c r="B552" s="13"/>
      <c r="C552" s="69"/>
      <c r="D552" s="13"/>
      <c r="E552" s="13"/>
      <c r="F552" s="13"/>
      <c r="G552" s="13"/>
      <c r="H552" s="13"/>
      <c r="I552" s="13"/>
      <c r="J552" s="13"/>
      <c r="K552" s="13"/>
    </row>
    <row r="553" spans="2:11" ht="12.75" customHeight="1" x14ac:dyDescent="0.2">
      <c r="B553" s="13"/>
      <c r="C553" s="69"/>
      <c r="D553" s="13"/>
      <c r="E553" s="13"/>
      <c r="F553" s="13"/>
      <c r="G553" s="13"/>
      <c r="H553" s="13"/>
      <c r="I553" s="13"/>
      <c r="J553" s="13"/>
      <c r="K553" s="13"/>
    </row>
    <row r="554" spans="2:11" ht="12.75" customHeight="1" x14ac:dyDescent="0.2">
      <c r="B554" s="13"/>
      <c r="C554" s="69"/>
      <c r="D554" s="13"/>
      <c r="E554" s="13"/>
      <c r="F554" s="13"/>
      <c r="G554" s="13"/>
      <c r="H554" s="13"/>
      <c r="I554" s="13"/>
      <c r="J554" s="13"/>
      <c r="K554" s="13"/>
    </row>
    <row r="555" spans="2:11" ht="12.75" customHeight="1" x14ac:dyDescent="0.2">
      <c r="B555" s="13"/>
      <c r="C555" s="69"/>
      <c r="D555" s="13"/>
      <c r="E555" s="13"/>
      <c r="F555" s="13"/>
      <c r="G555" s="13"/>
      <c r="H555" s="13"/>
      <c r="I555" s="13"/>
      <c r="J555" s="13"/>
      <c r="K555" s="13"/>
    </row>
    <row r="556" spans="2:11" ht="12.75" customHeight="1" x14ac:dyDescent="0.2">
      <c r="B556" s="13"/>
      <c r="C556" s="69"/>
      <c r="D556" s="13"/>
      <c r="E556" s="13"/>
      <c r="F556" s="13"/>
      <c r="G556" s="13"/>
      <c r="H556" s="13"/>
      <c r="I556" s="13"/>
      <c r="J556" s="13"/>
      <c r="K556" s="13"/>
    </row>
    <row r="557" spans="2:11" ht="12.75" customHeight="1" x14ac:dyDescent="0.2">
      <c r="B557" s="13"/>
      <c r="C557" s="69"/>
      <c r="D557" s="13"/>
      <c r="E557" s="13"/>
      <c r="F557" s="13"/>
      <c r="G557" s="13"/>
      <c r="H557" s="13"/>
      <c r="I557" s="13"/>
      <c r="J557" s="13"/>
      <c r="K557" s="13"/>
    </row>
    <row r="558" spans="2:11" ht="12.75" customHeight="1" x14ac:dyDescent="0.2">
      <c r="B558" s="13"/>
      <c r="C558" s="69"/>
      <c r="D558" s="13"/>
      <c r="E558" s="13"/>
      <c r="F558" s="13"/>
      <c r="G558" s="13"/>
      <c r="H558" s="13"/>
      <c r="I558" s="13"/>
      <c r="J558" s="13"/>
      <c r="K558" s="13"/>
    </row>
    <row r="559" spans="2:11" ht="12.75" customHeight="1" x14ac:dyDescent="0.2">
      <c r="B559" s="13"/>
      <c r="C559" s="69"/>
      <c r="D559" s="13"/>
      <c r="E559" s="13"/>
      <c r="F559" s="13"/>
      <c r="G559" s="13"/>
      <c r="H559" s="13"/>
      <c r="I559" s="13"/>
      <c r="J559" s="13"/>
      <c r="K559" s="13"/>
    </row>
    <row r="560" spans="2:11" ht="12.75" customHeight="1" x14ac:dyDescent="0.2">
      <c r="B560" s="13"/>
      <c r="C560" s="69"/>
      <c r="D560" s="13"/>
      <c r="E560" s="13"/>
      <c r="F560" s="13"/>
      <c r="G560" s="13"/>
      <c r="H560" s="13"/>
      <c r="I560" s="13"/>
      <c r="J560" s="13"/>
      <c r="K560" s="13"/>
    </row>
    <row r="561" spans="2:11" ht="12.75" customHeight="1" x14ac:dyDescent="0.2">
      <c r="B561" s="13"/>
      <c r="C561" s="69"/>
      <c r="D561" s="13"/>
      <c r="E561" s="13"/>
      <c r="F561" s="13"/>
      <c r="G561" s="13"/>
      <c r="H561" s="13"/>
      <c r="I561" s="13"/>
      <c r="J561" s="13"/>
      <c r="K561" s="13"/>
    </row>
    <row r="562" spans="2:11" ht="12.75" customHeight="1" x14ac:dyDescent="0.2">
      <c r="B562" s="13"/>
      <c r="C562" s="69"/>
      <c r="D562" s="13"/>
      <c r="E562" s="13"/>
      <c r="F562" s="13"/>
      <c r="G562" s="13"/>
      <c r="H562" s="13"/>
      <c r="I562" s="13"/>
      <c r="J562" s="13"/>
      <c r="K562" s="13"/>
    </row>
    <row r="563" spans="2:11" ht="12.75" customHeight="1" x14ac:dyDescent="0.2">
      <c r="B563" s="13"/>
      <c r="C563" s="69"/>
      <c r="D563" s="13"/>
      <c r="E563" s="13"/>
      <c r="F563" s="13"/>
      <c r="G563" s="13"/>
      <c r="H563" s="13"/>
      <c r="I563" s="13"/>
      <c r="J563" s="13"/>
      <c r="K563" s="13"/>
    </row>
    <row r="564" spans="2:11" ht="12.75" customHeight="1" x14ac:dyDescent="0.2">
      <c r="B564" s="13"/>
      <c r="C564" s="69"/>
      <c r="D564" s="13"/>
      <c r="E564" s="13"/>
      <c r="F564" s="13"/>
      <c r="G564" s="13"/>
      <c r="H564" s="13"/>
      <c r="I564" s="13"/>
      <c r="J564" s="13"/>
      <c r="K564" s="13"/>
    </row>
    <row r="565" spans="2:11" ht="12.75" customHeight="1" x14ac:dyDescent="0.2">
      <c r="B565" s="13"/>
      <c r="C565" s="69"/>
      <c r="D565" s="13"/>
      <c r="E565" s="13"/>
      <c r="F565" s="13"/>
      <c r="G565" s="13"/>
      <c r="H565" s="13"/>
      <c r="I565" s="13"/>
      <c r="J565" s="13"/>
      <c r="K565" s="13"/>
    </row>
    <row r="566" spans="2:11" ht="12.75" customHeight="1" x14ac:dyDescent="0.2">
      <c r="B566" s="13"/>
      <c r="C566" s="69"/>
      <c r="D566" s="13"/>
      <c r="E566" s="13"/>
      <c r="F566" s="13"/>
      <c r="G566" s="13"/>
      <c r="H566" s="13"/>
      <c r="I566" s="13"/>
      <c r="J566" s="13"/>
      <c r="K566" s="13"/>
    </row>
    <row r="567" spans="2:11" ht="12.75" customHeight="1" x14ac:dyDescent="0.2">
      <c r="B567" s="13"/>
      <c r="C567" s="69"/>
      <c r="D567" s="13"/>
      <c r="E567" s="13"/>
      <c r="F567" s="13"/>
      <c r="G567" s="13"/>
      <c r="H567" s="13"/>
      <c r="I567" s="13"/>
      <c r="J567" s="13"/>
      <c r="K567" s="13"/>
    </row>
    <row r="568" spans="2:11" ht="12.75" customHeight="1" x14ac:dyDescent="0.2">
      <c r="B568" s="13"/>
      <c r="C568" s="69"/>
      <c r="D568" s="13"/>
      <c r="E568" s="13"/>
      <c r="F568" s="13"/>
      <c r="G568" s="13"/>
      <c r="H568" s="13"/>
      <c r="I568" s="13"/>
      <c r="J568" s="13"/>
      <c r="K568" s="13"/>
    </row>
    <row r="569" spans="2:11" ht="12.75" customHeight="1" x14ac:dyDescent="0.2">
      <c r="B569" s="13"/>
      <c r="C569" s="69"/>
      <c r="D569" s="13"/>
      <c r="E569" s="13"/>
      <c r="F569" s="13"/>
      <c r="G569" s="13"/>
      <c r="H569" s="13"/>
      <c r="I569" s="13"/>
      <c r="J569" s="13"/>
      <c r="K569" s="13"/>
    </row>
    <row r="570" spans="2:11" ht="12.75" customHeight="1" x14ac:dyDescent="0.2">
      <c r="B570" s="13"/>
      <c r="C570" s="69"/>
      <c r="D570" s="13"/>
      <c r="E570" s="13"/>
      <c r="F570" s="13"/>
      <c r="G570" s="13"/>
      <c r="H570" s="13"/>
      <c r="I570" s="13"/>
      <c r="J570" s="13"/>
      <c r="K570" s="13"/>
    </row>
    <row r="571" spans="2:11" ht="12.75" customHeight="1" x14ac:dyDescent="0.2">
      <c r="B571" s="13"/>
      <c r="C571" s="69"/>
      <c r="D571" s="13"/>
      <c r="E571" s="13"/>
      <c r="F571" s="13"/>
      <c r="G571" s="13"/>
      <c r="H571" s="13"/>
      <c r="I571" s="13"/>
      <c r="J571" s="13"/>
      <c r="K571" s="13"/>
    </row>
    <row r="572" spans="2:11" ht="12.75" customHeight="1" x14ac:dyDescent="0.2">
      <c r="B572" s="13"/>
      <c r="C572" s="69"/>
      <c r="D572" s="13"/>
      <c r="E572" s="13"/>
      <c r="F572" s="13"/>
      <c r="G572" s="13"/>
      <c r="H572" s="13"/>
      <c r="I572" s="13"/>
      <c r="J572" s="13"/>
      <c r="K572" s="13"/>
    </row>
    <row r="573" spans="2:11" ht="12.75" customHeight="1" x14ac:dyDescent="0.2">
      <c r="B573" s="13"/>
      <c r="C573" s="69"/>
      <c r="D573" s="13"/>
      <c r="E573" s="13"/>
      <c r="F573" s="13"/>
      <c r="G573" s="13"/>
      <c r="H573" s="13"/>
      <c r="I573" s="13"/>
      <c r="J573" s="13"/>
      <c r="K573" s="13"/>
    </row>
    <row r="574" spans="2:11" ht="12.75" customHeight="1" x14ac:dyDescent="0.2">
      <c r="B574" s="13"/>
      <c r="C574" s="69"/>
      <c r="D574" s="13"/>
      <c r="E574" s="13"/>
      <c r="F574" s="13"/>
      <c r="G574" s="13"/>
      <c r="H574" s="13"/>
      <c r="I574" s="13"/>
      <c r="J574" s="13"/>
      <c r="K574" s="13"/>
    </row>
    <row r="575" spans="2:11" ht="12.75" customHeight="1" x14ac:dyDescent="0.2">
      <c r="B575" s="13"/>
      <c r="C575" s="69"/>
      <c r="D575" s="13"/>
      <c r="E575" s="13"/>
      <c r="F575" s="13"/>
      <c r="G575" s="13"/>
      <c r="H575" s="13"/>
      <c r="I575" s="13"/>
      <c r="J575" s="13"/>
      <c r="K575" s="13"/>
    </row>
    <row r="576" spans="2:11" ht="12.75" customHeight="1" x14ac:dyDescent="0.2">
      <c r="B576" s="13"/>
      <c r="C576" s="69"/>
      <c r="D576" s="13"/>
      <c r="E576" s="13"/>
      <c r="F576" s="13"/>
      <c r="G576" s="13"/>
      <c r="H576" s="13"/>
      <c r="I576" s="13"/>
      <c r="J576" s="13"/>
      <c r="K576" s="13"/>
    </row>
    <row r="577" spans="2:11" ht="12.75" customHeight="1" x14ac:dyDescent="0.2">
      <c r="B577" s="13"/>
      <c r="C577" s="69"/>
      <c r="D577" s="13"/>
      <c r="E577" s="13"/>
      <c r="F577" s="13"/>
      <c r="G577" s="13"/>
      <c r="H577" s="13"/>
      <c r="I577" s="13"/>
      <c r="J577" s="13"/>
      <c r="K577" s="13"/>
    </row>
    <row r="578" spans="2:11" ht="12.75" customHeight="1" x14ac:dyDescent="0.2">
      <c r="B578" s="13"/>
      <c r="C578" s="69"/>
      <c r="D578" s="13"/>
      <c r="E578" s="13"/>
      <c r="F578" s="13"/>
      <c r="G578" s="13"/>
      <c r="H578" s="13"/>
      <c r="I578" s="13"/>
      <c r="J578" s="13"/>
      <c r="K578" s="13"/>
    </row>
    <row r="579" spans="2:11" ht="12.75" customHeight="1" x14ac:dyDescent="0.2">
      <c r="B579" s="13"/>
      <c r="C579" s="69"/>
      <c r="D579" s="13"/>
      <c r="E579" s="13"/>
      <c r="F579" s="13"/>
      <c r="G579" s="13"/>
      <c r="H579" s="13"/>
      <c r="I579" s="13"/>
      <c r="J579" s="13"/>
      <c r="K579" s="13"/>
    </row>
    <row r="580" spans="2:11" ht="12.75" customHeight="1" x14ac:dyDescent="0.2">
      <c r="B580" s="13"/>
      <c r="C580" s="69"/>
      <c r="D580" s="13"/>
      <c r="E580" s="13"/>
      <c r="F580" s="13"/>
      <c r="G580" s="13"/>
      <c r="H580" s="13"/>
      <c r="I580" s="13"/>
      <c r="J580" s="13"/>
      <c r="K580" s="13"/>
    </row>
    <row r="581" spans="2:11" ht="12.75" customHeight="1" x14ac:dyDescent="0.2">
      <c r="B581" s="13"/>
      <c r="C581" s="69"/>
      <c r="D581" s="13"/>
      <c r="E581" s="13"/>
      <c r="F581" s="13"/>
      <c r="G581" s="13"/>
      <c r="H581" s="13"/>
      <c r="I581" s="13"/>
      <c r="J581" s="13"/>
      <c r="K581" s="13"/>
    </row>
    <row r="582" spans="2:11" ht="12.75" customHeight="1" x14ac:dyDescent="0.2">
      <c r="B582" s="13"/>
      <c r="C582" s="69"/>
      <c r="D582" s="13"/>
      <c r="E582" s="13"/>
      <c r="F582" s="13"/>
      <c r="G582" s="13"/>
      <c r="H582" s="13"/>
      <c r="I582" s="13"/>
      <c r="J582" s="13"/>
      <c r="K582" s="13"/>
    </row>
    <row r="583" spans="2:11" ht="12.75" customHeight="1" x14ac:dyDescent="0.2">
      <c r="B583" s="13"/>
      <c r="C583" s="69"/>
      <c r="D583" s="13"/>
      <c r="E583" s="13"/>
      <c r="F583" s="13"/>
      <c r="G583" s="13"/>
      <c r="H583" s="13"/>
      <c r="I583" s="13"/>
      <c r="J583" s="13"/>
      <c r="K583" s="13"/>
    </row>
    <row r="584" spans="2:11" ht="12.75" customHeight="1" x14ac:dyDescent="0.2">
      <c r="B584" s="13"/>
      <c r="C584" s="69"/>
      <c r="D584" s="13"/>
      <c r="E584" s="13"/>
      <c r="F584" s="13"/>
      <c r="G584" s="13"/>
      <c r="H584" s="13"/>
      <c r="I584" s="13"/>
      <c r="J584" s="13"/>
      <c r="K584" s="13"/>
    </row>
    <row r="585" spans="2:11" ht="12.75" customHeight="1" x14ac:dyDescent="0.2">
      <c r="B585" s="13"/>
      <c r="C585" s="69"/>
      <c r="D585" s="13"/>
      <c r="E585" s="13"/>
      <c r="F585" s="13"/>
      <c r="G585" s="13"/>
      <c r="H585" s="13"/>
      <c r="I585" s="13"/>
      <c r="J585" s="13"/>
      <c r="K585" s="13"/>
    </row>
    <row r="586" spans="2:11" ht="12.75" customHeight="1" x14ac:dyDescent="0.2">
      <c r="B586" s="13"/>
      <c r="C586" s="69"/>
      <c r="D586" s="13"/>
      <c r="E586" s="13"/>
      <c r="F586" s="13"/>
      <c r="G586" s="13"/>
      <c r="H586" s="13"/>
      <c r="I586" s="13"/>
      <c r="J586" s="13"/>
      <c r="K586" s="13"/>
    </row>
    <row r="587" spans="2:11" ht="12.75" customHeight="1" x14ac:dyDescent="0.2">
      <c r="B587" s="13"/>
      <c r="C587" s="69"/>
      <c r="D587" s="13"/>
      <c r="E587" s="13"/>
      <c r="F587" s="13"/>
      <c r="G587" s="13"/>
      <c r="H587" s="13"/>
      <c r="I587" s="13"/>
      <c r="J587" s="13"/>
      <c r="K587" s="13"/>
    </row>
    <row r="588" spans="2:11" ht="12.75" customHeight="1" x14ac:dyDescent="0.2">
      <c r="B588" s="13"/>
      <c r="C588" s="69"/>
      <c r="D588" s="13"/>
      <c r="E588" s="13"/>
      <c r="F588" s="13"/>
      <c r="G588" s="13"/>
      <c r="H588" s="13"/>
      <c r="I588" s="13"/>
      <c r="J588" s="13"/>
      <c r="K588" s="13"/>
    </row>
    <row r="589" spans="2:11" ht="12.75" customHeight="1" x14ac:dyDescent="0.2">
      <c r="B589" s="13"/>
      <c r="C589" s="69"/>
      <c r="D589" s="13"/>
      <c r="E589" s="13"/>
      <c r="F589" s="13"/>
      <c r="G589" s="13"/>
      <c r="H589" s="13"/>
      <c r="I589" s="13"/>
      <c r="J589" s="13"/>
      <c r="K589" s="13"/>
    </row>
    <row r="590" spans="2:11" ht="12.75" customHeight="1" x14ac:dyDescent="0.2">
      <c r="B590" s="13"/>
      <c r="C590" s="69"/>
      <c r="D590" s="13"/>
      <c r="E590" s="13"/>
      <c r="F590" s="13"/>
      <c r="G590" s="13"/>
      <c r="H590" s="13"/>
      <c r="I590" s="13"/>
      <c r="J590" s="13"/>
      <c r="K590" s="13"/>
    </row>
    <row r="591" spans="2:11" ht="12.75" customHeight="1" x14ac:dyDescent="0.2">
      <c r="B591" s="13"/>
      <c r="C591" s="69"/>
      <c r="D591" s="13"/>
      <c r="E591" s="13"/>
      <c r="F591" s="13"/>
      <c r="G591" s="13"/>
      <c r="H591" s="13"/>
      <c r="I591" s="13"/>
      <c r="J591" s="13"/>
      <c r="K591" s="13"/>
    </row>
    <row r="592" spans="2:11" ht="12.75" customHeight="1" x14ac:dyDescent="0.2">
      <c r="B592" s="13"/>
      <c r="C592" s="69"/>
      <c r="D592" s="13"/>
      <c r="E592" s="13"/>
      <c r="F592" s="13"/>
      <c r="G592" s="13"/>
      <c r="H592" s="13"/>
      <c r="I592" s="13"/>
      <c r="J592" s="13"/>
      <c r="K592" s="13"/>
    </row>
    <row r="593" spans="2:11" ht="12.75" customHeight="1" x14ac:dyDescent="0.2">
      <c r="B593" s="13"/>
      <c r="C593" s="69"/>
      <c r="D593" s="13"/>
      <c r="E593" s="13"/>
      <c r="F593" s="13"/>
      <c r="G593" s="13"/>
      <c r="H593" s="13"/>
      <c r="I593" s="13"/>
      <c r="J593" s="13"/>
      <c r="K593" s="13"/>
    </row>
    <row r="594" spans="2:11" ht="12.75" customHeight="1" x14ac:dyDescent="0.2">
      <c r="B594" s="13"/>
      <c r="C594" s="69"/>
      <c r="D594" s="13"/>
      <c r="E594" s="13"/>
      <c r="F594" s="13"/>
      <c r="G594" s="13"/>
      <c r="H594" s="13"/>
      <c r="I594" s="13"/>
      <c r="J594" s="13"/>
      <c r="K594" s="13"/>
    </row>
    <row r="595" spans="2:11" ht="12.75" customHeight="1" x14ac:dyDescent="0.2">
      <c r="B595" s="13"/>
      <c r="C595" s="69"/>
      <c r="D595" s="13"/>
      <c r="E595" s="13"/>
      <c r="F595" s="13"/>
      <c r="G595" s="13"/>
      <c r="H595" s="13"/>
      <c r="I595" s="13"/>
      <c r="J595" s="13"/>
      <c r="K595" s="13"/>
    </row>
    <row r="596" spans="2:11" ht="12.75" customHeight="1" x14ac:dyDescent="0.2">
      <c r="B596" s="13"/>
      <c r="C596" s="69"/>
      <c r="D596" s="13"/>
      <c r="E596" s="13"/>
      <c r="F596" s="13"/>
      <c r="G596" s="13"/>
      <c r="H596" s="13"/>
      <c r="I596" s="13"/>
      <c r="J596" s="13"/>
      <c r="K596" s="13"/>
    </row>
    <row r="597" spans="2:11" ht="12.75" customHeight="1" x14ac:dyDescent="0.2">
      <c r="B597" s="13"/>
      <c r="C597" s="69"/>
      <c r="D597" s="13"/>
      <c r="E597" s="13"/>
      <c r="F597" s="13"/>
      <c r="G597" s="13"/>
      <c r="H597" s="13"/>
      <c r="I597" s="13"/>
      <c r="J597" s="13"/>
      <c r="K597" s="13"/>
    </row>
    <row r="598" spans="2:11" ht="12.75" customHeight="1" x14ac:dyDescent="0.2">
      <c r="B598" s="13"/>
      <c r="C598" s="69"/>
      <c r="D598" s="13"/>
      <c r="E598" s="13"/>
      <c r="F598" s="13"/>
      <c r="G598" s="13"/>
      <c r="H598" s="13"/>
      <c r="I598" s="13"/>
      <c r="J598" s="13"/>
      <c r="K598" s="13"/>
    </row>
    <row r="599" spans="2:11" ht="12.75" customHeight="1" x14ac:dyDescent="0.2">
      <c r="B599" s="13"/>
      <c r="C599" s="69"/>
      <c r="D599" s="13"/>
      <c r="E599" s="13"/>
      <c r="F599" s="13"/>
      <c r="G599" s="13"/>
      <c r="H599" s="13"/>
      <c r="I599" s="13"/>
      <c r="J599" s="13"/>
      <c r="K599" s="13"/>
    </row>
    <row r="600" spans="2:11" ht="12.75" customHeight="1" x14ac:dyDescent="0.2">
      <c r="B600" s="13"/>
      <c r="C600" s="69"/>
      <c r="D600" s="13"/>
      <c r="E600" s="13"/>
      <c r="F600" s="13"/>
      <c r="G600" s="13"/>
      <c r="H600" s="13"/>
      <c r="I600" s="13"/>
      <c r="J600" s="13"/>
      <c r="K600" s="13"/>
    </row>
    <row r="601" spans="2:11" ht="12.75" customHeight="1" x14ac:dyDescent="0.2">
      <c r="B601" s="13"/>
      <c r="C601" s="69"/>
      <c r="D601" s="13"/>
      <c r="E601" s="13"/>
      <c r="F601" s="13"/>
      <c r="G601" s="13"/>
      <c r="H601" s="13"/>
      <c r="I601" s="13"/>
      <c r="J601" s="13"/>
      <c r="K601" s="13"/>
    </row>
    <row r="602" spans="2:11" ht="12.75" customHeight="1" x14ac:dyDescent="0.2">
      <c r="B602" s="13"/>
      <c r="C602" s="69"/>
      <c r="D602" s="13"/>
      <c r="E602" s="13"/>
      <c r="F602" s="13"/>
      <c r="G602" s="13"/>
      <c r="H602" s="13"/>
      <c r="I602" s="13"/>
      <c r="J602" s="13"/>
      <c r="K602" s="13"/>
    </row>
    <row r="603" spans="2:11" ht="12.75" customHeight="1" x14ac:dyDescent="0.2">
      <c r="B603" s="13"/>
      <c r="C603" s="69"/>
      <c r="D603" s="13"/>
      <c r="E603" s="13"/>
      <c r="F603" s="13"/>
      <c r="G603" s="13"/>
      <c r="H603" s="13"/>
      <c r="I603" s="13"/>
      <c r="J603" s="13"/>
      <c r="K603" s="13"/>
    </row>
    <row r="604" spans="2:11" ht="12.75" customHeight="1" x14ac:dyDescent="0.2">
      <c r="B604" s="13"/>
      <c r="C604" s="69"/>
      <c r="D604" s="13"/>
      <c r="E604" s="13"/>
      <c r="F604" s="13"/>
      <c r="G604" s="13"/>
      <c r="H604" s="13"/>
      <c r="I604" s="13"/>
      <c r="J604" s="13"/>
      <c r="K604" s="13"/>
    </row>
    <row r="605" spans="2:11" ht="12.75" customHeight="1" x14ac:dyDescent="0.2">
      <c r="B605" s="13"/>
      <c r="C605" s="69"/>
      <c r="D605" s="13"/>
      <c r="E605" s="13"/>
      <c r="F605" s="13"/>
      <c r="G605" s="13"/>
      <c r="H605" s="13"/>
      <c r="I605" s="13"/>
      <c r="J605" s="13"/>
      <c r="K605" s="13"/>
    </row>
    <row r="606" spans="2:11" ht="12.75" customHeight="1" x14ac:dyDescent="0.2">
      <c r="B606" s="13"/>
      <c r="C606" s="69"/>
      <c r="D606" s="13"/>
      <c r="E606" s="13"/>
      <c r="F606" s="13"/>
      <c r="G606" s="13"/>
      <c r="H606" s="13"/>
      <c r="I606" s="13"/>
      <c r="J606" s="13"/>
      <c r="K606" s="13"/>
    </row>
    <row r="607" spans="2:11" ht="12.75" customHeight="1" x14ac:dyDescent="0.2">
      <c r="B607" s="13"/>
      <c r="C607" s="69"/>
      <c r="D607" s="13"/>
      <c r="E607" s="13"/>
      <c r="F607" s="13"/>
      <c r="G607" s="13"/>
      <c r="H607" s="13"/>
      <c r="I607" s="13"/>
      <c r="J607" s="13"/>
      <c r="K607" s="13"/>
    </row>
    <row r="608" spans="2:11" ht="12.75" customHeight="1" x14ac:dyDescent="0.2">
      <c r="B608" s="13"/>
      <c r="C608" s="69"/>
      <c r="D608" s="13"/>
      <c r="E608" s="13"/>
      <c r="F608" s="13"/>
      <c r="G608" s="13"/>
      <c r="H608" s="13"/>
      <c r="I608" s="13"/>
      <c r="J608" s="13"/>
      <c r="K608" s="13"/>
    </row>
    <row r="609" spans="2:11" ht="12.75" customHeight="1" x14ac:dyDescent="0.2">
      <c r="B609" s="13"/>
      <c r="C609" s="69"/>
      <c r="D609" s="13"/>
      <c r="E609" s="13"/>
      <c r="F609" s="13"/>
      <c r="G609" s="13"/>
      <c r="H609" s="13"/>
      <c r="I609" s="13"/>
      <c r="J609" s="13"/>
      <c r="K609" s="13"/>
    </row>
    <row r="610" spans="2:11" ht="12.75" customHeight="1" x14ac:dyDescent="0.2">
      <c r="B610" s="13"/>
      <c r="C610" s="69"/>
      <c r="D610" s="13"/>
      <c r="E610" s="13"/>
      <c r="F610" s="13"/>
      <c r="G610" s="13"/>
      <c r="H610" s="13"/>
      <c r="I610" s="13"/>
      <c r="J610" s="13"/>
      <c r="K610" s="13"/>
    </row>
    <row r="611" spans="2:11" ht="12.75" customHeight="1" x14ac:dyDescent="0.2">
      <c r="B611" s="13"/>
      <c r="C611" s="69"/>
      <c r="D611" s="13"/>
      <c r="E611" s="13"/>
      <c r="F611" s="13"/>
      <c r="G611" s="13"/>
      <c r="H611" s="13"/>
      <c r="I611" s="13"/>
      <c r="J611" s="13"/>
      <c r="K611" s="13"/>
    </row>
    <row r="612" spans="2:11" ht="12.75" customHeight="1" x14ac:dyDescent="0.2">
      <c r="B612" s="13"/>
      <c r="C612" s="69"/>
      <c r="D612" s="13"/>
      <c r="E612" s="13"/>
      <c r="F612" s="13"/>
      <c r="G612" s="13"/>
      <c r="H612" s="13"/>
      <c r="I612" s="13"/>
      <c r="J612" s="13"/>
      <c r="K612" s="13"/>
    </row>
    <row r="613" spans="2:11" ht="12.75" customHeight="1" x14ac:dyDescent="0.2">
      <c r="B613" s="13"/>
      <c r="C613" s="69"/>
      <c r="D613" s="13"/>
      <c r="E613" s="13"/>
      <c r="F613" s="13"/>
      <c r="G613" s="13"/>
      <c r="H613" s="13"/>
      <c r="I613" s="13"/>
      <c r="J613" s="13"/>
      <c r="K613" s="13"/>
    </row>
    <row r="614" spans="2:11" ht="12.75" customHeight="1" x14ac:dyDescent="0.2">
      <c r="B614" s="13"/>
      <c r="C614" s="69"/>
      <c r="D614" s="13"/>
      <c r="E614" s="13"/>
      <c r="F614" s="13"/>
      <c r="G614" s="13"/>
      <c r="H614" s="13"/>
      <c r="I614" s="13"/>
      <c r="J614" s="13"/>
      <c r="K614" s="13"/>
    </row>
    <row r="615" spans="2:11" ht="12.75" customHeight="1" x14ac:dyDescent="0.2">
      <c r="B615" s="13"/>
      <c r="C615" s="69"/>
      <c r="D615" s="13"/>
      <c r="E615" s="13"/>
      <c r="F615" s="13"/>
      <c r="G615" s="13"/>
      <c r="H615" s="13"/>
      <c r="I615" s="13"/>
      <c r="J615" s="13"/>
      <c r="K615" s="13"/>
    </row>
    <row r="616" spans="2:11" ht="12.75" customHeight="1" x14ac:dyDescent="0.2">
      <c r="B616" s="13"/>
      <c r="C616" s="69"/>
      <c r="D616" s="13"/>
      <c r="E616" s="13"/>
      <c r="F616" s="13"/>
      <c r="G616" s="13"/>
      <c r="H616" s="13"/>
      <c r="I616" s="13"/>
      <c r="J616" s="13"/>
      <c r="K616" s="13"/>
    </row>
    <row r="617" spans="2:11" ht="12.75" customHeight="1" x14ac:dyDescent="0.2">
      <c r="B617" s="13"/>
      <c r="C617" s="69"/>
      <c r="D617" s="13"/>
      <c r="E617" s="13"/>
      <c r="F617" s="13"/>
      <c r="G617" s="13"/>
      <c r="H617" s="13"/>
      <c r="I617" s="13"/>
      <c r="J617" s="13"/>
      <c r="K617" s="13"/>
    </row>
    <row r="618" spans="2:11" ht="12.75" customHeight="1" x14ac:dyDescent="0.2">
      <c r="B618" s="13"/>
      <c r="C618" s="69"/>
      <c r="D618" s="13"/>
      <c r="E618" s="13"/>
      <c r="F618" s="13"/>
      <c r="G618" s="13"/>
      <c r="H618" s="13"/>
      <c r="I618" s="13"/>
      <c r="J618" s="13"/>
      <c r="K618" s="13"/>
    </row>
    <row r="619" spans="2:11" ht="12.75" customHeight="1" x14ac:dyDescent="0.2">
      <c r="B619" s="13"/>
      <c r="C619" s="69"/>
      <c r="D619" s="13"/>
      <c r="E619" s="13"/>
      <c r="F619" s="13"/>
      <c r="G619" s="13"/>
      <c r="H619" s="13"/>
      <c r="I619" s="13"/>
      <c r="J619" s="13"/>
      <c r="K619" s="13"/>
    </row>
    <row r="620" spans="2:11" ht="12.75" customHeight="1" x14ac:dyDescent="0.2">
      <c r="B620" s="13"/>
      <c r="C620" s="69"/>
      <c r="D620" s="13"/>
      <c r="E620" s="13"/>
      <c r="F620" s="13"/>
      <c r="G620" s="13"/>
      <c r="H620" s="13"/>
      <c r="I620" s="13"/>
      <c r="J620" s="13"/>
      <c r="K620" s="13"/>
    </row>
    <row r="621" spans="2:11" ht="12.75" customHeight="1" x14ac:dyDescent="0.2">
      <c r="B621" s="13"/>
      <c r="C621" s="69"/>
      <c r="D621" s="13"/>
      <c r="E621" s="13"/>
      <c r="F621" s="13"/>
      <c r="G621" s="13"/>
      <c r="H621" s="13"/>
      <c r="I621" s="13"/>
      <c r="J621" s="13"/>
      <c r="K621" s="13"/>
    </row>
    <row r="622" spans="2:11" ht="12.75" customHeight="1" x14ac:dyDescent="0.2">
      <c r="B622" s="13"/>
      <c r="C622" s="69"/>
      <c r="D622" s="13"/>
      <c r="E622" s="13"/>
      <c r="F622" s="13"/>
      <c r="G622" s="13"/>
      <c r="H622" s="13"/>
      <c r="I622" s="13"/>
      <c r="J622" s="13"/>
      <c r="K622" s="13"/>
    </row>
    <row r="623" spans="2:11" ht="12.75" customHeight="1" x14ac:dyDescent="0.2">
      <c r="B623" s="13"/>
      <c r="C623" s="69"/>
      <c r="D623" s="13"/>
      <c r="E623" s="13"/>
      <c r="F623" s="13"/>
      <c r="G623" s="13"/>
      <c r="H623" s="13"/>
      <c r="I623" s="13"/>
      <c r="J623" s="13"/>
      <c r="K623" s="13"/>
    </row>
    <row r="624" spans="2:11" ht="12.75" customHeight="1" x14ac:dyDescent="0.2">
      <c r="B624" s="13"/>
      <c r="C624" s="69"/>
      <c r="D624" s="13"/>
      <c r="E624" s="13"/>
      <c r="F624" s="13"/>
      <c r="G624" s="13"/>
      <c r="H624" s="13"/>
      <c r="I624" s="13"/>
      <c r="J624" s="13"/>
      <c r="K624" s="13"/>
    </row>
    <row r="625" spans="2:11" ht="12.75" customHeight="1" x14ac:dyDescent="0.2">
      <c r="B625" s="13"/>
      <c r="C625" s="69"/>
      <c r="D625" s="13"/>
      <c r="E625" s="13"/>
      <c r="F625" s="13"/>
      <c r="G625" s="13"/>
      <c r="H625" s="13"/>
      <c r="I625" s="13"/>
      <c r="J625" s="13"/>
      <c r="K625" s="13"/>
    </row>
    <row r="626" spans="2:11" ht="12.75" customHeight="1" x14ac:dyDescent="0.2">
      <c r="B626" s="13"/>
      <c r="C626" s="69"/>
      <c r="D626" s="13"/>
      <c r="E626" s="13"/>
      <c r="F626" s="13"/>
      <c r="G626" s="13"/>
      <c r="H626" s="13"/>
      <c r="I626" s="13"/>
      <c r="J626" s="13"/>
      <c r="K626" s="13"/>
    </row>
    <row r="627" spans="2:11" ht="12.75" customHeight="1" x14ac:dyDescent="0.2">
      <c r="B627" s="13"/>
      <c r="C627" s="69"/>
      <c r="D627" s="13"/>
      <c r="E627" s="13"/>
      <c r="F627" s="13"/>
      <c r="G627" s="13"/>
      <c r="H627" s="13"/>
      <c r="I627" s="13"/>
      <c r="J627" s="13"/>
      <c r="K627" s="13"/>
    </row>
    <row r="628" spans="2:11" ht="12.75" customHeight="1" x14ac:dyDescent="0.2">
      <c r="B628" s="13"/>
      <c r="C628" s="69"/>
      <c r="D628" s="13"/>
      <c r="E628" s="13"/>
      <c r="F628" s="13"/>
      <c r="G628" s="13"/>
      <c r="H628" s="13"/>
      <c r="I628" s="13"/>
      <c r="J628" s="13"/>
      <c r="K628" s="13"/>
    </row>
    <row r="629" spans="2:11" ht="12.75" customHeight="1" x14ac:dyDescent="0.2">
      <c r="B629" s="13"/>
      <c r="C629" s="69"/>
      <c r="D629" s="13"/>
      <c r="E629" s="13"/>
      <c r="F629" s="13"/>
      <c r="G629" s="13"/>
      <c r="H629" s="13"/>
      <c r="I629" s="13"/>
      <c r="J629" s="13"/>
      <c r="K629" s="13"/>
    </row>
    <row r="630" spans="2:11" ht="12.75" customHeight="1" x14ac:dyDescent="0.2">
      <c r="B630" s="13"/>
      <c r="C630" s="69"/>
      <c r="D630" s="13"/>
      <c r="E630" s="13"/>
      <c r="F630" s="13"/>
      <c r="G630" s="13"/>
      <c r="H630" s="13"/>
      <c r="I630" s="13"/>
      <c r="J630" s="13"/>
      <c r="K630" s="13"/>
    </row>
    <row r="631" spans="2:11" ht="12.75" customHeight="1" x14ac:dyDescent="0.2">
      <c r="B631" s="13"/>
      <c r="C631" s="69"/>
      <c r="D631" s="13"/>
      <c r="E631" s="13"/>
      <c r="F631" s="13"/>
      <c r="G631" s="13"/>
      <c r="H631" s="13"/>
      <c r="I631" s="13"/>
      <c r="J631" s="13"/>
      <c r="K631" s="13"/>
    </row>
    <row r="632" spans="2:11" ht="12.75" customHeight="1" x14ac:dyDescent="0.2">
      <c r="B632" s="13"/>
      <c r="C632" s="69"/>
      <c r="D632" s="13"/>
      <c r="E632" s="13"/>
      <c r="F632" s="13"/>
      <c r="G632" s="13"/>
      <c r="H632" s="13"/>
      <c r="I632" s="13"/>
      <c r="J632" s="13"/>
      <c r="K632" s="13"/>
    </row>
    <row r="633" spans="2:11" ht="12.75" customHeight="1" x14ac:dyDescent="0.2">
      <c r="B633" s="13"/>
      <c r="C633" s="69"/>
      <c r="D633" s="13"/>
      <c r="E633" s="13"/>
      <c r="F633" s="13"/>
      <c r="G633" s="13"/>
      <c r="H633" s="13"/>
      <c r="I633" s="13"/>
      <c r="J633" s="13"/>
      <c r="K633" s="13"/>
    </row>
    <row r="634" spans="2:11" ht="12.75" customHeight="1" x14ac:dyDescent="0.2">
      <c r="B634" s="13"/>
      <c r="C634" s="69"/>
      <c r="D634" s="13"/>
      <c r="E634" s="13"/>
      <c r="F634" s="13"/>
      <c r="G634" s="13"/>
      <c r="H634" s="13"/>
      <c r="I634" s="13"/>
      <c r="J634" s="13"/>
      <c r="K634" s="13"/>
    </row>
    <row r="635" spans="2:11" ht="12.75" customHeight="1" x14ac:dyDescent="0.2">
      <c r="B635" s="13"/>
      <c r="C635" s="69"/>
      <c r="D635" s="13"/>
      <c r="E635" s="13"/>
      <c r="F635" s="13"/>
      <c r="G635" s="13"/>
      <c r="H635" s="13"/>
      <c r="I635" s="13"/>
      <c r="J635" s="13"/>
      <c r="K635" s="13"/>
    </row>
    <row r="636" spans="2:11" ht="12.75" customHeight="1" x14ac:dyDescent="0.2">
      <c r="B636" s="13"/>
      <c r="C636" s="69"/>
      <c r="D636" s="13"/>
      <c r="E636" s="13"/>
      <c r="F636" s="13"/>
      <c r="G636" s="13"/>
      <c r="H636" s="13"/>
      <c r="I636" s="13"/>
      <c r="J636" s="13"/>
      <c r="K636" s="13"/>
    </row>
    <row r="637" spans="2:11" ht="12.75" customHeight="1" x14ac:dyDescent="0.2">
      <c r="B637" s="13"/>
      <c r="C637" s="69"/>
      <c r="D637" s="13"/>
      <c r="E637" s="13"/>
      <c r="F637" s="13"/>
      <c r="G637" s="13"/>
      <c r="H637" s="13"/>
      <c r="I637" s="13"/>
      <c r="J637" s="13"/>
      <c r="K637" s="13"/>
    </row>
    <row r="638" spans="2:11" ht="12.75" customHeight="1" x14ac:dyDescent="0.2">
      <c r="B638" s="13"/>
      <c r="C638" s="69"/>
      <c r="D638" s="13"/>
      <c r="E638" s="13"/>
      <c r="F638" s="13"/>
      <c r="G638" s="13"/>
      <c r="H638" s="13"/>
      <c r="I638" s="13"/>
      <c r="J638" s="13"/>
      <c r="K638" s="13"/>
    </row>
    <row r="639" spans="2:11" ht="12.75" customHeight="1" x14ac:dyDescent="0.2">
      <c r="B639" s="13"/>
      <c r="C639" s="69"/>
      <c r="D639" s="13"/>
      <c r="E639" s="13"/>
      <c r="F639" s="13"/>
      <c r="G639" s="13"/>
      <c r="H639" s="13"/>
      <c r="I639" s="13"/>
      <c r="J639" s="13"/>
      <c r="K639" s="13"/>
    </row>
    <row r="640" spans="2:11" ht="12.75" customHeight="1" x14ac:dyDescent="0.2">
      <c r="B640" s="13"/>
      <c r="C640" s="69"/>
      <c r="D640" s="13"/>
      <c r="E640" s="13"/>
      <c r="F640" s="13"/>
      <c r="G640" s="13"/>
      <c r="H640" s="13"/>
      <c r="I640" s="13"/>
      <c r="J640" s="13"/>
      <c r="K640" s="13"/>
    </row>
    <row r="641" spans="2:11" ht="12.75" customHeight="1" x14ac:dyDescent="0.2">
      <c r="B641" s="13"/>
      <c r="C641" s="69"/>
      <c r="D641" s="13"/>
      <c r="E641" s="13"/>
      <c r="F641" s="13"/>
      <c r="G641" s="13"/>
      <c r="H641" s="13"/>
      <c r="I641" s="13"/>
      <c r="J641" s="13"/>
      <c r="K641" s="13"/>
    </row>
    <row r="642" spans="2:11" ht="12.75" customHeight="1" x14ac:dyDescent="0.2">
      <c r="B642" s="13"/>
      <c r="C642" s="69"/>
      <c r="D642" s="13"/>
      <c r="E642" s="13"/>
      <c r="F642" s="13"/>
      <c r="G642" s="13"/>
      <c r="H642" s="13"/>
      <c r="I642" s="13"/>
      <c r="J642" s="13"/>
      <c r="K642" s="13"/>
    </row>
    <row r="643" spans="2:11" ht="12.75" customHeight="1" x14ac:dyDescent="0.2">
      <c r="B643" s="13"/>
      <c r="C643" s="69"/>
      <c r="D643" s="13"/>
      <c r="E643" s="13"/>
      <c r="F643" s="13"/>
      <c r="G643" s="13"/>
      <c r="H643" s="13"/>
      <c r="I643" s="13"/>
      <c r="J643" s="13"/>
      <c r="K643" s="13"/>
    </row>
    <row r="644" spans="2:11" ht="12.75" customHeight="1" x14ac:dyDescent="0.2">
      <c r="B644" s="13"/>
      <c r="C644" s="69"/>
      <c r="D644" s="13"/>
      <c r="E644" s="13"/>
      <c r="F644" s="13"/>
      <c r="G644" s="13"/>
      <c r="H644" s="13"/>
      <c r="I644" s="13"/>
      <c r="J644" s="13"/>
      <c r="K644" s="13"/>
    </row>
    <row r="645" spans="2:11" ht="12.75" customHeight="1" x14ac:dyDescent="0.2">
      <c r="B645" s="13"/>
      <c r="C645" s="69"/>
      <c r="D645" s="13"/>
      <c r="E645" s="13"/>
      <c r="F645" s="13"/>
      <c r="G645" s="13"/>
      <c r="H645" s="13"/>
      <c r="I645" s="13"/>
      <c r="J645" s="13"/>
      <c r="K645" s="13"/>
    </row>
    <row r="646" spans="2:11" ht="12.75" customHeight="1" x14ac:dyDescent="0.2">
      <c r="B646" s="13"/>
      <c r="C646" s="69"/>
      <c r="D646" s="13"/>
      <c r="E646" s="13"/>
      <c r="F646" s="13"/>
      <c r="G646" s="13"/>
      <c r="H646" s="13"/>
      <c r="I646" s="13"/>
      <c r="J646" s="13"/>
      <c r="K646" s="13"/>
    </row>
    <row r="647" spans="2:11" ht="12.75" customHeight="1" x14ac:dyDescent="0.2">
      <c r="B647" s="13"/>
      <c r="C647" s="69"/>
      <c r="D647" s="13"/>
      <c r="E647" s="13"/>
      <c r="F647" s="13"/>
      <c r="G647" s="13"/>
      <c r="H647" s="13"/>
      <c r="I647" s="13"/>
      <c r="J647" s="13"/>
      <c r="K647" s="13"/>
    </row>
    <row r="648" spans="2:11" ht="12.75" customHeight="1" x14ac:dyDescent="0.2">
      <c r="B648" s="13"/>
      <c r="C648" s="69"/>
      <c r="D648" s="13"/>
      <c r="E648" s="13"/>
      <c r="F648" s="13"/>
      <c r="G648" s="13"/>
      <c r="H648" s="13"/>
      <c r="I648" s="13"/>
      <c r="J648" s="13"/>
      <c r="K648" s="13"/>
    </row>
    <row r="649" spans="2:11" ht="12.75" customHeight="1" x14ac:dyDescent="0.2">
      <c r="B649" s="13"/>
      <c r="C649" s="69"/>
      <c r="D649" s="13"/>
      <c r="E649" s="13"/>
      <c r="F649" s="13"/>
      <c r="G649" s="13"/>
      <c r="H649" s="13"/>
      <c r="I649" s="13"/>
      <c r="J649" s="13"/>
      <c r="K649" s="13"/>
    </row>
    <row r="650" spans="2:11" ht="12.75" customHeight="1" x14ac:dyDescent="0.2">
      <c r="B650" s="13"/>
      <c r="C650" s="69"/>
      <c r="D650" s="13"/>
      <c r="E650" s="13"/>
      <c r="F650" s="13"/>
      <c r="G650" s="13"/>
      <c r="H650" s="13"/>
      <c r="I650" s="13"/>
      <c r="J650" s="13"/>
      <c r="K650" s="13"/>
    </row>
    <row r="651" spans="2:11" ht="12.75" customHeight="1" x14ac:dyDescent="0.2">
      <c r="B651" s="13"/>
      <c r="C651" s="69"/>
      <c r="D651" s="13"/>
      <c r="E651" s="13"/>
      <c r="F651" s="13"/>
      <c r="G651" s="13"/>
      <c r="H651" s="13"/>
      <c r="I651" s="13"/>
      <c r="J651" s="13"/>
      <c r="K651" s="13"/>
    </row>
    <row r="652" spans="2:11" ht="12.75" customHeight="1" x14ac:dyDescent="0.2">
      <c r="B652" s="13"/>
      <c r="C652" s="69"/>
      <c r="D652" s="13"/>
      <c r="E652" s="13"/>
      <c r="F652" s="13"/>
      <c r="G652" s="13"/>
      <c r="H652" s="13"/>
      <c r="I652" s="13"/>
      <c r="J652" s="13"/>
      <c r="K652" s="13"/>
    </row>
    <row r="653" spans="2:11" ht="12.75" customHeight="1" x14ac:dyDescent="0.2">
      <c r="B653" s="13"/>
      <c r="C653" s="69"/>
      <c r="D653" s="13"/>
      <c r="E653" s="13"/>
      <c r="F653" s="13"/>
      <c r="G653" s="13"/>
      <c r="H653" s="13"/>
      <c r="I653" s="13"/>
      <c r="J653" s="13"/>
      <c r="K653" s="13"/>
    </row>
    <row r="654" spans="2:11" ht="12.75" customHeight="1" x14ac:dyDescent="0.2">
      <c r="B654" s="13"/>
      <c r="C654" s="69"/>
      <c r="D654" s="13"/>
      <c r="E654" s="13"/>
      <c r="F654" s="13"/>
      <c r="G654" s="13"/>
      <c r="H654" s="13"/>
      <c r="I654" s="13"/>
      <c r="J654" s="13"/>
      <c r="K654" s="13"/>
    </row>
    <row r="655" spans="2:11" ht="12.75" customHeight="1" x14ac:dyDescent="0.2">
      <c r="B655" s="13"/>
      <c r="C655" s="69"/>
      <c r="D655" s="13"/>
      <c r="E655" s="13"/>
      <c r="F655" s="13"/>
      <c r="G655" s="13"/>
      <c r="H655" s="13"/>
      <c r="I655" s="13"/>
      <c r="J655" s="13"/>
      <c r="K655" s="13"/>
    </row>
    <row r="656" spans="2:11" ht="12.75" customHeight="1" x14ac:dyDescent="0.2">
      <c r="B656" s="13"/>
      <c r="C656" s="69"/>
      <c r="D656" s="13"/>
      <c r="E656" s="13"/>
      <c r="F656" s="13"/>
      <c r="G656" s="13"/>
      <c r="H656" s="13"/>
      <c r="I656" s="13"/>
      <c r="J656" s="13"/>
      <c r="K656" s="13"/>
    </row>
    <row r="657" spans="2:11" ht="12.75" customHeight="1" x14ac:dyDescent="0.2">
      <c r="B657" s="13"/>
      <c r="C657" s="69"/>
      <c r="D657" s="13"/>
      <c r="E657" s="13"/>
      <c r="F657" s="13"/>
      <c r="G657" s="13"/>
      <c r="H657" s="13"/>
      <c r="I657" s="13"/>
      <c r="J657" s="13"/>
      <c r="K657" s="13"/>
    </row>
    <row r="658" spans="2:11" ht="12.75" customHeight="1" x14ac:dyDescent="0.2">
      <c r="B658" s="13"/>
      <c r="C658" s="69"/>
      <c r="D658" s="13"/>
      <c r="E658" s="13"/>
      <c r="F658" s="13"/>
      <c r="G658" s="13"/>
      <c r="H658" s="13"/>
      <c r="I658" s="13"/>
      <c r="J658" s="13"/>
      <c r="K658" s="13"/>
    </row>
    <row r="659" spans="2:11" ht="12.75" customHeight="1" x14ac:dyDescent="0.2">
      <c r="B659" s="13"/>
      <c r="C659" s="69"/>
      <c r="D659" s="13"/>
      <c r="E659" s="13"/>
      <c r="F659" s="13"/>
      <c r="G659" s="13"/>
      <c r="H659" s="13"/>
      <c r="I659" s="13"/>
      <c r="J659" s="13"/>
      <c r="K659" s="13"/>
    </row>
    <row r="660" spans="2:11" ht="12.75" customHeight="1" x14ac:dyDescent="0.2">
      <c r="B660" s="13"/>
      <c r="C660" s="69"/>
      <c r="D660" s="13"/>
      <c r="E660" s="13"/>
      <c r="F660" s="13"/>
      <c r="G660" s="13"/>
      <c r="H660" s="13"/>
      <c r="I660" s="13"/>
      <c r="J660" s="13"/>
      <c r="K660" s="13"/>
    </row>
    <row r="661" spans="2:11" ht="12.75" customHeight="1" x14ac:dyDescent="0.2">
      <c r="B661" s="13"/>
      <c r="C661" s="69"/>
      <c r="D661" s="13"/>
      <c r="E661" s="13"/>
      <c r="F661" s="13"/>
      <c r="G661" s="13"/>
      <c r="H661" s="13"/>
      <c r="I661" s="13"/>
      <c r="J661" s="13"/>
      <c r="K661" s="13"/>
    </row>
    <row r="662" spans="2:11" ht="12.75" customHeight="1" x14ac:dyDescent="0.2">
      <c r="B662" s="13"/>
      <c r="C662" s="69"/>
      <c r="D662" s="13"/>
      <c r="E662" s="13"/>
      <c r="F662" s="13"/>
      <c r="G662" s="13"/>
      <c r="H662" s="13"/>
      <c r="I662" s="13"/>
      <c r="J662" s="13"/>
      <c r="K662" s="13"/>
    </row>
    <row r="663" spans="2:11" ht="12.75" customHeight="1" x14ac:dyDescent="0.2">
      <c r="B663" s="13"/>
      <c r="C663" s="69"/>
      <c r="D663" s="13"/>
      <c r="E663" s="13"/>
      <c r="F663" s="13"/>
      <c r="G663" s="13"/>
      <c r="H663" s="13"/>
      <c r="I663" s="13"/>
      <c r="J663" s="13"/>
      <c r="K663" s="13"/>
    </row>
    <row r="664" spans="2:11" ht="12.75" customHeight="1" x14ac:dyDescent="0.2">
      <c r="B664" s="13"/>
      <c r="C664" s="69"/>
      <c r="D664" s="13"/>
      <c r="E664" s="13"/>
      <c r="F664" s="13"/>
      <c r="G664" s="13"/>
      <c r="H664" s="13"/>
      <c r="I664" s="13"/>
      <c r="J664" s="13"/>
      <c r="K664" s="13"/>
    </row>
    <row r="665" spans="2:11" ht="12.75" customHeight="1" x14ac:dyDescent="0.2">
      <c r="B665" s="13"/>
      <c r="C665" s="69"/>
      <c r="D665" s="13"/>
      <c r="E665" s="13"/>
      <c r="F665" s="13"/>
      <c r="G665" s="13"/>
      <c r="H665" s="13"/>
      <c r="I665" s="13"/>
      <c r="J665" s="13"/>
      <c r="K665" s="13"/>
    </row>
    <row r="666" spans="2:11" ht="12.75" customHeight="1" x14ac:dyDescent="0.2">
      <c r="B666" s="13"/>
      <c r="C666" s="69"/>
      <c r="D666" s="13"/>
      <c r="E666" s="13"/>
      <c r="F666" s="13"/>
      <c r="G666" s="13"/>
      <c r="H666" s="13"/>
      <c r="I666" s="13"/>
      <c r="J666" s="13"/>
      <c r="K666" s="13"/>
    </row>
    <row r="667" spans="2:11" ht="12.75" customHeight="1" x14ac:dyDescent="0.2">
      <c r="B667" s="13"/>
      <c r="C667" s="69"/>
      <c r="D667" s="13"/>
      <c r="E667" s="13"/>
      <c r="F667" s="13"/>
      <c r="G667" s="13"/>
      <c r="H667" s="13"/>
      <c r="I667" s="13"/>
      <c r="J667" s="13"/>
      <c r="K667" s="13"/>
    </row>
    <row r="668" spans="2:11" ht="12.75" customHeight="1" x14ac:dyDescent="0.2">
      <c r="B668" s="13"/>
      <c r="C668" s="69"/>
      <c r="D668" s="13"/>
      <c r="E668" s="13"/>
      <c r="F668" s="13"/>
      <c r="G668" s="13"/>
      <c r="H668" s="13"/>
      <c r="I668" s="13"/>
      <c r="J668" s="13"/>
      <c r="K668" s="13"/>
    </row>
    <row r="669" spans="2:11" ht="12.75" customHeight="1" x14ac:dyDescent="0.2">
      <c r="B669" s="13"/>
      <c r="C669" s="69"/>
      <c r="D669" s="13"/>
      <c r="E669" s="13"/>
      <c r="F669" s="13"/>
      <c r="G669" s="13"/>
      <c r="H669" s="13"/>
      <c r="I669" s="13"/>
      <c r="J669" s="13"/>
      <c r="K669" s="13"/>
    </row>
    <row r="670" spans="2:11" ht="12.75" customHeight="1" x14ac:dyDescent="0.2">
      <c r="B670" s="13"/>
      <c r="C670" s="69"/>
      <c r="D670" s="13"/>
      <c r="E670" s="13"/>
      <c r="F670" s="13"/>
      <c r="G670" s="13"/>
      <c r="H670" s="13"/>
      <c r="I670" s="13"/>
      <c r="J670" s="13"/>
      <c r="K670" s="13"/>
    </row>
    <row r="671" spans="2:11" ht="12.75" customHeight="1" x14ac:dyDescent="0.2">
      <c r="B671" s="13"/>
      <c r="C671" s="69"/>
      <c r="D671" s="13"/>
      <c r="E671" s="13"/>
      <c r="F671" s="13"/>
      <c r="G671" s="13"/>
      <c r="H671" s="13"/>
      <c r="I671" s="13"/>
      <c r="J671" s="13"/>
      <c r="K671" s="13"/>
    </row>
    <row r="672" spans="2:11" ht="12.75" customHeight="1" x14ac:dyDescent="0.2">
      <c r="B672" s="13"/>
      <c r="C672" s="69"/>
      <c r="D672" s="13"/>
      <c r="E672" s="13"/>
      <c r="F672" s="13"/>
      <c r="G672" s="13"/>
      <c r="H672" s="13"/>
      <c r="I672" s="13"/>
      <c r="J672" s="13"/>
      <c r="K672" s="13"/>
    </row>
    <row r="673" spans="2:11" ht="12.75" customHeight="1" x14ac:dyDescent="0.2">
      <c r="B673" s="13"/>
      <c r="C673" s="69"/>
      <c r="D673" s="13"/>
      <c r="E673" s="13"/>
      <c r="F673" s="13"/>
      <c r="G673" s="13"/>
      <c r="H673" s="13"/>
      <c r="I673" s="13"/>
      <c r="J673" s="13"/>
      <c r="K673" s="13"/>
    </row>
    <row r="674" spans="2:11" ht="12.75" customHeight="1" x14ac:dyDescent="0.2">
      <c r="B674" s="13"/>
      <c r="C674" s="69"/>
      <c r="D674" s="13"/>
      <c r="E674" s="13"/>
      <c r="F674" s="13"/>
      <c r="G674" s="13"/>
      <c r="H674" s="13"/>
      <c r="I674" s="13"/>
      <c r="J674" s="13"/>
      <c r="K674" s="13"/>
    </row>
    <row r="675" spans="2:11" ht="12.75" customHeight="1" x14ac:dyDescent="0.2">
      <c r="B675" s="13"/>
      <c r="C675" s="69"/>
      <c r="D675" s="13"/>
      <c r="E675" s="13"/>
      <c r="F675" s="13"/>
      <c r="G675" s="13"/>
      <c r="H675" s="13"/>
      <c r="I675" s="13"/>
      <c r="J675" s="13"/>
      <c r="K675" s="13"/>
    </row>
    <row r="676" spans="2:11" ht="12.75" customHeight="1" x14ac:dyDescent="0.2">
      <c r="B676" s="13"/>
      <c r="C676" s="69"/>
      <c r="D676" s="13"/>
      <c r="E676" s="13"/>
      <c r="F676" s="13"/>
      <c r="G676" s="13"/>
      <c r="H676" s="13"/>
      <c r="I676" s="13"/>
      <c r="J676" s="13"/>
      <c r="K676" s="13"/>
    </row>
    <row r="677" spans="2:11" ht="12.75" customHeight="1" x14ac:dyDescent="0.2">
      <c r="B677" s="13"/>
      <c r="C677" s="69"/>
      <c r="D677" s="13"/>
      <c r="E677" s="13"/>
      <c r="F677" s="13"/>
      <c r="G677" s="13"/>
      <c r="H677" s="13"/>
      <c r="I677" s="13"/>
      <c r="J677" s="13"/>
      <c r="K677" s="13"/>
    </row>
    <row r="678" spans="2:11" ht="12.75" customHeight="1" x14ac:dyDescent="0.2">
      <c r="B678" s="13"/>
      <c r="C678" s="69"/>
      <c r="D678" s="13"/>
      <c r="E678" s="13"/>
      <c r="F678" s="13"/>
      <c r="G678" s="13"/>
      <c r="H678" s="13"/>
      <c r="I678" s="13"/>
      <c r="J678" s="13"/>
      <c r="K678" s="13"/>
    </row>
    <row r="679" spans="2:11" ht="12.75" customHeight="1" x14ac:dyDescent="0.2">
      <c r="B679" s="13"/>
      <c r="C679" s="69"/>
      <c r="D679" s="13"/>
      <c r="E679" s="13"/>
      <c r="F679" s="13"/>
      <c r="G679" s="13"/>
      <c r="H679" s="13"/>
      <c r="I679" s="13"/>
      <c r="J679" s="13"/>
      <c r="K679" s="13"/>
    </row>
    <row r="680" spans="2:11" ht="12.75" customHeight="1" x14ac:dyDescent="0.2">
      <c r="B680" s="13"/>
      <c r="C680" s="69"/>
      <c r="D680" s="13"/>
      <c r="E680" s="13"/>
      <c r="F680" s="13"/>
      <c r="G680" s="13"/>
      <c r="H680" s="13"/>
      <c r="I680" s="13"/>
      <c r="J680" s="13"/>
      <c r="K680" s="13"/>
    </row>
    <row r="681" spans="2:11" ht="12.75" customHeight="1" x14ac:dyDescent="0.2">
      <c r="B681" s="13"/>
      <c r="C681" s="69"/>
      <c r="D681" s="13"/>
      <c r="E681" s="13"/>
      <c r="F681" s="13"/>
      <c r="G681" s="13"/>
      <c r="H681" s="13"/>
      <c r="I681" s="13"/>
      <c r="J681" s="13"/>
      <c r="K681" s="13"/>
    </row>
    <row r="682" spans="2:11" ht="12.75" customHeight="1" x14ac:dyDescent="0.2">
      <c r="B682" s="13"/>
      <c r="C682" s="69"/>
      <c r="D682" s="13"/>
      <c r="E682" s="13"/>
      <c r="F682" s="13"/>
      <c r="G682" s="13"/>
      <c r="H682" s="13"/>
      <c r="I682" s="13"/>
      <c r="J682" s="13"/>
      <c r="K682" s="13"/>
    </row>
    <row r="683" spans="2:11" ht="12.75" customHeight="1" x14ac:dyDescent="0.2">
      <c r="B683" s="13"/>
      <c r="C683" s="69"/>
      <c r="D683" s="13"/>
      <c r="E683" s="13"/>
      <c r="F683" s="13"/>
      <c r="G683" s="13"/>
      <c r="H683" s="13"/>
      <c r="I683" s="13"/>
      <c r="J683" s="13"/>
      <c r="K683" s="13"/>
    </row>
    <row r="684" spans="2:11" ht="12.75" customHeight="1" x14ac:dyDescent="0.2">
      <c r="B684" s="13"/>
      <c r="C684" s="69"/>
      <c r="D684" s="13"/>
      <c r="E684" s="13"/>
      <c r="F684" s="13"/>
      <c r="G684" s="13"/>
      <c r="H684" s="13"/>
      <c r="I684" s="13"/>
      <c r="J684" s="13"/>
      <c r="K684" s="13"/>
    </row>
    <row r="685" spans="2:11" ht="12.75" customHeight="1" x14ac:dyDescent="0.2">
      <c r="B685" s="13"/>
      <c r="C685" s="69"/>
      <c r="D685" s="13"/>
      <c r="E685" s="13"/>
      <c r="F685" s="13"/>
      <c r="G685" s="13"/>
      <c r="H685" s="13"/>
      <c r="I685" s="13"/>
      <c r="J685" s="13"/>
      <c r="K685" s="13"/>
    </row>
    <row r="686" spans="2:11" ht="12.75" customHeight="1" x14ac:dyDescent="0.2">
      <c r="B686" s="13"/>
      <c r="C686" s="69"/>
      <c r="D686" s="13"/>
      <c r="E686" s="13"/>
      <c r="F686" s="13"/>
      <c r="G686" s="13"/>
      <c r="H686" s="13"/>
      <c r="I686" s="13"/>
      <c r="J686" s="13"/>
      <c r="K686" s="13"/>
    </row>
    <row r="687" spans="2:11" ht="12.75" customHeight="1" x14ac:dyDescent="0.2">
      <c r="B687" s="13"/>
      <c r="C687" s="69"/>
      <c r="D687" s="13"/>
      <c r="E687" s="13"/>
      <c r="F687" s="13"/>
      <c r="G687" s="13"/>
      <c r="H687" s="13"/>
      <c r="I687" s="13"/>
      <c r="J687" s="13"/>
      <c r="K687" s="13"/>
    </row>
    <row r="688" spans="2:11" ht="12.75" customHeight="1" x14ac:dyDescent="0.2">
      <c r="B688" s="13"/>
      <c r="C688" s="69"/>
      <c r="D688" s="13"/>
      <c r="E688" s="13"/>
      <c r="F688" s="13"/>
      <c r="G688" s="13"/>
      <c r="H688" s="13"/>
      <c r="I688" s="13"/>
      <c r="J688" s="13"/>
      <c r="K688" s="13"/>
    </row>
    <row r="689" spans="2:11" ht="12.75" customHeight="1" x14ac:dyDescent="0.2">
      <c r="B689" s="13"/>
      <c r="C689" s="69"/>
      <c r="D689" s="13"/>
      <c r="E689" s="13"/>
      <c r="F689" s="13"/>
      <c r="G689" s="13"/>
      <c r="H689" s="13"/>
      <c r="I689" s="13"/>
      <c r="J689" s="13"/>
      <c r="K689" s="13"/>
    </row>
    <row r="690" spans="2:11" ht="12.75" customHeight="1" x14ac:dyDescent="0.2">
      <c r="B690" s="13"/>
      <c r="C690" s="69"/>
      <c r="D690" s="13"/>
      <c r="E690" s="13"/>
      <c r="F690" s="13"/>
      <c r="G690" s="13"/>
      <c r="H690" s="13"/>
      <c r="I690" s="13"/>
      <c r="J690" s="13"/>
      <c r="K690" s="13"/>
    </row>
    <row r="691" spans="2:11" ht="12.75" customHeight="1" x14ac:dyDescent="0.2">
      <c r="B691" s="13"/>
      <c r="C691" s="69"/>
      <c r="D691" s="13"/>
      <c r="E691" s="13"/>
      <c r="F691" s="13"/>
      <c r="G691" s="13"/>
      <c r="H691" s="13"/>
      <c r="I691" s="13"/>
      <c r="J691" s="13"/>
      <c r="K691" s="13"/>
    </row>
    <row r="692" spans="2:11" ht="12.75" customHeight="1" x14ac:dyDescent="0.2">
      <c r="B692" s="13"/>
      <c r="C692" s="69"/>
      <c r="D692" s="13"/>
      <c r="E692" s="13"/>
      <c r="F692" s="13"/>
      <c r="G692" s="13"/>
      <c r="H692" s="13"/>
      <c r="I692" s="13"/>
      <c r="J692" s="13"/>
      <c r="K692" s="13"/>
    </row>
    <row r="693" spans="2:11" ht="12.75" customHeight="1" x14ac:dyDescent="0.2">
      <c r="B693" s="13"/>
      <c r="C693" s="69"/>
      <c r="D693" s="13"/>
      <c r="E693" s="13"/>
      <c r="F693" s="13"/>
      <c r="G693" s="13"/>
      <c r="H693" s="13"/>
      <c r="I693" s="13"/>
      <c r="J693" s="13"/>
      <c r="K693" s="13"/>
    </row>
    <row r="694" spans="2:11" ht="12.75" customHeight="1" x14ac:dyDescent="0.2">
      <c r="B694" s="13"/>
      <c r="C694" s="69"/>
      <c r="D694" s="13"/>
      <c r="E694" s="13"/>
      <c r="F694" s="13"/>
      <c r="G694" s="13"/>
      <c r="H694" s="13"/>
      <c r="I694" s="13"/>
      <c r="J694" s="13"/>
      <c r="K694" s="13"/>
    </row>
    <row r="695" spans="2:11" ht="12.75" customHeight="1" x14ac:dyDescent="0.2">
      <c r="B695" s="13"/>
      <c r="C695" s="69"/>
      <c r="D695" s="13"/>
      <c r="E695" s="13"/>
      <c r="F695" s="13"/>
      <c r="G695" s="13"/>
      <c r="H695" s="13"/>
      <c r="I695" s="13"/>
      <c r="J695" s="13"/>
      <c r="K695" s="13"/>
    </row>
    <row r="696" spans="2:11" ht="12.75" customHeight="1" x14ac:dyDescent="0.2">
      <c r="B696" s="13"/>
      <c r="C696" s="69"/>
      <c r="D696" s="13"/>
      <c r="E696" s="13"/>
      <c r="F696" s="13"/>
      <c r="G696" s="13"/>
      <c r="H696" s="13"/>
      <c r="I696" s="13"/>
      <c r="J696" s="13"/>
      <c r="K696" s="13"/>
    </row>
    <row r="697" spans="2:11" ht="12.75" customHeight="1" x14ac:dyDescent="0.2">
      <c r="B697" s="13"/>
      <c r="C697" s="69"/>
      <c r="D697" s="13"/>
      <c r="E697" s="13"/>
      <c r="F697" s="13"/>
      <c r="G697" s="13"/>
      <c r="H697" s="13"/>
      <c r="I697" s="13"/>
      <c r="J697" s="13"/>
      <c r="K697" s="13"/>
    </row>
    <row r="698" spans="2:11" ht="12.75" customHeight="1" x14ac:dyDescent="0.2">
      <c r="B698" s="13"/>
      <c r="C698" s="69"/>
      <c r="D698" s="13"/>
      <c r="E698" s="13"/>
      <c r="F698" s="13"/>
      <c r="G698" s="13"/>
      <c r="H698" s="13"/>
      <c r="I698" s="13"/>
      <c r="J698" s="13"/>
      <c r="K698" s="13"/>
    </row>
    <row r="699" spans="2:11" ht="12.75" customHeight="1" x14ac:dyDescent="0.2">
      <c r="B699" s="13"/>
      <c r="C699" s="69"/>
      <c r="D699" s="13"/>
      <c r="E699" s="13"/>
      <c r="F699" s="13"/>
      <c r="G699" s="13"/>
      <c r="H699" s="13"/>
      <c r="I699" s="13"/>
      <c r="J699" s="13"/>
      <c r="K699" s="13"/>
    </row>
    <row r="700" spans="2:11" ht="12.75" customHeight="1" x14ac:dyDescent="0.2">
      <c r="B700" s="13"/>
      <c r="C700" s="69"/>
      <c r="D700" s="13"/>
      <c r="E700" s="13"/>
      <c r="F700" s="13"/>
      <c r="G700" s="13"/>
      <c r="H700" s="13"/>
      <c r="I700" s="13"/>
      <c r="J700" s="13"/>
      <c r="K700" s="13"/>
    </row>
    <row r="701" spans="2:11" ht="12.75" customHeight="1" x14ac:dyDescent="0.2">
      <c r="B701" s="13"/>
      <c r="C701" s="69"/>
      <c r="D701" s="13"/>
      <c r="E701" s="13"/>
      <c r="F701" s="13"/>
      <c r="G701" s="13"/>
      <c r="H701" s="13"/>
      <c r="I701" s="13"/>
      <c r="J701" s="13"/>
      <c r="K701" s="13"/>
    </row>
    <row r="702" spans="2:11" ht="12.75" customHeight="1" x14ac:dyDescent="0.2">
      <c r="B702" s="13"/>
      <c r="C702" s="69"/>
      <c r="D702" s="13"/>
      <c r="E702" s="13"/>
      <c r="F702" s="13"/>
      <c r="G702" s="13"/>
      <c r="H702" s="13"/>
      <c r="I702" s="13"/>
      <c r="J702" s="13"/>
      <c r="K702" s="13"/>
    </row>
    <row r="703" spans="2:11" ht="12.75" customHeight="1" x14ac:dyDescent="0.2">
      <c r="B703" s="13"/>
      <c r="C703" s="69"/>
      <c r="D703" s="13"/>
      <c r="E703" s="13"/>
      <c r="F703" s="13"/>
      <c r="G703" s="13"/>
      <c r="H703" s="13"/>
      <c r="I703" s="13"/>
      <c r="J703" s="13"/>
      <c r="K703" s="13"/>
    </row>
    <row r="704" spans="2:11" ht="12.75" customHeight="1" x14ac:dyDescent="0.2">
      <c r="B704" s="13"/>
      <c r="C704" s="69"/>
      <c r="D704" s="13"/>
      <c r="E704" s="13"/>
      <c r="F704" s="13"/>
      <c r="G704" s="13"/>
      <c r="H704" s="13"/>
      <c r="I704" s="13"/>
      <c r="J704" s="13"/>
      <c r="K704" s="13"/>
    </row>
    <row r="705" spans="2:11" ht="12.75" customHeight="1" x14ac:dyDescent="0.2">
      <c r="B705" s="13"/>
      <c r="C705" s="69"/>
      <c r="D705" s="13"/>
      <c r="E705" s="13"/>
      <c r="F705" s="13"/>
      <c r="G705" s="13"/>
      <c r="H705" s="13"/>
      <c r="I705" s="13"/>
      <c r="J705" s="13"/>
      <c r="K705" s="13"/>
    </row>
    <row r="706" spans="2:11" ht="12.75" customHeight="1" x14ac:dyDescent="0.2">
      <c r="B706" s="13"/>
      <c r="C706" s="69"/>
      <c r="D706" s="13"/>
      <c r="E706" s="13"/>
      <c r="F706" s="13"/>
      <c r="G706" s="13"/>
      <c r="H706" s="13"/>
      <c r="I706" s="13"/>
      <c r="J706" s="13"/>
      <c r="K706" s="13"/>
    </row>
    <row r="707" spans="2:11" ht="12.75" customHeight="1" x14ac:dyDescent="0.2">
      <c r="B707" s="13"/>
      <c r="C707" s="69"/>
      <c r="D707" s="13"/>
      <c r="E707" s="13"/>
      <c r="F707" s="13"/>
      <c r="G707" s="13"/>
      <c r="H707" s="13"/>
      <c r="I707" s="13"/>
      <c r="J707" s="13"/>
      <c r="K707" s="13"/>
    </row>
    <row r="708" spans="2:11" ht="12.75" customHeight="1" x14ac:dyDescent="0.2">
      <c r="B708" s="13"/>
      <c r="C708" s="69"/>
      <c r="D708" s="13"/>
      <c r="E708" s="13"/>
      <c r="F708" s="13"/>
      <c r="G708" s="13"/>
      <c r="H708" s="13"/>
      <c r="I708" s="13"/>
      <c r="J708" s="13"/>
      <c r="K708" s="13"/>
    </row>
    <row r="709" spans="2:11" ht="12.75" customHeight="1" x14ac:dyDescent="0.2">
      <c r="B709" s="13"/>
      <c r="C709" s="69"/>
      <c r="D709" s="13"/>
      <c r="E709" s="13"/>
      <c r="F709" s="13"/>
      <c r="G709" s="13"/>
      <c r="H709" s="13"/>
      <c r="I709" s="13"/>
      <c r="J709" s="13"/>
      <c r="K709" s="13"/>
    </row>
    <row r="710" spans="2:11" ht="12.75" customHeight="1" x14ac:dyDescent="0.2">
      <c r="B710" s="13"/>
      <c r="C710" s="69"/>
      <c r="D710" s="13"/>
      <c r="E710" s="13"/>
      <c r="F710" s="13"/>
      <c r="G710" s="13"/>
      <c r="H710" s="13"/>
      <c r="I710" s="13"/>
      <c r="J710" s="13"/>
      <c r="K710" s="13"/>
    </row>
    <row r="711" spans="2:11" ht="12.75" customHeight="1" x14ac:dyDescent="0.2">
      <c r="B711" s="13"/>
      <c r="C711" s="69"/>
      <c r="D711" s="13"/>
      <c r="E711" s="13"/>
      <c r="F711" s="13"/>
      <c r="G711" s="13"/>
      <c r="H711" s="13"/>
      <c r="I711" s="13"/>
      <c r="J711" s="13"/>
      <c r="K711" s="13"/>
    </row>
    <row r="712" spans="2:11" ht="12.75" customHeight="1" x14ac:dyDescent="0.2">
      <c r="B712" s="13"/>
      <c r="C712" s="69"/>
      <c r="D712" s="13"/>
      <c r="E712" s="13"/>
      <c r="F712" s="13"/>
      <c r="G712" s="13"/>
      <c r="H712" s="13"/>
      <c r="I712" s="13"/>
      <c r="J712" s="13"/>
      <c r="K712" s="13"/>
    </row>
    <row r="713" spans="2:11" ht="12.75" customHeight="1" x14ac:dyDescent="0.2">
      <c r="B713" s="13"/>
      <c r="C713" s="69"/>
      <c r="D713" s="13"/>
      <c r="E713" s="13"/>
      <c r="F713" s="13"/>
      <c r="G713" s="13"/>
      <c r="H713" s="13"/>
      <c r="I713" s="13"/>
      <c r="J713" s="13"/>
      <c r="K713" s="13"/>
    </row>
    <row r="714" spans="2:11" ht="12.75" customHeight="1" x14ac:dyDescent="0.2">
      <c r="B714" s="13"/>
      <c r="C714" s="69"/>
      <c r="D714" s="13"/>
      <c r="E714" s="13"/>
      <c r="F714" s="13"/>
      <c r="G714" s="13"/>
      <c r="H714" s="13"/>
      <c r="I714" s="13"/>
      <c r="J714" s="13"/>
      <c r="K714" s="13"/>
    </row>
    <row r="715" spans="2:11" ht="12.75" customHeight="1" x14ac:dyDescent="0.2">
      <c r="B715" s="13"/>
      <c r="C715" s="69"/>
      <c r="D715" s="13"/>
      <c r="E715" s="13"/>
      <c r="F715" s="13"/>
      <c r="G715" s="13"/>
      <c r="H715" s="13"/>
      <c r="I715" s="13"/>
      <c r="J715" s="13"/>
      <c r="K715" s="13"/>
    </row>
    <row r="716" spans="2:11" ht="12.75" customHeight="1" x14ac:dyDescent="0.2">
      <c r="B716" s="13"/>
      <c r="C716" s="69"/>
      <c r="D716" s="13"/>
      <c r="E716" s="13"/>
      <c r="F716" s="13"/>
      <c r="G716" s="13"/>
      <c r="H716" s="13"/>
      <c r="I716" s="13"/>
      <c r="J716" s="13"/>
      <c r="K716" s="13"/>
    </row>
    <row r="717" spans="2:11" ht="12.75" customHeight="1" x14ac:dyDescent="0.2">
      <c r="B717" s="13"/>
      <c r="C717" s="69"/>
      <c r="D717" s="13"/>
      <c r="E717" s="13"/>
      <c r="F717" s="13"/>
      <c r="G717" s="13"/>
      <c r="H717" s="13"/>
      <c r="I717" s="13"/>
      <c r="J717" s="13"/>
      <c r="K717" s="13"/>
    </row>
    <row r="718" spans="2:11" ht="12.75" customHeight="1" x14ac:dyDescent="0.2">
      <c r="B718" s="13"/>
      <c r="C718" s="69"/>
      <c r="D718" s="13"/>
      <c r="E718" s="13"/>
      <c r="F718" s="13"/>
      <c r="G718" s="13"/>
      <c r="H718" s="13"/>
      <c r="I718" s="13"/>
      <c r="J718" s="13"/>
      <c r="K718" s="13"/>
    </row>
    <row r="719" spans="2:11" ht="12.75" customHeight="1" x14ac:dyDescent="0.2">
      <c r="B719" s="13"/>
      <c r="C719" s="69"/>
      <c r="D719" s="13"/>
      <c r="E719" s="13"/>
      <c r="F719" s="13"/>
      <c r="G719" s="13"/>
      <c r="H719" s="13"/>
      <c r="I719" s="13"/>
      <c r="J719" s="13"/>
      <c r="K719" s="13"/>
    </row>
    <row r="720" spans="2:11" ht="12.75" customHeight="1" x14ac:dyDescent="0.2">
      <c r="B720" s="13"/>
      <c r="C720" s="69"/>
      <c r="D720" s="13"/>
      <c r="E720" s="13"/>
      <c r="F720" s="13"/>
      <c r="G720" s="13"/>
      <c r="H720" s="13"/>
      <c r="I720" s="13"/>
      <c r="J720" s="13"/>
      <c r="K720" s="13"/>
    </row>
    <row r="721" spans="2:11" ht="12.75" customHeight="1" x14ac:dyDescent="0.2">
      <c r="B721" s="13"/>
      <c r="C721" s="69"/>
      <c r="D721" s="13"/>
      <c r="E721" s="13"/>
      <c r="F721" s="13"/>
      <c r="G721" s="13"/>
      <c r="H721" s="13"/>
      <c r="I721" s="13"/>
      <c r="J721" s="13"/>
      <c r="K721" s="13"/>
    </row>
    <row r="722" spans="2:11" ht="12.75" customHeight="1" x14ac:dyDescent="0.2">
      <c r="B722" s="13"/>
      <c r="C722" s="69"/>
      <c r="D722" s="13"/>
      <c r="E722" s="13"/>
      <c r="F722" s="13"/>
      <c r="G722" s="13"/>
      <c r="H722" s="13"/>
      <c r="I722" s="13"/>
      <c r="J722" s="13"/>
      <c r="K722" s="13"/>
    </row>
    <row r="723" spans="2:11" ht="12.75" customHeight="1" x14ac:dyDescent="0.2">
      <c r="B723" s="13"/>
      <c r="C723" s="69"/>
      <c r="D723" s="13"/>
      <c r="E723" s="13"/>
      <c r="F723" s="13"/>
      <c r="G723" s="13"/>
      <c r="H723" s="13"/>
      <c r="I723" s="13"/>
      <c r="J723" s="13"/>
      <c r="K723" s="13"/>
    </row>
    <row r="724" spans="2:11" ht="12.75" customHeight="1" x14ac:dyDescent="0.2">
      <c r="B724" s="13"/>
      <c r="C724" s="69"/>
      <c r="D724" s="13"/>
      <c r="E724" s="13"/>
      <c r="F724" s="13"/>
      <c r="G724" s="13"/>
      <c r="H724" s="13"/>
      <c r="I724" s="13"/>
      <c r="J724" s="13"/>
      <c r="K724" s="13"/>
    </row>
    <row r="725" spans="2:11" ht="12.75" customHeight="1" x14ac:dyDescent="0.2">
      <c r="B725" s="13"/>
      <c r="C725" s="69"/>
      <c r="D725" s="13"/>
      <c r="E725" s="13"/>
      <c r="F725" s="13"/>
      <c r="G725" s="13"/>
      <c r="H725" s="13"/>
      <c r="I725" s="13"/>
      <c r="J725" s="13"/>
      <c r="K725" s="13"/>
    </row>
    <row r="726" spans="2:11" ht="12.75" customHeight="1" x14ac:dyDescent="0.2">
      <c r="B726" s="13"/>
      <c r="C726" s="69"/>
      <c r="D726" s="13"/>
      <c r="E726" s="13"/>
      <c r="F726" s="13"/>
      <c r="G726" s="13"/>
      <c r="H726" s="13"/>
      <c r="I726" s="13"/>
      <c r="J726" s="13"/>
      <c r="K726" s="13"/>
    </row>
    <row r="727" spans="2:11" ht="12.75" customHeight="1" x14ac:dyDescent="0.2">
      <c r="B727" s="13"/>
      <c r="C727" s="69"/>
      <c r="D727" s="13"/>
      <c r="E727" s="13"/>
      <c r="F727" s="13"/>
      <c r="G727" s="13"/>
      <c r="H727" s="13"/>
      <c r="I727" s="13"/>
      <c r="J727" s="13"/>
      <c r="K727" s="13"/>
    </row>
    <row r="728" spans="2:11" ht="12.75" customHeight="1" x14ac:dyDescent="0.2">
      <c r="B728" s="13"/>
      <c r="C728" s="69"/>
      <c r="D728" s="13"/>
      <c r="E728" s="13"/>
      <c r="F728" s="13"/>
      <c r="G728" s="13"/>
      <c r="H728" s="13"/>
      <c r="I728" s="13"/>
      <c r="J728" s="13"/>
      <c r="K728" s="13"/>
    </row>
    <row r="729" spans="2:11" ht="12.75" customHeight="1" x14ac:dyDescent="0.2">
      <c r="B729" s="13"/>
      <c r="C729" s="69"/>
      <c r="D729" s="13"/>
      <c r="E729" s="13"/>
      <c r="F729" s="13"/>
      <c r="G729" s="13"/>
      <c r="H729" s="13"/>
      <c r="I729" s="13"/>
      <c r="J729" s="13"/>
      <c r="K729" s="13"/>
    </row>
    <row r="730" spans="2:11" ht="12.75" customHeight="1" x14ac:dyDescent="0.2">
      <c r="B730" s="13"/>
      <c r="C730" s="69"/>
      <c r="D730" s="13"/>
      <c r="E730" s="13"/>
      <c r="F730" s="13"/>
      <c r="G730" s="13"/>
      <c r="H730" s="13"/>
      <c r="I730" s="13"/>
      <c r="J730" s="13"/>
      <c r="K730" s="13"/>
    </row>
    <row r="731" spans="2:11" ht="12.75" customHeight="1" x14ac:dyDescent="0.2">
      <c r="B731" s="13"/>
      <c r="C731" s="69"/>
      <c r="D731" s="13"/>
      <c r="E731" s="13"/>
      <c r="F731" s="13"/>
      <c r="G731" s="13"/>
      <c r="H731" s="13"/>
      <c r="I731" s="13"/>
      <c r="J731" s="13"/>
      <c r="K731" s="13"/>
    </row>
    <row r="732" spans="2:11" ht="12.75" customHeight="1" x14ac:dyDescent="0.2">
      <c r="B732" s="13"/>
      <c r="C732" s="69"/>
      <c r="D732" s="13"/>
      <c r="E732" s="13"/>
      <c r="F732" s="13"/>
      <c r="G732" s="13"/>
      <c r="H732" s="13"/>
      <c r="I732" s="13"/>
      <c r="J732" s="13"/>
      <c r="K732" s="13"/>
    </row>
    <row r="733" spans="2:11" ht="12.75" customHeight="1" x14ac:dyDescent="0.2">
      <c r="B733" s="13"/>
      <c r="C733" s="69"/>
      <c r="D733" s="13"/>
      <c r="E733" s="13"/>
      <c r="F733" s="13"/>
      <c r="G733" s="13"/>
      <c r="H733" s="13"/>
      <c r="I733" s="13"/>
      <c r="J733" s="13"/>
      <c r="K733" s="13"/>
    </row>
    <row r="734" spans="2:11" ht="12.75" customHeight="1" x14ac:dyDescent="0.2">
      <c r="B734" s="13"/>
      <c r="C734" s="69"/>
      <c r="D734" s="13"/>
      <c r="E734" s="13"/>
      <c r="F734" s="13"/>
      <c r="G734" s="13"/>
      <c r="H734" s="13"/>
      <c r="I734" s="13"/>
      <c r="J734" s="13"/>
      <c r="K734" s="13"/>
    </row>
    <row r="735" spans="2:11" ht="12.75" customHeight="1" x14ac:dyDescent="0.2">
      <c r="B735" s="13"/>
      <c r="C735" s="69"/>
      <c r="D735" s="13"/>
      <c r="E735" s="13"/>
      <c r="F735" s="13"/>
      <c r="G735" s="13"/>
      <c r="H735" s="13"/>
      <c r="I735" s="13"/>
      <c r="J735" s="13"/>
      <c r="K735" s="13"/>
    </row>
    <row r="736" spans="2:11" ht="12.75" customHeight="1" x14ac:dyDescent="0.2">
      <c r="B736" s="13"/>
      <c r="C736" s="69"/>
      <c r="D736" s="13"/>
      <c r="E736" s="13"/>
      <c r="F736" s="13"/>
      <c r="G736" s="13"/>
      <c r="H736" s="13"/>
      <c r="I736" s="13"/>
      <c r="J736" s="13"/>
      <c r="K736" s="13"/>
    </row>
    <row r="737" spans="2:11" ht="12.75" customHeight="1" x14ac:dyDescent="0.2">
      <c r="B737" s="13"/>
      <c r="C737" s="69"/>
      <c r="D737" s="13"/>
      <c r="E737" s="13"/>
      <c r="F737" s="13"/>
      <c r="G737" s="13"/>
      <c r="H737" s="13"/>
      <c r="I737" s="13"/>
      <c r="J737" s="13"/>
      <c r="K737" s="13"/>
    </row>
    <row r="738" spans="2:11" ht="12.75" customHeight="1" x14ac:dyDescent="0.2">
      <c r="B738" s="13"/>
      <c r="C738" s="69"/>
      <c r="D738" s="13"/>
      <c r="E738" s="13"/>
      <c r="F738" s="13"/>
      <c r="G738" s="13"/>
      <c r="H738" s="13"/>
      <c r="I738" s="13"/>
      <c r="J738" s="13"/>
      <c r="K738" s="13"/>
    </row>
    <row r="739" spans="2:11" ht="12.75" customHeight="1" x14ac:dyDescent="0.2">
      <c r="B739" s="13"/>
      <c r="C739" s="69"/>
      <c r="D739" s="13"/>
      <c r="E739" s="13"/>
      <c r="F739" s="13"/>
      <c r="G739" s="13"/>
      <c r="H739" s="13"/>
      <c r="I739" s="13"/>
      <c r="J739" s="13"/>
      <c r="K739" s="13"/>
    </row>
    <row r="740" spans="2:11" ht="12.75" customHeight="1" x14ac:dyDescent="0.2">
      <c r="B740" s="13"/>
      <c r="C740" s="69"/>
      <c r="D740" s="13"/>
      <c r="E740" s="13"/>
      <c r="F740" s="13"/>
      <c r="G740" s="13"/>
      <c r="H740" s="13"/>
      <c r="I740" s="13"/>
      <c r="J740" s="13"/>
      <c r="K740" s="13"/>
    </row>
    <row r="741" spans="2:11" ht="12.75" customHeight="1" x14ac:dyDescent="0.2">
      <c r="B741" s="13"/>
      <c r="C741" s="69"/>
      <c r="D741" s="13"/>
      <c r="E741" s="13"/>
      <c r="F741" s="13"/>
      <c r="G741" s="13"/>
      <c r="H741" s="13"/>
      <c r="I741" s="13"/>
      <c r="J741" s="13"/>
      <c r="K741" s="13"/>
    </row>
    <row r="742" spans="2:11" ht="12.75" customHeight="1" x14ac:dyDescent="0.2">
      <c r="B742" s="13"/>
      <c r="C742" s="69"/>
      <c r="D742" s="13"/>
      <c r="E742" s="13"/>
      <c r="F742" s="13"/>
      <c r="G742" s="13"/>
      <c r="H742" s="13"/>
      <c r="I742" s="13"/>
      <c r="J742" s="13"/>
      <c r="K742" s="13"/>
    </row>
    <row r="743" spans="2:11" ht="12.75" customHeight="1" x14ac:dyDescent="0.2">
      <c r="B743" s="13"/>
      <c r="C743" s="69"/>
      <c r="D743" s="13"/>
      <c r="E743" s="13"/>
      <c r="F743" s="13"/>
      <c r="G743" s="13"/>
      <c r="H743" s="13"/>
      <c r="I743" s="13"/>
      <c r="J743" s="13"/>
      <c r="K743" s="13"/>
    </row>
    <row r="744" spans="2:11" ht="12.75" customHeight="1" x14ac:dyDescent="0.2">
      <c r="B744" s="13"/>
      <c r="C744" s="69"/>
      <c r="D744" s="13"/>
      <c r="E744" s="13"/>
      <c r="F744" s="13"/>
      <c r="G744" s="13"/>
      <c r="H744" s="13"/>
      <c r="I744" s="13"/>
      <c r="J744" s="13"/>
      <c r="K744" s="13"/>
    </row>
    <row r="745" spans="2:11" ht="12.75" customHeight="1" x14ac:dyDescent="0.2">
      <c r="B745" s="13"/>
      <c r="C745" s="69"/>
      <c r="D745" s="13"/>
      <c r="E745" s="13"/>
      <c r="F745" s="13"/>
      <c r="G745" s="13"/>
      <c r="H745" s="13"/>
      <c r="I745" s="13"/>
      <c r="J745" s="13"/>
      <c r="K745" s="13"/>
    </row>
    <row r="746" spans="2:11" ht="12.75" customHeight="1" x14ac:dyDescent="0.2">
      <c r="B746" s="13"/>
      <c r="C746" s="69"/>
      <c r="D746" s="13"/>
      <c r="E746" s="13"/>
      <c r="F746" s="13"/>
      <c r="G746" s="13"/>
      <c r="H746" s="13"/>
      <c r="I746" s="13"/>
      <c r="J746" s="13"/>
      <c r="K746" s="13"/>
    </row>
    <row r="747" spans="2:11" ht="12.75" customHeight="1" x14ac:dyDescent="0.2">
      <c r="B747" s="13"/>
      <c r="C747" s="69"/>
      <c r="D747" s="13"/>
      <c r="E747" s="13"/>
      <c r="F747" s="13"/>
      <c r="G747" s="13"/>
      <c r="H747" s="13"/>
      <c r="I747" s="13"/>
      <c r="J747" s="13"/>
      <c r="K747" s="13"/>
    </row>
    <row r="748" spans="2:11" ht="12.75" customHeight="1" x14ac:dyDescent="0.2">
      <c r="B748" s="13"/>
      <c r="C748" s="69"/>
      <c r="D748" s="13"/>
      <c r="E748" s="13"/>
      <c r="F748" s="13"/>
      <c r="G748" s="13"/>
      <c r="H748" s="13"/>
      <c r="I748" s="13"/>
      <c r="J748" s="13"/>
      <c r="K748" s="13"/>
    </row>
    <row r="749" spans="2:11" ht="12.75" customHeight="1" x14ac:dyDescent="0.2">
      <c r="B749" s="13"/>
      <c r="C749" s="69"/>
      <c r="D749" s="13"/>
      <c r="E749" s="13"/>
      <c r="F749" s="13"/>
      <c r="G749" s="13"/>
      <c r="H749" s="13"/>
      <c r="I749" s="13"/>
      <c r="J749" s="13"/>
      <c r="K749" s="13"/>
    </row>
    <row r="750" spans="2:11" ht="12.75" customHeight="1" x14ac:dyDescent="0.2">
      <c r="B750" s="13"/>
      <c r="C750" s="69"/>
      <c r="D750" s="13"/>
      <c r="E750" s="13"/>
      <c r="F750" s="13"/>
      <c r="G750" s="13"/>
      <c r="H750" s="13"/>
      <c r="I750" s="13"/>
      <c r="J750" s="13"/>
      <c r="K750" s="13"/>
    </row>
    <row r="751" spans="2:11" ht="12.75" customHeight="1" x14ac:dyDescent="0.2">
      <c r="B751" s="13"/>
      <c r="C751" s="69"/>
      <c r="D751" s="13"/>
      <c r="E751" s="13"/>
      <c r="F751" s="13"/>
      <c r="G751" s="13"/>
      <c r="H751" s="13"/>
      <c r="I751" s="13"/>
      <c r="J751" s="13"/>
      <c r="K751" s="13"/>
    </row>
    <row r="752" spans="2:11" ht="12.75" customHeight="1" x14ac:dyDescent="0.2">
      <c r="B752" s="13"/>
      <c r="C752" s="69"/>
      <c r="D752" s="13"/>
      <c r="E752" s="13"/>
      <c r="F752" s="13"/>
      <c r="G752" s="13"/>
      <c r="H752" s="13"/>
      <c r="I752" s="13"/>
      <c r="J752" s="13"/>
      <c r="K752" s="13"/>
    </row>
    <row r="753" spans="2:11" ht="12.75" customHeight="1" x14ac:dyDescent="0.2">
      <c r="B753" s="13"/>
      <c r="C753" s="69"/>
      <c r="D753" s="13"/>
      <c r="E753" s="13"/>
      <c r="F753" s="13"/>
      <c r="G753" s="13"/>
      <c r="H753" s="13"/>
      <c r="I753" s="13"/>
      <c r="J753" s="13"/>
      <c r="K753" s="13"/>
    </row>
    <row r="754" spans="2:11" ht="12.75" customHeight="1" x14ac:dyDescent="0.2">
      <c r="B754" s="13"/>
      <c r="C754" s="69"/>
      <c r="D754" s="13"/>
      <c r="E754" s="13"/>
      <c r="F754" s="13"/>
      <c r="G754" s="13"/>
      <c r="H754" s="13"/>
      <c r="I754" s="13"/>
      <c r="J754" s="13"/>
      <c r="K754" s="13"/>
    </row>
    <row r="755" spans="2:11" ht="12.75" customHeight="1" x14ac:dyDescent="0.2">
      <c r="B755" s="13"/>
      <c r="C755" s="69"/>
      <c r="D755" s="13"/>
      <c r="E755" s="13"/>
      <c r="F755" s="13"/>
      <c r="G755" s="13"/>
      <c r="H755" s="13"/>
      <c r="I755" s="13"/>
      <c r="J755" s="13"/>
      <c r="K755" s="13"/>
    </row>
    <row r="756" spans="2:11" ht="12.75" customHeight="1" x14ac:dyDescent="0.2">
      <c r="B756" s="13"/>
      <c r="C756" s="69"/>
      <c r="D756" s="13"/>
      <c r="E756" s="13"/>
      <c r="F756" s="13"/>
      <c r="G756" s="13"/>
      <c r="H756" s="13"/>
      <c r="I756" s="13"/>
      <c r="J756" s="13"/>
      <c r="K756" s="13"/>
    </row>
    <row r="757" spans="2:11" ht="12.75" customHeight="1" x14ac:dyDescent="0.2">
      <c r="B757" s="13"/>
      <c r="C757" s="69"/>
      <c r="D757" s="13"/>
      <c r="E757" s="13"/>
      <c r="F757" s="13"/>
      <c r="G757" s="13"/>
      <c r="H757" s="13"/>
      <c r="I757" s="13"/>
      <c r="J757" s="13"/>
      <c r="K757" s="13"/>
    </row>
    <row r="758" spans="2:11" ht="12.75" customHeight="1" x14ac:dyDescent="0.2">
      <c r="B758" s="13"/>
      <c r="C758" s="69"/>
      <c r="D758" s="13"/>
      <c r="E758" s="13"/>
      <c r="F758" s="13"/>
      <c r="G758" s="13"/>
      <c r="H758" s="13"/>
      <c r="I758" s="13"/>
      <c r="J758" s="13"/>
      <c r="K758" s="13"/>
    </row>
    <row r="759" spans="2:11" ht="12.75" customHeight="1" x14ac:dyDescent="0.2">
      <c r="B759" s="13"/>
      <c r="C759" s="69"/>
      <c r="D759" s="13"/>
      <c r="E759" s="13"/>
      <c r="F759" s="13"/>
      <c r="G759" s="13"/>
      <c r="H759" s="13"/>
      <c r="I759" s="13"/>
      <c r="J759" s="13"/>
      <c r="K759" s="13"/>
    </row>
    <row r="760" spans="2:11" ht="12.75" customHeight="1" x14ac:dyDescent="0.2">
      <c r="B760" s="13"/>
      <c r="C760" s="69"/>
      <c r="D760" s="13"/>
      <c r="E760" s="13"/>
      <c r="F760" s="13"/>
      <c r="G760" s="13"/>
      <c r="H760" s="13"/>
      <c r="I760" s="13"/>
      <c r="J760" s="13"/>
      <c r="K760" s="13"/>
    </row>
    <row r="761" spans="2:11" ht="12.75" customHeight="1" x14ac:dyDescent="0.2">
      <c r="B761" s="13"/>
      <c r="C761" s="69"/>
      <c r="D761" s="13"/>
      <c r="E761" s="13"/>
      <c r="F761" s="13"/>
      <c r="G761" s="13"/>
      <c r="H761" s="13"/>
      <c r="I761" s="13"/>
      <c r="J761" s="13"/>
      <c r="K761" s="13"/>
    </row>
    <row r="762" spans="2:11" ht="12.75" customHeight="1" x14ac:dyDescent="0.2">
      <c r="B762" s="13"/>
      <c r="C762" s="69"/>
      <c r="D762" s="13"/>
      <c r="E762" s="13"/>
      <c r="F762" s="13"/>
      <c r="G762" s="13"/>
      <c r="H762" s="13"/>
      <c r="I762" s="13"/>
      <c r="J762" s="13"/>
      <c r="K762" s="13"/>
    </row>
    <row r="763" spans="2:11" ht="12.75" customHeight="1" x14ac:dyDescent="0.2">
      <c r="B763" s="13"/>
      <c r="C763" s="69"/>
      <c r="D763" s="13"/>
      <c r="E763" s="13"/>
      <c r="F763" s="13"/>
      <c r="G763" s="13"/>
      <c r="H763" s="13"/>
      <c r="I763" s="13"/>
      <c r="J763" s="13"/>
      <c r="K763" s="13"/>
    </row>
    <row r="764" spans="2:11" ht="12.75" customHeight="1" x14ac:dyDescent="0.2">
      <c r="B764" s="13"/>
      <c r="C764" s="69"/>
      <c r="D764" s="13"/>
      <c r="E764" s="13"/>
      <c r="F764" s="13"/>
      <c r="G764" s="13"/>
      <c r="H764" s="13"/>
      <c r="I764" s="13"/>
      <c r="J764" s="13"/>
      <c r="K764" s="13"/>
    </row>
    <row r="765" spans="2:11" ht="12.75" customHeight="1" x14ac:dyDescent="0.2">
      <c r="B765" s="13"/>
      <c r="C765" s="69"/>
      <c r="D765" s="13"/>
      <c r="E765" s="13"/>
      <c r="F765" s="13"/>
      <c r="G765" s="13"/>
      <c r="H765" s="13"/>
      <c r="I765" s="13"/>
      <c r="J765" s="13"/>
      <c r="K765" s="13"/>
    </row>
    <row r="766" spans="2:11" ht="12.75" customHeight="1" x14ac:dyDescent="0.2">
      <c r="B766" s="13"/>
      <c r="C766" s="69"/>
      <c r="D766" s="13"/>
      <c r="E766" s="13"/>
      <c r="F766" s="13"/>
      <c r="G766" s="13"/>
      <c r="H766" s="13"/>
      <c r="I766" s="13"/>
      <c r="J766" s="13"/>
      <c r="K766" s="13"/>
    </row>
    <row r="767" spans="2:11" ht="12.75" customHeight="1" x14ac:dyDescent="0.2">
      <c r="B767" s="13"/>
      <c r="C767" s="69"/>
      <c r="D767" s="13"/>
      <c r="E767" s="13"/>
      <c r="F767" s="13"/>
      <c r="G767" s="13"/>
      <c r="H767" s="13"/>
      <c r="I767" s="13"/>
      <c r="J767" s="13"/>
      <c r="K767" s="13"/>
    </row>
    <row r="768" spans="2:11" ht="12.75" customHeight="1" x14ac:dyDescent="0.2">
      <c r="B768" s="13"/>
      <c r="C768" s="69"/>
      <c r="D768" s="13"/>
      <c r="E768" s="13"/>
      <c r="F768" s="13"/>
      <c r="G768" s="13"/>
      <c r="H768" s="13"/>
      <c r="I768" s="13"/>
      <c r="J768" s="13"/>
      <c r="K768" s="13"/>
    </row>
    <row r="769" spans="2:11" ht="12.75" customHeight="1" x14ac:dyDescent="0.2">
      <c r="B769" s="13"/>
      <c r="C769" s="69"/>
      <c r="D769" s="13"/>
      <c r="E769" s="13"/>
      <c r="F769" s="13"/>
      <c r="G769" s="13"/>
      <c r="H769" s="13"/>
      <c r="I769" s="13"/>
      <c r="J769" s="13"/>
      <c r="K769" s="13"/>
    </row>
    <row r="770" spans="2:11" ht="12.75" customHeight="1" x14ac:dyDescent="0.2">
      <c r="B770" s="13"/>
      <c r="C770" s="69"/>
      <c r="D770" s="13"/>
      <c r="E770" s="13"/>
      <c r="F770" s="13"/>
      <c r="G770" s="13"/>
      <c r="H770" s="13"/>
      <c r="I770" s="13"/>
      <c r="J770" s="13"/>
      <c r="K770" s="13"/>
    </row>
    <row r="771" spans="2:11" ht="12.75" customHeight="1" x14ac:dyDescent="0.2">
      <c r="B771" s="13"/>
      <c r="C771" s="69"/>
      <c r="D771" s="13"/>
      <c r="E771" s="13"/>
      <c r="F771" s="13"/>
      <c r="G771" s="13"/>
      <c r="H771" s="13"/>
      <c r="I771" s="13"/>
      <c r="J771" s="13"/>
      <c r="K771" s="13"/>
    </row>
    <row r="772" spans="2:11" ht="12.75" customHeight="1" x14ac:dyDescent="0.2">
      <c r="B772" s="13"/>
      <c r="C772" s="69"/>
      <c r="D772" s="13"/>
      <c r="E772" s="13"/>
      <c r="F772" s="13"/>
      <c r="G772" s="13"/>
      <c r="H772" s="13"/>
      <c r="I772" s="13"/>
      <c r="J772" s="13"/>
      <c r="K772" s="13"/>
    </row>
    <row r="773" spans="2:11" ht="12.75" customHeight="1" x14ac:dyDescent="0.2">
      <c r="B773" s="13"/>
      <c r="C773" s="69"/>
      <c r="D773" s="13"/>
      <c r="E773" s="13"/>
      <c r="F773" s="13"/>
      <c r="G773" s="13"/>
      <c r="H773" s="13"/>
      <c r="I773" s="13"/>
      <c r="J773" s="13"/>
      <c r="K773" s="13"/>
    </row>
    <row r="774" spans="2:11" ht="12.75" customHeight="1" x14ac:dyDescent="0.2">
      <c r="B774" s="13"/>
      <c r="C774" s="69"/>
      <c r="D774" s="13"/>
      <c r="E774" s="13"/>
      <c r="F774" s="13"/>
      <c r="G774" s="13"/>
      <c r="H774" s="13"/>
      <c r="I774" s="13"/>
      <c r="J774" s="13"/>
      <c r="K774" s="13"/>
    </row>
    <row r="775" spans="2:11" ht="12.75" customHeight="1" x14ac:dyDescent="0.2">
      <c r="B775" s="13"/>
      <c r="C775" s="69"/>
      <c r="D775" s="13"/>
      <c r="E775" s="13"/>
      <c r="F775" s="13"/>
      <c r="G775" s="13"/>
      <c r="H775" s="13"/>
      <c r="I775" s="13"/>
      <c r="J775" s="13"/>
      <c r="K775" s="13"/>
    </row>
    <row r="776" spans="2:11" ht="12.75" customHeight="1" x14ac:dyDescent="0.2">
      <c r="B776" s="13"/>
      <c r="C776" s="69"/>
      <c r="D776" s="13"/>
      <c r="E776" s="13"/>
      <c r="F776" s="13"/>
      <c r="G776" s="13"/>
      <c r="H776" s="13"/>
      <c r="I776" s="13"/>
      <c r="J776" s="13"/>
      <c r="K776" s="13"/>
    </row>
    <row r="777" spans="2:11" ht="12.75" customHeight="1" x14ac:dyDescent="0.2">
      <c r="B777" s="13"/>
      <c r="C777" s="69"/>
      <c r="D777" s="13"/>
      <c r="E777" s="13"/>
      <c r="F777" s="13"/>
      <c r="G777" s="13"/>
      <c r="H777" s="13"/>
      <c r="I777" s="13"/>
      <c r="J777" s="13"/>
      <c r="K777" s="13"/>
    </row>
    <row r="778" spans="2:11" ht="12.75" customHeight="1" x14ac:dyDescent="0.2">
      <c r="B778" s="13"/>
      <c r="C778" s="69"/>
      <c r="D778" s="13"/>
      <c r="E778" s="13"/>
      <c r="F778" s="13"/>
      <c r="G778" s="13"/>
      <c r="H778" s="13"/>
      <c r="I778" s="13"/>
      <c r="J778" s="13"/>
      <c r="K778" s="13"/>
    </row>
    <row r="779" spans="2:11" ht="12.75" customHeight="1" x14ac:dyDescent="0.2">
      <c r="B779" s="13"/>
      <c r="C779" s="69"/>
      <c r="D779" s="13"/>
      <c r="E779" s="13"/>
      <c r="F779" s="13"/>
      <c r="G779" s="13"/>
      <c r="H779" s="13"/>
      <c r="I779" s="13"/>
      <c r="J779" s="13"/>
      <c r="K779" s="13"/>
    </row>
    <row r="780" spans="2:11" ht="12.75" customHeight="1" x14ac:dyDescent="0.2">
      <c r="B780" s="13"/>
      <c r="C780" s="69"/>
      <c r="D780" s="13"/>
      <c r="E780" s="13"/>
      <c r="F780" s="13"/>
      <c r="G780" s="13"/>
      <c r="H780" s="13"/>
      <c r="I780" s="13"/>
      <c r="J780" s="13"/>
      <c r="K780" s="13"/>
    </row>
    <row r="781" spans="2:11" ht="12.75" customHeight="1" x14ac:dyDescent="0.2">
      <c r="B781" s="13"/>
      <c r="C781" s="69"/>
      <c r="D781" s="13"/>
      <c r="E781" s="13"/>
      <c r="F781" s="13"/>
      <c r="G781" s="13"/>
      <c r="H781" s="13"/>
      <c r="I781" s="13"/>
      <c r="J781" s="13"/>
      <c r="K781" s="13"/>
    </row>
    <row r="782" spans="2:11" ht="12.75" customHeight="1" x14ac:dyDescent="0.2">
      <c r="B782" s="13"/>
      <c r="C782" s="69"/>
      <c r="D782" s="13"/>
      <c r="E782" s="13"/>
      <c r="F782" s="13"/>
      <c r="G782" s="13"/>
      <c r="H782" s="13"/>
      <c r="I782" s="13"/>
      <c r="J782" s="13"/>
      <c r="K782" s="13"/>
    </row>
    <row r="783" spans="2:11" ht="12.75" customHeight="1" x14ac:dyDescent="0.2">
      <c r="B783" s="13"/>
      <c r="C783" s="69"/>
      <c r="D783" s="13"/>
      <c r="E783" s="13"/>
      <c r="F783" s="13"/>
      <c r="G783" s="13"/>
      <c r="H783" s="13"/>
      <c r="I783" s="13"/>
      <c r="J783" s="13"/>
      <c r="K783" s="13"/>
    </row>
    <row r="784" spans="2:11" ht="12.75" customHeight="1" x14ac:dyDescent="0.2">
      <c r="B784" s="13"/>
      <c r="C784" s="69"/>
      <c r="D784" s="13"/>
      <c r="E784" s="13"/>
      <c r="F784" s="13"/>
      <c r="G784" s="13"/>
      <c r="H784" s="13"/>
      <c r="I784" s="13"/>
      <c r="J784" s="13"/>
      <c r="K784" s="13"/>
    </row>
    <row r="785" spans="2:11" ht="12.75" customHeight="1" x14ac:dyDescent="0.2">
      <c r="B785" s="13"/>
      <c r="C785" s="69"/>
      <c r="D785" s="13"/>
      <c r="E785" s="13"/>
      <c r="F785" s="13"/>
      <c r="G785" s="13"/>
      <c r="H785" s="13"/>
      <c r="I785" s="13"/>
      <c r="J785" s="13"/>
      <c r="K785" s="13"/>
    </row>
    <row r="786" spans="2:11" ht="12.75" customHeight="1" x14ac:dyDescent="0.2">
      <c r="B786" s="13"/>
      <c r="C786" s="69"/>
      <c r="D786" s="13"/>
      <c r="E786" s="13"/>
      <c r="F786" s="13"/>
      <c r="G786" s="13"/>
      <c r="H786" s="13"/>
      <c r="I786" s="13"/>
      <c r="J786" s="13"/>
      <c r="K786" s="13"/>
    </row>
    <row r="787" spans="2:11" ht="12.75" customHeight="1" x14ac:dyDescent="0.2">
      <c r="B787" s="13"/>
      <c r="C787" s="69"/>
      <c r="D787" s="13"/>
      <c r="E787" s="13"/>
      <c r="F787" s="13"/>
      <c r="G787" s="13"/>
      <c r="H787" s="13"/>
      <c r="I787" s="13"/>
      <c r="J787" s="13"/>
      <c r="K787" s="13"/>
    </row>
    <row r="788" spans="2:11" ht="12.75" customHeight="1" x14ac:dyDescent="0.2">
      <c r="B788" s="13"/>
      <c r="C788" s="69"/>
      <c r="D788" s="13"/>
      <c r="E788" s="13"/>
      <c r="F788" s="13"/>
      <c r="G788" s="13"/>
      <c r="H788" s="13"/>
      <c r="I788" s="13"/>
      <c r="J788" s="13"/>
      <c r="K788" s="13"/>
    </row>
    <row r="789" spans="2:11" ht="12.75" customHeight="1" x14ac:dyDescent="0.2">
      <c r="B789" s="13"/>
      <c r="C789" s="69"/>
      <c r="D789" s="13"/>
      <c r="E789" s="13"/>
      <c r="F789" s="13"/>
      <c r="G789" s="13"/>
      <c r="H789" s="13"/>
      <c r="I789" s="13"/>
      <c r="J789" s="13"/>
      <c r="K789" s="13"/>
    </row>
    <row r="790" spans="2:11" ht="12.75" customHeight="1" x14ac:dyDescent="0.2">
      <c r="B790" s="13"/>
      <c r="C790" s="69"/>
      <c r="D790" s="13"/>
      <c r="E790" s="13"/>
      <c r="F790" s="13"/>
      <c r="G790" s="13"/>
      <c r="H790" s="13"/>
      <c r="I790" s="13"/>
      <c r="J790" s="13"/>
      <c r="K790" s="13"/>
    </row>
    <row r="791" spans="2:11" ht="12.75" customHeight="1" x14ac:dyDescent="0.2">
      <c r="B791" s="13"/>
      <c r="C791" s="69"/>
      <c r="D791" s="13"/>
      <c r="E791" s="13"/>
      <c r="F791" s="13"/>
      <c r="G791" s="13"/>
      <c r="H791" s="13"/>
      <c r="I791" s="13"/>
      <c r="J791" s="13"/>
      <c r="K791" s="13"/>
    </row>
    <row r="792" spans="2:11" ht="12.75" customHeight="1" x14ac:dyDescent="0.2">
      <c r="B792" s="13"/>
      <c r="C792" s="69"/>
      <c r="D792" s="13"/>
      <c r="E792" s="13"/>
      <c r="F792" s="13"/>
      <c r="G792" s="13"/>
      <c r="H792" s="13"/>
      <c r="I792" s="13"/>
      <c r="J792" s="13"/>
      <c r="K792" s="13"/>
    </row>
    <row r="793" spans="2:11" ht="12.75" customHeight="1" x14ac:dyDescent="0.2">
      <c r="B793" s="13"/>
      <c r="C793" s="69"/>
      <c r="D793" s="13"/>
      <c r="E793" s="13"/>
      <c r="F793" s="13"/>
      <c r="G793" s="13"/>
      <c r="H793" s="13"/>
      <c r="I793" s="13"/>
      <c r="J793" s="13"/>
      <c r="K793" s="13"/>
    </row>
    <row r="794" spans="2:11" ht="12.75" customHeight="1" x14ac:dyDescent="0.2">
      <c r="B794" s="13"/>
      <c r="C794" s="69"/>
      <c r="D794" s="13"/>
      <c r="E794" s="13"/>
      <c r="F794" s="13"/>
      <c r="G794" s="13"/>
      <c r="H794" s="13"/>
      <c r="I794" s="13"/>
      <c r="J794" s="13"/>
      <c r="K794" s="13"/>
    </row>
    <row r="795" spans="2:11" ht="12.75" customHeight="1" x14ac:dyDescent="0.2">
      <c r="B795" s="13"/>
      <c r="C795" s="69"/>
      <c r="D795" s="13"/>
      <c r="E795" s="13"/>
      <c r="F795" s="13"/>
      <c r="G795" s="13"/>
      <c r="H795" s="13"/>
      <c r="I795" s="13"/>
      <c r="J795" s="13"/>
      <c r="K795" s="13"/>
    </row>
    <row r="796" spans="2:11" ht="12.75" customHeight="1" x14ac:dyDescent="0.2">
      <c r="B796" s="13"/>
      <c r="C796" s="69"/>
      <c r="D796" s="13"/>
      <c r="E796" s="13"/>
      <c r="F796" s="13"/>
      <c r="G796" s="13"/>
      <c r="H796" s="13"/>
      <c r="I796" s="13"/>
      <c r="J796" s="13"/>
      <c r="K796" s="13"/>
    </row>
    <row r="797" spans="2:11" ht="12.75" customHeight="1" x14ac:dyDescent="0.2">
      <c r="B797" s="13"/>
      <c r="C797" s="69"/>
      <c r="D797" s="13"/>
      <c r="E797" s="13"/>
      <c r="F797" s="13"/>
      <c r="G797" s="13"/>
      <c r="H797" s="13"/>
      <c r="I797" s="13"/>
      <c r="J797" s="13"/>
      <c r="K797" s="13"/>
    </row>
    <row r="798" spans="2:11" ht="12.75" customHeight="1" x14ac:dyDescent="0.2">
      <c r="B798" s="13"/>
      <c r="C798" s="69"/>
      <c r="D798" s="13"/>
      <c r="E798" s="13"/>
      <c r="F798" s="13"/>
      <c r="G798" s="13"/>
      <c r="H798" s="13"/>
      <c r="I798" s="13"/>
      <c r="J798" s="13"/>
      <c r="K798" s="13"/>
    </row>
    <row r="799" spans="2:11" ht="12.75" customHeight="1" x14ac:dyDescent="0.2">
      <c r="B799" s="13"/>
      <c r="C799" s="69"/>
      <c r="D799" s="13"/>
      <c r="E799" s="13"/>
      <c r="F799" s="13"/>
      <c r="G799" s="13"/>
      <c r="H799" s="13"/>
      <c r="I799" s="13"/>
      <c r="J799" s="13"/>
      <c r="K799" s="13"/>
    </row>
    <row r="800" spans="2:11" ht="12.75" customHeight="1" x14ac:dyDescent="0.2">
      <c r="B800" s="13"/>
      <c r="C800" s="69"/>
      <c r="D800" s="13"/>
      <c r="E800" s="13"/>
      <c r="F800" s="13"/>
      <c r="G800" s="13"/>
      <c r="H800" s="13"/>
      <c r="I800" s="13"/>
      <c r="J800" s="13"/>
      <c r="K800" s="13"/>
    </row>
    <row r="801" spans="2:11" ht="12.75" customHeight="1" x14ac:dyDescent="0.2">
      <c r="B801" s="13"/>
      <c r="C801" s="69"/>
      <c r="D801" s="13"/>
      <c r="E801" s="13"/>
      <c r="F801" s="13"/>
      <c r="G801" s="13"/>
      <c r="H801" s="13"/>
      <c r="I801" s="13"/>
      <c r="J801" s="13"/>
      <c r="K801" s="13"/>
    </row>
    <row r="802" spans="2:11" ht="12.75" customHeight="1" x14ac:dyDescent="0.2">
      <c r="B802" s="13"/>
      <c r="C802" s="69"/>
      <c r="D802" s="13"/>
      <c r="E802" s="13"/>
      <c r="F802" s="13"/>
      <c r="G802" s="13"/>
      <c r="H802" s="13"/>
      <c r="I802" s="13"/>
      <c r="J802" s="13"/>
      <c r="K802" s="13"/>
    </row>
    <row r="803" spans="2:11" ht="12.75" customHeight="1" x14ac:dyDescent="0.2">
      <c r="B803" s="13"/>
      <c r="C803" s="69"/>
      <c r="D803" s="13"/>
      <c r="E803" s="13"/>
      <c r="F803" s="13"/>
      <c r="G803" s="13"/>
      <c r="H803" s="13"/>
      <c r="I803" s="13"/>
      <c r="J803" s="13"/>
      <c r="K803" s="13"/>
    </row>
    <row r="804" spans="2:11" ht="12.75" customHeight="1" x14ac:dyDescent="0.2">
      <c r="B804" s="13"/>
      <c r="C804" s="69"/>
      <c r="D804" s="13"/>
      <c r="E804" s="13"/>
      <c r="F804" s="13"/>
      <c r="G804" s="13"/>
      <c r="H804" s="13"/>
      <c r="I804" s="13"/>
      <c r="J804" s="13"/>
      <c r="K804" s="13"/>
    </row>
    <row r="805" spans="2:11" ht="12.75" customHeight="1" x14ac:dyDescent="0.2">
      <c r="B805" s="13"/>
      <c r="C805" s="69"/>
      <c r="D805" s="13"/>
      <c r="E805" s="13"/>
      <c r="F805" s="13"/>
      <c r="G805" s="13"/>
      <c r="H805" s="13"/>
      <c r="I805" s="13"/>
      <c r="J805" s="13"/>
      <c r="K805" s="13"/>
    </row>
    <row r="806" spans="2:11" ht="12.75" customHeight="1" x14ac:dyDescent="0.2">
      <c r="B806" s="13"/>
      <c r="C806" s="69"/>
      <c r="D806" s="13"/>
      <c r="E806" s="13"/>
      <c r="F806" s="13"/>
      <c r="G806" s="13"/>
      <c r="H806" s="13"/>
      <c r="I806" s="13"/>
      <c r="J806" s="13"/>
      <c r="K806" s="13"/>
    </row>
    <row r="807" spans="2:11" ht="12.75" customHeight="1" x14ac:dyDescent="0.2">
      <c r="B807" s="13"/>
      <c r="C807" s="69"/>
      <c r="D807" s="13"/>
      <c r="E807" s="13"/>
      <c r="F807" s="13"/>
      <c r="G807" s="13"/>
      <c r="H807" s="13"/>
      <c r="I807" s="13"/>
      <c r="J807" s="13"/>
      <c r="K807" s="13"/>
    </row>
    <row r="808" spans="2:11" ht="12.75" customHeight="1" x14ac:dyDescent="0.2">
      <c r="B808" s="13"/>
      <c r="C808" s="69"/>
      <c r="D808" s="13"/>
      <c r="E808" s="13"/>
      <c r="F808" s="13"/>
      <c r="G808" s="13"/>
      <c r="H808" s="13"/>
      <c r="I808" s="13"/>
      <c r="J808" s="13"/>
      <c r="K808" s="13"/>
    </row>
    <row r="809" spans="2:11" ht="12.75" customHeight="1" x14ac:dyDescent="0.2">
      <c r="B809" s="13"/>
      <c r="C809" s="69"/>
      <c r="D809" s="13"/>
      <c r="E809" s="13"/>
      <c r="F809" s="13"/>
      <c r="G809" s="13"/>
      <c r="H809" s="13"/>
      <c r="I809" s="13"/>
      <c r="J809" s="13"/>
      <c r="K809" s="13"/>
    </row>
    <row r="810" spans="2:11" ht="12.75" customHeight="1" x14ac:dyDescent="0.2">
      <c r="B810" s="13"/>
      <c r="C810" s="69"/>
      <c r="D810" s="13"/>
      <c r="E810" s="13"/>
      <c r="F810" s="13"/>
      <c r="G810" s="13"/>
      <c r="H810" s="13"/>
      <c r="I810" s="13"/>
      <c r="J810" s="13"/>
      <c r="K810" s="13"/>
    </row>
    <row r="811" spans="2:11" ht="12.75" customHeight="1" x14ac:dyDescent="0.2">
      <c r="B811" s="13"/>
      <c r="C811" s="69"/>
      <c r="D811" s="13"/>
      <c r="E811" s="13"/>
      <c r="F811" s="13"/>
      <c r="G811" s="13"/>
      <c r="H811" s="13"/>
      <c r="I811" s="13"/>
      <c r="J811" s="13"/>
      <c r="K811" s="13"/>
    </row>
    <row r="812" spans="2:11" ht="12.75" customHeight="1" x14ac:dyDescent="0.2">
      <c r="B812" s="13"/>
      <c r="C812" s="69"/>
      <c r="D812" s="13"/>
      <c r="E812" s="13"/>
      <c r="F812" s="13"/>
      <c r="G812" s="13"/>
      <c r="H812" s="13"/>
      <c r="I812" s="13"/>
      <c r="J812" s="13"/>
      <c r="K812" s="13"/>
    </row>
    <row r="813" spans="2:11" ht="12.75" customHeight="1" x14ac:dyDescent="0.2">
      <c r="B813" s="13"/>
      <c r="C813" s="69"/>
      <c r="D813" s="13"/>
      <c r="E813" s="13"/>
      <c r="F813" s="13"/>
      <c r="G813" s="13"/>
      <c r="H813" s="13"/>
      <c r="I813" s="13"/>
      <c r="J813" s="13"/>
      <c r="K813" s="13"/>
    </row>
    <row r="814" spans="2:11" ht="12.75" customHeight="1" x14ac:dyDescent="0.2">
      <c r="B814" s="13"/>
      <c r="C814" s="69"/>
      <c r="D814" s="13"/>
      <c r="E814" s="13"/>
      <c r="F814" s="13"/>
      <c r="G814" s="13"/>
      <c r="H814" s="13"/>
      <c r="I814" s="13"/>
      <c r="J814" s="13"/>
      <c r="K814" s="13"/>
    </row>
    <row r="815" spans="2:11" ht="12.75" customHeight="1" x14ac:dyDescent="0.2">
      <c r="B815" s="13"/>
      <c r="C815" s="69"/>
      <c r="D815" s="13"/>
      <c r="E815" s="13"/>
      <c r="F815" s="13"/>
      <c r="G815" s="13"/>
      <c r="H815" s="13"/>
      <c r="I815" s="13"/>
      <c r="J815" s="13"/>
      <c r="K815" s="13"/>
    </row>
    <row r="816" spans="2:11" ht="12.75" customHeight="1" x14ac:dyDescent="0.2">
      <c r="B816" s="13"/>
      <c r="C816" s="69"/>
      <c r="D816" s="13"/>
      <c r="E816" s="13"/>
      <c r="F816" s="13"/>
      <c r="G816" s="13"/>
      <c r="H816" s="13"/>
      <c r="I816" s="13"/>
      <c r="J816" s="13"/>
      <c r="K816" s="13"/>
    </row>
    <row r="817" spans="2:11" ht="12.75" customHeight="1" x14ac:dyDescent="0.2">
      <c r="B817" s="13"/>
      <c r="C817" s="69"/>
      <c r="D817" s="13"/>
      <c r="E817" s="13"/>
      <c r="F817" s="13"/>
      <c r="G817" s="13"/>
      <c r="H817" s="13"/>
      <c r="I817" s="13"/>
      <c r="J817" s="13"/>
      <c r="K817" s="13"/>
    </row>
    <row r="818" spans="2:11" ht="12.75" customHeight="1" x14ac:dyDescent="0.2">
      <c r="B818" s="13"/>
      <c r="C818" s="69"/>
      <c r="D818" s="13"/>
      <c r="E818" s="13"/>
      <c r="F818" s="13"/>
      <c r="G818" s="13"/>
      <c r="H818" s="13"/>
      <c r="I818" s="13"/>
      <c r="J818" s="13"/>
      <c r="K818" s="13"/>
    </row>
    <row r="819" spans="2:11" ht="12.75" customHeight="1" x14ac:dyDescent="0.2">
      <c r="B819" s="13"/>
      <c r="C819" s="69"/>
      <c r="D819" s="13"/>
      <c r="E819" s="13"/>
      <c r="F819" s="13"/>
      <c r="G819" s="13"/>
      <c r="H819" s="13"/>
      <c r="I819" s="13"/>
      <c r="J819" s="13"/>
      <c r="K819" s="13"/>
    </row>
    <row r="820" spans="2:11" ht="12.75" customHeight="1" x14ac:dyDescent="0.2">
      <c r="B820" s="13"/>
      <c r="C820" s="69"/>
      <c r="D820" s="13"/>
      <c r="E820" s="13"/>
      <c r="F820" s="13"/>
      <c r="G820" s="13"/>
      <c r="H820" s="13"/>
      <c r="I820" s="13"/>
      <c r="J820" s="13"/>
      <c r="K820" s="13"/>
    </row>
    <row r="821" spans="2:11" ht="12.75" customHeight="1" x14ac:dyDescent="0.2">
      <c r="B821" s="13"/>
      <c r="C821" s="69"/>
      <c r="D821" s="13"/>
      <c r="E821" s="13"/>
      <c r="F821" s="13"/>
      <c r="G821" s="13"/>
      <c r="H821" s="13"/>
      <c r="I821" s="13"/>
      <c r="J821" s="13"/>
      <c r="K821" s="13"/>
    </row>
    <row r="822" spans="2:11" ht="12.75" customHeight="1" x14ac:dyDescent="0.2">
      <c r="B822" s="13"/>
      <c r="C822" s="69"/>
      <c r="D822" s="13"/>
      <c r="E822" s="13"/>
      <c r="F822" s="13"/>
      <c r="G822" s="13"/>
      <c r="H822" s="13"/>
      <c r="I822" s="13"/>
      <c r="J822" s="13"/>
      <c r="K822" s="13"/>
    </row>
    <row r="823" spans="2:11" ht="12.75" customHeight="1" x14ac:dyDescent="0.2">
      <c r="B823" s="13"/>
      <c r="C823" s="69"/>
      <c r="D823" s="13"/>
      <c r="E823" s="13"/>
      <c r="F823" s="13"/>
      <c r="G823" s="13"/>
      <c r="H823" s="13"/>
      <c r="I823" s="13"/>
      <c r="J823" s="13"/>
      <c r="K823" s="13"/>
    </row>
    <row r="824" spans="2:11" ht="12.75" customHeight="1" x14ac:dyDescent="0.2">
      <c r="B824" s="13"/>
      <c r="C824" s="69"/>
      <c r="D824" s="13"/>
      <c r="E824" s="13"/>
      <c r="F824" s="13"/>
      <c r="G824" s="13"/>
      <c r="H824" s="13"/>
      <c r="I824" s="13"/>
      <c r="J824" s="13"/>
      <c r="K824" s="13"/>
    </row>
    <row r="825" spans="2:11" ht="12.75" customHeight="1" x14ac:dyDescent="0.2">
      <c r="B825" s="13"/>
      <c r="C825" s="69"/>
      <c r="D825" s="13"/>
      <c r="E825" s="13"/>
      <c r="F825" s="13"/>
      <c r="G825" s="13"/>
      <c r="H825" s="13"/>
      <c r="I825" s="13"/>
      <c r="J825" s="13"/>
      <c r="K825" s="13"/>
    </row>
    <row r="826" spans="2:11" ht="12.75" customHeight="1" x14ac:dyDescent="0.2">
      <c r="B826" s="13"/>
      <c r="C826" s="69"/>
      <c r="D826" s="13"/>
      <c r="E826" s="13"/>
      <c r="F826" s="13"/>
      <c r="G826" s="13"/>
      <c r="H826" s="13"/>
      <c r="I826" s="13"/>
      <c r="J826" s="13"/>
      <c r="K826" s="13"/>
    </row>
    <row r="827" spans="2:11" ht="12.75" customHeight="1" x14ac:dyDescent="0.2">
      <c r="B827" s="13"/>
      <c r="C827" s="69"/>
      <c r="D827" s="13"/>
      <c r="E827" s="13"/>
      <c r="F827" s="13"/>
      <c r="G827" s="13"/>
      <c r="H827" s="13"/>
      <c r="I827" s="13"/>
      <c r="J827" s="13"/>
      <c r="K827" s="13"/>
    </row>
    <row r="828" spans="2:11" ht="12.75" customHeight="1" x14ac:dyDescent="0.2">
      <c r="B828" s="13"/>
      <c r="C828" s="69"/>
      <c r="D828" s="13"/>
      <c r="E828" s="13"/>
      <c r="F828" s="13"/>
      <c r="G828" s="13"/>
      <c r="H828" s="13"/>
      <c r="I828" s="13"/>
      <c r="J828" s="13"/>
      <c r="K828" s="13"/>
    </row>
    <row r="829" spans="2:11" ht="12.75" customHeight="1" x14ac:dyDescent="0.2">
      <c r="B829" s="13"/>
      <c r="C829" s="69"/>
      <c r="D829" s="13"/>
      <c r="E829" s="13"/>
      <c r="F829" s="13"/>
      <c r="G829" s="13"/>
      <c r="H829" s="13"/>
      <c r="I829" s="13"/>
      <c r="J829" s="13"/>
      <c r="K829" s="13"/>
    </row>
    <row r="830" spans="2:11" ht="12.75" customHeight="1" x14ac:dyDescent="0.2">
      <c r="B830" s="13"/>
      <c r="C830" s="69"/>
      <c r="D830" s="13"/>
      <c r="E830" s="13"/>
      <c r="F830" s="13"/>
      <c r="G830" s="13"/>
      <c r="H830" s="13"/>
      <c r="I830" s="13"/>
      <c r="J830" s="13"/>
      <c r="K830" s="13"/>
    </row>
    <row r="831" spans="2:11" ht="12.75" customHeight="1" x14ac:dyDescent="0.2">
      <c r="B831" s="13"/>
      <c r="C831" s="69"/>
      <c r="D831" s="13"/>
      <c r="E831" s="13"/>
      <c r="F831" s="13"/>
      <c r="G831" s="13"/>
      <c r="H831" s="13"/>
      <c r="I831" s="13"/>
      <c r="J831" s="13"/>
      <c r="K831" s="13"/>
    </row>
    <row r="832" spans="2:11" ht="12.75" customHeight="1" x14ac:dyDescent="0.2">
      <c r="B832" s="13"/>
      <c r="C832" s="69"/>
      <c r="D832" s="13"/>
      <c r="E832" s="13"/>
      <c r="F832" s="13"/>
      <c r="G832" s="13"/>
      <c r="H832" s="13"/>
      <c r="I832" s="13"/>
      <c r="J832" s="13"/>
      <c r="K832" s="13"/>
    </row>
    <row r="833" spans="2:11" ht="12.75" customHeight="1" x14ac:dyDescent="0.2">
      <c r="B833" s="13"/>
      <c r="C833" s="69"/>
      <c r="D833" s="13"/>
      <c r="E833" s="13"/>
      <c r="F833" s="13"/>
      <c r="G833" s="13"/>
      <c r="H833" s="13"/>
      <c r="I833" s="13"/>
      <c r="J833" s="13"/>
      <c r="K833" s="13"/>
    </row>
    <row r="834" spans="2:11" ht="12.75" customHeight="1" x14ac:dyDescent="0.2">
      <c r="B834" s="13"/>
      <c r="C834" s="69"/>
      <c r="D834" s="13"/>
      <c r="E834" s="13"/>
      <c r="F834" s="13"/>
      <c r="G834" s="13"/>
      <c r="H834" s="13"/>
      <c r="I834" s="13"/>
      <c r="J834" s="13"/>
      <c r="K834" s="13"/>
    </row>
    <row r="835" spans="2:11" ht="12.75" customHeight="1" x14ac:dyDescent="0.2">
      <c r="B835" s="13"/>
      <c r="C835" s="69"/>
      <c r="D835" s="13"/>
      <c r="E835" s="13"/>
      <c r="F835" s="13"/>
      <c r="G835" s="13"/>
      <c r="H835" s="13"/>
      <c r="I835" s="13"/>
      <c r="J835" s="13"/>
      <c r="K835" s="13"/>
    </row>
    <row r="836" spans="2:11" ht="12.75" customHeight="1" x14ac:dyDescent="0.2">
      <c r="B836" s="13"/>
      <c r="C836" s="69"/>
      <c r="D836" s="13"/>
      <c r="E836" s="13"/>
      <c r="F836" s="13"/>
      <c r="G836" s="13"/>
      <c r="H836" s="13"/>
      <c r="I836" s="13"/>
      <c r="J836" s="13"/>
      <c r="K836" s="13"/>
    </row>
    <row r="837" spans="2:11" ht="12.75" customHeight="1" x14ac:dyDescent="0.2">
      <c r="B837" s="13"/>
      <c r="C837" s="69"/>
      <c r="D837" s="13"/>
      <c r="E837" s="13"/>
      <c r="F837" s="13"/>
      <c r="G837" s="13"/>
      <c r="H837" s="13"/>
      <c r="I837" s="13"/>
      <c r="J837" s="13"/>
      <c r="K837" s="13"/>
    </row>
    <row r="838" spans="2:11" ht="12.75" customHeight="1" x14ac:dyDescent="0.2">
      <c r="B838" s="13"/>
      <c r="C838" s="69"/>
      <c r="D838" s="13"/>
      <c r="E838" s="13"/>
      <c r="F838" s="13"/>
      <c r="G838" s="13"/>
      <c r="H838" s="13"/>
      <c r="I838" s="13"/>
      <c r="J838" s="13"/>
      <c r="K838" s="13"/>
    </row>
    <row r="839" spans="2:11" ht="12.75" customHeight="1" x14ac:dyDescent="0.2">
      <c r="B839" s="13"/>
      <c r="C839" s="69"/>
      <c r="D839" s="13"/>
      <c r="E839" s="13"/>
      <c r="F839" s="13"/>
      <c r="G839" s="13"/>
      <c r="H839" s="13"/>
      <c r="I839" s="13"/>
      <c r="J839" s="13"/>
      <c r="K839" s="13"/>
    </row>
    <row r="840" spans="2:11" ht="12.75" customHeight="1" x14ac:dyDescent="0.2">
      <c r="B840" s="13"/>
      <c r="C840" s="69"/>
      <c r="D840" s="13"/>
      <c r="E840" s="13"/>
      <c r="F840" s="13"/>
      <c r="G840" s="13"/>
      <c r="H840" s="13"/>
      <c r="I840" s="13"/>
      <c r="J840" s="13"/>
      <c r="K840" s="13"/>
    </row>
    <row r="841" spans="2:11" ht="12.75" customHeight="1" x14ac:dyDescent="0.2">
      <c r="B841" s="13"/>
      <c r="C841" s="69"/>
      <c r="D841" s="13"/>
      <c r="E841" s="13"/>
      <c r="F841" s="13"/>
      <c r="G841" s="13"/>
      <c r="H841" s="13"/>
      <c r="I841" s="13"/>
      <c r="J841" s="13"/>
      <c r="K841" s="13"/>
    </row>
    <row r="842" spans="2:11" ht="12.75" customHeight="1" x14ac:dyDescent="0.2">
      <c r="B842" s="13"/>
      <c r="C842" s="69"/>
      <c r="D842" s="13"/>
      <c r="E842" s="13"/>
      <c r="F842" s="13"/>
      <c r="G842" s="13"/>
      <c r="H842" s="13"/>
      <c r="I842" s="13"/>
      <c r="J842" s="13"/>
      <c r="K842" s="13"/>
    </row>
    <row r="843" spans="2:11" ht="12.75" customHeight="1" x14ac:dyDescent="0.2">
      <c r="B843" s="13"/>
      <c r="C843" s="69"/>
      <c r="D843" s="13"/>
      <c r="E843" s="13"/>
      <c r="F843" s="13"/>
      <c r="G843" s="13"/>
      <c r="H843" s="13"/>
      <c r="I843" s="13"/>
      <c r="J843" s="13"/>
      <c r="K843" s="13"/>
    </row>
    <row r="844" spans="2:11" ht="12.75" customHeight="1" x14ac:dyDescent="0.2">
      <c r="B844" s="13"/>
      <c r="C844" s="69"/>
      <c r="D844" s="13"/>
      <c r="E844" s="13"/>
      <c r="F844" s="13"/>
      <c r="G844" s="13"/>
      <c r="H844" s="13"/>
      <c r="I844" s="13"/>
      <c r="J844" s="13"/>
      <c r="K844" s="13"/>
    </row>
    <row r="845" spans="2:11" ht="12.75" customHeight="1" x14ac:dyDescent="0.2">
      <c r="B845" s="13"/>
      <c r="C845" s="69"/>
      <c r="D845" s="13"/>
      <c r="E845" s="13"/>
      <c r="F845" s="13"/>
      <c r="G845" s="13"/>
      <c r="H845" s="13"/>
      <c r="I845" s="13"/>
      <c r="J845" s="13"/>
      <c r="K845" s="13"/>
    </row>
    <row r="846" spans="2:11" ht="12.75" customHeight="1" x14ac:dyDescent="0.2">
      <c r="B846" s="13"/>
      <c r="C846" s="69"/>
      <c r="D846" s="13"/>
      <c r="E846" s="13"/>
      <c r="F846" s="13"/>
      <c r="G846" s="13"/>
      <c r="H846" s="13"/>
      <c r="I846" s="13"/>
      <c r="J846" s="13"/>
      <c r="K846" s="13"/>
    </row>
    <row r="847" spans="2:11" ht="12.75" customHeight="1" x14ac:dyDescent="0.2">
      <c r="B847" s="13"/>
      <c r="C847" s="69"/>
      <c r="D847" s="13"/>
      <c r="E847" s="13"/>
      <c r="F847" s="13"/>
      <c r="G847" s="13"/>
      <c r="H847" s="13"/>
      <c r="I847" s="13"/>
      <c r="J847" s="13"/>
      <c r="K847" s="13"/>
    </row>
    <row r="848" spans="2:11" ht="12.75" customHeight="1" x14ac:dyDescent="0.2">
      <c r="B848" s="13"/>
      <c r="C848" s="69"/>
      <c r="D848" s="13"/>
      <c r="E848" s="13"/>
      <c r="F848" s="13"/>
      <c r="G848" s="13"/>
      <c r="H848" s="13"/>
      <c r="I848" s="13"/>
      <c r="J848" s="13"/>
      <c r="K848" s="13"/>
    </row>
    <row r="849" spans="2:11" ht="12.75" customHeight="1" x14ac:dyDescent="0.2">
      <c r="B849" s="13"/>
      <c r="C849" s="69"/>
      <c r="D849" s="13"/>
      <c r="E849" s="13"/>
      <c r="F849" s="13"/>
      <c r="G849" s="13"/>
      <c r="H849" s="13"/>
      <c r="I849" s="13"/>
      <c r="J849" s="13"/>
      <c r="K849" s="13"/>
    </row>
    <row r="850" spans="2:11" ht="12.75" customHeight="1" x14ac:dyDescent="0.2">
      <c r="B850" s="13"/>
      <c r="C850" s="69"/>
      <c r="D850" s="13"/>
      <c r="E850" s="13"/>
      <c r="F850" s="13"/>
      <c r="G850" s="13"/>
      <c r="H850" s="13"/>
      <c r="I850" s="13"/>
      <c r="J850" s="13"/>
      <c r="K850" s="13"/>
    </row>
    <row r="851" spans="2:11" ht="12.75" customHeight="1" x14ac:dyDescent="0.2">
      <c r="B851" s="13"/>
      <c r="C851" s="69"/>
      <c r="D851" s="13"/>
      <c r="E851" s="13"/>
      <c r="F851" s="13"/>
      <c r="G851" s="13"/>
      <c r="H851" s="13"/>
      <c r="I851" s="13"/>
      <c r="J851" s="13"/>
      <c r="K851" s="13"/>
    </row>
    <row r="852" spans="2:11" ht="12.75" customHeight="1" x14ac:dyDescent="0.2">
      <c r="B852" s="13"/>
      <c r="C852" s="69"/>
      <c r="D852" s="13"/>
      <c r="E852" s="13"/>
      <c r="F852" s="13"/>
      <c r="G852" s="13"/>
      <c r="H852" s="13"/>
      <c r="I852" s="13"/>
      <c r="J852" s="13"/>
      <c r="K852" s="13"/>
    </row>
    <row r="853" spans="2:11" ht="12.75" customHeight="1" x14ac:dyDescent="0.2">
      <c r="B853" s="13"/>
      <c r="C853" s="69"/>
      <c r="D853" s="13"/>
      <c r="E853" s="13"/>
      <c r="F853" s="13"/>
      <c r="G853" s="13"/>
      <c r="H853" s="13"/>
      <c r="I853" s="13"/>
      <c r="J853" s="13"/>
      <c r="K853" s="13"/>
    </row>
    <row r="854" spans="2:11" ht="12.75" customHeight="1" x14ac:dyDescent="0.2">
      <c r="B854" s="13"/>
      <c r="C854" s="69"/>
      <c r="D854" s="13"/>
      <c r="E854" s="13"/>
      <c r="F854" s="13"/>
      <c r="G854" s="13"/>
      <c r="H854" s="13"/>
      <c r="I854" s="13"/>
      <c r="J854" s="13"/>
      <c r="K854" s="13"/>
    </row>
    <row r="855" spans="2:11" ht="12.75" customHeight="1" x14ac:dyDescent="0.2">
      <c r="B855" s="13"/>
      <c r="C855" s="69"/>
      <c r="D855" s="13"/>
      <c r="E855" s="13"/>
      <c r="F855" s="13"/>
      <c r="G855" s="13"/>
      <c r="H855" s="13"/>
      <c r="I855" s="13"/>
      <c r="J855" s="13"/>
      <c r="K855" s="13"/>
    </row>
    <row r="856" spans="2:11" ht="12.75" customHeight="1" x14ac:dyDescent="0.2">
      <c r="B856" s="13"/>
      <c r="C856" s="69"/>
      <c r="D856" s="13"/>
      <c r="E856" s="13"/>
      <c r="F856" s="13"/>
      <c r="G856" s="13"/>
      <c r="H856" s="13"/>
      <c r="I856" s="13"/>
      <c r="J856" s="13"/>
      <c r="K856" s="13"/>
    </row>
    <row r="857" spans="2:11" ht="12.75" customHeight="1" x14ac:dyDescent="0.2">
      <c r="B857" s="13"/>
      <c r="C857" s="69"/>
      <c r="D857" s="13"/>
      <c r="E857" s="13"/>
      <c r="F857" s="13"/>
      <c r="G857" s="13"/>
      <c r="H857" s="13"/>
      <c r="I857" s="13"/>
      <c r="J857" s="13"/>
      <c r="K857" s="13"/>
    </row>
    <row r="858" spans="2:11" ht="12.75" customHeight="1" x14ac:dyDescent="0.2">
      <c r="B858" s="13"/>
      <c r="C858" s="69"/>
      <c r="D858" s="13"/>
      <c r="E858" s="13"/>
      <c r="F858" s="13"/>
      <c r="G858" s="13"/>
      <c r="H858" s="13"/>
      <c r="I858" s="13"/>
      <c r="J858" s="13"/>
      <c r="K858" s="13"/>
    </row>
    <row r="859" spans="2:11" ht="12.75" customHeight="1" x14ac:dyDescent="0.2">
      <c r="B859" s="13"/>
      <c r="C859" s="69"/>
      <c r="D859" s="13"/>
      <c r="E859" s="13"/>
      <c r="F859" s="13"/>
      <c r="G859" s="13"/>
      <c r="H859" s="13"/>
      <c r="I859" s="13"/>
      <c r="J859" s="13"/>
      <c r="K859" s="13"/>
    </row>
    <row r="860" spans="2:11" ht="12.75" customHeight="1" x14ac:dyDescent="0.2">
      <c r="B860" s="13"/>
      <c r="C860" s="69"/>
      <c r="D860" s="13"/>
      <c r="E860" s="13"/>
      <c r="F860" s="13"/>
      <c r="G860" s="13"/>
      <c r="H860" s="13"/>
      <c r="I860" s="13"/>
      <c r="J860" s="13"/>
      <c r="K860" s="13"/>
    </row>
    <row r="861" spans="2:11" ht="12.75" customHeight="1" x14ac:dyDescent="0.2">
      <c r="B861" s="13"/>
      <c r="C861" s="69"/>
      <c r="D861" s="13"/>
      <c r="E861" s="13"/>
      <c r="F861" s="13"/>
      <c r="G861" s="13"/>
      <c r="H861" s="13"/>
      <c r="I861" s="13"/>
      <c r="J861" s="13"/>
      <c r="K861" s="13"/>
    </row>
    <row r="862" spans="2:11" ht="12.75" customHeight="1" x14ac:dyDescent="0.2">
      <c r="B862" s="13"/>
      <c r="C862" s="69"/>
      <c r="D862" s="13"/>
      <c r="E862" s="13"/>
      <c r="F862" s="13"/>
      <c r="G862" s="13"/>
      <c r="H862" s="13"/>
      <c r="I862" s="13"/>
      <c r="J862" s="13"/>
      <c r="K862" s="13"/>
    </row>
    <row r="863" spans="2:11" ht="12.75" customHeight="1" x14ac:dyDescent="0.2">
      <c r="B863" s="13"/>
      <c r="C863" s="69"/>
      <c r="D863" s="13"/>
      <c r="E863" s="13"/>
      <c r="F863" s="13"/>
      <c r="G863" s="13"/>
      <c r="H863" s="13"/>
      <c r="I863" s="13"/>
      <c r="J863" s="13"/>
      <c r="K863" s="13"/>
    </row>
    <row r="864" spans="2:11" ht="12.75" customHeight="1" x14ac:dyDescent="0.2">
      <c r="B864" s="13"/>
      <c r="C864" s="69"/>
      <c r="D864" s="13"/>
      <c r="E864" s="13"/>
      <c r="F864" s="13"/>
      <c r="G864" s="13"/>
      <c r="H864" s="13"/>
      <c r="I864" s="13"/>
      <c r="J864" s="13"/>
      <c r="K864" s="13"/>
    </row>
    <row r="865" spans="2:11" ht="12.75" customHeight="1" x14ac:dyDescent="0.2">
      <c r="B865" s="13"/>
      <c r="C865" s="69"/>
      <c r="D865" s="13"/>
      <c r="E865" s="13"/>
      <c r="F865" s="13"/>
      <c r="G865" s="13"/>
      <c r="H865" s="13"/>
      <c r="I865" s="13"/>
      <c r="J865" s="13"/>
      <c r="K865" s="13"/>
    </row>
    <row r="866" spans="2:11" ht="12.75" customHeight="1" x14ac:dyDescent="0.2">
      <c r="B866" s="13"/>
      <c r="C866" s="69"/>
      <c r="D866" s="13"/>
      <c r="E866" s="13"/>
      <c r="F866" s="13"/>
      <c r="G866" s="13"/>
      <c r="H866" s="13"/>
      <c r="I866" s="13"/>
      <c r="J866" s="13"/>
      <c r="K866" s="13"/>
    </row>
    <row r="867" spans="2:11" ht="12.75" customHeight="1" x14ac:dyDescent="0.2">
      <c r="B867" s="13"/>
      <c r="C867" s="69"/>
      <c r="D867" s="13"/>
      <c r="E867" s="13"/>
      <c r="F867" s="13"/>
      <c r="G867" s="13"/>
      <c r="H867" s="13"/>
      <c r="I867" s="13"/>
      <c r="J867" s="13"/>
      <c r="K867" s="13"/>
    </row>
    <row r="868" spans="2:11" ht="12.75" customHeight="1" x14ac:dyDescent="0.2">
      <c r="B868" s="13"/>
      <c r="C868" s="69"/>
      <c r="D868" s="13"/>
      <c r="E868" s="13"/>
      <c r="F868" s="13"/>
      <c r="G868" s="13"/>
      <c r="H868" s="13"/>
      <c r="I868" s="13"/>
      <c r="J868" s="13"/>
      <c r="K868" s="13"/>
    </row>
    <row r="869" spans="2:11" ht="12.75" customHeight="1" x14ac:dyDescent="0.2">
      <c r="B869" s="13"/>
      <c r="C869" s="69"/>
      <c r="D869" s="13"/>
      <c r="E869" s="13"/>
      <c r="F869" s="13"/>
      <c r="G869" s="13"/>
      <c r="H869" s="13"/>
      <c r="I869" s="13"/>
      <c r="J869" s="13"/>
      <c r="K869" s="13"/>
    </row>
    <row r="870" spans="2:11" ht="12.75" customHeight="1" x14ac:dyDescent="0.2">
      <c r="B870" s="13"/>
      <c r="C870" s="69"/>
      <c r="D870" s="13"/>
      <c r="E870" s="13"/>
      <c r="F870" s="13"/>
      <c r="G870" s="13"/>
      <c r="H870" s="13"/>
      <c r="I870" s="13"/>
      <c r="J870" s="13"/>
      <c r="K870" s="13"/>
    </row>
    <row r="871" spans="2:11" ht="12.75" customHeight="1" x14ac:dyDescent="0.2">
      <c r="B871" s="13"/>
      <c r="C871" s="69"/>
      <c r="D871" s="13"/>
      <c r="E871" s="13"/>
      <c r="F871" s="13"/>
      <c r="G871" s="13"/>
      <c r="H871" s="13"/>
      <c r="I871" s="13"/>
      <c r="J871" s="13"/>
      <c r="K871" s="13"/>
    </row>
    <row r="872" spans="2:11" ht="12.75" customHeight="1" x14ac:dyDescent="0.2">
      <c r="B872" s="13"/>
      <c r="C872" s="69"/>
      <c r="D872" s="13"/>
      <c r="E872" s="13"/>
      <c r="F872" s="13"/>
      <c r="G872" s="13"/>
      <c r="H872" s="13"/>
      <c r="I872" s="13"/>
      <c r="J872" s="13"/>
      <c r="K872" s="13"/>
    </row>
    <row r="873" spans="2:11" ht="12.75" customHeight="1" x14ac:dyDescent="0.2">
      <c r="B873" s="13"/>
      <c r="C873" s="69"/>
      <c r="D873" s="13"/>
      <c r="E873" s="13"/>
      <c r="F873" s="13"/>
      <c r="G873" s="13"/>
      <c r="H873" s="13"/>
      <c r="I873" s="13"/>
      <c r="J873" s="13"/>
      <c r="K873" s="13"/>
    </row>
    <row r="874" spans="2:11" ht="12.75" customHeight="1" x14ac:dyDescent="0.2">
      <c r="B874" s="13"/>
      <c r="C874" s="69"/>
      <c r="D874" s="13"/>
      <c r="E874" s="13"/>
      <c r="F874" s="13"/>
      <c r="G874" s="13"/>
      <c r="H874" s="13"/>
      <c r="I874" s="13"/>
      <c r="J874" s="13"/>
      <c r="K874" s="13"/>
    </row>
    <row r="875" spans="2:11" ht="12.75" customHeight="1" x14ac:dyDescent="0.2">
      <c r="B875" s="13"/>
      <c r="C875" s="69"/>
      <c r="D875" s="13"/>
      <c r="E875" s="13"/>
      <c r="F875" s="13"/>
      <c r="G875" s="13"/>
      <c r="H875" s="13"/>
      <c r="I875" s="13"/>
      <c r="J875" s="13"/>
      <c r="K875" s="13"/>
    </row>
    <row r="876" spans="2:11" ht="12.75" customHeight="1" x14ac:dyDescent="0.2">
      <c r="B876" s="13"/>
      <c r="C876" s="69"/>
      <c r="D876" s="13"/>
      <c r="E876" s="13"/>
      <c r="F876" s="13"/>
      <c r="G876" s="13"/>
      <c r="H876" s="13"/>
      <c r="I876" s="13"/>
      <c r="J876" s="13"/>
      <c r="K876" s="13"/>
    </row>
    <row r="877" spans="2:11" ht="12.75" customHeight="1" x14ac:dyDescent="0.2">
      <c r="B877" s="13"/>
      <c r="C877" s="69"/>
      <c r="D877" s="13"/>
      <c r="E877" s="13"/>
      <c r="F877" s="13"/>
      <c r="G877" s="13"/>
      <c r="H877" s="13"/>
      <c r="I877" s="13"/>
      <c r="J877" s="13"/>
      <c r="K877" s="13"/>
    </row>
    <row r="878" spans="2:11" ht="12.75" customHeight="1" x14ac:dyDescent="0.2">
      <c r="B878" s="13"/>
      <c r="C878" s="69"/>
      <c r="D878" s="13"/>
      <c r="E878" s="13"/>
      <c r="F878" s="13"/>
      <c r="G878" s="13"/>
      <c r="H878" s="13"/>
      <c r="I878" s="13"/>
      <c r="J878" s="13"/>
      <c r="K878" s="13"/>
    </row>
    <row r="879" spans="2:11" ht="12.75" customHeight="1" x14ac:dyDescent="0.2">
      <c r="B879" s="13"/>
      <c r="C879" s="69"/>
      <c r="D879" s="13"/>
      <c r="E879" s="13"/>
      <c r="F879" s="13"/>
      <c r="G879" s="13"/>
      <c r="H879" s="13"/>
      <c r="I879" s="13"/>
      <c r="J879" s="13"/>
      <c r="K879" s="13"/>
    </row>
    <row r="880" spans="2:11" ht="12.75" customHeight="1" x14ac:dyDescent="0.2">
      <c r="B880" s="13"/>
      <c r="C880" s="69"/>
      <c r="D880" s="13"/>
      <c r="E880" s="13"/>
      <c r="F880" s="13"/>
      <c r="G880" s="13"/>
      <c r="H880" s="13"/>
      <c r="I880" s="13"/>
      <c r="J880" s="13"/>
      <c r="K880" s="13"/>
    </row>
    <row r="881" spans="2:11" ht="12.75" customHeight="1" x14ac:dyDescent="0.2">
      <c r="B881" s="13"/>
      <c r="C881" s="69"/>
      <c r="D881" s="13"/>
      <c r="E881" s="13"/>
      <c r="F881" s="13"/>
      <c r="G881" s="13"/>
      <c r="H881" s="13"/>
      <c r="I881" s="13"/>
      <c r="J881" s="13"/>
      <c r="K881" s="13"/>
    </row>
    <row r="882" spans="2:11" ht="12.75" customHeight="1" x14ac:dyDescent="0.2">
      <c r="B882" s="13"/>
      <c r="C882" s="69"/>
      <c r="D882" s="13"/>
      <c r="E882" s="13"/>
      <c r="F882" s="13"/>
      <c r="G882" s="13"/>
      <c r="H882" s="13"/>
      <c r="I882" s="13"/>
      <c r="J882" s="13"/>
      <c r="K882" s="13"/>
    </row>
    <row r="883" spans="2:11" ht="12.75" customHeight="1" x14ac:dyDescent="0.2">
      <c r="B883" s="13"/>
      <c r="C883" s="69"/>
      <c r="D883" s="13"/>
      <c r="E883" s="13"/>
      <c r="F883" s="13"/>
      <c r="G883" s="13"/>
      <c r="H883" s="13"/>
      <c r="I883" s="13"/>
      <c r="J883" s="13"/>
      <c r="K883" s="13"/>
    </row>
    <row r="884" spans="2:11" ht="12.75" customHeight="1" x14ac:dyDescent="0.2">
      <c r="B884" s="13"/>
      <c r="C884" s="69"/>
      <c r="D884" s="13"/>
      <c r="E884" s="13"/>
      <c r="F884" s="13"/>
      <c r="G884" s="13"/>
      <c r="H884" s="13"/>
      <c r="I884" s="13"/>
      <c r="J884" s="13"/>
      <c r="K884" s="13"/>
    </row>
    <row r="885" spans="2:11" ht="12.75" customHeight="1" x14ac:dyDescent="0.2">
      <c r="B885" s="13"/>
      <c r="C885" s="69"/>
      <c r="D885" s="13"/>
      <c r="E885" s="13"/>
      <c r="F885" s="13"/>
      <c r="G885" s="13"/>
      <c r="H885" s="13"/>
      <c r="I885" s="13"/>
      <c r="J885" s="13"/>
      <c r="K885" s="13"/>
    </row>
    <row r="886" spans="2:11" ht="12.75" customHeight="1" x14ac:dyDescent="0.2">
      <c r="B886" s="13"/>
      <c r="C886" s="69"/>
      <c r="D886" s="13"/>
      <c r="E886" s="13"/>
      <c r="F886" s="13"/>
      <c r="G886" s="13"/>
      <c r="H886" s="13"/>
      <c r="I886" s="13"/>
      <c r="J886" s="13"/>
      <c r="K886" s="13"/>
    </row>
    <row r="887" spans="2:11" ht="12.75" customHeight="1" x14ac:dyDescent="0.2">
      <c r="B887" s="13"/>
      <c r="C887" s="69"/>
      <c r="D887" s="13"/>
      <c r="E887" s="13"/>
      <c r="F887" s="13"/>
      <c r="G887" s="13"/>
      <c r="H887" s="13"/>
      <c r="I887" s="13"/>
      <c r="J887" s="13"/>
      <c r="K887" s="13"/>
    </row>
    <row r="888" spans="2:11" ht="12.75" customHeight="1" x14ac:dyDescent="0.2">
      <c r="B888" s="13"/>
      <c r="C888" s="69"/>
      <c r="D888" s="13"/>
      <c r="E888" s="13"/>
      <c r="F888" s="13"/>
      <c r="G888" s="13"/>
      <c r="H888" s="13"/>
      <c r="I888" s="13"/>
      <c r="J888" s="13"/>
      <c r="K888" s="13"/>
    </row>
    <row r="889" spans="2:11" ht="12.75" customHeight="1" x14ac:dyDescent="0.2">
      <c r="B889" s="13"/>
      <c r="C889" s="69"/>
      <c r="D889" s="13"/>
      <c r="E889" s="13"/>
      <c r="F889" s="13"/>
      <c r="G889" s="13"/>
      <c r="H889" s="13"/>
      <c r="I889" s="13"/>
      <c r="J889" s="13"/>
      <c r="K889" s="13"/>
    </row>
    <row r="890" spans="2:11" ht="12.75" customHeight="1" x14ac:dyDescent="0.2">
      <c r="B890" s="13"/>
      <c r="C890" s="69"/>
      <c r="D890" s="13"/>
      <c r="E890" s="13"/>
      <c r="F890" s="13"/>
      <c r="G890" s="13"/>
      <c r="H890" s="13"/>
      <c r="I890" s="13"/>
      <c r="J890" s="13"/>
      <c r="K890" s="13"/>
    </row>
    <row r="891" spans="2:11" ht="12.75" customHeight="1" x14ac:dyDescent="0.2">
      <c r="B891" s="13"/>
      <c r="C891" s="69"/>
      <c r="D891" s="13"/>
      <c r="E891" s="13"/>
      <c r="F891" s="13"/>
      <c r="G891" s="13"/>
      <c r="H891" s="13"/>
      <c r="I891" s="13"/>
      <c r="J891" s="13"/>
      <c r="K891" s="13"/>
    </row>
    <row r="892" spans="2:11" ht="12.75" customHeight="1" x14ac:dyDescent="0.2">
      <c r="B892" s="13"/>
      <c r="C892" s="69"/>
      <c r="D892" s="13"/>
      <c r="E892" s="13"/>
      <c r="F892" s="13"/>
      <c r="G892" s="13"/>
      <c r="H892" s="13"/>
      <c r="I892" s="13"/>
      <c r="J892" s="13"/>
      <c r="K892" s="13"/>
    </row>
    <row r="893" spans="2:11" ht="12.75" customHeight="1" x14ac:dyDescent="0.2">
      <c r="B893" s="13"/>
      <c r="C893" s="69"/>
      <c r="D893" s="13"/>
      <c r="E893" s="13"/>
      <c r="F893" s="13"/>
      <c r="G893" s="13"/>
      <c r="H893" s="13"/>
      <c r="I893" s="13"/>
      <c r="J893" s="13"/>
      <c r="K893" s="13"/>
    </row>
    <row r="894" spans="2:11" ht="12.75" customHeight="1" x14ac:dyDescent="0.2">
      <c r="B894" s="13"/>
      <c r="C894" s="69"/>
      <c r="D894" s="13"/>
      <c r="E894" s="13"/>
      <c r="F894" s="13"/>
      <c r="G894" s="13"/>
      <c r="H894" s="13"/>
      <c r="I894" s="13"/>
      <c r="J894" s="13"/>
      <c r="K894" s="13"/>
    </row>
    <row r="895" spans="2:11" ht="12.75" customHeight="1" x14ac:dyDescent="0.2">
      <c r="B895" s="13"/>
      <c r="C895" s="69"/>
      <c r="D895" s="13"/>
      <c r="E895" s="13"/>
      <c r="F895" s="13"/>
      <c r="G895" s="13"/>
      <c r="H895" s="13"/>
      <c r="I895" s="13"/>
      <c r="J895" s="13"/>
      <c r="K895" s="13"/>
    </row>
    <row r="896" spans="2:11" ht="12.75" customHeight="1" x14ac:dyDescent="0.2">
      <c r="B896" s="13"/>
      <c r="C896" s="69"/>
      <c r="D896" s="13"/>
      <c r="E896" s="13"/>
      <c r="F896" s="13"/>
      <c r="G896" s="13"/>
      <c r="H896" s="13"/>
      <c r="I896" s="13"/>
      <c r="J896" s="13"/>
      <c r="K896" s="13"/>
    </row>
    <row r="897" spans="2:11" ht="12.75" customHeight="1" x14ac:dyDescent="0.2">
      <c r="B897" s="13"/>
      <c r="C897" s="69"/>
      <c r="D897" s="13"/>
      <c r="E897" s="13"/>
      <c r="F897" s="13"/>
      <c r="G897" s="13"/>
      <c r="H897" s="13"/>
      <c r="I897" s="13"/>
      <c r="J897" s="13"/>
      <c r="K897" s="13"/>
    </row>
    <row r="898" spans="2:11" ht="12.75" customHeight="1" x14ac:dyDescent="0.2">
      <c r="B898" s="13"/>
      <c r="C898" s="69"/>
      <c r="D898" s="13"/>
      <c r="E898" s="13"/>
      <c r="F898" s="13"/>
      <c r="G898" s="13"/>
      <c r="H898" s="13"/>
      <c r="I898" s="13"/>
      <c r="J898" s="13"/>
      <c r="K898" s="13"/>
    </row>
    <row r="899" spans="2:11" ht="12.75" customHeight="1" x14ac:dyDescent="0.2">
      <c r="B899" s="13"/>
      <c r="C899" s="69"/>
      <c r="D899" s="13"/>
      <c r="E899" s="13"/>
      <c r="F899" s="13"/>
      <c r="G899" s="13"/>
      <c r="H899" s="13"/>
      <c r="I899" s="13"/>
      <c r="J899" s="13"/>
      <c r="K899" s="13"/>
    </row>
    <row r="900" spans="2:11" ht="12.75" customHeight="1" x14ac:dyDescent="0.2">
      <c r="B900" s="13"/>
      <c r="C900" s="69"/>
      <c r="D900" s="13"/>
      <c r="E900" s="13"/>
      <c r="F900" s="13"/>
      <c r="G900" s="13"/>
      <c r="H900" s="13"/>
      <c r="I900" s="13"/>
      <c r="J900" s="13"/>
      <c r="K900" s="13"/>
    </row>
    <row r="901" spans="2:11" ht="12.75" customHeight="1" x14ac:dyDescent="0.2">
      <c r="B901" s="13"/>
      <c r="C901" s="69"/>
      <c r="D901" s="13"/>
      <c r="E901" s="13"/>
      <c r="F901" s="13"/>
      <c r="G901" s="13"/>
      <c r="H901" s="13"/>
      <c r="I901" s="13"/>
      <c r="J901" s="13"/>
      <c r="K901" s="13"/>
    </row>
    <row r="902" spans="2:11" ht="12.75" customHeight="1" x14ac:dyDescent="0.2">
      <c r="B902" s="13"/>
      <c r="C902" s="69"/>
      <c r="D902" s="13"/>
      <c r="E902" s="13"/>
      <c r="F902" s="13"/>
      <c r="G902" s="13"/>
      <c r="H902" s="13"/>
      <c r="I902" s="13"/>
      <c r="J902" s="13"/>
      <c r="K902" s="13"/>
    </row>
    <row r="903" spans="2:11" ht="12.75" customHeight="1" x14ac:dyDescent="0.2">
      <c r="B903" s="13"/>
      <c r="C903" s="69"/>
      <c r="D903" s="13"/>
      <c r="E903" s="13"/>
      <c r="F903" s="13"/>
      <c r="G903" s="13"/>
      <c r="H903" s="13"/>
      <c r="I903" s="13"/>
      <c r="J903" s="13"/>
      <c r="K903" s="13"/>
    </row>
    <row r="904" spans="2:11" ht="12.75" customHeight="1" x14ac:dyDescent="0.2">
      <c r="B904" s="13"/>
      <c r="C904" s="69"/>
      <c r="D904" s="13"/>
      <c r="E904" s="13"/>
      <c r="F904" s="13"/>
      <c r="G904" s="13"/>
      <c r="H904" s="13"/>
      <c r="I904" s="13"/>
      <c r="J904" s="13"/>
      <c r="K904" s="13"/>
    </row>
    <row r="905" spans="2:11" ht="12.75" customHeight="1" x14ac:dyDescent="0.2">
      <c r="B905" s="13"/>
      <c r="C905" s="69"/>
      <c r="D905" s="13"/>
      <c r="E905" s="13"/>
      <c r="F905" s="13"/>
      <c r="G905" s="13"/>
      <c r="H905" s="13"/>
      <c r="I905" s="13"/>
      <c r="J905" s="13"/>
      <c r="K905" s="13"/>
    </row>
    <row r="906" spans="2:11" ht="12.75" customHeight="1" x14ac:dyDescent="0.2">
      <c r="B906" s="13"/>
      <c r="C906" s="69"/>
      <c r="D906" s="13"/>
      <c r="E906" s="13"/>
      <c r="F906" s="13"/>
      <c r="G906" s="13"/>
      <c r="H906" s="13"/>
      <c r="I906" s="13"/>
      <c r="J906" s="13"/>
      <c r="K906" s="13"/>
    </row>
    <row r="907" spans="2:11" ht="12.75" customHeight="1" x14ac:dyDescent="0.2">
      <c r="B907" s="13"/>
      <c r="C907" s="69"/>
      <c r="D907" s="13"/>
      <c r="E907" s="13"/>
      <c r="F907" s="13"/>
      <c r="G907" s="13"/>
      <c r="H907" s="13"/>
      <c r="I907" s="13"/>
      <c r="J907" s="13"/>
      <c r="K907" s="13"/>
    </row>
    <row r="908" spans="2:11" ht="12.75" customHeight="1" x14ac:dyDescent="0.2">
      <c r="B908" s="13"/>
      <c r="C908" s="69"/>
      <c r="D908" s="13"/>
      <c r="E908" s="13"/>
      <c r="F908" s="13"/>
      <c r="G908" s="13"/>
      <c r="H908" s="13"/>
      <c r="I908" s="13"/>
      <c r="J908" s="13"/>
      <c r="K908" s="13"/>
    </row>
    <row r="909" spans="2:11" ht="12.75" customHeight="1" x14ac:dyDescent="0.2">
      <c r="B909" s="13"/>
      <c r="C909" s="69"/>
      <c r="D909" s="13"/>
      <c r="E909" s="13"/>
      <c r="F909" s="13"/>
      <c r="G909" s="13"/>
      <c r="H909" s="13"/>
      <c r="I909" s="13"/>
      <c r="J909" s="13"/>
      <c r="K909" s="13"/>
    </row>
    <row r="910" spans="2:11" ht="12.75" customHeight="1" x14ac:dyDescent="0.2">
      <c r="B910" s="13"/>
      <c r="C910" s="69"/>
      <c r="D910" s="13"/>
      <c r="E910" s="13"/>
      <c r="F910" s="13"/>
      <c r="G910" s="13"/>
      <c r="H910" s="13"/>
      <c r="I910" s="13"/>
      <c r="J910" s="13"/>
      <c r="K910" s="13"/>
    </row>
    <row r="911" spans="2:11" ht="12.75" customHeight="1" x14ac:dyDescent="0.2">
      <c r="B911" s="13"/>
      <c r="C911" s="69"/>
      <c r="D911" s="13"/>
      <c r="E911" s="13"/>
      <c r="F911" s="13"/>
      <c r="G911" s="13"/>
      <c r="H911" s="13"/>
      <c r="I911" s="13"/>
      <c r="J911" s="13"/>
      <c r="K911" s="13"/>
    </row>
    <row r="912" spans="2:11" ht="12.75" customHeight="1" x14ac:dyDescent="0.2">
      <c r="B912" s="13"/>
      <c r="C912" s="69"/>
      <c r="D912" s="13"/>
      <c r="E912" s="13"/>
      <c r="F912" s="13"/>
      <c r="G912" s="13"/>
      <c r="H912" s="13"/>
      <c r="I912" s="13"/>
      <c r="J912" s="13"/>
      <c r="K912" s="13"/>
    </row>
    <row r="913" spans="2:11" ht="12.75" customHeight="1" x14ac:dyDescent="0.2">
      <c r="B913" s="13"/>
      <c r="C913" s="69"/>
      <c r="D913" s="13"/>
      <c r="E913" s="13"/>
      <c r="F913" s="13"/>
      <c r="G913" s="13"/>
      <c r="H913" s="13"/>
      <c r="I913" s="13"/>
      <c r="J913" s="13"/>
      <c r="K913" s="13"/>
    </row>
    <row r="914" spans="2:11" ht="12.75" customHeight="1" x14ac:dyDescent="0.2">
      <c r="B914" s="13"/>
      <c r="C914" s="69"/>
      <c r="D914" s="13"/>
      <c r="E914" s="13"/>
      <c r="F914" s="13"/>
      <c r="G914" s="13"/>
      <c r="H914" s="13"/>
      <c r="I914" s="13"/>
      <c r="J914" s="13"/>
      <c r="K914" s="13"/>
    </row>
    <row r="915" spans="2:11" ht="12.75" customHeight="1" x14ac:dyDescent="0.2">
      <c r="B915" s="13"/>
      <c r="C915" s="69"/>
      <c r="D915" s="13"/>
      <c r="E915" s="13"/>
      <c r="F915" s="13"/>
      <c r="G915" s="13"/>
      <c r="H915" s="13"/>
      <c r="I915" s="13"/>
      <c r="J915" s="13"/>
      <c r="K915" s="13"/>
    </row>
    <row r="916" spans="2:11" ht="12.75" customHeight="1" x14ac:dyDescent="0.2">
      <c r="B916" s="13"/>
      <c r="C916" s="69"/>
      <c r="D916" s="13"/>
      <c r="E916" s="13"/>
      <c r="F916" s="13"/>
      <c r="G916" s="13"/>
      <c r="H916" s="13"/>
      <c r="I916" s="13"/>
      <c r="J916" s="13"/>
      <c r="K916" s="13"/>
    </row>
    <row r="917" spans="2:11" ht="12.75" customHeight="1" x14ac:dyDescent="0.2">
      <c r="B917" s="13"/>
      <c r="C917" s="69"/>
      <c r="D917" s="13"/>
      <c r="E917" s="13"/>
      <c r="F917" s="13"/>
      <c r="G917" s="13"/>
      <c r="H917" s="13"/>
      <c r="I917" s="13"/>
      <c r="J917" s="13"/>
      <c r="K917" s="13"/>
    </row>
    <row r="918" spans="2:11" ht="12.75" customHeight="1" x14ac:dyDescent="0.2">
      <c r="B918" s="13"/>
      <c r="C918" s="69"/>
      <c r="D918" s="13"/>
      <c r="E918" s="13"/>
      <c r="F918" s="13"/>
      <c r="G918" s="13"/>
      <c r="H918" s="13"/>
      <c r="I918" s="13"/>
      <c r="J918" s="13"/>
      <c r="K918" s="13"/>
    </row>
    <row r="919" spans="2:11" ht="12.75" customHeight="1" x14ac:dyDescent="0.2">
      <c r="B919" s="13"/>
      <c r="C919" s="69"/>
      <c r="D919" s="13"/>
      <c r="E919" s="13"/>
      <c r="F919" s="13"/>
      <c r="G919" s="13"/>
      <c r="H919" s="13"/>
      <c r="I919" s="13"/>
      <c r="J919" s="13"/>
      <c r="K919" s="13"/>
    </row>
    <row r="920" spans="2:11" ht="12.75" customHeight="1" x14ac:dyDescent="0.2">
      <c r="B920" s="13"/>
      <c r="C920" s="69"/>
      <c r="D920" s="13"/>
      <c r="E920" s="13"/>
      <c r="F920" s="13"/>
      <c r="G920" s="13"/>
      <c r="H920" s="13"/>
      <c r="I920" s="13"/>
      <c r="J920" s="13"/>
      <c r="K920" s="13"/>
    </row>
    <row r="921" spans="2:11" ht="12.75" customHeight="1" x14ac:dyDescent="0.2">
      <c r="B921" s="13"/>
      <c r="C921" s="69"/>
      <c r="D921" s="13"/>
      <c r="E921" s="13"/>
      <c r="F921" s="13"/>
      <c r="G921" s="13"/>
      <c r="H921" s="13"/>
      <c r="I921" s="13"/>
      <c r="J921" s="13"/>
      <c r="K921" s="13"/>
    </row>
    <row r="922" spans="2:11" ht="12.75" customHeight="1" x14ac:dyDescent="0.2">
      <c r="B922" s="13"/>
      <c r="C922" s="69"/>
      <c r="D922" s="13"/>
      <c r="E922" s="13"/>
      <c r="F922" s="13"/>
      <c r="G922" s="13"/>
      <c r="H922" s="13"/>
      <c r="I922" s="13"/>
      <c r="J922" s="13"/>
      <c r="K922" s="13"/>
    </row>
    <row r="923" spans="2:11" ht="12.75" customHeight="1" x14ac:dyDescent="0.2">
      <c r="B923" s="13"/>
      <c r="C923" s="69"/>
      <c r="D923" s="13"/>
      <c r="E923" s="13"/>
      <c r="F923" s="13"/>
      <c r="G923" s="13"/>
      <c r="H923" s="13"/>
      <c r="I923" s="13"/>
      <c r="J923" s="13"/>
      <c r="K923" s="13"/>
    </row>
    <row r="924" spans="2:11" ht="12.75" customHeight="1" x14ac:dyDescent="0.2">
      <c r="B924" s="13"/>
      <c r="C924" s="69"/>
      <c r="D924" s="13"/>
      <c r="E924" s="13"/>
      <c r="F924" s="13"/>
      <c r="G924" s="13"/>
      <c r="H924" s="13"/>
      <c r="I924" s="13"/>
      <c r="J924" s="13"/>
      <c r="K924" s="13"/>
    </row>
    <row r="925" spans="2:11" ht="12.75" customHeight="1" x14ac:dyDescent="0.2">
      <c r="B925" s="13"/>
      <c r="C925" s="69"/>
      <c r="D925" s="13"/>
      <c r="E925" s="13"/>
      <c r="F925" s="13"/>
      <c r="G925" s="13"/>
      <c r="H925" s="13"/>
      <c r="I925" s="13"/>
      <c r="J925" s="13"/>
      <c r="K925" s="13"/>
    </row>
    <row r="926" spans="2:11" ht="12.75" customHeight="1" x14ac:dyDescent="0.2">
      <c r="B926" s="13"/>
      <c r="C926" s="69"/>
      <c r="D926" s="13"/>
      <c r="E926" s="13"/>
      <c r="F926" s="13"/>
      <c r="G926" s="13"/>
      <c r="H926" s="13"/>
      <c r="I926" s="13"/>
      <c r="J926" s="13"/>
      <c r="K926" s="13"/>
    </row>
    <row r="927" spans="2:11" ht="12.75" customHeight="1" x14ac:dyDescent="0.2">
      <c r="B927" s="13"/>
      <c r="C927" s="69"/>
      <c r="D927" s="13"/>
      <c r="E927" s="13"/>
      <c r="F927" s="13"/>
      <c r="G927" s="13"/>
      <c r="H927" s="13"/>
      <c r="I927" s="13"/>
      <c r="J927" s="13"/>
      <c r="K927" s="13"/>
    </row>
    <row r="928" spans="2:11" ht="12.75" customHeight="1" x14ac:dyDescent="0.2">
      <c r="B928" s="13"/>
      <c r="C928" s="69"/>
      <c r="D928" s="13"/>
      <c r="E928" s="13"/>
      <c r="F928" s="13"/>
      <c r="G928" s="13"/>
      <c r="H928" s="13"/>
      <c r="I928" s="13"/>
      <c r="J928" s="13"/>
      <c r="K928" s="13"/>
    </row>
    <row r="929" spans="2:11" ht="12.75" customHeight="1" x14ac:dyDescent="0.2">
      <c r="B929" s="13"/>
      <c r="C929" s="69"/>
      <c r="D929" s="13"/>
      <c r="E929" s="13"/>
      <c r="F929" s="13"/>
      <c r="G929" s="13"/>
      <c r="H929" s="13"/>
      <c r="I929" s="13"/>
      <c r="J929" s="13"/>
      <c r="K929" s="13"/>
    </row>
    <row r="930" spans="2:11" ht="12.75" customHeight="1" x14ac:dyDescent="0.2">
      <c r="B930" s="13"/>
      <c r="C930" s="69"/>
      <c r="D930" s="13"/>
      <c r="E930" s="13"/>
      <c r="F930" s="13"/>
      <c r="G930" s="13"/>
      <c r="H930" s="13"/>
      <c r="I930" s="13"/>
      <c r="J930" s="13"/>
      <c r="K930" s="13"/>
    </row>
    <row r="931" spans="2:11" ht="12.75" customHeight="1" x14ac:dyDescent="0.2">
      <c r="B931" s="13"/>
      <c r="C931" s="69"/>
      <c r="D931" s="13"/>
      <c r="E931" s="13"/>
      <c r="F931" s="13"/>
      <c r="G931" s="13"/>
      <c r="H931" s="13"/>
      <c r="I931" s="13"/>
      <c r="J931" s="13"/>
      <c r="K931" s="13"/>
    </row>
    <row r="932" spans="2:11" ht="12.75" customHeight="1" x14ac:dyDescent="0.2">
      <c r="B932" s="13"/>
      <c r="C932" s="69"/>
      <c r="D932" s="13"/>
      <c r="E932" s="13"/>
      <c r="F932" s="13"/>
      <c r="G932" s="13"/>
      <c r="H932" s="13"/>
      <c r="I932" s="13"/>
      <c r="J932" s="13"/>
      <c r="K932" s="13"/>
    </row>
    <row r="933" spans="2:11" ht="12.75" customHeight="1" x14ac:dyDescent="0.2">
      <c r="B933" s="13"/>
      <c r="C933" s="69"/>
      <c r="D933" s="13"/>
      <c r="E933" s="13"/>
      <c r="F933" s="13"/>
      <c r="G933" s="13"/>
      <c r="H933" s="13"/>
      <c r="I933" s="13"/>
      <c r="J933" s="13"/>
      <c r="K933" s="13"/>
    </row>
    <row r="934" spans="2:11" ht="12.75" customHeight="1" x14ac:dyDescent="0.2">
      <c r="B934" s="13"/>
      <c r="C934" s="69"/>
      <c r="D934" s="13"/>
      <c r="E934" s="13"/>
      <c r="F934" s="13"/>
      <c r="G934" s="13"/>
      <c r="H934" s="13"/>
      <c r="I934" s="13"/>
      <c r="J934" s="13"/>
      <c r="K934" s="13"/>
    </row>
    <row r="935" spans="2:11" ht="12.75" customHeight="1" x14ac:dyDescent="0.2">
      <c r="B935" s="13"/>
      <c r="C935" s="69"/>
      <c r="D935" s="13"/>
      <c r="E935" s="13"/>
      <c r="F935" s="13"/>
      <c r="G935" s="13"/>
      <c r="H935" s="13"/>
      <c r="I935" s="13"/>
      <c r="J935" s="13"/>
      <c r="K935" s="13"/>
    </row>
    <row r="936" spans="2:11" ht="12.75" customHeight="1" x14ac:dyDescent="0.2">
      <c r="B936" s="13"/>
      <c r="C936" s="69"/>
      <c r="D936" s="13"/>
      <c r="E936" s="13"/>
      <c r="F936" s="13"/>
      <c r="G936" s="13"/>
      <c r="H936" s="13"/>
      <c r="I936" s="13"/>
      <c r="J936" s="13"/>
      <c r="K936" s="13"/>
    </row>
    <row r="937" spans="2:11" ht="12.75" customHeight="1" x14ac:dyDescent="0.2">
      <c r="B937" s="13"/>
      <c r="C937" s="69"/>
      <c r="D937" s="13"/>
      <c r="E937" s="13"/>
      <c r="F937" s="13"/>
      <c r="G937" s="13"/>
      <c r="H937" s="13"/>
      <c r="I937" s="13"/>
      <c r="J937" s="13"/>
      <c r="K937" s="13"/>
    </row>
    <row r="938" spans="2:11" ht="12.75" customHeight="1" x14ac:dyDescent="0.2">
      <c r="B938" s="13"/>
      <c r="C938" s="69"/>
      <c r="D938" s="13"/>
      <c r="E938" s="13"/>
      <c r="F938" s="13"/>
      <c r="G938" s="13"/>
      <c r="H938" s="13"/>
      <c r="I938" s="13"/>
      <c r="J938" s="13"/>
      <c r="K938" s="13"/>
    </row>
    <row r="939" spans="2:11" ht="12.75" customHeight="1" x14ac:dyDescent="0.2">
      <c r="B939" s="13"/>
      <c r="C939" s="69"/>
      <c r="D939" s="13"/>
      <c r="E939" s="13"/>
      <c r="F939" s="13"/>
      <c r="G939" s="13"/>
      <c r="H939" s="13"/>
      <c r="I939" s="13"/>
      <c r="J939" s="13"/>
      <c r="K939" s="13"/>
    </row>
    <row r="940" spans="2:11" ht="12.75" customHeight="1" x14ac:dyDescent="0.2">
      <c r="B940" s="13"/>
      <c r="C940" s="69"/>
      <c r="D940" s="13"/>
      <c r="E940" s="13"/>
      <c r="F940" s="13"/>
      <c r="G940" s="13"/>
      <c r="H940" s="13"/>
      <c r="I940" s="13"/>
      <c r="J940" s="13"/>
      <c r="K940" s="13"/>
    </row>
    <row r="941" spans="2:11" ht="12.75" customHeight="1" x14ac:dyDescent="0.2">
      <c r="B941" s="13"/>
      <c r="C941" s="69"/>
      <c r="D941" s="13"/>
      <c r="E941" s="13"/>
      <c r="F941" s="13"/>
      <c r="G941" s="13"/>
      <c r="H941" s="13"/>
      <c r="I941" s="13"/>
      <c r="J941" s="13"/>
      <c r="K941" s="13"/>
    </row>
    <row r="942" spans="2:11" ht="12.75" customHeight="1" x14ac:dyDescent="0.2">
      <c r="B942" s="13"/>
      <c r="C942" s="69"/>
      <c r="D942" s="13"/>
      <c r="E942" s="13"/>
      <c r="F942" s="13"/>
      <c r="G942" s="13"/>
      <c r="H942" s="13"/>
      <c r="I942" s="13"/>
      <c r="J942" s="13"/>
      <c r="K942" s="13"/>
    </row>
    <row r="943" spans="2:11" ht="12.75" customHeight="1" x14ac:dyDescent="0.2">
      <c r="B943" s="13"/>
      <c r="C943" s="69"/>
      <c r="D943" s="13"/>
      <c r="E943" s="13"/>
      <c r="F943" s="13"/>
      <c r="G943" s="13"/>
      <c r="H943" s="13"/>
      <c r="I943" s="13"/>
      <c r="J943" s="13"/>
      <c r="K943" s="13"/>
    </row>
    <row r="944" spans="2:11" ht="12.75" customHeight="1" x14ac:dyDescent="0.2">
      <c r="B944" s="13"/>
      <c r="C944" s="69"/>
      <c r="D944" s="13"/>
      <c r="E944" s="13"/>
      <c r="F944" s="13"/>
      <c r="G944" s="13"/>
      <c r="H944" s="13"/>
      <c r="I944" s="13"/>
      <c r="J944" s="13"/>
      <c r="K944" s="13"/>
    </row>
    <row r="945" spans="2:11" ht="12.75" customHeight="1" x14ac:dyDescent="0.2">
      <c r="B945" s="13"/>
      <c r="C945" s="69"/>
      <c r="D945" s="13"/>
      <c r="E945" s="13"/>
      <c r="F945" s="13"/>
      <c r="G945" s="13"/>
      <c r="H945" s="13"/>
      <c r="I945" s="13"/>
      <c r="J945" s="13"/>
      <c r="K945" s="13"/>
    </row>
    <row r="946" spans="2:11" ht="12.75" customHeight="1" x14ac:dyDescent="0.2">
      <c r="B946" s="13"/>
      <c r="C946" s="69"/>
      <c r="D946" s="13"/>
      <c r="E946" s="13"/>
      <c r="F946" s="13"/>
      <c r="G946" s="13"/>
      <c r="H946" s="13"/>
      <c r="I946" s="13"/>
      <c r="J946" s="13"/>
      <c r="K946" s="13"/>
    </row>
    <row r="947" spans="2:11" ht="12.75" customHeight="1" x14ac:dyDescent="0.2">
      <c r="B947" s="13"/>
      <c r="C947" s="69"/>
      <c r="D947" s="13"/>
      <c r="E947" s="13"/>
      <c r="F947" s="13"/>
      <c r="G947" s="13"/>
      <c r="H947" s="13"/>
      <c r="I947" s="13"/>
      <c r="J947" s="13"/>
      <c r="K947" s="13"/>
    </row>
    <row r="948" spans="2:11" ht="12.75" customHeight="1" x14ac:dyDescent="0.2">
      <c r="B948" s="13"/>
      <c r="C948" s="69"/>
      <c r="D948" s="13"/>
      <c r="E948" s="13"/>
      <c r="F948" s="13"/>
      <c r="G948" s="13"/>
      <c r="H948" s="13"/>
      <c r="I948" s="13"/>
      <c r="J948" s="13"/>
      <c r="K948" s="13"/>
    </row>
    <row r="949" spans="2:11" ht="12.75" customHeight="1" x14ac:dyDescent="0.2">
      <c r="B949" s="13"/>
      <c r="C949" s="69"/>
      <c r="D949" s="13"/>
      <c r="E949" s="13"/>
      <c r="F949" s="13"/>
      <c r="G949" s="13"/>
      <c r="H949" s="13"/>
      <c r="I949" s="13"/>
      <c r="J949" s="13"/>
      <c r="K949" s="13"/>
    </row>
    <row r="950" spans="2:11" ht="12.75" customHeight="1" x14ac:dyDescent="0.2">
      <c r="B950" s="13"/>
      <c r="C950" s="69"/>
      <c r="D950" s="13"/>
      <c r="E950" s="13"/>
      <c r="F950" s="13"/>
      <c r="G950" s="13"/>
      <c r="H950" s="13"/>
      <c r="I950" s="13"/>
      <c r="J950" s="13"/>
      <c r="K950" s="13"/>
    </row>
    <row r="951" spans="2:11" ht="12.75" customHeight="1" x14ac:dyDescent="0.2">
      <c r="B951" s="13"/>
      <c r="C951" s="69"/>
      <c r="D951" s="13"/>
      <c r="E951" s="13"/>
      <c r="F951" s="13"/>
      <c r="G951" s="13"/>
      <c r="H951" s="13"/>
      <c r="I951" s="13"/>
      <c r="J951" s="13"/>
      <c r="K951" s="13"/>
    </row>
    <row r="952" spans="2:11" ht="12.75" customHeight="1" x14ac:dyDescent="0.2">
      <c r="B952" s="13"/>
      <c r="C952" s="69"/>
      <c r="D952" s="13"/>
      <c r="E952" s="13"/>
      <c r="F952" s="13"/>
      <c r="G952" s="13"/>
      <c r="H952" s="13"/>
      <c r="I952" s="13"/>
      <c r="J952" s="13"/>
      <c r="K952" s="13"/>
    </row>
    <row r="953" spans="2:11" ht="12.75" customHeight="1" x14ac:dyDescent="0.2">
      <c r="B953" s="13"/>
      <c r="C953" s="69"/>
      <c r="D953" s="13"/>
      <c r="E953" s="13"/>
      <c r="F953" s="13"/>
      <c r="G953" s="13"/>
      <c r="H953" s="13"/>
      <c r="I953" s="13"/>
      <c r="J953" s="13"/>
      <c r="K953" s="13"/>
    </row>
    <row r="954" spans="2:11" ht="12.75" customHeight="1" x14ac:dyDescent="0.2">
      <c r="B954" s="13"/>
      <c r="C954" s="69"/>
      <c r="D954" s="13"/>
      <c r="E954" s="13"/>
      <c r="F954" s="13"/>
      <c r="G954" s="13"/>
      <c r="H954" s="13"/>
      <c r="I954" s="13"/>
      <c r="J954" s="13"/>
      <c r="K954" s="13"/>
    </row>
    <row r="955" spans="2:11" ht="12.75" customHeight="1" x14ac:dyDescent="0.2">
      <c r="B955" s="13"/>
      <c r="C955" s="69"/>
      <c r="D955" s="13"/>
      <c r="E955" s="13"/>
      <c r="F955" s="13"/>
      <c r="G955" s="13"/>
      <c r="H955" s="13"/>
      <c r="I955" s="13"/>
      <c r="J955" s="13"/>
      <c r="K955" s="13"/>
    </row>
    <row r="956" spans="2:11" ht="12.75" customHeight="1" x14ac:dyDescent="0.2">
      <c r="B956" s="13"/>
      <c r="C956" s="69"/>
      <c r="D956" s="13"/>
      <c r="E956" s="13"/>
      <c r="F956" s="13"/>
      <c r="G956" s="13"/>
      <c r="H956" s="13"/>
      <c r="I956" s="13"/>
      <c r="J956" s="13"/>
      <c r="K956" s="13"/>
    </row>
    <row r="957" spans="2:11" ht="12.75" customHeight="1" x14ac:dyDescent="0.2">
      <c r="B957" s="13"/>
      <c r="C957" s="69"/>
      <c r="D957" s="13"/>
      <c r="E957" s="13"/>
      <c r="F957" s="13"/>
      <c r="G957" s="13"/>
      <c r="H957" s="13"/>
      <c r="I957" s="13"/>
      <c r="J957" s="13"/>
      <c r="K957" s="13"/>
    </row>
    <row r="958" spans="2:11" ht="12.75" customHeight="1" x14ac:dyDescent="0.2">
      <c r="B958" s="13"/>
      <c r="C958" s="69"/>
      <c r="D958" s="13"/>
      <c r="E958" s="13"/>
      <c r="F958" s="13"/>
      <c r="G958" s="13"/>
      <c r="H958" s="13"/>
      <c r="I958" s="13"/>
      <c r="J958" s="13"/>
      <c r="K958" s="13"/>
    </row>
    <row r="959" spans="2:11" ht="12.75" customHeight="1" x14ac:dyDescent="0.2">
      <c r="B959" s="13"/>
      <c r="C959" s="69"/>
      <c r="D959" s="13"/>
      <c r="E959" s="13"/>
      <c r="F959" s="13"/>
      <c r="G959" s="13"/>
      <c r="H959" s="13"/>
      <c r="I959" s="13"/>
      <c r="J959" s="13"/>
      <c r="K959" s="13"/>
    </row>
    <row r="960" spans="2:11" ht="12.75" customHeight="1" x14ac:dyDescent="0.2">
      <c r="B960" s="13"/>
      <c r="C960" s="69"/>
      <c r="D960" s="13"/>
      <c r="E960" s="13"/>
      <c r="F960" s="13"/>
      <c r="G960" s="13"/>
      <c r="H960" s="13"/>
      <c r="I960" s="13"/>
      <c r="J960" s="13"/>
      <c r="K960" s="13"/>
    </row>
    <row r="961" spans="2:11" ht="12.75" customHeight="1" x14ac:dyDescent="0.2">
      <c r="B961" s="13"/>
      <c r="C961" s="69"/>
      <c r="D961" s="13"/>
      <c r="E961" s="13"/>
      <c r="F961" s="13"/>
      <c r="G961" s="13"/>
      <c r="H961" s="13"/>
      <c r="I961" s="13"/>
      <c r="J961" s="13"/>
      <c r="K961" s="13"/>
    </row>
    <row r="962" spans="2:11" ht="12.75" customHeight="1" x14ac:dyDescent="0.2">
      <c r="B962" s="13"/>
      <c r="C962" s="69"/>
      <c r="D962" s="13"/>
      <c r="E962" s="13"/>
      <c r="F962" s="13"/>
      <c r="G962" s="13"/>
      <c r="H962" s="13"/>
      <c r="I962" s="13"/>
      <c r="J962" s="13"/>
      <c r="K962" s="13"/>
    </row>
    <row r="963" spans="2:11" ht="12.75" customHeight="1" x14ac:dyDescent="0.2">
      <c r="B963" s="13"/>
      <c r="C963" s="69"/>
      <c r="D963" s="13"/>
      <c r="E963" s="13"/>
      <c r="F963" s="13"/>
      <c r="G963" s="13"/>
      <c r="H963" s="13"/>
      <c r="I963" s="13"/>
      <c r="J963" s="13"/>
      <c r="K963" s="13"/>
    </row>
    <row r="964" spans="2:11" ht="12.75" customHeight="1" x14ac:dyDescent="0.2">
      <c r="B964" s="13"/>
      <c r="C964" s="69"/>
      <c r="D964" s="13"/>
      <c r="E964" s="13"/>
      <c r="F964" s="13"/>
      <c r="G964" s="13"/>
      <c r="H964" s="13"/>
      <c r="I964" s="13"/>
      <c r="J964" s="13"/>
      <c r="K964" s="13"/>
    </row>
    <row r="965" spans="2:11" ht="12.75" customHeight="1" x14ac:dyDescent="0.2">
      <c r="B965" s="13"/>
      <c r="C965" s="69"/>
      <c r="D965" s="13"/>
      <c r="E965" s="13"/>
      <c r="F965" s="13"/>
      <c r="G965" s="13"/>
      <c r="H965" s="13"/>
      <c r="I965" s="13"/>
      <c r="J965" s="13"/>
      <c r="K965" s="13"/>
    </row>
    <row r="966" spans="2:11" ht="12.75" customHeight="1" x14ac:dyDescent="0.2">
      <c r="B966" s="13"/>
      <c r="C966" s="69"/>
      <c r="D966" s="13"/>
      <c r="E966" s="13"/>
      <c r="F966" s="13"/>
      <c r="G966" s="13"/>
      <c r="H966" s="13"/>
      <c r="I966" s="13"/>
      <c r="J966" s="13"/>
      <c r="K966" s="13"/>
    </row>
    <row r="967" spans="2:11" ht="12.75" customHeight="1" x14ac:dyDescent="0.2">
      <c r="B967" s="13"/>
      <c r="C967" s="69"/>
      <c r="D967" s="13"/>
      <c r="E967" s="13"/>
      <c r="F967" s="13"/>
      <c r="G967" s="13"/>
      <c r="H967" s="13"/>
      <c r="I967" s="13"/>
      <c r="J967" s="13"/>
      <c r="K967" s="13"/>
    </row>
    <row r="968" spans="2:11" ht="12.75" customHeight="1" x14ac:dyDescent="0.2">
      <c r="B968" s="13"/>
      <c r="C968" s="69"/>
      <c r="D968" s="13"/>
      <c r="E968" s="13"/>
      <c r="F968" s="13"/>
      <c r="G968" s="13"/>
      <c r="H968" s="13"/>
      <c r="I968" s="13"/>
      <c r="J968" s="13"/>
      <c r="K968" s="13"/>
    </row>
    <row r="969" spans="2:11" ht="12.75" customHeight="1" x14ac:dyDescent="0.2">
      <c r="B969" s="13"/>
      <c r="C969" s="69"/>
      <c r="D969" s="13"/>
      <c r="E969" s="13"/>
      <c r="F969" s="13"/>
      <c r="G969" s="13"/>
      <c r="H969" s="13"/>
      <c r="I969" s="13"/>
      <c r="J969" s="13"/>
      <c r="K969" s="13"/>
    </row>
    <row r="970" spans="2:11" ht="12.75" customHeight="1" x14ac:dyDescent="0.2">
      <c r="B970" s="13"/>
      <c r="C970" s="69"/>
      <c r="D970" s="13"/>
      <c r="E970" s="13"/>
      <c r="F970" s="13"/>
      <c r="G970" s="13"/>
      <c r="H970" s="13"/>
      <c r="I970" s="13"/>
      <c r="J970" s="13"/>
      <c r="K970" s="13"/>
    </row>
    <row r="971" spans="2:11" ht="12.75" customHeight="1" x14ac:dyDescent="0.2">
      <c r="B971" s="13"/>
      <c r="C971" s="69"/>
      <c r="D971" s="13"/>
      <c r="E971" s="13"/>
      <c r="F971" s="13"/>
      <c r="G971" s="13"/>
      <c r="H971" s="13"/>
      <c r="I971" s="13"/>
      <c r="J971" s="13"/>
      <c r="K971" s="13"/>
    </row>
    <row r="972" spans="2:11" ht="12.75" customHeight="1" x14ac:dyDescent="0.2">
      <c r="B972" s="13"/>
      <c r="C972" s="69"/>
      <c r="D972" s="13"/>
      <c r="E972" s="13"/>
      <c r="F972" s="13"/>
      <c r="G972" s="13"/>
      <c r="H972" s="13"/>
      <c r="I972" s="13"/>
      <c r="J972" s="13"/>
      <c r="K972" s="13"/>
    </row>
    <row r="973" spans="2:11" ht="12.75" customHeight="1" x14ac:dyDescent="0.2">
      <c r="B973" s="13"/>
      <c r="C973" s="69"/>
      <c r="D973" s="13"/>
      <c r="E973" s="13"/>
      <c r="F973" s="13"/>
      <c r="G973" s="13"/>
      <c r="H973" s="13"/>
      <c r="I973" s="13"/>
      <c r="J973" s="13"/>
      <c r="K973" s="13"/>
    </row>
    <row r="974" spans="2:11" ht="12.75" customHeight="1" x14ac:dyDescent="0.2">
      <c r="B974" s="13"/>
      <c r="C974" s="69"/>
      <c r="D974" s="13"/>
      <c r="E974" s="13"/>
      <c r="F974" s="13"/>
      <c r="G974" s="13"/>
      <c r="H974" s="13"/>
      <c r="I974" s="13"/>
      <c r="J974" s="13"/>
      <c r="K974" s="13"/>
    </row>
    <row r="975" spans="2:11" ht="12.75" customHeight="1" x14ac:dyDescent="0.2">
      <c r="B975" s="13"/>
      <c r="C975" s="69"/>
      <c r="D975" s="13"/>
      <c r="E975" s="13"/>
      <c r="F975" s="13"/>
      <c r="G975" s="13"/>
      <c r="H975" s="13"/>
      <c r="I975" s="13"/>
      <c r="J975" s="13"/>
      <c r="K975" s="13"/>
    </row>
    <row r="976" spans="2:11" ht="12.75" customHeight="1" x14ac:dyDescent="0.2">
      <c r="B976" s="13"/>
      <c r="C976" s="69"/>
      <c r="D976" s="13"/>
      <c r="E976" s="13"/>
      <c r="F976" s="13"/>
      <c r="G976" s="13"/>
      <c r="H976" s="13"/>
      <c r="I976" s="13"/>
      <c r="J976" s="13"/>
      <c r="K976" s="13"/>
    </row>
    <row r="977" spans="2:11" ht="12.75" customHeight="1" x14ac:dyDescent="0.2">
      <c r="B977" s="13"/>
      <c r="C977" s="69"/>
      <c r="D977" s="13"/>
      <c r="E977" s="13"/>
      <c r="F977" s="13"/>
      <c r="G977" s="13"/>
      <c r="H977" s="13"/>
      <c r="I977" s="13"/>
      <c r="J977" s="13"/>
      <c r="K977" s="13"/>
    </row>
    <row r="978" spans="2:11" ht="12.75" customHeight="1" x14ac:dyDescent="0.2">
      <c r="B978" s="13"/>
      <c r="C978" s="69"/>
      <c r="D978" s="13"/>
      <c r="E978" s="13"/>
      <c r="F978" s="13"/>
      <c r="G978" s="13"/>
      <c r="H978" s="13"/>
      <c r="I978" s="13"/>
      <c r="J978" s="13"/>
      <c r="K978" s="13"/>
    </row>
    <row r="979" spans="2:11" ht="12.75" customHeight="1" x14ac:dyDescent="0.2">
      <c r="B979" s="13"/>
      <c r="C979" s="69"/>
      <c r="D979" s="13"/>
      <c r="E979" s="13"/>
      <c r="F979" s="13"/>
      <c r="G979" s="13"/>
      <c r="H979" s="13"/>
      <c r="I979" s="13"/>
      <c r="J979" s="13"/>
      <c r="K979" s="13"/>
    </row>
    <row r="980" spans="2:11" ht="12.75" customHeight="1" x14ac:dyDescent="0.2">
      <c r="B980" s="13"/>
      <c r="C980" s="69"/>
      <c r="D980" s="13"/>
      <c r="E980" s="13"/>
      <c r="F980" s="13"/>
      <c r="G980" s="13"/>
      <c r="H980" s="13"/>
      <c r="I980" s="13"/>
      <c r="J980" s="13"/>
      <c r="K980" s="13"/>
    </row>
    <row r="981" spans="2:11" ht="12.75" customHeight="1" x14ac:dyDescent="0.2">
      <c r="B981" s="13"/>
      <c r="C981" s="69"/>
      <c r="D981" s="13"/>
      <c r="E981" s="13"/>
      <c r="F981" s="13"/>
      <c r="G981" s="13"/>
      <c r="H981" s="13"/>
      <c r="I981" s="13"/>
      <c r="J981" s="13"/>
      <c r="K981" s="13"/>
    </row>
    <row r="982" spans="2:11" ht="12.75" customHeight="1" x14ac:dyDescent="0.2">
      <c r="B982" s="13"/>
      <c r="C982" s="69"/>
      <c r="D982" s="13"/>
      <c r="E982" s="13"/>
      <c r="F982" s="13"/>
      <c r="G982" s="13"/>
      <c r="H982" s="13"/>
      <c r="I982" s="13"/>
      <c r="J982" s="13"/>
      <c r="K982" s="13"/>
    </row>
    <row r="983" spans="2:11" ht="12.75" customHeight="1" x14ac:dyDescent="0.2">
      <c r="B983" s="13"/>
      <c r="C983" s="69"/>
      <c r="D983" s="13"/>
      <c r="E983" s="13"/>
      <c r="F983" s="13"/>
      <c r="G983" s="13"/>
      <c r="H983" s="13"/>
      <c r="I983" s="13"/>
      <c r="J983" s="13"/>
      <c r="K983" s="13"/>
    </row>
    <row r="984" spans="2:11" ht="12.75" customHeight="1" x14ac:dyDescent="0.2">
      <c r="B984" s="13"/>
      <c r="C984" s="69"/>
      <c r="D984" s="13"/>
      <c r="E984" s="13"/>
      <c r="F984" s="13"/>
      <c r="G984" s="13"/>
      <c r="H984" s="13"/>
      <c r="I984" s="13"/>
      <c r="J984" s="13"/>
      <c r="K984" s="13"/>
    </row>
    <row r="985" spans="2:11" ht="12.75" customHeight="1" x14ac:dyDescent="0.2">
      <c r="B985" s="13"/>
      <c r="C985" s="69"/>
      <c r="D985" s="13"/>
      <c r="E985" s="13"/>
      <c r="F985" s="13"/>
      <c r="G985" s="13"/>
      <c r="H985" s="13"/>
      <c r="I985" s="13"/>
      <c r="J985" s="13"/>
      <c r="K985" s="13"/>
    </row>
    <row r="986" spans="2:11" ht="12.75" customHeight="1" x14ac:dyDescent="0.2">
      <c r="B986" s="13"/>
      <c r="C986" s="69"/>
      <c r="D986" s="13"/>
      <c r="E986" s="13"/>
      <c r="F986" s="13"/>
      <c r="G986" s="13"/>
      <c r="H986" s="13"/>
      <c r="I986" s="13"/>
      <c r="J986" s="13"/>
      <c r="K986" s="13"/>
    </row>
    <row r="987" spans="2:11" ht="12.75" customHeight="1" x14ac:dyDescent="0.2">
      <c r="B987" s="13"/>
      <c r="C987" s="69"/>
      <c r="D987" s="13"/>
      <c r="E987" s="13"/>
      <c r="F987" s="13"/>
      <c r="G987" s="13"/>
      <c r="H987" s="13"/>
      <c r="I987" s="13"/>
      <c r="J987" s="13"/>
      <c r="K987" s="13"/>
    </row>
    <row r="988" spans="2:11" ht="12.75" customHeight="1" x14ac:dyDescent="0.2">
      <c r="B988" s="13"/>
      <c r="C988" s="69"/>
      <c r="D988" s="13"/>
      <c r="E988" s="13"/>
      <c r="F988" s="13"/>
      <c r="G988" s="13"/>
      <c r="H988" s="13"/>
      <c r="I988" s="13"/>
      <c r="J988" s="13"/>
      <c r="K988" s="13"/>
    </row>
    <row r="989" spans="2:11" ht="12.75" customHeight="1" x14ac:dyDescent="0.2">
      <c r="B989" s="13"/>
      <c r="C989" s="69"/>
      <c r="D989" s="13"/>
      <c r="E989" s="13"/>
      <c r="F989" s="13"/>
      <c r="G989" s="13"/>
      <c r="H989" s="13"/>
      <c r="I989" s="13"/>
      <c r="J989" s="13"/>
      <c r="K989" s="13"/>
    </row>
    <row r="990" spans="2:11" ht="12.75" customHeight="1" x14ac:dyDescent="0.2">
      <c r="B990" s="13"/>
      <c r="C990" s="69"/>
      <c r="D990" s="13"/>
      <c r="E990" s="13"/>
      <c r="F990" s="13"/>
      <c r="G990" s="13"/>
      <c r="H990" s="13"/>
      <c r="I990" s="13"/>
      <c r="J990" s="13"/>
      <c r="K990" s="13"/>
    </row>
    <row r="991" spans="2:11" ht="12.75" customHeight="1" x14ac:dyDescent="0.2">
      <c r="B991" s="13"/>
      <c r="C991" s="69"/>
      <c r="D991" s="13"/>
      <c r="E991" s="13"/>
      <c r="F991" s="13"/>
      <c r="G991" s="13"/>
      <c r="H991" s="13"/>
      <c r="I991" s="13"/>
      <c r="J991" s="13"/>
      <c r="K991" s="13"/>
    </row>
    <row r="992" spans="2:11" ht="12.75" customHeight="1" x14ac:dyDescent="0.2">
      <c r="B992" s="13"/>
      <c r="C992" s="69"/>
      <c r="D992" s="13"/>
      <c r="E992" s="13"/>
      <c r="F992" s="13"/>
      <c r="G992" s="13"/>
      <c r="H992" s="13"/>
      <c r="I992" s="13"/>
      <c r="J992" s="13"/>
      <c r="K992" s="13"/>
    </row>
    <row r="993" spans="2:11" ht="12.75" customHeight="1" x14ac:dyDescent="0.2">
      <c r="B993" s="13"/>
      <c r="C993" s="69"/>
      <c r="D993" s="13"/>
      <c r="E993" s="13"/>
      <c r="F993" s="13"/>
      <c r="G993" s="13"/>
      <c r="H993" s="13"/>
      <c r="I993" s="13"/>
      <c r="J993" s="13"/>
      <c r="K993" s="13"/>
    </row>
    <row r="994" spans="2:11" ht="12.75" customHeight="1" x14ac:dyDescent="0.2">
      <c r="B994" s="13"/>
      <c r="C994" s="69"/>
      <c r="D994" s="13"/>
      <c r="E994" s="13"/>
      <c r="F994" s="13"/>
      <c r="G994" s="13"/>
      <c r="H994" s="13"/>
      <c r="I994" s="13"/>
      <c r="J994" s="13"/>
      <c r="K994" s="13"/>
    </row>
    <row r="995" spans="2:11" ht="12.75" customHeight="1" x14ac:dyDescent="0.2">
      <c r="B995" s="13"/>
      <c r="C995" s="69"/>
      <c r="D995" s="13"/>
      <c r="E995" s="13"/>
      <c r="F995" s="13"/>
      <c r="G995" s="13"/>
      <c r="H995" s="13"/>
      <c r="I995" s="13"/>
      <c r="J995" s="13"/>
      <c r="K995" s="13"/>
    </row>
    <row r="996" spans="2:11" ht="12.75" customHeight="1" x14ac:dyDescent="0.2">
      <c r="B996" s="13"/>
      <c r="C996" s="69"/>
      <c r="D996" s="13"/>
      <c r="E996" s="13"/>
      <c r="F996" s="13"/>
      <c r="G996" s="13"/>
      <c r="H996" s="13"/>
      <c r="I996" s="13"/>
      <c r="J996" s="13"/>
      <c r="K996" s="13"/>
    </row>
    <row r="997" spans="2:11" ht="12.75" customHeight="1" x14ac:dyDescent="0.2">
      <c r="B997" s="13"/>
      <c r="C997" s="69"/>
      <c r="D997" s="13"/>
      <c r="E997" s="13"/>
      <c r="F997" s="13"/>
      <c r="G997" s="13"/>
      <c r="H997" s="13"/>
      <c r="I997" s="13"/>
      <c r="J997" s="13"/>
      <c r="K997" s="13"/>
    </row>
    <row r="998" spans="2:11" ht="12.75" customHeight="1" x14ac:dyDescent="0.2">
      <c r="B998" s="13"/>
      <c r="C998" s="69"/>
      <c r="D998" s="13"/>
      <c r="E998" s="13"/>
      <c r="F998" s="13"/>
      <c r="G998" s="13"/>
      <c r="H998" s="13"/>
      <c r="I998" s="13"/>
      <c r="J998" s="13"/>
      <c r="K998" s="13"/>
    </row>
    <row r="999" spans="2:11" ht="12.75" customHeight="1" x14ac:dyDescent="0.2">
      <c r="B999" s="13"/>
      <c r="C999" s="69"/>
      <c r="D999" s="13"/>
      <c r="E999" s="13"/>
      <c r="F999" s="13"/>
      <c r="G999" s="13"/>
      <c r="H999" s="13"/>
      <c r="I999" s="13"/>
      <c r="J999" s="13"/>
      <c r="K999" s="13"/>
    </row>
    <row r="1000" spans="2:11" ht="12.75" customHeight="1" x14ac:dyDescent="0.2">
      <c r="B1000" s="13"/>
      <c r="C1000" s="69"/>
      <c r="D1000" s="13"/>
      <c r="E1000" s="13"/>
      <c r="F1000" s="13"/>
      <c r="G1000" s="13"/>
      <c r="H1000" s="13"/>
      <c r="I1000" s="13"/>
      <c r="J1000" s="13"/>
      <c r="K1000" s="13"/>
    </row>
  </sheetData>
  <mergeCells count="73">
    <mergeCell ref="X13:AA13"/>
    <mergeCell ref="D14:G14"/>
    <mergeCell ref="X14:AA14"/>
    <mergeCell ref="D18:G18"/>
    <mergeCell ref="H18:K18"/>
    <mergeCell ref="L18:O18"/>
    <mergeCell ref="P18:S18"/>
    <mergeCell ref="T18:W18"/>
    <mergeCell ref="X18:AA18"/>
    <mergeCell ref="D16:G16"/>
    <mergeCell ref="D17:G17"/>
    <mergeCell ref="H17:K17"/>
    <mergeCell ref="L17:O17"/>
    <mergeCell ref="P17:S17"/>
    <mergeCell ref="T17:W17"/>
    <mergeCell ref="X17:AA17"/>
    <mergeCell ref="D13:G13"/>
    <mergeCell ref="H13:K13"/>
    <mergeCell ref="L13:O13"/>
    <mergeCell ref="P13:S13"/>
    <mergeCell ref="T13:W13"/>
    <mergeCell ref="X12:AA12"/>
    <mergeCell ref="H9:K9"/>
    <mergeCell ref="L9:O9"/>
    <mergeCell ref="D10:G10"/>
    <mergeCell ref="H10:K10"/>
    <mergeCell ref="L10:O10"/>
    <mergeCell ref="H11:K11"/>
    <mergeCell ref="L11:O11"/>
    <mergeCell ref="D12:G12"/>
    <mergeCell ref="H12:K12"/>
    <mergeCell ref="L12:O12"/>
    <mergeCell ref="P12:S12"/>
    <mergeCell ref="T12:W12"/>
    <mergeCell ref="P11:S11"/>
    <mergeCell ref="T11:W11"/>
    <mergeCell ref="X11:AA11"/>
    <mergeCell ref="D8:G8"/>
    <mergeCell ref="H8:K8"/>
    <mergeCell ref="L8:O8"/>
    <mergeCell ref="P8:S8"/>
    <mergeCell ref="T8:W8"/>
    <mergeCell ref="X8:AA8"/>
    <mergeCell ref="D9:G9"/>
    <mergeCell ref="X9:AA9"/>
    <mergeCell ref="D11:G11"/>
    <mergeCell ref="P9:S9"/>
    <mergeCell ref="T9:W9"/>
    <mergeCell ref="P10:S10"/>
    <mergeCell ref="T10:W10"/>
    <mergeCell ref="X10:AA10"/>
    <mergeCell ref="D5:X5"/>
    <mergeCell ref="D7:G7"/>
    <mergeCell ref="H7:K7"/>
    <mergeCell ref="L7:O7"/>
    <mergeCell ref="P7:S7"/>
    <mergeCell ref="T7:W7"/>
    <mergeCell ref="X7:AA7"/>
    <mergeCell ref="D15:G15"/>
    <mergeCell ref="H15:K15"/>
    <mergeCell ref="L15:O15"/>
    <mergeCell ref="H16:K16"/>
    <mergeCell ref="L16:O16"/>
    <mergeCell ref="P16:S16"/>
    <mergeCell ref="T16:W16"/>
    <mergeCell ref="X16:AA16"/>
    <mergeCell ref="H14:K14"/>
    <mergeCell ref="L14:O14"/>
    <mergeCell ref="P14:S14"/>
    <mergeCell ref="T14:W14"/>
    <mergeCell ref="P15:S15"/>
    <mergeCell ref="T15:W15"/>
    <mergeCell ref="X15:AA15"/>
  </mergeCells>
  <printOptions horizontalCentered="1"/>
  <pageMargins left="0.39370078740157483" right="0.19685039370078741" top="0.39370078740157483" bottom="0.1968503937007874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20</vt:i4>
      </vt:variant>
      <vt:variant>
        <vt:lpstr>Intervalos Nomeados</vt:lpstr>
      </vt:variant>
      <vt:variant>
        <vt:i4>5</vt:i4>
      </vt:variant>
    </vt:vector>
  </HeadingPairs>
  <TitlesOfParts>
    <vt:vector size="25" baseType="lpstr">
      <vt:lpstr>Project Charter</vt:lpstr>
      <vt:lpstr>WBS-MACRO-ATIVIDADE</vt:lpstr>
      <vt:lpstr>WBS_Detalhado (ordem etapas)</vt:lpstr>
      <vt:lpstr>WBS_Detalhado (ordem depend)</vt:lpstr>
      <vt:lpstr>Diagrama de Seta</vt:lpstr>
      <vt:lpstr>Diagrama de rede-precedência</vt:lpstr>
      <vt:lpstr>Plano de Comunicação</vt:lpstr>
      <vt:lpstr>Orcamento_Previsto</vt:lpstr>
      <vt:lpstr>Custos_Reais</vt:lpstr>
      <vt:lpstr>Analise_Custos</vt:lpstr>
      <vt:lpstr>Graficos</vt:lpstr>
      <vt:lpstr>Capa</vt:lpstr>
      <vt:lpstr>Identificar</vt:lpstr>
      <vt:lpstr>Qualificar</vt:lpstr>
      <vt:lpstr>Quantificar</vt:lpstr>
      <vt:lpstr>Histórico de evolução(não)</vt:lpstr>
      <vt:lpstr>Sensibilidade ao Risco</vt:lpstr>
      <vt:lpstr>Gráfico de Gantt</vt:lpstr>
      <vt:lpstr>PV_dependência</vt:lpstr>
      <vt:lpstr>Cronograma_de_Custos (2)</vt:lpstr>
      <vt:lpstr>Identificar!Area_de_impressao</vt:lpstr>
      <vt:lpstr>Qualificar!Area_de_impressao</vt:lpstr>
      <vt:lpstr>Quantificar!Area_de_impressao</vt:lpstr>
      <vt:lpstr>Início_do_projeto</vt:lpstr>
      <vt:lpstr>Semana_de_exibição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 Augusto da Silva Macedo</cp:lastModifiedBy>
  <dcterms:modified xsi:type="dcterms:W3CDTF">2026-05-08T04:02:59Z</dcterms:modified>
</cp:coreProperties>
</file>