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5ef785e059e256/Desktop/DA Bootcamp/"/>
    </mc:Choice>
  </mc:AlternateContent>
  <xr:revisionPtr revIDLastSave="7" documentId="8_{59A40D89-E316-48A6-82EB-FFF83EEF4ED6}" xr6:coauthVersionLast="47" xr6:coauthVersionMax="47" xr10:uidLastSave="{4EE6ED8A-7533-4D72-8D11-D96D51E87F5A}"/>
  <bookViews>
    <workbookView xWindow="-110" yWindow="-110" windowWidth="19420" windowHeight="10300" firstSheet="1" activeTab="5" xr2:uid="{00000000-000D-0000-FFFF-FFFF00000000}"/>
  </bookViews>
  <sheets>
    <sheet name="Crowdfunding" sheetId="1" r:id="rId1"/>
    <sheet name="Pivot table 1" sheetId="6" r:id="rId2"/>
    <sheet name="Pivot table 2" sheetId="7" r:id="rId3"/>
    <sheet name="Pivot table 3" sheetId="9" r:id="rId4"/>
    <sheet name="Goal" sheetId="10" r:id="rId5"/>
    <sheet name="statisitcal Analysis" sheetId="11" r:id="rId6"/>
  </sheets>
  <definedNames>
    <definedName name="_xlnm._FilterDatabase" localSheetId="5" hidden="1">'statisitcal Analysis'!$B$1:$D$1001</definedName>
    <definedName name="_xlchart.v1.0" hidden="1">'statisitcal Analysis'!$B$1</definedName>
    <definedName name="_xlchart.v1.1" hidden="1">'statisitcal Analysis'!$B$2:$B$568</definedName>
    <definedName name="_xlchart.v1.2" hidden="1">'statisitcal Analysis'!$B$1</definedName>
    <definedName name="_xlchart.v1.3" hidden="1">'statisitcal Analysis'!$B$2:$B$568</definedName>
    <definedName name="_xlchart.v1.4" hidden="1">'statisitcal Analysis'!$D$1</definedName>
    <definedName name="_xlchart.v1.5" hidden="1">'statisitcal Analysis'!$D$2:$D$568</definedName>
  </definedNames>
  <calcPr calcId="191029"/>
  <pivotCaches>
    <pivotCache cacheId="0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1" l="1"/>
  <c r="H6" i="11" s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2" i="11"/>
  <c r="K6" i="11" s="1"/>
  <c r="D13" i="10"/>
  <c r="D2" i="10"/>
  <c r="D3" i="10" s="1"/>
  <c r="D4" i="10" s="1"/>
  <c r="D5" i="10" s="1"/>
  <c r="C13" i="10"/>
  <c r="C2" i="10"/>
  <c r="C3" i="10" s="1"/>
  <c r="B2" i="10"/>
  <c r="B13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/>
  <c r="S79" i="1" a="1"/>
  <c r="S79" i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/>
  <c r="S143" i="1" a="1"/>
  <c r="S143" i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/>
  <c r="S162" i="1" a="1"/>
  <c r="S162" i="1" s="1"/>
  <c r="S163" i="1" a="1"/>
  <c r="S163" i="1" s="1"/>
  <c r="S164" i="1" a="1"/>
  <c r="S164" i="1" s="1"/>
  <c r="S165" i="1" a="1"/>
  <c r="S165" i="1" s="1"/>
  <c r="S166" i="1" a="1"/>
  <c r="S166" i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/>
  <c r="S226" i="1" a="1"/>
  <c r="S226" i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/>
  <c r="S254" i="1" a="1"/>
  <c r="S254" i="1" s="1"/>
  <c r="S255" i="1" a="1"/>
  <c r="S255" i="1" s="1"/>
  <c r="S256" i="1" a="1"/>
  <c r="S256" i="1" s="1"/>
  <c r="S257" i="1" a="1"/>
  <c r="S257" i="1" s="1"/>
  <c r="S258" i="1" a="1"/>
  <c r="S258" i="1"/>
  <c r="S259" i="1" a="1"/>
  <c r="S259" i="1" s="1"/>
  <c r="S260" i="1" a="1"/>
  <c r="S260" i="1" s="1"/>
  <c r="S261" i="1" a="1"/>
  <c r="S261" i="1" s="1"/>
  <c r="S262" i="1" a="1"/>
  <c r="S262" i="1" s="1"/>
  <c r="S263" i="1" a="1"/>
  <c r="S263" i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/>
  <c r="S274" i="1" a="1"/>
  <c r="S274" i="1" s="1"/>
  <c r="S275" i="1" a="1"/>
  <c r="S275" i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/>
  <c r="S282" i="1" a="1"/>
  <c r="S282" i="1"/>
  <c r="S283" i="1" a="1"/>
  <c r="S283" i="1" s="1"/>
  <c r="S284" i="1" a="1"/>
  <c r="S284" i="1" s="1"/>
  <c r="S285" i="1" a="1"/>
  <c r="S285" i="1"/>
  <c r="S286" i="1" a="1"/>
  <c r="S286" i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/>
  <c r="S300" i="1" a="1"/>
  <c r="S300" i="1" s="1"/>
  <c r="S301" i="1" a="1"/>
  <c r="S301" i="1" s="1"/>
  <c r="S302" i="1" a="1"/>
  <c r="S302" i="1" s="1"/>
  <c r="S303" i="1" a="1"/>
  <c r="S303" i="1"/>
  <c r="S304" i="1" a="1"/>
  <c r="S304" i="1" s="1"/>
  <c r="S305" i="1" a="1"/>
  <c r="S305" i="1"/>
  <c r="S306" i="1" a="1"/>
  <c r="S306" i="1" s="1"/>
  <c r="S307" i="1" a="1"/>
  <c r="S307" i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/>
  <c r="S328" i="1" a="1"/>
  <c r="S328" i="1" s="1"/>
  <c r="S329" i="1" a="1"/>
  <c r="S329" i="1" s="1"/>
  <c r="S330" i="1" a="1"/>
  <c r="S330" i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/>
  <c r="S338" i="1" a="1"/>
  <c r="S338" i="1" s="1"/>
  <c r="S339" i="1" a="1"/>
  <c r="S339" i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/>
  <c r="S386" i="1" a="1"/>
  <c r="S386" i="1" s="1"/>
  <c r="S387" i="1" a="1"/>
  <c r="S387" i="1" s="1"/>
  <c r="S388" i="1" a="1"/>
  <c r="S388" i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/>
  <c r="S540" i="1" a="1"/>
  <c r="S540" i="1" s="1"/>
  <c r="S541" i="1" a="1"/>
  <c r="S541" i="1" s="1"/>
  <c r="S542" i="1" a="1"/>
  <c r="S542" i="1" s="1"/>
  <c r="S543" i="1" a="1"/>
  <c r="S543" i="1" s="1"/>
  <c r="S544" i="1" a="1"/>
  <c r="S544" i="1"/>
  <c r="S545" i="1" a="1"/>
  <c r="S545" i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/>
  <c r="S579" i="1" a="1"/>
  <c r="S579" i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/>
  <c r="S595" i="1" a="1"/>
  <c r="S595" i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/>
  <c r="S618" i="1" a="1"/>
  <c r="S618" i="1" s="1"/>
  <c r="S619" i="1" a="1"/>
  <c r="S619" i="1" s="1"/>
  <c r="S620" i="1" a="1"/>
  <c r="S620" i="1" s="1"/>
  <c r="S621" i="1" a="1"/>
  <c r="S621" i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/>
  <c r="S631" i="1" a="1"/>
  <c r="S631" i="1" s="1"/>
  <c r="S632" i="1" a="1"/>
  <c r="S632" i="1" s="1"/>
  <c r="S633" i="1" a="1"/>
  <c r="S633" i="1" s="1"/>
  <c r="S634" i="1" a="1"/>
  <c r="S634" i="1" s="1"/>
  <c r="S635" i="1" a="1"/>
  <c r="S635" i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/>
  <c r="S644" i="1" a="1"/>
  <c r="S644" i="1" s="1"/>
  <c r="S645" i="1" a="1"/>
  <c r="S645" i="1"/>
  <c r="S646" i="1" a="1"/>
  <c r="S646" i="1" s="1"/>
  <c r="S647" i="1" a="1"/>
  <c r="S647" i="1" s="1"/>
  <c r="S648" i="1" a="1"/>
  <c r="S648" i="1" s="1"/>
  <c r="S649" i="1" a="1"/>
  <c r="S649" i="1" s="1"/>
  <c r="S650" i="1" a="1"/>
  <c r="S650" i="1"/>
  <c r="S651" i="1" a="1"/>
  <c r="S651" i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/>
  <c r="S674" i="1" a="1"/>
  <c r="S674" i="1"/>
  <c r="S675" i="1" a="1"/>
  <c r="S675" i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/>
  <c r="S698" i="1" a="1"/>
  <c r="S698" i="1"/>
  <c r="S699" i="1" a="1"/>
  <c r="S699" i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/>
  <c r="S714" i="1" a="1"/>
  <c r="S714" i="1" s="1"/>
  <c r="S715" i="1" a="1"/>
  <c r="S715" i="1" s="1"/>
  <c r="S716" i="1" a="1"/>
  <c r="S716" i="1" s="1"/>
  <c r="S717" i="1" a="1"/>
  <c r="S717" i="1" s="1"/>
  <c r="S718" i="1" a="1"/>
  <c r="S718" i="1"/>
  <c r="S719" i="1" a="1"/>
  <c r="S719" i="1" s="1"/>
  <c r="S720" i="1" a="1"/>
  <c r="S720" i="1" s="1"/>
  <c r="S721" i="1" a="1"/>
  <c r="S721" i="1" s="1"/>
  <c r="S722" i="1" a="1"/>
  <c r="S722" i="1" s="1"/>
  <c r="S723" i="1" a="1"/>
  <c r="S723" i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/>
  <c r="S754" i="1" a="1"/>
  <c r="S754" i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/>
  <c r="S818" i="1" a="1"/>
  <c r="S818" i="1" s="1"/>
  <c r="S819" i="1" a="1"/>
  <c r="S819" i="1" s="1"/>
  <c r="S820" i="1" a="1"/>
  <c r="S820" i="1" s="1"/>
  <c r="S821" i="1" a="1"/>
  <c r="S821" i="1" s="1"/>
  <c r="S822" i="1" a="1"/>
  <c r="S822" i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/>
  <c r="S830" i="1" a="1"/>
  <c r="S830" i="1" s="1"/>
  <c r="S831" i="1" a="1"/>
  <c r="S831" i="1" s="1"/>
  <c r="S832" i="1" a="1"/>
  <c r="S832" i="1" s="1"/>
  <c r="S833" i="1" a="1"/>
  <c r="S833" i="1" s="1"/>
  <c r="S834" i="1" a="1"/>
  <c r="S834" i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/>
  <c r="S850" i="1" a="1"/>
  <c r="S850" i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/>
  <c r="S894" i="1" a="1"/>
  <c r="S894" i="1" s="1"/>
  <c r="S895" i="1" a="1"/>
  <c r="S895" i="1" s="1"/>
  <c r="S896" i="1" a="1"/>
  <c r="S896" i="1" s="1"/>
  <c r="S897" i="1" a="1"/>
  <c r="S897" i="1" s="1"/>
  <c r="S898" i="1" a="1"/>
  <c r="S898" i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/>
  <c r="S914" i="1" a="1"/>
  <c r="S914" i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/>
  <c r="S930" i="1" a="1"/>
  <c r="S930" i="1"/>
  <c r="S931" i="1" a="1"/>
  <c r="S931" i="1"/>
  <c r="S932" i="1" a="1"/>
  <c r="S932" i="1" s="1"/>
  <c r="S933" i="1" a="1"/>
  <c r="S933" i="1" s="1"/>
  <c r="S934" i="1" a="1"/>
  <c r="S934" i="1"/>
  <c r="S935" i="1" a="1"/>
  <c r="S935" i="1"/>
  <c r="S936" i="1" a="1"/>
  <c r="S936" i="1" s="1"/>
  <c r="S937" i="1" a="1"/>
  <c r="S937" i="1" s="1"/>
  <c r="S938" i="1" a="1"/>
  <c r="S938" i="1"/>
  <c r="S939" i="1" a="1"/>
  <c r="S939" i="1" s="1"/>
  <c r="S940" i="1" a="1"/>
  <c r="S940" i="1" s="1"/>
  <c r="S941" i="1" a="1"/>
  <c r="S941" i="1"/>
  <c r="S942" i="1" a="1"/>
  <c r="S942" i="1" s="1"/>
  <c r="S943" i="1" a="1"/>
  <c r="S943" i="1"/>
  <c r="S944" i="1" a="1"/>
  <c r="S944" i="1" s="1"/>
  <c r="S945" i="1" a="1"/>
  <c r="S945" i="1"/>
  <c r="S946" i="1" a="1"/>
  <c r="S946" i="1"/>
  <c r="S947" i="1" a="1"/>
  <c r="S947" i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/>
  <c r="S954" i="1" a="1"/>
  <c r="S954" i="1" s="1"/>
  <c r="S955" i="1" a="1"/>
  <c r="S955" i="1" s="1"/>
  <c r="S956" i="1" a="1"/>
  <c r="S956" i="1" s="1"/>
  <c r="S957" i="1" a="1"/>
  <c r="S957" i="1"/>
  <c r="S958" i="1" a="1"/>
  <c r="S958" i="1"/>
  <c r="S959" i="1" a="1"/>
  <c r="S959" i="1"/>
  <c r="S960" i="1" a="1"/>
  <c r="S960" i="1" s="1"/>
  <c r="S961" i="1" a="1"/>
  <c r="S961" i="1" s="1"/>
  <c r="S962" i="1" a="1"/>
  <c r="S962" i="1"/>
  <c r="S963" i="1" a="1"/>
  <c r="S963" i="1" s="1"/>
  <c r="S964" i="1" a="1"/>
  <c r="S964" i="1" s="1"/>
  <c r="S965" i="1" a="1"/>
  <c r="S965" i="1" s="1"/>
  <c r="S966" i="1" a="1"/>
  <c r="S966" i="1" s="1"/>
  <c r="S967" i="1" a="1"/>
  <c r="S967" i="1"/>
  <c r="S968" i="1" a="1"/>
  <c r="S968" i="1" s="1"/>
  <c r="S969" i="1" a="1"/>
  <c r="S969" i="1"/>
  <c r="S970" i="1" a="1"/>
  <c r="S970" i="1"/>
  <c r="S971" i="1" a="1"/>
  <c r="S971" i="1"/>
  <c r="S972" i="1" a="1"/>
  <c r="S972" i="1" s="1"/>
  <c r="S973" i="1" a="1"/>
  <c r="S973" i="1" s="1"/>
  <c r="S974" i="1" a="1"/>
  <c r="S974" i="1" s="1"/>
  <c r="S975" i="1" a="1"/>
  <c r="S975" i="1"/>
  <c r="S976" i="1" a="1"/>
  <c r="S976" i="1" s="1"/>
  <c r="S977" i="1" a="1"/>
  <c r="S977" i="1"/>
  <c r="S978" i="1" a="1"/>
  <c r="S978" i="1" s="1"/>
  <c r="S979" i="1" a="1"/>
  <c r="S979" i="1" s="1"/>
  <c r="S980" i="1" a="1"/>
  <c r="S980" i="1" s="1"/>
  <c r="S981" i="1" a="1"/>
  <c r="S981" i="1" s="1"/>
  <c r="S982" i="1" a="1"/>
  <c r="S982" i="1"/>
  <c r="S983" i="1" a="1"/>
  <c r="S983" i="1" s="1"/>
  <c r="S984" i="1" a="1"/>
  <c r="S984" i="1" s="1"/>
  <c r="S985" i="1" a="1"/>
  <c r="S985" i="1" s="1"/>
  <c r="S986" i="1" a="1"/>
  <c r="S986" i="1" s="1"/>
  <c r="S987" i="1" a="1"/>
  <c r="S987" i="1"/>
  <c r="S988" i="1" a="1"/>
  <c r="S988" i="1" s="1"/>
  <c r="S989" i="1" a="1"/>
  <c r="S989" i="1"/>
  <c r="S990" i="1" a="1"/>
  <c r="S990" i="1"/>
  <c r="S991" i="1" a="1"/>
  <c r="S991" i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4" i="11" l="1"/>
  <c r="K4" i="11"/>
  <c r="H5" i="11"/>
  <c r="K5" i="11"/>
  <c r="H2" i="11"/>
  <c r="H7" i="11"/>
  <c r="K2" i="11"/>
  <c r="K7" i="11"/>
  <c r="H3" i="11"/>
  <c r="K3" i="11"/>
  <c r="C4" i="10"/>
  <c r="D6" i="10"/>
  <c r="E2" i="10"/>
  <c r="F2" i="10" s="1"/>
  <c r="B3" i="10"/>
  <c r="E13" i="10"/>
  <c r="H13" i="10" s="1"/>
  <c r="H2" i="10" l="1"/>
  <c r="G13" i="10"/>
  <c r="C5" i="10"/>
  <c r="E3" i="10"/>
  <c r="B4" i="10"/>
  <c r="G2" i="10"/>
  <c r="D7" i="10"/>
  <c r="F13" i="10"/>
  <c r="B5" i="10" l="1"/>
  <c r="E4" i="10"/>
  <c r="G3" i="10"/>
  <c r="H3" i="10"/>
  <c r="F3" i="10"/>
  <c r="C6" i="10"/>
  <c r="D8" i="10"/>
  <c r="C7" i="10" l="1"/>
  <c r="D9" i="10"/>
  <c r="H4" i="10"/>
  <c r="G4" i="10"/>
  <c r="E5" i="10"/>
  <c r="B6" i="10"/>
  <c r="F4" i="10"/>
  <c r="H5" i="10" l="1"/>
  <c r="G5" i="10"/>
  <c r="F5" i="10"/>
  <c r="B7" i="10"/>
  <c r="E6" i="10"/>
  <c r="D10" i="10"/>
  <c r="C8" i="10"/>
  <c r="D11" i="10" l="1"/>
  <c r="H6" i="10"/>
  <c r="G6" i="10"/>
  <c r="F6" i="10"/>
  <c r="B8" i="10"/>
  <c r="E7" i="10"/>
  <c r="F7" i="10" s="1"/>
  <c r="C9" i="10"/>
  <c r="C10" i="10" l="1"/>
  <c r="H7" i="10"/>
  <c r="G7" i="10"/>
  <c r="B9" i="10"/>
  <c r="E8" i="10"/>
  <c r="F8" i="10" s="1"/>
  <c r="D12" i="10"/>
  <c r="H8" i="10" l="1"/>
  <c r="G8" i="10"/>
  <c r="B10" i="10"/>
  <c r="E9" i="10"/>
  <c r="C11" i="10"/>
  <c r="C12" i="10" l="1"/>
  <c r="B11" i="10"/>
  <c r="E10" i="10"/>
  <c r="F10" i="10"/>
  <c r="H9" i="10"/>
  <c r="G9" i="10"/>
  <c r="F9" i="10"/>
  <c r="H10" i="10" l="1"/>
  <c r="G10" i="10"/>
  <c r="B12" i="10"/>
  <c r="E11" i="10"/>
  <c r="H11" i="10" l="1"/>
  <c r="G11" i="10"/>
  <c r="F11" i="10"/>
  <c r="E12" i="10"/>
  <c r="F12" i="10" s="1"/>
  <c r="H12" i="10" l="1"/>
  <c r="G1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<sst xmlns="http://schemas.openxmlformats.org/spreadsheetml/2006/main" count="7058" uniqueCount="2105">
  <si>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</si>
  <si>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</si>
  <si>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</si>
  <si>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</si>
  <si>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</si>
  <si>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</si>
  <si>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</si>
  <si>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</si>
  <si>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</si>
  <si>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</si>
  <si>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</si>
  <si>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</si>
  <si>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</si>
  <si>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</si>
  <si>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</si>
  <si>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</si>
  <si>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</si>
  <si>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</si>
  <si>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</si>
  <si>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</si>
  <si>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</si>
  <si>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</si>
  <si>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</si>
  <si>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</si>
  <si>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</si>
  <si>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</si>
  <si>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</si>
  <si>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</si>
  <si>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</si>
  <si>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</si>
  <si>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</si>
  <si>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</si>
  <si>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</si>
  <si>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</si>
  <si>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</si>
  <si>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</si>
  <si>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</si>
  <si>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</si>
  <si>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</si>
  <si>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</si>
  <si>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</si>
  <si>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</si>
  <si>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</si>
  <si>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</si>
  <si>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</si>
  <si>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</si>
  <si>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</si>
  <si>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</si>
  <si>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</si>
  <si>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</si>
  <si>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</si>
  <si>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</si>
  <si>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</si>
  <si>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</si>
  <si>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</si>
  <si>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</si>
  <si>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</si>
  <si>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</si>
  <si>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</si>
  <si>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</si>
  <si>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</si>
  <si>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</si>
  <si>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</si>
  <si>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</si>
  <si>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</si>
  <si>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</si>
  <si>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</si>
  <si>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</si>
  <si>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</si>
  <si>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</si>
  <si>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</si>
  <si>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</si>
  <si>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</si>
  <si>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</si>
  <si>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</si>
  <si>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</si>
  <si>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</si>
  <si>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</si>
  <si>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</si>
  <si>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</si>
  <si>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</si>
  <si>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</si>
  <si>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</si>
  <si>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</si>
  <si>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</si>
  <si>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</si>
  <si>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</si>
  <si>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</si>
  <si>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</si>
  <si>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</si>
  <si>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</si>
  <si>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</si>
  <si>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</si>
  <si>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</si>
  <si>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</si>
  <si>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</si>
  <si>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</si>
  <si>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</si>
  <si>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</si>
  <si>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</si>
  <si>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</si>
  <si>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</si>
  <si>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</si>
  <si>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</si>
  <si>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</si>
  <si>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</si>
  <si>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</si>
  <si>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</si>
  <si>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</si>
  <si>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</si>
  <si>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</si>
  <si>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</si>
  <si>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</si>
  <si>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</si>
  <si>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</si>
  <si>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</si>
  <si>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</si>
  <si>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</si>
  <si>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</si>
  <si>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</si>
  <si>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</si>
  <si>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</si>
  <si>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</si>
  <si>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</si>
  <si>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</si>
  <si>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</si>
  <si>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</si>
  <si>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</si>
  <si>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</si>
  <si>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</si>
  <si>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</si>
  <si>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</si>
  <si>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</si>
  <si>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</si>
  <si>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</si>
  <si>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</si>
  <si>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</si>
  <si>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</si>
  <si>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</si>
  <si>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</si>
  <si>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</si>
  <si>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</si>
  <si>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</si>
  <si>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</si>
  <si>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</si>
  <si>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</si>
  <si>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</si>
  <si>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</si>
  <si>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</si>
  <si>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</si>
  <si>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</si>
  <si>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</si>
  <si>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</si>
  <si>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</si>
  <si>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</si>
  <si>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</si>
  <si>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</si>
  <si>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</si>
  <si>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</si>
  <si>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</si>
  <si>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</si>
  <si>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</si>
  <si>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</si>
  <si>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</si>
  <si>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</si>
  <si>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</si>
  <si>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</si>
  <si>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</si>
  <si>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</si>
  <si>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</si>
  <si>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</si>
  <si>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</si>
  <si>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</si>
  <si>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</si>
  <si>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</si>
  <si>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</si>
  <si>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</si>
  <si>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</si>
  <si>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</si>
  <si>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</si>
  <si>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</si>
  <si>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</si>
  <si>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</si>
  <si>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</si>
  <si>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</si>
  <si>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</si>
  <si>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</si>
  <si>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</si>
  <si>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</si>
  <si>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</si>
  <si>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</si>
  <si>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</si>
  <si>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</si>
  <si>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</si>
  <si>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</si>
  <si>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</si>
  <si>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</si>
  <si>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</si>
  <si>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</si>
  <si>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</si>
  <si>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</si>
  <si>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</si>
  <si>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</si>
  <si>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</si>
  <si>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</si>
  <si>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</si>
  <si>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</si>
  <si>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</si>
  <si>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</si>
  <si>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</si>
  <si>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</si>
  <si>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</si>
  <si>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</si>
  <si>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</si>
  <si>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</si>
  <si>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</si>
  <si>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</si>
  <si>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</si>
  <si>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</si>
  <si>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</si>
  <si>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</si>
  <si>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</si>
  <si>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</si>
  <si>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</si>
  <si>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</si>
  <si>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</si>
  <si>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</si>
  <si>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</si>
  <si>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</si>
  <si>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</si>
  <si>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</si>
  <si>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</si>
  <si>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</si>
  <si>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</si>
  <si>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</si>
  <si>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</si>
  <si>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</si>
  <si>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</si>
  <si>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</si>
  <si>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</si>
  <si>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</si>
  <si>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</si>
  <si>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</si>
  <si>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</si>
  <si>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</si>
  <si>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</si>
  <si>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</si>
  <si>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</si>
  <si>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</si>
  <si>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</si>
  <si>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</si>
  <si>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</si>
  <si>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</si>
  <si>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</si>
  <si>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</si>
  <si>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</si>
  <si>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</si>
  <si>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</si>
  <si>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</si>
  <si>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</si>
  <si>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</si>
  <si>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</si>
  <si>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</si>
  <si>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</si>
  <si>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</si>
  <si>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</si>
  <si>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</si>
  <si>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</si>
  <si>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</si>
  <si>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</si>
  <si>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</si>
  <si>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</si>
  <si>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</si>
  <si>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</si>
  <si>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</si>
  <si>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</si>
  <si>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</si>
  <si>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</si>
  <si>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</si>
  <si>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</si>
  <si>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</si>
  <si>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</si>
  <si>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</si>
  <si>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</si>
  <si>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</si>
  <si>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</si>
  <si>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</si>
  <si>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</si>
  <si>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</si>
  <si>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</si>
  <si>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</si>
  <si>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</si>
  <si>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</si>
  <si>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</si>
  <si>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</si>
  <si>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</si>
  <si>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</si>
  <si>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</si>
  <si>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</si>
  <si>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</si>
  <si>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</si>
  <si>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</si>
  <si>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</si>
  <si>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</si>
  <si>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</si>
  <si>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</si>
  <si>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</si>
  <si>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</si>
  <si>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</si>
  <si>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</si>
  <si>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</si>
  <si>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</si>
  <si>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</si>
  <si>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</si>
  <si>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</si>
  <si>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</si>
  <si>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</si>
  <si>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</si>
  <si>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</si>
  <si>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</si>
  <si>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</si>
  <si>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</si>
  <si>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</si>
  <si>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</si>
  <si>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</si>
  <si>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</si>
  <si>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</si>
  <si>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</si>
  <si>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</si>
  <si>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</si>
  <si>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</si>
  <si>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</si>
  <si>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</si>
  <si>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</si>
  <si>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</si>
  <si>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</si>
  <si>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</si>
  <si>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</si>
  <si>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</si>
  <si>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</si>
  <si>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</si>
  <si>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</si>
  <si>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</si>
  <si>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</si>
  <si>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</si>
  <si>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</si>
  <si>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</si>
  <si>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</si>
  <si>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</si>
  <si>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</si>
  <si>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</si>
  <si>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</si>
  <si>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</si>
  <si>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</si>
  <si>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</si>
  <si>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</si>
  <si>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</si>
  <si>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</si>
  <si>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</si>
  <si>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</si>
  <si>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</si>
  <si>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</si>
  <si>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</si>
  <si>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</si>
  <si>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</si>
  <si>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</si>
  <si>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</si>
  <si>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</si>
  <si>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</si>
  <si>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</si>
  <si>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</si>
  <si>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</si>
  <si>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</si>
  <si>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</si>
  <si>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</si>
  <si>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</si>
  <si>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</si>
  <si>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</si>
  <si>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</si>
  <si>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</si>
  <si>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</si>
  <si>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</si>
  <si>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</si>
  <si>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</si>
  <si>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</si>
  <si>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</si>
  <si>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</si>
  <si>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</si>
  <si>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</si>
  <si>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</si>
  <si>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</si>
  <si>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</si>
  <si>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</si>
  <si>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</si>
  <si>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</si>
  <si>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</si>
  <si>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</si>
  <si>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</si>
  <si>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</si>
  <si>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</si>
  <si>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</si>
  <si>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</si>
  <si>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</si>
  <si>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</si>
  <si>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</si>
  <si>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</si>
  <si>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</si>
  <si>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</si>
  <si>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</si>
  <si>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</si>
  <si>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</si>
  <si>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</si>
  <si>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</si>
  <si>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</si>
  <si>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</si>
  <si>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</si>
  <si>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</si>
  <si>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</si>
  <si>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</si>
  <si>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</si>
  <si>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</si>
  <si>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</si>
  <si>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</si>
  <si>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</si>
  <si>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</si>
  <si>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</si>
  <si>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</si>
  <si>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</si>
  <si>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</si>
  <si>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</si>
  <si>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</si>
  <si>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</si>
  <si>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</si>
  <si>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</si>
  <si>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</si>
  <si>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</si>
  <si>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</si>
  <si>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</si>
  <si>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</si>
  <si>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</si>
  <si>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</si>
  <si>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</si>
  <si>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</si>
  <si>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</si>
  <si>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</si>
  <si>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</si>
  <si>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</si>
  <si>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</si>
  <si>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</si>
  <si>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</si>
  <si>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</si>
  <si>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</si>
  <si>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</si>
  <si>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</si>
  <si>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</si>
  <si>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</si>
  <si>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</si>
  <si>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</si>
  <si>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</si>
  <si>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</si>
  <si>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</si>
  <si>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</si>
  <si>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</si>
  <si>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</si>
  <si>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</si>
  <si>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</si>
  <si>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</si>
  <si>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</si>
  <si>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</si>
  <si>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</si>
  <si>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</si>
  <si>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</si>
  <si>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</si>
  <si>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</si>
  <si>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</si>
  <si>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</si>
  <si>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</si>
  <si>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</si>
  <si>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</si>
  <si>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</si>
  <si>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</si>
  <si>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</si>
  <si>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</si>
  <si>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</si>
  <si>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</si>
  <si>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</si>
  <si>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</si>
  <si>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</si>
  <si>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</si>
  <si>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</si>
  <si>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</si>
  <si>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</si>
  <si>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</si>
  <si>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</si>
  <si>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</si>
  <si>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</si>
  <si>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</si>
  <si>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</si>
  <si>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</si>
  <si>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</si>
  <si>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</si>
  <si>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</si>
  <si>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</si>
  <si>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</si>
  <si>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</si>
  <si>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</si>
  <si>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</si>
  <si>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</si>
  <si>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</si>
  <si>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</si>
  <si>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</si>
  <si>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</si>
  <si>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</si>
  <si>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</si>
  <si>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</si>
  <si>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</si>
  <si>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</si>
  <si>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</si>
  <si>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</si>
  <si>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</si>
  <si>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</si>
  <si>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</si>
  <si>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</si>
  <si>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</si>
  <si>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</si>
  <si>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</si>
  <si>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</si>
  <si>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</si>
  <si>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</si>
  <si>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</si>
  <si>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</si>
  <si>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</si>
  <si>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</si>
  <si>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</si>
  <si>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</si>
  <si>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</si>
  <si>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</si>
  <si>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</si>
  <si>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</si>
  <si>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</si>
  <si>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</si>
  <si>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</si>
  <si>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</si>
  <si>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</si>
  <si>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</si>
  <si>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</si>
  <si>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</si>
  <si>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</si>
  <si>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</si>
  <si>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</si>
  <si>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</si>
  <si>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</si>
  <si>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</si>
  <si>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</si>
  <si>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</si>
  <si>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</si>
  <si>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</si>
  <si>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</si>
  <si>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</si>
  <si>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</si>
  <si>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</si>
  <si>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</si>
  <si>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</si>
  <si>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</si>
  <si>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</si>
  <si>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</si>
  <si>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</si>
  <si>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</si>
  <si>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</si>
  <si>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</si>
  <si>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</si>
  <si>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</si>
  <si>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</si>
  <si>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</si>
  <si>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</si>
  <si>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</si>
  <si>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</si>
  <si>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</si>
  <si>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</si>
  <si>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</si>
  <si>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</si>
  <si>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</si>
  <si>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</si>
  <si>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</si>
  <si>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</si>
  <si>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</si>
  <si>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</si>
  <si>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</si>
  <si>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</si>
  <si>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</si>
  <si>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</si>
  <si>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</si>
  <si>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</si>
  <si>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</si>
  <si>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</si>
  <si>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</si>
  <si>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</si>
  <si>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</si>
  <si>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</si>
  <si>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</si>
  <si>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</si>
  <si>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</si>
  <si>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</si>
  <si>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</si>
  <si>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</si>
  <si>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</si>
  <si>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</si>
  <si>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</si>
  <si>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</si>
  <si>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</si>
  <si>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</si>
  <si>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</si>
  <si>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</si>
  <si>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</si>
  <si>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</si>
  <si>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</si>
  <si>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</si>
  <si>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</si>
  <si>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</si>
  <si>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</si>
  <si>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</si>
  <si>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</si>
  <si>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</si>
  <si>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</si>
  <si>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</si>
  <si>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</si>
  <si>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</si>
  <si>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</si>
  <si>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</si>
  <si>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</si>
  <si>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</si>
  <si>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</si>
  <si>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</si>
  <si>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</si>
  <si>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</si>
  <si>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</si>
  <si>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</si>
  <si>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</si>
  <si>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</si>
  <si>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</si>
  <si>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</si>
  <si>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</si>
  <si>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</si>
  <si>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</si>
  <si>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</si>
  <si>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</si>
  <si>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</si>
  <si>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</si>
  <si>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</si>
  <si>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</si>
  <si>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</si>
  <si>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</si>
  <si>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</si>
  <si>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</si>
  <si>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</si>
  <si>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</si>
  <si>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</si>
  <si>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</si>
  <si>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</si>
  <si>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</si>
  <si>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</si>
  <si>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</si>
  <si>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</si>
  <si>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</si>
  <si>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</si>
  <si>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</si>
  <si>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</si>
  <si>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</si>
  <si>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</si>
  <si>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</si>
  <si>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</si>
  <si>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</si>
  <si>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</si>
  <si>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</si>
  <si>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</si>
  <si>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</si>
  <si>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</si>
  <si>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</si>
  <si>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</si>
  <si>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</si>
  <si>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</si>
  <si>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</si>
  <si>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</si>
  <si>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</si>
  <si>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</si>
  <si>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</si>
  <si>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</si>
  <si>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</si>
  <si>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</si>
  <si>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</si>
  <si>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</si>
  <si>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</si>
  <si>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</si>
  <si>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</si>
  <si>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</si>
  <si>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</si>
  <si>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</si>
  <si>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</si>
  <si>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</si>
  <si>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</si>
  <si>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</si>
  <si>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</si>
  <si>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</si>
  <si>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</si>
  <si>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</si>
  <si>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</si>
  <si>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</si>
  <si>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</si>
  <si>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</si>
  <si>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</si>
  <si>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</si>
  <si>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</si>
  <si>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</si>
  <si>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</si>
  <si>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</si>
  <si>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</si>
  <si>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</si>
  <si>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</si>
  <si>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</si>
  <si>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</si>
  <si>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</si>
  <si>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</si>
  <si>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</si>
  <si>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</si>
  <si>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</si>
  <si>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</si>
  <si>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</si>
  <si>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</si>
  <si>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</si>
  <si>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</si>
  <si>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</si>
  <si>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</si>
  <si>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</si>
  <si>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</si>
  <si>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</si>
  <si>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</si>
  <si>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</si>
  <si>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</si>
  <si>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</si>
  <si>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</si>
  <si>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</si>
  <si>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</si>
  <si>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</si>
  <si>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</si>
  <si>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</si>
  <si>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</si>
  <si>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</si>
  <si>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</si>
  <si>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</si>
  <si>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</si>
  <si>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</si>
  <si>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</si>
  <si>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</si>
  <si>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</si>
  <si>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</si>
  <si>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</si>
  <si>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</si>
  <si>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</si>
  <si>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</si>
  <si>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</si>
  <si>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</si>
  <si>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</si>
  <si>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</si>
  <si>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</si>
  <si>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</si>
  <si>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</si>
  <si>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</si>
  <si>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</si>
  <si>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</si>
  <si>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</si>
  <si>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</si>
  <si>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</si>
  <si>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</si>
  <si>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</si>
  <si>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</si>
  <si>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</si>
  <si>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</si>
  <si>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</si>
  <si>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</si>
  <si>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</si>
  <si>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</si>
  <si>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</si>
  <si>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</si>
  <si>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</si>
  <si>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</si>
  <si>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</si>
  <si>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</si>
  <si>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</si>
  <si>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</si>
  <si>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</si>
  <si>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</si>
  <si>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</si>
  <si>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</si>
  <si>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</si>
  <si>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</si>
  <si>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</si>
  <si>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</si>
  <si>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</si>
  <si>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</si>
  <si>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</si>
  <si>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</si>
  <si>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</si>
  <si>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</si>
  <si>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</si>
  <si>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</si>
  <si>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</si>
  <si>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</si>
  <si>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</si>
  <si>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</si>
  <si>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</si>
  <si>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</si>
  <si>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</si>
  <si>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</si>
  <si>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</si>
  <si>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</si>
  <si>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</si>
  <si>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</si>
  <si>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</si>
  <si>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</si>
  <si>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</si>
  <si>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</si>
  <si>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</si>
  <si>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</si>
  <si>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</si>
  <si>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</si>
  <si>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</si>
  <si>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</si>
  <si>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</si>
  <si>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</si>
  <si>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</si>
  <si>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</si>
  <si>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</si>
  <si>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</si>
  <si>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</si>
  <si>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</si>
  <si>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</si>
  <si>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</si>
  <si>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</si>
  <si>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</si>
  <si>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</si>
  <si>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</si>
  <si>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</si>
  <si>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</si>
  <si>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</si>
  <si>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</si>
  <si>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</si>
  <si>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</si>
  <si>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</si>
  <si>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</si>
  <si>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</si>
  <si>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</si>
  <si>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</si>
  <si>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</si>
  <si>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</si>
  <si>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</si>
  <si>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</si>
  <si>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</si>
  <si>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</si>
  <si>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</si>
  <si>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</si>
  <si>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</si>
  <si>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</si>
  <si>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</si>
  <si>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</si>
  <si>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</si>
  <si>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</si>
  <si>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</si>
  <si>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</si>
  <si>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</si>
  <si>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</si>
  <si>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</si>
  <si>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</si>
  <si>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</si>
  <si>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</si>
  <si>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</si>
  <si>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</si>
  <si>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</si>
  <si>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</si>
  <si>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</si>
  <si>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</si>
  <si>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</si>
  <si>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</si>
  <si>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</si>
  <si>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</si>
  <si>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</si>
  <si>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</si>
  <si>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</si>
  <si>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</si>
  <si>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</si>
  <si>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</si>
  <si>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</si>
  <si>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</si>
  <si>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</si>
  <si>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</si>
  <si>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</si>
  <si>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</si>
  <si>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</si>
  <si>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</si>
  <si>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</si>
  <si>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</si>
  <si>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</si>
  <si>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</si>
  <si>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</si>
  <si>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</si>
  <si>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</si>
  <si>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</si>
  <si>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</si>
  <si>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</si>
  <si>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</si>
  <si>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</si>
  <si>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</si>
  <si>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</si>
  <si>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</si>
  <si>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</si>
  <si>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</si>
  <si>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</si>
  <si>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</si>
  <si>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</si>
  <si>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</si>
  <si>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</si>
  <si>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</si>
  <si>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</si>
  <si>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</si>
  <si>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</si>
  <si>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</si>
  <si>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</si>
  <si>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</si>
  <si>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</si>
  <si>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</si>
  <si>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</si>
  <si>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</si>
  <si>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</si>
  <si>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</si>
  <si>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</si>
  <si>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</si>
  <si>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</si>
  <si>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</si>
  <si>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</si>
  <si>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</si>
  <si>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</si>
  <si>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</si>
  <si>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</si>
  <si>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</si>
  <si>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</si>
  <si>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</si>
  <si>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</si>
  <si>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</si>
  <si>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</si>
  <si>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</si>
  <si>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</si>
  <si>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</si>
  <si>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</si>
  <si>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</si>
  <si>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</si>
  <si>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</si>
  <si>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</si>
  <si>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</si>
  <si>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</si>
  <si>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</si>
  <si>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</si>
  <si>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</si>
  <si>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</si>
  <si>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</si>
  <si>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</si>
  <si>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</si>
  <si>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</si>
  <si>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</si>
  <si>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</si>
  <si>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</si>
  <si>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</si>
  <si>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</si>
  <si>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</si>
  <si>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</si>
  <si>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</si>
  <si>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</si>
  <si>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</si>
  <si>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</si>
  <si>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</si>
  <si>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</si>
  <si>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</si>
  <si>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</si>
  <si>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</si>
  <si>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</si>
  <si>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</si>
  <si>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</si>
  <si>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</si>
  <si>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</si>
  <si>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</si>
  <si>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</si>
  <si>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</si>
  <si>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</si>
  <si>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</si>
  <si>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</si>
  <si>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</si>
  <si>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</si>
  <si>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</si>
  <si>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</si>
  <si>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</si>
  <si>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</si>
  <si>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</si>
  <si>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</si>
  <si>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</si>
  <si>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</si>
  <si>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</si>
  <si>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</si>
  <si>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</si>
  <si>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</si>
  <si>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</si>
  <si>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</si>
  <si>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</si>
  <si>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</si>
  <si>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</si>
  <si>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</si>
  <si>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</si>
  <si>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</si>
  <si>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</si>
  <si>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</si>
  <si>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</si>
  <si>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</si>
  <si>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</si>
  <si>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</si>
  <si>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</si>
  <si>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</si>
  <si>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</si>
  <si>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</si>
  <si>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</si>
  <si>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</si>
  <si>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</si>
  <si>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</si>
  <si>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</si>
  <si>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</si>
  <si>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</si>
  <si>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</si>
  <si>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</si>
  <si>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</si>
  <si>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</si>
  <si>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</si>
  <si>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</si>
  <si>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</si>
  <si>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</si>
  <si>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</si>
  <si>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</si>
  <si>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</si>
  <si>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</si>
  <si>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</si>
  <si>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</si>
  <si>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</si>
  <si>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</si>
  <si>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</si>
  <si>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</si>
  <si>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</si>
  <si>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</si>
  <si>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</si>
  <si>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</si>
  <si>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</si>
  <si>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</si>
  <si>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</si>
  <si>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</si>
  <si>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</si>
  <si>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</si>
  <si>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</si>
  <si>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</si>
  <si>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</si>
  <si>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</si>
  <si>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</si>
  <si>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</si>
  <si>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</si>
  <si>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</si>
  <si>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</si>
  <si>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</si>
  <si>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</si>
  <si>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</si>
  <si>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</si>
  <si>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</si>
  <si>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</si>
  <si>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</si>
  <si>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</si>
  <si>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</si>
  <si>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</si>
  <si>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</si>
  <si>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</si>
  <si>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</si>
  <si>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</si>
  <si>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</si>
  <si>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</si>
  <si>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</si>
  <si>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</si>
  <si>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</si>
  <si>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</si>
  <si>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</si>
  <si>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</si>
  <si>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</si>
  <si>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</si>
  <si>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</si>
  <si>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</si>
  <si>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</si>
  <si>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</si>
  <si>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</si>
  <si>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</si>
  <si>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</si>
  <si>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</si>
  <si>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</si>
  <si>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</si>
  <si>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</si>
  <si>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</si>
  <si>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</si>
  <si>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</si>
  <si>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</si>
  <si>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</si>
  <si>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</si>
  <si>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</si>
  <si>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</si>
  <si>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</si>
  <si>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</si>
  <si>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</si>
  <si>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</si>
  <si>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</si>
  <si>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</si>
  <si>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</si>
  <si>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</si>
  <si>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</si>
  <si>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</si>
  <si>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</si>
  <si>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</si>
  <si>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</si>
  <si>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</si>
  <si>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</si>
  <si>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</si>
  <si>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</si>
  <si>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</si>
  <si>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</si>
  <si>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</si>
  <si>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</si>
  <si>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</si>
  <si>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</si>
  <si>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</si>
  <si>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</si>
  <si>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</si>
  <si>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</si>
  <si>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</si>
  <si>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</si>
  <si>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</si>
  <si>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</si>
  <si>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</si>
  <si>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</si>
  <si>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</si>
  <si>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</si>
  <si>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</si>
  <si>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</si>
  <si>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</si>
  <si>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</si>
  <si>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</si>
  <si>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</si>
  <si>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</si>
  <si>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</si>
  <si>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</si>
  <si>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</si>
  <si>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</si>
  <si>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</si>
  <si>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</si>
  <si>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</si>
  <si>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</si>
  <si>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</si>
  <si>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</si>
  <si>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</si>
  <si>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</si>
  <si>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</si>
  <si>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</si>
  <si>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</si>
  <si>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</si>
  <si>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</si>
  <si>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</si>
  <si>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</si>
  <si>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</si>
  <si>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</si>
  <si>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</si>
  <si>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</si>
  <si>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</si>
  <si>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</si>
  <si>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</si>
  <si>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</si>
  <si>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</si>
  <si>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</si>
  <si>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</si>
  <si>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</si>
  <si>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</si>
  <si>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</si>
  <si>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</si>
  <si>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</si>
  <si>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</si>
  <si>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</si>
  <si>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</si>
  <si>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</si>
  <si>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</si>
  <si>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</si>
  <si>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</si>
  <si>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</si>
  <si>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</si>
  <si>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</si>
  <si>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</si>
  <si>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</si>
  <si>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</si>
  <si>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</si>
  <si>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</si>
  <si>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</si>
  <si>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</si>
  <si>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</si>
  <si>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</si>
  <si>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</si>
  <si>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</si>
  <si>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</si>
  <si>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</si>
  <si>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</si>
  <si>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</si>
  <si>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</si>
  <si>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</si>
  <si>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</si>
  <si>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</si>
  <si>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</si>
  <si>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</si>
  <si>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</si>
  <si>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</si>
  <si>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</si>
  <si>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</si>
  <si>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</si>
  <si>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</si>
  <si>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</si>
  <si>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</si>
  <si>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</si>
  <si>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</si>
  <si>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</si>
  <si>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</si>
  <si>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</si>
  <si>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</si>
  <si>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</si>
  <si>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</si>
  <si>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</si>
  <si>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</si>
  <si>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</si>
  <si>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</si>
  <si>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</si>
  <si>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</si>
  <si>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</si>
  <si>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</si>
  <si>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</si>
  <si>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</si>
  <si>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</si>
  <si>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</si>
  <si>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</si>
  <si>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</si>
  <si>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</si>
  <si>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</si>
  <si>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</si>
  <si>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</si>
  <si>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</si>
  <si>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</si>
  <si>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</si>
  <si>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</si>
  <si>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</si>
  <si>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</si>
  <si>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</si>
  <si>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</si>
  <si>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</si>
  <si>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</si>
  <si>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</si>
  <si>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</si>
  <si>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</si>
  <si>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</si>
  <si>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</si>
  <si>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</si>
  <si>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</si>
  <si>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</si>
  <si>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</si>
  <si>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</si>
  <si>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</si>
  <si>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</si>
  <si>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</si>
  <si>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</si>
  <si>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</si>
  <si>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</si>
  <si>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</si>
  <si>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</si>
  <si>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</si>
  <si>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</si>
  <si>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</si>
  <si>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</si>
  <si>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</si>
  <si>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</si>
  <si>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</si>
  <si>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</si>
  <si>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</si>
  <si>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</si>
  <si>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</si>
  <si>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</si>
  <si>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</si>
  <si>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</si>
  <si>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</si>
  <si>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</si>
  <si>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</si>
  <si>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</si>
  <si>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</si>
  <si>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</si>
  <si>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</si>
  <si>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</si>
  <si>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</si>
  <si>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</si>
  <si>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</si>
  <si>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</si>
  <si>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</si>
  <si>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</si>
  <si>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</si>
  <si>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</si>
  <si>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</si>
  <si>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</si>
  <si>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</si>
  <si>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</si>
  <si>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</si>
  <si>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</si>
  <si>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</si>
  <si>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</si>
  <si>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</si>
  <si>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</si>
  <si>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</si>
  <si>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</si>
  <si>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</si>
  <si>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</si>
  <si>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</si>
  <si>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</si>
  <si>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</si>
  <si>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</si>
  <si>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</si>
  <si>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</si>
  <si>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</si>
  <si>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</si>
  <si>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</si>
  <si>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</si>
  <si>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</si>
  <si>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</si>
  <si>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</si>
  <si>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</si>
  <si>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</si>
  <si>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</si>
  <si>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</si>
  <si>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</si>
  <si>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</si>
  <si>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</si>
  <si>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</si>
  <si>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</si>
  <si>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</si>
  <si>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</si>
  <si>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</si>
  <si>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</si>
  <si>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</si>
  <si>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</si>
  <si>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</si>
  <si>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</si>
  <si>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</si>
  <si>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</si>
  <si>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</si>
  <si>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</si>
  <si>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</si>
  <si>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</si>
  <si>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</si>
  <si>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</si>
  <si>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</si>
  <si>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</si>
  <si>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</si>
  <si>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</si>
  <si>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</si>
  <si>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</si>
  <si>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</si>
  <si>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</si>
  <si>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</si>
  <si>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</si>
  <si>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</si>
  <si>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</si>
  <si>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</si>
  <si>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</si>
  <si>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</si>
  <si>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</si>
  <si>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</si>
  <si>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</si>
  <si>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</si>
  <si>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</si>
  <si>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</si>
  <si>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</si>
  <si>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</si>
  <si>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</si>
  <si>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</si>
  <si>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</si>
  <si>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</si>
  <si>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</si>
  <si>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</si>
  <si>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</si>
  <si>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</si>
  <si>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</si>
  <si>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</si>
  <si>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</si>
  <si>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</si>
  <si>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</si>
  <si>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</si>
  <si>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</si>
  <si>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</si>
  <si>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</si>
  <si>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</si>
  <si>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</si>
  <si>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</si>
  <si>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</si>
  <si>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</si>
  <si>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</si>
  <si>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</si>
  <si>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</si>
  <si>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</si>
  <si>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</si>
  <si>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</si>
  <si>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</si>
  <si>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</si>
  <si>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</si>
  <si>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</si>
  <si>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</si>
  <si>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</si>
  <si>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</si>
  <si>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</si>
  <si>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</si>
  <si>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</si>
  <si>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</si>
  <si>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</si>
  <si>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</si>
  <si>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</si>
  <si>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</si>
  <si>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</si>
  <si>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</si>
  <si>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</si>
  <si>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</si>
  <si>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</si>
  <si>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</si>
  <si>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</si>
  <si>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</si>
  <si>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</si>
  <si>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</si>
  <si>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</si>
  <si>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</si>
  <si>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</si>
  <si>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</si>
  <si>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</si>
  <si>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</si>
  <si>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</si>
  <si>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</si>
  <si>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</si>
  <si>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</si>
  <si>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</si>
  <si>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</si>
  <si>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</si>
  <si>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</si>
  <si>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</si>
  <si>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</si>
  <si>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</si>
  <si>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</si>
  <si>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</si>
  <si>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</si>
  <si>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</si>
  <si>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</si>
  <si>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</si>
  <si>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</si>
  <si>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</si>
  <si>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</si>
  <si>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</si>
  <si>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</si>
  <si>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</si>
  <si>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</si>
  <si>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</si>
  <si>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</si>
  <si>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</si>
  <si>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</si>
  <si>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</si>
  <si>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</si>
  <si>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</si>
  <si>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</si>
  <si>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</si>
  <si>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</si>
  <si>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</si>
  <si>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</si>
  <si>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</si>
  <si>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</si>
  <si>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</si>
  <si>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</si>
  <si>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</si>
  <si>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</si>
  <si>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</si>
  <si>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</si>
  <si>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</si>
  <si>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</si>
  <si>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</si>
  <si>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</si>
  <si>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</si>
  <si>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</si>
  <si>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</si>
  <si>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</si>
  <si>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</si>
  <si>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</si>
  <si>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</si>
  <si>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</si>
  <si>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</si>
  <si>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</si>
  <si>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</si>
  <si>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</si>
  <si>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</si>
  <si>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</si>
  <si>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</si>
  <si>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</si>
  <si>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</si>
  <si>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</si>
  <si>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</si>
  <si>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</si>
  <si>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</si>
  <si>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</si>
  <si>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</si>
  <si>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</si>
  <si>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</si>
  <si>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</si>
  <si>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</si>
  <si>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</si>
  <si>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</si>
  <si>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</si>
  <si>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</si>
  <si>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</si>
  <si>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</si>
  <si>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</si>
  <si>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</si>
  <si>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</si>
  <si>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</si>
  <si>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</si>
  <si>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</si>
  <si>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</si>
  <si>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</si>
  <si>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</si>
  <si>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</si>
  <si>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</si>
  <si>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</si>
  <si>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</si>
  <si>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</si>
  <si>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</si>
  <si>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</si>
  <si>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</si>
  <si>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</si>
  <si>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</si>
  <si>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</si>
  <si>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</si>
  <si>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</si>
  <si>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</si>
  <si>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</si>
  <si>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</si>
  <si>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</si>
  <si>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</si>
  <si>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</si>
  <si>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</si>
  <si>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</si>
  <si>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</si>
  <si>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</si>
  <si>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</si>
  <si>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</si>
  <si>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</si>
  <si>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</si>
  <si>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</si>
  <si>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</si>
  <si>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</si>
  <si>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</si>
  <si>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</si>
  <si>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</si>
  <si>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</si>
  <si>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</si>
  <si>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</si>
  <si>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</si>
  <si>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</si>
  <si>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</si>
  <si>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</si>
  <si>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</si>
  <si>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</si>
  <si>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</si>
  <si>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</si>
  <si>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</si>
  <si>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</si>
  <si>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</si>
  <si>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</si>
  <si>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</si>
  <si>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</si>
  <si>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</si>
  <si>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</si>
  <si>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</si>
  <si>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</si>
  <si>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</si>
  <si>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</si>
  <si>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</si>
  <si>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</si>
  <si>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</si>
  <si>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</si>
  <si>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</si>
  <si>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</si>
  <si>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</si>
  <si>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</si>
  <si>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</si>
  <si>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</si>
  <si>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</si>
  <si>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</si>
  <si>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</si>
  <si>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</si>
  <si>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</si>
  <si>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</si>
  <si>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</si>
  <si>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</si>
  <si>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</si>
  <si>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</si>
  <si>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</si>
  <si>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</si>
  <si>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</si>
  <si>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</si>
  <si>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</si>
  <si>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</si>
  <si>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</si>
  <si>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</si>
  <si>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</si>
  <si>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</si>
  <si>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</si>
  <si>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</si>
  <si>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</si>
  <si>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</si>
  <si>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</si>
  <si>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</si>
  <si>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</si>
  <si>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</si>
  <si>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</si>
  <si>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</si>
  <si>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</si>
  <si>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</si>
  <si>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</si>
  <si>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</si>
  <si>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</si>
  <si>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</si>
  <si>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</si>
  <si>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</si>
  <si>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</si>
  <si>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</si>
  <si>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</si>
  <si>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</si>
  <si>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</si>
  <si>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</si>
  <si>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</si>
  <si>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</si>
  <si>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</si>
  <si>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</si>
  <si>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</si>
  <si>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</si>
  <si>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</si>
  <si>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</si>
  <si>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</si>
  <si>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</si>
  <si>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</si>
  <si>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</si>
  <si>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</si>
  <si>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</si>
  <si>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</si>
  <si>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</si>
  <si>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</si>
  <si>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</si>
  <si>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</si>
  <si>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</si>
  <si>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</si>
  <si>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</si>
  <si>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</si>
  <si>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</si>
  <si>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</si>
  <si>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</si>
  <si>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</si>
  <si>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</si>
  <si>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</si>
  <si>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</si>
  <si>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</si>
  <si>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</si>
  <si>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</si>
  <si>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</si>
  <si>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</si>
  <si>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</si>
  <si>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</si>
  <si>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</si>
  <si>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</si>
  <si>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</si>
  <si>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</si>
  <si>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</si>
  <si>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</si>
  <si>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</si>
  <si>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</si>
  <si>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</si>
  <si>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</si>
  <si>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</si>
  <si>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</si>
  <si>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</si>
  <si>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</si>
  <si>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</si>
  <si>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</si>
  <si>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</si>
  <si>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</si>
  <si>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</si>
  <si>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</si>
  <si>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</si>
  <si>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</si>
  <si>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</si>
  <si>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</si>
  <si>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</si>
  <si>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</si>
  <si>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</si>
  <si>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</si>
  <si>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</si>
  <si>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</si>
  <si>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</si>
  <si>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</si>
  <si>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</si>
  <si>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</si>
  <si>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</si>
  <si>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</si>
  <si>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</si>
  <si>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</si>
  <si>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</si>
  <si>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</si>
  <si>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</si>
  <si>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</si>
  <si>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</si>
  <si>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</si>
  <si>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</si>
  <si>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</si>
  <si>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</si>
  <si>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</si>
  <si>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</si>
  <si>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</si>
  <si>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</si>
  <si>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</si>
  <si>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</si>
  <si>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</si>
  <si>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</si>
  <si>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</si>
  <si>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</si>
  <si>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</si>
  <si>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</si>
  <si>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</si>
  <si>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</si>
  <si>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</si>
  <si>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</si>
  <si>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</si>
  <si>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</si>
  <si>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</si>
  <si>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</si>
  <si>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</si>
  <si>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</si>
  <si>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</si>
  <si>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</si>
  <si>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</si>
  <si>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</si>
  <si>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</si>
  <si>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</si>
  <si>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</si>
  <si>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</si>
  <si>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</si>
  <si>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</si>
  <si>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</si>
  <si>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</si>
  <si>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</si>
  <si>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</si>
  <si>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</si>
  <si>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</si>
  <si>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</si>
  <si>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</si>
  <si>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</si>
  <si>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</si>
  <si>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</si>
  <si>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</si>
  <si>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</si>
  <si>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</si>
  <si>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</si>
  <si>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</si>
  <si>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</si>
  <si>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</si>
  <si>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</si>
  <si>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</si>
  <si>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</si>
  <si>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</si>
  <si>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</si>
  <si>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</si>
  <si>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</si>
  <si>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</si>
  <si>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</si>
  <si>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</si>
  <si>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</si>
  <si>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</si>
  <si>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</si>
  <si>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</si>
  <si>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</si>
  <si>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</si>
  <si>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</si>
  <si>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</si>
  <si>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</si>
  <si>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</si>
  <si>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</si>
  <si>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</si>
  <si>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</si>
  <si>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</si>
  <si>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</si>
  <si>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</si>
  <si>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</si>
  <si>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</si>
  <si>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</si>
  <si>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</si>
  <si>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</si>
  <si>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</si>
  <si>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</si>
  <si>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</si>
  <si>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</si>
  <si>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</si>
  <si>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</si>
  <si>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</si>
  <si>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</si>
  <si>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</si>
  <si>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</si>
  <si>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</si>
  <si>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</si>
  <si>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</si>
  <si>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</si>
  <si>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</si>
  <si>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</si>
  <si>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</si>
  <si>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</si>
  <si>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</si>
  <si>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</si>
  <si>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</si>
  <si>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</si>
  <si>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</si>
  <si>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</si>
  <si>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</si>
  <si>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</si>
  <si>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</si>
  <si>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</si>
  <si>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</si>
  <si>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</si>
  <si>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</si>
  <si>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</si>
  <si>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</si>
  <si>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</si>
  <si>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</si>
  <si>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</si>
  <si>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</si>
  <si>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</si>
  <si>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</si>
  <si>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</si>
  <si>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</si>
  <si>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</si>
  <si>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</si>
  <si>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</si>
  <si>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</si>
  <si>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</si>
  <si>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</si>
  <si>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</si>
  <si>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</si>
  <si>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</si>
  <si>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</si>
  <si>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</si>
  <si>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</si>
  <si>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</si>
  <si>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</si>
  <si>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</si>
  <si>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</si>
  <si>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</si>
  <si>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</si>
  <si>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</si>
  <si>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</si>
  <si>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</si>
  <si>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</si>
  <si>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</si>
  <si>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</si>
  <si>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</si>
  <si>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</si>
  <si>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</si>
  <si>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</si>
  <si>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</si>
  <si>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</si>
  <si>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</si>
  <si>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</si>
  <si>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</si>
  <si>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</si>
  <si>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</si>
  <si>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</si>
  <si>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</si>
  <si>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</si>
  <si>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</si>
  <si>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</si>
  <si>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</si>
  <si>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</si>
  <si>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</si>
  <si>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</si>
  <si>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</si>
  <si>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</si>
  <si>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</si>
  <si>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</si>
  <si>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</si>
  <si>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</si>
  <si>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</si>
  <si>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</si>
  <si>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</si>
  <si>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</si>
  <si>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</si>
  <si>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</si>
  <si>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</si>
  <si>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</si>
  <si>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</si>
  <si>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</si>
  <si>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</si>
  <si>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</si>
  <si>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</si>
  <si>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</si>
  <si>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</si>
  <si>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</si>
  <si>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</si>
  <si>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</si>
  <si>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</si>
  <si>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</si>
  <si>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</si>
  <si>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</si>
  <si>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</si>
  <si>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</si>
  <si>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</si>
  <si>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</si>
  <si>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</si>
  <si>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</si>
  <si>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</si>
  <si>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</si>
  <si>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</si>
  <si>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</si>
  <si>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</si>
  <si>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</si>
  <si>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</si>
  <si>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</si>
  <si>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</si>
  <si>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</si>
  <si>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</si>
  <si>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</si>
  <si>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</si>
  <si>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</si>
  <si>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</si>
  <si>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</si>
  <si>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</si>
  <si>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</si>
  <si>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</si>
  <si>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</si>
  <si>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</si>
  <si>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</si>
  <si>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</si>
  <si>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</si>
  <si>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</si>
  <si>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</si>
  <si>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</si>
  <si>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</si>
  <si>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</si>
  <si>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</si>
  <si>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</si>
  <si>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</si>
  <si>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</si>
  <si>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</si>
  <si>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</si>
  <si>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</si>
  <si>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</si>
  <si>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</si>
  <si>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</si>
  <si>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</si>
  <si>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</si>
  <si>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</si>
  <si>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</si>
  <si>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</si>
  <si>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</si>
  <si>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</si>
  <si>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</si>
  <si>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</si>
  <si>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</si>
  <si>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</si>
  <si>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</si>
  <si>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</si>
  <si>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</si>
  <si>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</si>
  <si>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</si>
  <si>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</si>
  <si>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</si>
  <si>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</si>
  <si>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</si>
  <si>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</si>
  <si>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</si>
  <si>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</si>
  <si>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</si>
  <si>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</si>
  <si>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</si>
  <si>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</si>
  <si>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</si>
  <si>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</si>
  <si>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</si>
  <si>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</si>
  <si>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</si>
  <si>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</si>
  <si>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</si>
  <si>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</si>
  <si>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</si>
  <si>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</si>
  <si>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</si>
  <si>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</si>
  <si>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</si>
  <si>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</si>
  <si>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</si>
  <si>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</si>
  <si>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</si>
  <si>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</si>
  <si>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</si>
  <si>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</si>
  <si>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</si>
  <si>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</si>
  <si>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</si>
  <si>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</si>
  <si>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</si>
  <si>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</si>
  <si>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</si>
  <si>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</si>
  <si>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</si>
  <si>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</si>
  <si>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</si>
  <si>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</si>
  <si>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</si>
  <si>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</si>
  <si>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Average_donation</t>
  </si>
  <si>
    <t>Parent Category</t>
  </si>
  <si>
    <t>Sub Category</t>
  </si>
  <si>
    <t>Row Labels</t>
  </si>
  <si>
    <t>film &amp; video</t>
  </si>
  <si>
    <t>food</t>
  </si>
  <si>
    <t>games</t>
  </si>
  <si>
    <t>music</t>
  </si>
  <si>
    <t>publishing</t>
  </si>
  <si>
    <t>technology</t>
  </si>
  <si>
    <t>theater</t>
  </si>
  <si>
    <t>Grand Total</t>
  </si>
  <si>
    <t>Column Labels</t>
  </si>
  <si>
    <t>Count of name</t>
  </si>
  <si>
    <t>documentary</t>
  </si>
  <si>
    <t>animation</t>
  </si>
  <si>
    <t>drama</t>
  </si>
  <si>
    <t>television</t>
  </si>
  <si>
    <t>shorts</t>
  </si>
  <si>
    <t>science fiction</t>
  </si>
  <si>
    <t>(All)</t>
  </si>
  <si>
    <t>electric music</t>
  </si>
  <si>
    <t>indie rock</t>
  </si>
  <si>
    <t>jazz</t>
  </si>
  <si>
    <t>metal</t>
  </si>
  <si>
    <t>plays</t>
  </si>
  <si>
    <t>rock</t>
  </si>
  <si>
    <t>world music</t>
  </si>
  <si>
    <t>Date Created Conversion</t>
  </si>
  <si>
    <t>Date ended Conversion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</si>
  <si>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</si>
  <si>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</si>
  <si>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</si>
  <si>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</si>
  <si>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</si>
  <si>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</si>
  <si>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</si>
  <si>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</si>
  <si>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</si>
  <si>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</si>
  <si>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</si>
  <si>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</si>
  <si>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</si>
  <si>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</si>
  <si>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</si>
  <si>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</si>
  <si>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</si>
  <si>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</si>
  <si>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</si>
  <si>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</si>
  <si>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</si>
  <si>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</si>
  <si>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</si>
  <si>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</si>
  <si>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</si>
  <si>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</si>
  <si>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</si>
  <si>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</si>
  <si>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</si>
  <si>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</si>
  <si>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</si>
  <si>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</si>
  <si>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</si>
  <si>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10000 to 14999</t>
  </si>
  <si>
    <t>Outcome</t>
  </si>
  <si>
    <t>Backer_count</t>
  </si>
  <si>
    <t>Successful</t>
  </si>
  <si>
    <t>Failed</t>
  </si>
  <si>
    <t>Mean</t>
  </si>
  <si>
    <t>Median</t>
  </si>
  <si>
    <t>Minimum</t>
  </si>
  <si>
    <t>Maximum</t>
  </si>
  <si>
    <t>Variance</t>
  </si>
  <si>
    <t>St. Dev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</si>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</sst>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18" fillId="0" borderId="0" xfId="0" applyNumberFormat="1" applyFont="1"/>
    <xf numFmtId="9" fontId="0" fillId="0" borderId="0" xfId="42" applyFont="1"/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499984740745262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excel.xlsx]Pivot table 1!PivotTable2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table 1'!$B$5:$B$12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1-476B-BB76-5549D9E30B86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table 1'!$C$5:$C$12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1-476B-BB76-5549D9E30B86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table 1'!$D$5:$D$12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1-476B-BB76-5549D9E30B86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table 1'!$E$5:$E$12</c:f>
              <c:numCache>
                <c:formatCode>General</c:formatCode>
                <c:ptCount val="7"/>
                <c:pt idx="0">
                  <c:v>7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11-476B-BB76-5549D9E30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2053407"/>
        <c:axId val="762193663"/>
      </c:barChart>
      <c:catAx>
        <c:axId val="77205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193663"/>
        <c:crosses val="autoZero"/>
        <c:auto val="1"/>
        <c:lblAlgn val="ctr"/>
        <c:lblOffset val="100"/>
        <c:noMultiLvlLbl val="0"/>
      </c:catAx>
      <c:valAx>
        <c:axId val="7621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5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excel.xlsx]Pivot table 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'Pivot table 2'!$B$6:$B$19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3</c:v>
                </c:pt>
                <c:pt idx="5">
                  <c:v>1</c:v>
                </c:pt>
                <c:pt idx="7">
                  <c:v>23</c:v>
                </c:pt>
                <c:pt idx="8">
                  <c:v>6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B-4C37-B42C-5516138E9D58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'Pivot table 2'!$C$6:$C$19</c:f>
              <c:numCache>
                <c:formatCode>General</c:formatCode>
                <c:ptCount val="13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8</c:v>
                </c:pt>
                <c:pt idx="4">
                  <c:v>19</c:v>
                </c:pt>
                <c:pt idx="5">
                  <c:v>6</c:v>
                </c:pt>
                <c:pt idx="6">
                  <c:v>3</c:v>
                </c:pt>
                <c:pt idx="7">
                  <c:v>132</c:v>
                </c:pt>
                <c:pt idx="8">
                  <c:v>30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B-4C37-B42C-5516138E9D58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'Pivot table 2'!$D$6:$D$19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7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B-4C37-B42C-5516138E9D58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'Pivot table 2'!$E$6:$E$19</c:f>
              <c:numCache>
                <c:formatCode>General</c:formatCode>
                <c:ptCount val="13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10</c:v>
                </c:pt>
                <c:pt idx="4">
                  <c:v>23</c:v>
                </c:pt>
                <c:pt idx="5">
                  <c:v>10</c:v>
                </c:pt>
                <c:pt idx="6">
                  <c:v>4</c:v>
                </c:pt>
                <c:pt idx="7">
                  <c:v>187</c:v>
                </c:pt>
                <c:pt idx="8">
                  <c:v>49</c:v>
                </c:pt>
                <c:pt idx="9">
                  <c:v>5</c:v>
                </c:pt>
                <c:pt idx="10">
                  <c:v>9</c:v>
                </c:pt>
                <c:pt idx="11">
                  <c:v>11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8B-4C37-B42C-5516138E9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5084847"/>
        <c:axId val="762204575"/>
      </c:barChart>
      <c:catAx>
        <c:axId val="30508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204575"/>
        <c:crosses val="autoZero"/>
        <c:auto val="1"/>
        <c:lblAlgn val="ctr"/>
        <c:lblOffset val="100"/>
        <c:noMultiLvlLbl val="0"/>
      </c:catAx>
      <c:valAx>
        <c:axId val="76220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8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excel.xlsx]Pivot table 3!PivotTable5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50-4D96-881B-832A244C4BF3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50-4D96-881B-832A244C4BF3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50-4D96-881B-832A244C4BF3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0-4D96-881B-832A244C4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795967"/>
        <c:axId val="996246335"/>
      </c:lineChart>
      <c:catAx>
        <c:axId val="99779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246335"/>
        <c:crosses val="autoZero"/>
        <c:auto val="1"/>
        <c:lblAlgn val="ctr"/>
        <c:lblOffset val="100"/>
        <c:noMultiLvlLbl val="0"/>
      </c:catAx>
      <c:valAx>
        <c:axId val="99624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79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Ttle</a:t>
            </a:r>
          </a:p>
        </c:rich>
      </c:tx>
      <c:layout>
        <c:manualLayout>
          <c:xMode val="edge"/>
          <c:yMode val="edge"/>
          <c:x val="0.4233818897637795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8-4E4D-92C6-4B7802225277}"/>
            </c:ext>
          </c:extLst>
        </c:ser>
        <c:ser>
          <c:idx val="1"/>
          <c:order val="1"/>
          <c:tx>
            <c:strRef>
              <c:f>Goal!$C$1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88-4E4D-92C6-4B7802225277}"/>
            </c:ext>
          </c:extLst>
        </c:ser>
        <c:ser>
          <c:idx val="2"/>
          <c:order val="2"/>
          <c:tx>
            <c:strRef>
              <c:f>Goal!$D$1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88-4E4D-92C6-4B7802225277}"/>
            </c:ext>
          </c:extLst>
        </c:ser>
        <c:ser>
          <c:idx val="3"/>
          <c:order val="3"/>
          <c:tx>
            <c:strRef>
              <c:f>Goal!$E$1</c:f>
              <c:strCache>
                <c:ptCount val="1"/>
                <c:pt idx="0">
                  <c:v>Total Projects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88-4E4D-92C6-4B7802225277}"/>
            </c:ext>
          </c:extLst>
        </c:ser>
        <c:ser>
          <c:idx val="4"/>
          <c:order val="4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88-4E4D-92C6-4B7802225277}"/>
            </c:ext>
          </c:extLst>
        </c:ser>
        <c:ser>
          <c:idx val="5"/>
          <c:order val="5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88-4E4D-92C6-4B7802225277}"/>
            </c:ext>
          </c:extLst>
        </c:ser>
        <c:ser>
          <c:idx val="6"/>
          <c:order val="6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88-4E4D-92C6-4B7802225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0576"/>
        <c:axId val="983277519"/>
      </c:lineChart>
      <c:catAx>
        <c:axId val="1686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277519"/>
        <c:crosses val="autoZero"/>
        <c:auto val="1"/>
        <c:lblAlgn val="ctr"/>
        <c:lblOffset val="100"/>
        <c:noMultiLvlLbl val="0"/>
      </c:catAx>
      <c:valAx>
        <c:axId val="9832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1</xdr:row>
      <xdr:rowOff>101600</xdr:rowOff>
    </xdr:from>
    <xdr:to>
      <xdr:col>13</xdr:col>
      <xdr:colOff>441325</xdr:colOff>
      <xdr:row>15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0F90A-598E-C08D-FF07-77C372543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282574</xdr:colOff>
      <xdr:row>2</xdr:row>
      <xdr:rowOff>152400</xdr:rowOff>
    </xdr:from>
    <xdr:to>
      <xdr:col>13</xdr:col>
      <xdr:colOff>380999</xdr:colOff>
      <xdr:row>20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EFFD6-CA17-28DB-7FB2-C08763D66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12700</xdr:rowOff>
    </xdr:from>
    <xdr:to>
      <xdr:col>14</xdr:col>
      <xdr:colOff>247649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6CBE76-E657-905E-A150-6D8550FBA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44450</xdr:rowOff>
    </xdr:from>
    <xdr:to>
      <xdr:col>16</xdr:col>
      <xdr:colOff>44450</xdr:colOff>
      <xdr:row>14</xdr:row>
      <xdr:rowOff>31750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35B240-731F-CD2D-E7D4-F832C515B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sidy Kratwell" refreshedDate="45274.613669444443" createdVersion="8" refreshedVersion="8" minRefreshableVersion="3" recordCount="1001" xr:uid="{C956213A-4C3A-4E7E-8FF1-57C7EF1DF5B9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9472B-AF21-49BC-ABE8-DE87EC60004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2" firstHeaderRow="1" firstDataRow="2" firstDataCol="1" rowPageCount="1" colPageCount="1"/>
  <pivotFields count="23">
    <pivotField showAll="0"/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8">
    <i>
      <x/>
    </i>
    <i>
      <x v="1"/>
    </i>
    <i>
      <x v="2"/>
    </i>
    <i>
      <x v="4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4" hier="-1"/>
  </pageFields>
  <dataFields count="1">
    <dataField name="Count of 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A8AA5C-5492-44D1-BFFB-3840D53B846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9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x="4"/>
        <item h="1" x="0"/>
        <item h="1" x="6"/>
        <item h="1" x="8"/>
        <item x="1"/>
        <item h="1" x="7"/>
        <item h="1" x="5"/>
        <item h="1"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4">
    <i>
      <x/>
    </i>
    <i>
      <x v="2"/>
    </i>
    <i>
      <x v="3"/>
    </i>
    <i>
      <x v="4"/>
    </i>
    <i>
      <x v="7"/>
    </i>
    <i>
      <x v="8"/>
    </i>
    <i>
      <x v="9"/>
    </i>
    <i>
      <x v="13"/>
    </i>
    <i>
      <x v="15"/>
    </i>
    <i>
      <x v="16"/>
    </i>
    <i>
      <x v="17"/>
    </i>
    <i>
      <x v="18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6A1E1-2436-4405-AAA9-A4F03689536C}" name="PivotTable5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N5" sqref="N5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9140625" bestFit="1" customWidth="1"/>
    <col min="8" max="8" width="13" bestFit="1" customWidth="1"/>
    <col min="9" max="9" width="16.25" bestFit="1" customWidth="1"/>
    <col min="12" max="13" width="11.1640625" bestFit="1" customWidth="1"/>
    <col min="14" max="14" width="21.75" bestFit="1" customWidth="1"/>
    <col min="15" max="15" width="20.33203125" bestFit="1" customWidth="1"/>
    <col min="18" max="18" width="28.5" bestFit="1" customWidth="1"/>
    <col min="19" max="19" width="14.25" bestFit="1" customWidth="1"/>
    <col min="20" max="20" width="11.66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2058</v>
      </c>
      <c r="O1" s="1" t="s">
        <v>2059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5">(((L67/60)/60)/24)+DATE(1970,1,1)</f>
        <v>40570.25</v>
      </c>
      <c r="O67" s="9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9">(((L131/60)/60)/24)+DATE(1970,1,1)</f>
        <v>42038.25</v>
      </c>
      <c r="O131" s="9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9"/>
        <v>41607.25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9"/>
        <v>43112.25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9"/>
        <v>41340.25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9"/>
        <v>43156.25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9"/>
        <v>40855.25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9"/>
        <v>41275.25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9"/>
        <v>43450.25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9"/>
        <v>42783.25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9"/>
        <v>41638.25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9"/>
        <v>42346.25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9"/>
        <v>43442.25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9"/>
        <v>40534.25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9"/>
        <v>43518.25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9"/>
        <v>40497.25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9"/>
        <v>41328.25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9"/>
        <v>41975.25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9"/>
        <v>42433.25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3">(((L195/60)/60)/24)+DATE(1970,1,1)</f>
        <v>43198.208333333328</v>
      </c>
      <c r="O195" s="9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3"/>
        <v>42261.208333333328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3"/>
        <v>43310.208333333328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3"/>
        <v>42616.208333333328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3"/>
        <v>42909.208333333328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3"/>
        <v>40396.208333333336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3"/>
        <v>42192.208333333328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3"/>
        <v>40262.208333333336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3"/>
        <v>41845.208333333336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3"/>
        <v>40818.208333333336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3"/>
        <v>42752.25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3"/>
        <v>40636.208333333336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3"/>
        <v>43390.208333333328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3"/>
        <v>40236.25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3"/>
        <v>43340.208333333328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3"/>
        <v>43048.25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3"/>
        <v>42496.208333333328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3"/>
        <v>42797.25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3"/>
        <v>41513.208333333336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3"/>
        <v>43814.25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3"/>
        <v>40488.208333333336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3"/>
        <v>40409.208333333336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3"/>
        <v>43509.25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3"/>
        <v>40869.25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3"/>
        <v>43583.208333333328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3"/>
        <v>40858.25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3"/>
        <v>41137.208333333336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3"/>
        <v>40725.208333333336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3"/>
        <v>41081.208333333336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3"/>
        <v>41914.208333333336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3"/>
        <v>42445.208333333328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3"/>
        <v>41906.208333333336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3"/>
        <v>41762.208333333336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3"/>
        <v>40276.208333333336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3"/>
        <v>42139.208333333328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3"/>
        <v>42613.208333333328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3"/>
        <v>42887.208333333328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3"/>
        <v>43805.25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3"/>
        <v>41415.208333333336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3"/>
        <v>42576.208333333328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3"/>
        <v>40706.208333333336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3"/>
        <v>42969.208333333328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3"/>
        <v>42779.25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3"/>
        <v>43641.208333333328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3"/>
        <v>41754.208333333336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3"/>
        <v>43083.25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3"/>
        <v>42245.208333333328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3"/>
        <v>40396.208333333336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3"/>
        <v>41742.208333333336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3"/>
        <v>42865.208333333328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3"/>
        <v>43163.25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3"/>
        <v>41834.208333333336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3"/>
        <v>41736.208333333336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3"/>
        <v>41491.208333333336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3"/>
        <v>42726.25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3"/>
        <v>42004.25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3"/>
        <v>42006.25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3"/>
        <v>40203.25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3"/>
        <v>41252.25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3"/>
        <v>41572.208333333336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3"/>
        <v>40641.208333333336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3"/>
        <v>42787.25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3"/>
        <v>40590.25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3"/>
        <v>42393.25</v>
      </c>
      <c r="O258" s="9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7">(((L259/60)/60)/24)+DATE(1970,1,1)</f>
        <v>41338.25</v>
      </c>
      <c r="O259" s="9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7"/>
        <v>42712.25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7"/>
        <v>41251.25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7"/>
        <v>41180.208333333336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7"/>
        <v>40415.208333333336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7"/>
        <v>40638.208333333336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7"/>
        <v>40187.25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7"/>
        <v>41317.25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7"/>
        <v>42372.25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7"/>
        <v>41950.25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7"/>
        <v>41206.208333333336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7"/>
        <v>41186.208333333336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7"/>
        <v>43496.25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7"/>
        <v>40514.25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7"/>
        <v>42345.25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7"/>
        <v>43656.208333333328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7"/>
        <v>42995.208333333328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7"/>
        <v>43045.25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7"/>
        <v>43561.208333333328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7"/>
        <v>41018.208333333336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7"/>
        <v>40378.208333333336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7"/>
        <v>41239.25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7"/>
        <v>43346.208333333328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7"/>
        <v>43060.25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7"/>
        <v>40979.25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7"/>
        <v>42701.25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7"/>
        <v>42520.208333333328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7"/>
        <v>41030.208333333336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7"/>
        <v>42623.208333333328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7"/>
        <v>42697.25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7"/>
        <v>42122.208333333328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7"/>
        <v>40982.208333333336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7"/>
        <v>42219.208333333328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7"/>
        <v>41404.208333333336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7"/>
        <v>40831.208333333336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7"/>
        <v>40984.208333333336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7"/>
        <v>40456.208333333336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7"/>
        <v>43399.208333333328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7"/>
        <v>41562.208333333336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7"/>
        <v>43493.25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7"/>
        <v>41653.25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7"/>
        <v>42426.25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7"/>
        <v>42432.25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7"/>
        <v>42977.208333333328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7"/>
        <v>42061.25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7"/>
        <v>43345.208333333328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7"/>
        <v>42376.25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7"/>
        <v>42589.208333333328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7"/>
        <v>42448.208333333328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7"/>
        <v>42930.208333333328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7"/>
        <v>41066.208333333336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7"/>
        <v>40651.208333333336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7"/>
        <v>40807.208333333336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7"/>
        <v>40277.208333333336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7"/>
        <v>40590.25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7"/>
        <v>41572.208333333336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7"/>
        <v>40966.25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7"/>
        <v>43536.208333333328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7"/>
        <v>41783.208333333336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7"/>
        <v>43788.25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7"/>
        <v>42869.208333333328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7"/>
        <v>41684.25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7"/>
        <v>40402.208333333336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7"/>
        <v>40673.208333333336</v>
      </c>
      <c r="O322" s="9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1">(((L323/60)/60)/24)+DATE(1970,1,1)</f>
        <v>40634.208333333336</v>
      </c>
      <c r="O323" s="9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1"/>
        <v>40507.25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1"/>
        <v>41725.208333333336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1"/>
        <v>42176.208333333328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1"/>
        <v>43267.208333333328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1"/>
        <v>42364.25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1"/>
        <v>43705.208333333328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1"/>
        <v>43434.25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1"/>
        <v>42716.25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1"/>
        <v>43077.25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1"/>
        <v>40896.25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1"/>
        <v>41361.208333333336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1"/>
        <v>43424.25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1"/>
        <v>43110.25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1"/>
        <v>43784.25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1"/>
        <v>40527.25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1"/>
        <v>43780.25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1"/>
        <v>40821.208333333336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1"/>
        <v>42949.208333333328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1"/>
        <v>40889.25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1"/>
        <v>42244.208333333328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1"/>
        <v>41475.208333333336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1"/>
        <v>41597.25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1"/>
        <v>43122.25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1"/>
        <v>42194.208333333328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1"/>
        <v>42971.208333333328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1"/>
        <v>42046.25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1"/>
        <v>42782.25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1"/>
        <v>42930.208333333328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1"/>
        <v>42144.208333333328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1"/>
        <v>42240.208333333328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1"/>
        <v>42315.25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1"/>
        <v>43651.208333333328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1"/>
        <v>41520.208333333336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1"/>
        <v>42757.25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1"/>
        <v>40922.25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1"/>
        <v>42250.208333333328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1"/>
        <v>43322.208333333328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1"/>
        <v>40782.208333333336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1"/>
        <v>40544.25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1"/>
        <v>43015.208333333328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1"/>
        <v>40570.25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1"/>
        <v>40904.25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1"/>
        <v>43164.25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1"/>
        <v>42733.25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1"/>
        <v>40546.25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1"/>
        <v>41930.208333333336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1"/>
        <v>40464.208333333336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1"/>
        <v>41308.25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1"/>
        <v>43570.208333333328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1"/>
        <v>42043.25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1"/>
        <v>42012.25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1"/>
        <v>42964.208333333328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1"/>
        <v>43476.25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1"/>
        <v>42293.208333333328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1"/>
        <v>41826.208333333336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1"/>
        <v>43760.208333333328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1"/>
        <v>43241.208333333328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1"/>
        <v>40843.208333333336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1"/>
        <v>41448.208333333336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1"/>
        <v>42163.208333333328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1"/>
        <v>43024.208333333328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1"/>
        <v>43509.25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1"/>
        <v>42776.25</v>
      </c>
      <c r="O386" s="9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5">(((L387/60)/60)/24)+DATE(1970,1,1)</f>
        <v>43553.208333333328</v>
      </c>
      <c r="O387" s="9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5"/>
        <v>40355.208333333336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5"/>
        <v>41072.208333333336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5"/>
        <v>40912.25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5"/>
        <v>40479.208333333336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5"/>
        <v>41530.208333333336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5"/>
        <v>41653.25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5"/>
        <v>40549.25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5"/>
        <v>42933.208333333328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5"/>
        <v>41484.208333333336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5"/>
        <v>40885.25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5"/>
        <v>43378.208333333328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5"/>
        <v>41417.208333333336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5"/>
        <v>43228.208333333328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5"/>
        <v>40576.25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5"/>
        <v>41502.208333333336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5"/>
        <v>43765.208333333328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5"/>
        <v>40914.25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5"/>
        <v>40310.208333333336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5"/>
        <v>43053.25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5"/>
        <v>43255.208333333328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5"/>
        <v>41304.25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5"/>
        <v>43751.208333333328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5"/>
        <v>42541.208333333328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5"/>
        <v>42843.208333333328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5"/>
        <v>42122.208333333328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5"/>
        <v>42884.208333333328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5"/>
        <v>41642.25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5"/>
        <v>43431.25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5"/>
        <v>40288.208333333336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5"/>
        <v>40921.25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5"/>
        <v>40560.25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5"/>
        <v>43407.208333333328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5"/>
        <v>41035.208333333336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5"/>
        <v>40899.25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5"/>
        <v>42911.208333333328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5"/>
        <v>42915.208333333328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5"/>
        <v>40285.208333333336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5"/>
        <v>40808.208333333336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5"/>
        <v>43208.208333333328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5"/>
        <v>42213.208333333328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5"/>
        <v>41332.25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5"/>
        <v>41895.208333333336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5"/>
        <v>40585.25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5"/>
        <v>41680.25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5"/>
        <v>43737.208333333328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5"/>
        <v>43273.208333333328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5"/>
        <v>41761.208333333336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5"/>
        <v>41603.25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5"/>
        <v>42705.25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5"/>
        <v>41988.25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5"/>
        <v>43575.208333333328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5"/>
        <v>42260.208333333328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5"/>
        <v>41337.25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5"/>
        <v>42680.208333333328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5"/>
        <v>42916.208333333328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5"/>
        <v>41025.208333333336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5"/>
        <v>42980.208333333328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5"/>
        <v>40451.208333333336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5"/>
        <v>40748.208333333336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5"/>
        <v>40515.25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5"/>
        <v>41261.25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5"/>
        <v>43088.25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5"/>
        <v>41378.208333333336</v>
      </c>
      <c r="O450" s="9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9">(((L451/60)/60)/24)+DATE(1970,1,1)</f>
        <v>43530.25</v>
      </c>
      <c r="O451" s="9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9"/>
        <v>43394.208333333328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9"/>
        <v>42935.208333333328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9"/>
        <v>40365.208333333336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9"/>
        <v>42705.25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9"/>
        <v>41568.208333333336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9"/>
        <v>40809.208333333336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9"/>
        <v>43141.25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9"/>
        <v>42657.208333333328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9"/>
        <v>40265.208333333336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9"/>
        <v>42001.25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9"/>
        <v>40399.208333333336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9"/>
        <v>41757.208333333336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9"/>
        <v>41304.25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9"/>
        <v>41639.25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9"/>
        <v>43142.25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9"/>
        <v>43127.25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9"/>
        <v>41409.208333333336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9"/>
        <v>42331.25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9"/>
        <v>43569.208333333328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9"/>
        <v>42142.208333333328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9"/>
        <v>42716.25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9"/>
        <v>41031.208333333336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9"/>
        <v>43535.208333333328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9"/>
        <v>43277.208333333328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9"/>
        <v>41989.25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9"/>
        <v>41450.208333333336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9"/>
        <v>43322.208333333328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9"/>
        <v>40720.208333333336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9"/>
        <v>42072.208333333328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9"/>
        <v>42945.208333333328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9"/>
        <v>40248.25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9"/>
        <v>41913.208333333336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9"/>
        <v>40963.25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9"/>
        <v>43811.25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9"/>
        <v>41855.208333333336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9"/>
        <v>43626.208333333328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9"/>
        <v>43168.25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9"/>
        <v>42845.208333333328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9"/>
        <v>42403.25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9"/>
        <v>40406.208333333336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9"/>
        <v>43786.25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9"/>
        <v>41456.208333333336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9"/>
        <v>40336.208333333336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9"/>
        <v>43645.208333333328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9"/>
        <v>40990.208333333336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9"/>
        <v>41800.208333333336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9"/>
        <v>42876.208333333328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9"/>
        <v>42724.25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9"/>
        <v>42005.25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9"/>
        <v>42444.208333333328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9"/>
        <v>41395.208333333336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9"/>
        <v>41345.208333333336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9"/>
        <v>41117.208333333336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9"/>
        <v>42186.208333333328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9"/>
        <v>42142.208333333328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9"/>
        <v>41341.25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9"/>
        <v>43062.25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9"/>
        <v>41373.208333333336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9"/>
        <v>43310.208333333328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9"/>
        <v>41034.208333333336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9"/>
        <v>43251.208333333328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9"/>
        <v>43671.208333333328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9"/>
        <v>41825.208333333336</v>
      </c>
      <c r="O514" s="9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3">(((L515/60)/60)/24)+DATE(1970,1,1)</f>
        <v>40430.208333333336</v>
      </c>
      <c r="O515" s="9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3"/>
        <v>41614.25</v>
      </c>
      <c r="O516" s="9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3"/>
        <v>40900.25</v>
      </c>
      <c r="O517" s="9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3"/>
        <v>40396.208333333336</v>
      </c>
      <c r="O518" s="9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3"/>
        <v>42860.208333333328</v>
      </c>
      <c r="O519" s="9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3"/>
        <v>43154.25</v>
      </c>
      <c r="O520" s="9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3"/>
        <v>42012.25</v>
      </c>
      <c r="O521" s="9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3"/>
        <v>43574.208333333328</v>
      </c>
      <c r="O522" s="9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3"/>
        <v>42605.208333333328</v>
      </c>
      <c r="O523" s="9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3"/>
        <v>41093.208333333336</v>
      </c>
      <c r="O524" s="9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3"/>
        <v>40241.25</v>
      </c>
      <c r="O525" s="9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3"/>
        <v>40294.208333333336</v>
      </c>
      <c r="O526" s="9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3"/>
        <v>40505.25</v>
      </c>
      <c r="O527" s="9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3"/>
        <v>42364.25</v>
      </c>
      <c r="O528" s="9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3"/>
        <v>42405.25</v>
      </c>
      <c r="O529" s="9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3"/>
        <v>41601.25</v>
      </c>
      <c r="O530" s="9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3"/>
        <v>41769.208333333336</v>
      </c>
      <c r="O531" s="9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3"/>
        <v>40421.208333333336</v>
      </c>
      <c r="O532" s="9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3"/>
        <v>41589.25</v>
      </c>
      <c r="O533" s="9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3"/>
        <v>43125.25</v>
      </c>
      <c r="O534" s="9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3"/>
        <v>41479.208333333336</v>
      </c>
      <c r="O535" s="9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3"/>
        <v>43329.208333333328</v>
      </c>
      <c r="O536" s="9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3"/>
        <v>43259.208333333328</v>
      </c>
      <c r="O537" s="9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3"/>
        <v>40414.208333333336</v>
      </c>
      <c r="O538" s="9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3"/>
        <v>43342.208333333328</v>
      </c>
      <c r="O539" s="9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3"/>
        <v>41539.208333333336</v>
      </c>
      <c r="O540" s="9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3"/>
        <v>43647.208333333328</v>
      </c>
      <c r="O541" s="9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3"/>
        <v>43225.208333333328</v>
      </c>
      <c r="O542" s="9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3"/>
        <v>42165.208333333328</v>
      </c>
      <c r="O543" s="9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3"/>
        <v>42391.25</v>
      </c>
      <c r="O544" s="9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3"/>
        <v>41528.208333333336</v>
      </c>
      <c r="O545" s="9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3"/>
        <v>42377.25</v>
      </c>
      <c r="O546" s="9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3"/>
        <v>43824.25</v>
      </c>
      <c r="O547" s="9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3"/>
        <v>43360.208333333328</v>
      </c>
      <c r="O548" s="9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3"/>
        <v>42029.25</v>
      </c>
      <c r="O549" s="9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3"/>
        <v>42461.208333333328</v>
      </c>
      <c r="O550" s="9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3"/>
        <v>41422.208333333336</v>
      </c>
      <c r="O551" s="9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3"/>
        <v>40968.25</v>
      </c>
      <c r="O552" s="9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3"/>
        <v>41993.25</v>
      </c>
      <c r="O553" s="9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3"/>
        <v>42700.25</v>
      </c>
      <c r="O554" s="9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3"/>
        <v>40545.25</v>
      </c>
      <c r="O555" s="9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3"/>
        <v>42723.25</v>
      </c>
      <c r="O556" s="9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3"/>
        <v>41731.208333333336</v>
      </c>
      <c r="O557" s="9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3"/>
        <v>40792.208333333336</v>
      </c>
      <c r="O558" s="9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3"/>
        <v>42279.208333333328</v>
      </c>
      <c r="O559" s="9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3"/>
        <v>42424.25</v>
      </c>
      <c r="O560" s="9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3"/>
        <v>42584.208333333328</v>
      </c>
      <c r="O561" s="9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3"/>
        <v>40865.25</v>
      </c>
      <c r="O562" s="9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3"/>
        <v>40833.208333333336</v>
      </c>
      <c r="O563" s="9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3"/>
        <v>43536.208333333328</v>
      </c>
      <c r="O564" s="9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3"/>
        <v>43417.25</v>
      </c>
      <c r="O565" s="9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3"/>
        <v>42078.208333333328</v>
      </c>
      <c r="O566" s="9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3"/>
        <v>40862.25</v>
      </c>
      <c r="O567" s="9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3"/>
        <v>42424.25</v>
      </c>
      <c r="O568" s="9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3"/>
        <v>41830.208333333336</v>
      </c>
      <c r="O569" s="9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3"/>
        <v>40374.208333333336</v>
      </c>
      <c r="O570" s="9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3"/>
        <v>40554.25</v>
      </c>
      <c r="O571" s="9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3"/>
        <v>41993.25</v>
      </c>
      <c r="O572" s="9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3"/>
        <v>42174.208333333328</v>
      </c>
      <c r="O573" s="9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3"/>
        <v>42275.208333333328</v>
      </c>
      <c r="O574" s="9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3"/>
        <v>41761.208333333336</v>
      </c>
      <c r="O575" s="9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3"/>
        <v>43806.25</v>
      </c>
      <c r="O576" s="9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3"/>
        <v>41779.208333333336</v>
      </c>
      <c r="O577" s="9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3"/>
        <v>43040.208333333328</v>
      </c>
      <c r="O578" s="9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7">(((L579/60)/60)/24)+DATE(1970,1,1)</f>
        <v>40613.25</v>
      </c>
      <c r="O579" s="9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7"/>
        <v>40878.25</v>
      </c>
      <c r="O580" s="9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7"/>
        <v>40762.208333333336</v>
      </c>
      <c r="O581" s="9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7"/>
        <v>41696.25</v>
      </c>
      <c r="O582" s="9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7"/>
        <v>40662.208333333336</v>
      </c>
      <c r="O583" s="9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7"/>
        <v>42165.208333333328</v>
      </c>
      <c r="O584" s="9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7"/>
        <v>40959.25</v>
      </c>
      <c r="O585" s="9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7"/>
        <v>41024.208333333336</v>
      </c>
      <c r="O586" s="9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7"/>
        <v>40255.208333333336</v>
      </c>
      <c r="O587" s="9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7"/>
        <v>40499.25</v>
      </c>
      <c r="O588" s="9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7"/>
        <v>43484.25</v>
      </c>
      <c r="O589" s="9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7"/>
        <v>40262.208333333336</v>
      </c>
      <c r="O590" s="9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7"/>
        <v>42190.208333333328</v>
      </c>
      <c r="O591" s="9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7"/>
        <v>41994.25</v>
      </c>
      <c r="O592" s="9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7"/>
        <v>40373.208333333336</v>
      </c>
      <c r="O593" s="9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7"/>
        <v>41789.208333333336</v>
      </c>
      <c r="O594" s="9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7"/>
        <v>41724.208333333336</v>
      </c>
      <c r="O595" s="9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7"/>
        <v>42548.208333333328</v>
      </c>
      <c r="O596" s="9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7"/>
        <v>40253.208333333336</v>
      </c>
      <c r="O597" s="9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7"/>
        <v>42434.25</v>
      </c>
      <c r="O598" s="9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7"/>
        <v>43786.25</v>
      </c>
      <c r="O599" s="9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7"/>
        <v>40344.208333333336</v>
      </c>
      <c r="O600" s="9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7"/>
        <v>42047.25</v>
      </c>
      <c r="O601" s="9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7"/>
        <v>41485.208333333336</v>
      </c>
      <c r="O602" s="9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7"/>
        <v>41789.208333333336</v>
      </c>
      <c r="O603" s="9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7"/>
        <v>42160.208333333328</v>
      </c>
      <c r="O604" s="9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7"/>
        <v>43573.208333333328</v>
      </c>
      <c r="O605" s="9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7"/>
        <v>40565.25</v>
      </c>
      <c r="O606" s="9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7"/>
        <v>42280.208333333328</v>
      </c>
      <c r="O607" s="9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7"/>
        <v>42436.25</v>
      </c>
      <c r="O608" s="9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7"/>
        <v>41721.208333333336</v>
      </c>
      <c r="O609" s="9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7"/>
        <v>43530.25</v>
      </c>
      <c r="O610" s="9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7"/>
        <v>43481.25</v>
      </c>
      <c r="O611" s="9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7"/>
        <v>41259.25</v>
      </c>
      <c r="O612" s="9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7"/>
        <v>41480.208333333336</v>
      </c>
      <c r="O613" s="9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7"/>
        <v>40474.208333333336</v>
      </c>
      <c r="O614" s="9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7"/>
        <v>42973.208333333328</v>
      </c>
      <c r="O615" s="9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7"/>
        <v>42746.25</v>
      </c>
      <c r="O616" s="9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7"/>
        <v>42489.208333333328</v>
      </c>
      <c r="O617" s="9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7"/>
        <v>41537.208333333336</v>
      </c>
      <c r="O618" s="9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7"/>
        <v>41794.208333333336</v>
      </c>
      <c r="O619" s="9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7"/>
        <v>41396.208333333336</v>
      </c>
      <c r="O620" s="9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7"/>
        <v>40669.208333333336</v>
      </c>
      <c r="O621" s="9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7"/>
        <v>42559.208333333328</v>
      </c>
      <c r="O622" s="9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7"/>
        <v>42626.208333333328</v>
      </c>
      <c r="O623" s="9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7"/>
        <v>43205.208333333328</v>
      </c>
      <c r="O624" s="9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7"/>
        <v>42201.208333333328</v>
      </c>
      <c r="O625" s="9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7"/>
        <v>42029.25</v>
      </c>
      <c r="O626" s="9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7"/>
        <v>43857.25</v>
      </c>
      <c r="O627" s="9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7"/>
        <v>40449.208333333336</v>
      </c>
      <c r="O628" s="9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7"/>
        <v>40345.208333333336</v>
      </c>
      <c r="O629" s="9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7"/>
        <v>40455.208333333336</v>
      </c>
      <c r="O630" s="9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7"/>
        <v>42557.208333333328</v>
      </c>
      <c r="O631" s="9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7"/>
        <v>43586.208333333328</v>
      </c>
      <c r="O632" s="9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7"/>
        <v>43550.208333333328</v>
      </c>
      <c r="O633" s="9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7"/>
        <v>41945.208333333336</v>
      </c>
      <c r="O634" s="9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7"/>
        <v>42315.25</v>
      </c>
      <c r="O635" s="9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7"/>
        <v>42819.208333333328</v>
      </c>
      <c r="O636" s="9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7"/>
        <v>41314.25</v>
      </c>
      <c r="O637" s="9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7"/>
        <v>40926.25</v>
      </c>
      <c r="O638" s="9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7"/>
        <v>42688.25</v>
      </c>
      <c r="O639" s="9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7"/>
        <v>40386.208333333336</v>
      </c>
      <c r="O640" s="9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7"/>
        <v>43309.208333333328</v>
      </c>
      <c r="O641" s="9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7"/>
        <v>42387.25</v>
      </c>
      <c r="O642" s="9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1">(((L643/60)/60)/24)+DATE(1970,1,1)</f>
        <v>42786.25</v>
      </c>
      <c r="O643" s="9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1"/>
        <v>43451.25</v>
      </c>
      <c r="O644" s="9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1"/>
        <v>42795.25</v>
      </c>
      <c r="O645" s="9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1"/>
        <v>43452.25</v>
      </c>
      <c r="O646" s="9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1"/>
        <v>43369.208333333328</v>
      </c>
      <c r="O647" s="9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1"/>
        <v>41346.208333333336</v>
      </c>
      <c r="O648" s="9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1"/>
        <v>43199.208333333328</v>
      </c>
      <c r="O649" s="9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1"/>
        <v>42922.208333333328</v>
      </c>
      <c r="O650" s="9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1"/>
        <v>40471.208333333336</v>
      </c>
      <c r="O651" s="9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1"/>
        <v>41828.208333333336</v>
      </c>
      <c r="O652" s="9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1"/>
        <v>41692.25</v>
      </c>
      <c r="O653" s="9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1"/>
        <v>42587.208333333328</v>
      </c>
      <c r="O654" s="9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1"/>
        <v>42468.208333333328</v>
      </c>
      <c r="O655" s="9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1"/>
        <v>42240.208333333328</v>
      </c>
      <c r="O656" s="9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1"/>
        <v>42796.25</v>
      </c>
      <c r="O657" s="9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1"/>
        <v>43097.25</v>
      </c>
      <c r="O658" s="9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1"/>
        <v>43096.25</v>
      </c>
      <c r="O659" s="9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1"/>
        <v>42246.208333333328</v>
      </c>
      <c r="O660" s="9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1"/>
        <v>40570.25</v>
      </c>
      <c r="O661" s="9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1"/>
        <v>42237.208333333328</v>
      </c>
      <c r="O662" s="9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1"/>
        <v>40996.208333333336</v>
      </c>
      <c r="O663" s="9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1"/>
        <v>43443.25</v>
      </c>
      <c r="O664" s="9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1"/>
        <v>40458.208333333336</v>
      </c>
      <c r="O665" s="9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1"/>
        <v>40959.25</v>
      </c>
      <c r="O666" s="9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1"/>
        <v>40733.208333333336</v>
      </c>
      <c r="O667" s="9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1"/>
        <v>41516.208333333336</v>
      </c>
      <c r="O668" s="9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1"/>
        <v>41892.208333333336</v>
      </c>
      <c r="O669" s="9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1"/>
        <v>41122.208333333336</v>
      </c>
      <c r="O670" s="9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1"/>
        <v>42912.208333333328</v>
      </c>
      <c r="O671" s="9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1"/>
        <v>42425.25</v>
      </c>
      <c r="O672" s="9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1"/>
        <v>40390.208333333336</v>
      </c>
      <c r="O673" s="9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1"/>
        <v>43180.208333333328</v>
      </c>
      <c r="O674" s="9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1"/>
        <v>42475.208333333328</v>
      </c>
      <c r="O675" s="9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1"/>
        <v>40774.208333333336</v>
      </c>
      <c r="O676" s="9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1"/>
        <v>43719.208333333328</v>
      </c>
      <c r="O677" s="9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1"/>
        <v>41178.208333333336</v>
      </c>
      <c r="O678" s="9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1"/>
        <v>42561.208333333328</v>
      </c>
      <c r="O679" s="9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1"/>
        <v>43484.25</v>
      </c>
      <c r="O680" s="9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1"/>
        <v>43756.208333333328</v>
      </c>
      <c r="O681" s="9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1"/>
        <v>43813.25</v>
      </c>
      <c r="O682" s="9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1"/>
        <v>40898.25</v>
      </c>
      <c r="O683" s="9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1"/>
        <v>41619.25</v>
      </c>
      <c r="O684" s="9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1"/>
        <v>43359.208333333328</v>
      </c>
      <c r="O685" s="9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1"/>
        <v>40358.208333333336</v>
      </c>
      <c r="O686" s="9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1"/>
        <v>42239.208333333328</v>
      </c>
      <c r="O687" s="9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1"/>
        <v>43186.208333333328</v>
      </c>
      <c r="O688" s="9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1"/>
        <v>42806.25</v>
      </c>
      <c r="O689" s="9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1"/>
        <v>43475.25</v>
      </c>
      <c r="O690" s="9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1"/>
        <v>41576.208333333336</v>
      </c>
      <c r="O691" s="9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1"/>
        <v>40874.25</v>
      </c>
      <c r="O692" s="9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1"/>
        <v>41185.208333333336</v>
      </c>
      <c r="O693" s="9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1"/>
        <v>43655.208333333328</v>
      </c>
      <c r="O694" s="9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1"/>
        <v>43025.208333333328</v>
      </c>
      <c r="O695" s="9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1"/>
        <v>43066.25</v>
      </c>
      <c r="O696" s="9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1"/>
        <v>42322.25</v>
      </c>
      <c r="O697" s="9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1"/>
        <v>42114.208333333328</v>
      </c>
      <c r="O698" s="9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1"/>
        <v>43190.208333333328</v>
      </c>
      <c r="O699" s="9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1"/>
        <v>40871.25</v>
      </c>
      <c r="O700" s="9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1"/>
        <v>43641.208333333328</v>
      </c>
      <c r="O701" s="9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1"/>
        <v>40203.25</v>
      </c>
      <c r="O702" s="9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1"/>
        <v>40629.208333333336</v>
      </c>
      <c r="O703" s="9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1"/>
        <v>41477.208333333336</v>
      </c>
      <c r="O704" s="9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1"/>
        <v>41020.208333333336</v>
      </c>
      <c r="O705" s="9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1"/>
        <v>42555.208333333328</v>
      </c>
      <c r="O706" s="9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5">(((L707/60)/60)/24)+DATE(1970,1,1)</f>
        <v>41619.25</v>
      </c>
      <c r="O707" s="9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5"/>
        <v>43471.25</v>
      </c>
      <c r="O708" s="9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5"/>
        <v>43442.25</v>
      </c>
      <c r="O709" s="9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5"/>
        <v>42877.208333333328</v>
      </c>
      <c r="O710" s="9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5"/>
        <v>41018.208333333336</v>
      </c>
      <c r="O711" s="9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5"/>
        <v>43295.208333333328</v>
      </c>
      <c r="O712" s="9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5"/>
        <v>42393.25</v>
      </c>
      <c r="O713" s="9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5"/>
        <v>42559.208333333328</v>
      </c>
      <c r="O714" s="9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5"/>
        <v>42604.208333333328</v>
      </c>
      <c r="O715" s="9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5"/>
        <v>41870.208333333336</v>
      </c>
      <c r="O716" s="9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5"/>
        <v>40397.208333333336</v>
      </c>
      <c r="O717" s="9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5"/>
        <v>41465.208333333336</v>
      </c>
      <c r="O718" s="9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5"/>
        <v>40777.208333333336</v>
      </c>
      <c r="O719" s="9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5"/>
        <v>41442.208333333336</v>
      </c>
      <c r="O720" s="9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5"/>
        <v>41058.208333333336</v>
      </c>
      <c r="O721" s="9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5"/>
        <v>43152.25</v>
      </c>
      <c r="O722" s="9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5"/>
        <v>43194.208333333328</v>
      </c>
      <c r="O723" s="9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5"/>
        <v>43045.25</v>
      </c>
      <c r="O724" s="9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5"/>
        <v>42431.25</v>
      </c>
      <c r="O725" s="9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5"/>
        <v>41934.208333333336</v>
      </c>
      <c r="O726" s="9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5"/>
        <v>41958.25</v>
      </c>
      <c r="O727" s="9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5"/>
        <v>40476.208333333336</v>
      </c>
      <c r="O728" s="9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5"/>
        <v>43485.25</v>
      </c>
      <c r="O729" s="9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5"/>
        <v>42515.208333333328</v>
      </c>
      <c r="O730" s="9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5"/>
        <v>41309.25</v>
      </c>
      <c r="O731" s="9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5"/>
        <v>42147.208333333328</v>
      </c>
      <c r="O732" s="9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5"/>
        <v>42939.208333333328</v>
      </c>
      <c r="O733" s="9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5"/>
        <v>42816.208333333328</v>
      </c>
      <c r="O734" s="9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5"/>
        <v>41844.208333333336</v>
      </c>
      <c r="O735" s="9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5"/>
        <v>42763.25</v>
      </c>
      <c r="O736" s="9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5"/>
        <v>42459.208333333328</v>
      </c>
      <c r="O737" s="9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5"/>
        <v>42055.25</v>
      </c>
      <c r="O738" s="9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5"/>
        <v>42685.25</v>
      </c>
      <c r="O739" s="9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5"/>
        <v>41959.25</v>
      </c>
      <c r="O740" s="9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5"/>
        <v>41089.208333333336</v>
      </c>
      <c r="O741" s="9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5"/>
        <v>42769.25</v>
      </c>
      <c r="O742" s="9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5"/>
        <v>40321.208333333336</v>
      </c>
      <c r="O743" s="9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5"/>
        <v>40197.25</v>
      </c>
      <c r="O744" s="9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5"/>
        <v>42298.208333333328</v>
      </c>
      <c r="O745" s="9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5"/>
        <v>43322.208333333328</v>
      </c>
      <c r="O746" s="9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5"/>
        <v>40328.208333333336</v>
      </c>
      <c r="O747" s="9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5"/>
        <v>40825.208333333336</v>
      </c>
      <c r="O748" s="9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5"/>
        <v>40423.208333333336</v>
      </c>
      <c r="O749" s="9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5"/>
        <v>40238.25</v>
      </c>
      <c r="O750" s="9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5"/>
        <v>41920.208333333336</v>
      </c>
      <c r="O751" s="9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5"/>
        <v>40360.208333333336</v>
      </c>
      <c r="O752" s="9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5"/>
        <v>42446.208333333328</v>
      </c>
      <c r="O753" s="9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5"/>
        <v>40395.208333333336</v>
      </c>
      <c r="O754" s="9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5"/>
        <v>40321.208333333336</v>
      </c>
      <c r="O755" s="9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5"/>
        <v>41210.208333333336</v>
      </c>
      <c r="O756" s="9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5"/>
        <v>43096.25</v>
      </c>
      <c r="O757" s="9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5"/>
        <v>42024.25</v>
      </c>
      <c r="O758" s="9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5"/>
        <v>40675.208333333336</v>
      </c>
      <c r="O759" s="9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5"/>
        <v>41936.208333333336</v>
      </c>
      <c r="O760" s="9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5"/>
        <v>43136.25</v>
      </c>
      <c r="O761" s="9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5"/>
        <v>43678.208333333328</v>
      </c>
      <c r="O762" s="9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5"/>
        <v>42938.208333333328</v>
      </c>
      <c r="O763" s="9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5"/>
        <v>41241.25</v>
      </c>
      <c r="O764" s="9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5"/>
        <v>41037.208333333336</v>
      </c>
      <c r="O765" s="9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5"/>
        <v>40676.208333333336</v>
      </c>
      <c r="O766" s="9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5"/>
        <v>42840.208333333328</v>
      </c>
      <c r="O767" s="9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5"/>
        <v>43362.208333333328</v>
      </c>
      <c r="O768" s="9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5"/>
        <v>42283.208333333328</v>
      </c>
      <c r="O769" s="9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5"/>
        <v>41619.25</v>
      </c>
      <c r="O770" s="9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49">(((L771/60)/60)/24)+DATE(1970,1,1)</f>
        <v>41501.208333333336</v>
      </c>
      <c r="O771" s="9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9"/>
        <v>41743.208333333336</v>
      </c>
      <c r="O772" s="9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9"/>
        <v>43491.25</v>
      </c>
      <c r="O773" s="9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9"/>
        <v>43505.25</v>
      </c>
      <c r="O774" s="9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9"/>
        <v>42838.208333333328</v>
      </c>
      <c r="O775" s="9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9"/>
        <v>42513.208333333328</v>
      </c>
      <c r="O776" s="9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9"/>
        <v>41949.25</v>
      </c>
      <c r="O777" s="9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9"/>
        <v>43650.208333333328</v>
      </c>
      <c r="O778" s="9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9"/>
        <v>40809.208333333336</v>
      </c>
      <c r="O779" s="9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9"/>
        <v>40768.208333333336</v>
      </c>
      <c r="O780" s="9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9"/>
        <v>42230.208333333328</v>
      </c>
      <c r="O781" s="9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9"/>
        <v>42573.208333333328</v>
      </c>
      <c r="O782" s="9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9"/>
        <v>40482.208333333336</v>
      </c>
      <c r="O783" s="9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9"/>
        <v>40603.25</v>
      </c>
      <c r="O784" s="9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9"/>
        <v>41625.25</v>
      </c>
      <c r="O785" s="9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9"/>
        <v>42435.25</v>
      </c>
      <c r="O786" s="9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9"/>
        <v>43582.208333333328</v>
      </c>
      <c r="O787" s="9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9"/>
        <v>43186.208333333328</v>
      </c>
      <c r="O788" s="9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9"/>
        <v>40684.208333333336</v>
      </c>
      <c r="O789" s="9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9"/>
        <v>41202.208333333336</v>
      </c>
      <c r="O790" s="9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9"/>
        <v>41786.208333333336</v>
      </c>
      <c r="O791" s="9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9"/>
        <v>40223.25</v>
      </c>
      <c r="O792" s="9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9"/>
        <v>42715.25</v>
      </c>
      <c r="O793" s="9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9"/>
        <v>41451.208333333336</v>
      </c>
      <c r="O794" s="9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9"/>
        <v>41450.208333333336</v>
      </c>
      <c r="O795" s="9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9"/>
        <v>43091.25</v>
      </c>
      <c r="O796" s="9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9"/>
        <v>42675.208333333328</v>
      </c>
      <c r="O797" s="9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9"/>
        <v>41859.208333333336</v>
      </c>
      <c r="O798" s="9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9"/>
        <v>43464.25</v>
      </c>
      <c r="O799" s="9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9"/>
        <v>41060.208333333336</v>
      </c>
      <c r="O800" s="9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9"/>
        <v>42399.25</v>
      </c>
      <c r="O801" s="9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9"/>
        <v>42167.208333333328</v>
      </c>
      <c r="O802" s="9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9"/>
        <v>43830.25</v>
      </c>
      <c r="O803" s="9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9"/>
        <v>43650.208333333328</v>
      </c>
      <c r="O804" s="9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9"/>
        <v>43492.25</v>
      </c>
      <c r="O805" s="9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9"/>
        <v>43102.25</v>
      </c>
      <c r="O806" s="9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9"/>
        <v>41958.25</v>
      </c>
      <c r="O807" s="9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9"/>
        <v>40973.25</v>
      </c>
      <c r="O808" s="9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9"/>
        <v>43753.208333333328</v>
      </c>
      <c r="O809" s="9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9"/>
        <v>42507.208333333328</v>
      </c>
      <c r="O810" s="9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9"/>
        <v>41135.208333333336</v>
      </c>
      <c r="O811" s="9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9"/>
        <v>43067.25</v>
      </c>
      <c r="O812" s="9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9"/>
        <v>42378.25</v>
      </c>
      <c r="O813" s="9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9"/>
        <v>43206.208333333328</v>
      </c>
      <c r="O814" s="9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9"/>
        <v>41148.208333333336</v>
      </c>
      <c r="O815" s="9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9"/>
        <v>42517.208333333328</v>
      </c>
      <c r="O816" s="9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9"/>
        <v>43068.25</v>
      </c>
      <c r="O817" s="9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9"/>
        <v>41680.25</v>
      </c>
      <c r="O818" s="9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9"/>
        <v>43589.208333333328</v>
      </c>
      <c r="O819" s="9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9"/>
        <v>43486.25</v>
      </c>
      <c r="O820" s="9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9"/>
        <v>41237.25</v>
      </c>
      <c r="O821" s="9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9"/>
        <v>43310.208333333328</v>
      </c>
      <c r="O822" s="9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9"/>
        <v>42794.25</v>
      </c>
      <c r="O823" s="9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9"/>
        <v>41698.25</v>
      </c>
      <c r="O824" s="9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9"/>
        <v>41892.208333333336</v>
      </c>
      <c r="O825" s="9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9"/>
        <v>40348.208333333336</v>
      </c>
      <c r="O826" s="9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9"/>
        <v>42941.208333333328</v>
      </c>
      <c r="O827" s="9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9"/>
        <v>40525.25</v>
      </c>
      <c r="O828" s="9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9"/>
        <v>40666.208333333336</v>
      </c>
      <c r="O829" s="9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9"/>
        <v>43340.208333333328</v>
      </c>
      <c r="O830" s="9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9"/>
        <v>42164.208333333328</v>
      </c>
      <c r="O831" s="9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9"/>
        <v>43103.25</v>
      </c>
      <c r="O832" s="9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9"/>
        <v>40994.208333333336</v>
      </c>
      <c r="O833" s="9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9"/>
        <v>42299.208333333328</v>
      </c>
      <c r="O834" s="9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3">(((L835/60)/60)/24)+DATE(1970,1,1)</f>
        <v>40588.25</v>
      </c>
      <c r="O835" s="9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3"/>
        <v>41448.208333333336</v>
      </c>
      <c r="O836" s="9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3"/>
        <v>42063.25</v>
      </c>
      <c r="O837" s="9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3"/>
        <v>40214.25</v>
      </c>
      <c r="O838" s="9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3"/>
        <v>40629.208333333336</v>
      </c>
      <c r="O839" s="9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3"/>
        <v>43370.208333333328</v>
      </c>
      <c r="O840" s="9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3"/>
        <v>41715.208333333336</v>
      </c>
      <c r="O841" s="9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3"/>
        <v>41836.208333333336</v>
      </c>
      <c r="O842" s="9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3"/>
        <v>42419.25</v>
      </c>
      <c r="O843" s="9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3"/>
        <v>43266.208333333328</v>
      </c>
      <c r="O844" s="9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3"/>
        <v>43338.208333333328</v>
      </c>
      <c r="O845" s="9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3"/>
        <v>40930.25</v>
      </c>
      <c r="O846" s="9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3"/>
        <v>43235.208333333328</v>
      </c>
      <c r="O847" s="9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3"/>
        <v>43302.208333333328</v>
      </c>
      <c r="O848" s="9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3"/>
        <v>43107.25</v>
      </c>
      <c r="O849" s="9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3"/>
        <v>40341.208333333336</v>
      </c>
      <c r="O850" s="9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3"/>
        <v>40948.25</v>
      </c>
      <c r="O851" s="9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3"/>
        <v>40866.25</v>
      </c>
      <c r="O852" s="9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3"/>
        <v>41031.208333333336</v>
      </c>
      <c r="O853" s="9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3"/>
        <v>40740.208333333336</v>
      </c>
      <c r="O854" s="9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3"/>
        <v>40714.208333333336</v>
      </c>
      <c r="O855" s="9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3"/>
        <v>43787.25</v>
      </c>
      <c r="O856" s="9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3"/>
        <v>40712.208333333336</v>
      </c>
      <c r="O857" s="9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3"/>
        <v>41023.208333333336</v>
      </c>
      <c r="O858" s="9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3"/>
        <v>40944.25</v>
      </c>
      <c r="O859" s="9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3"/>
        <v>43211.208333333328</v>
      </c>
      <c r="O860" s="9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3"/>
        <v>41334.25</v>
      </c>
      <c r="O861" s="9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3"/>
        <v>43515.25</v>
      </c>
      <c r="O862" s="9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3"/>
        <v>40258.208333333336</v>
      </c>
      <c r="O863" s="9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3"/>
        <v>40756.208333333336</v>
      </c>
      <c r="O864" s="9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3"/>
        <v>42172.208333333328</v>
      </c>
      <c r="O865" s="9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3"/>
        <v>42601.208333333328</v>
      </c>
      <c r="O866" s="9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3"/>
        <v>41897.208333333336</v>
      </c>
      <c r="O867" s="9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3"/>
        <v>40671.208333333336</v>
      </c>
      <c r="O868" s="9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3"/>
        <v>43382.208333333328</v>
      </c>
      <c r="O869" s="9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3"/>
        <v>41559.208333333336</v>
      </c>
      <c r="O870" s="9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3"/>
        <v>40350.208333333336</v>
      </c>
      <c r="O871" s="9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3"/>
        <v>42240.208333333328</v>
      </c>
      <c r="O872" s="9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3"/>
        <v>43040.208333333328</v>
      </c>
      <c r="O873" s="9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3"/>
        <v>43346.208333333328</v>
      </c>
      <c r="O874" s="9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3"/>
        <v>41647.25</v>
      </c>
      <c r="O875" s="9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3"/>
        <v>40291.208333333336</v>
      </c>
      <c r="O876" s="9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3"/>
        <v>40556.25</v>
      </c>
      <c r="O877" s="9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3"/>
        <v>43624.208333333328</v>
      </c>
      <c r="O878" s="9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3"/>
        <v>42577.208333333328</v>
      </c>
      <c r="O879" s="9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3"/>
        <v>43845.25</v>
      </c>
      <c r="O880" s="9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3"/>
        <v>42788.25</v>
      </c>
      <c r="O881" s="9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3"/>
        <v>43667.208333333328</v>
      </c>
      <c r="O882" s="9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3"/>
        <v>42194.208333333328</v>
      </c>
      <c r="O883" s="9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3"/>
        <v>42025.25</v>
      </c>
      <c r="O884" s="9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3"/>
        <v>40323.208333333336</v>
      </c>
      <c r="O885" s="9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3"/>
        <v>41763.208333333336</v>
      </c>
      <c r="O886" s="9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3"/>
        <v>40335.208333333336</v>
      </c>
      <c r="O887" s="9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3"/>
        <v>40416.208333333336</v>
      </c>
      <c r="O888" s="9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3"/>
        <v>42202.208333333328</v>
      </c>
      <c r="O889" s="9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3"/>
        <v>42836.208333333328</v>
      </c>
      <c r="O890" s="9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3"/>
        <v>41710.208333333336</v>
      </c>
      <c r="O891" s="9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3"/>
        <v>43640.208333333328</v>
      </c>
      <c r="O892" s="9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3"/>
        <v>40880.25</v>
      </c>
      <c r="O893" s="9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3"/>
        <v>40319.208333333336</v>
      </c>
      <c r="O894" s="9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3"/>
        <v>42170.208333333328</v>
      </c>
      <c r="O895" s="9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3"/>
        <v>41466.208333333336</v>
      </c>
      <c r="O896" s="9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3"/>
        <v>43134.25</v>
      </c>
      <c r="O897" s="9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3"/>
        <v>40738.208333333336</v>
      </c>
      <c r="O898" s="9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7">(((L899/60)/60)/24)+DATE(1970,1,1)</f>
        <v>43583.208333333328</v>
      </c>
      <c r="O899" s="9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7"/>
        <v>43815.25</v>
      </c>
      <c r="O900" s="9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7"/>
        <v>41554.208333333336</v>
      </c>
      <c r="O901" s="9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7"/>
        <v>41901.208333333336</v>
      </c>
      <c r="O902" s="9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7"/>
        <v>43298.208333333328</v>
      </c>
      <c r="O903" s="9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7"/>
        <v>42399.25</v>
      </c>
      <c r="O904" s="9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7"/>
        <v>41034.208333333336</v>
      </c>
      <c r="O905" s="9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7"/>
        <v>41186.208333333336</v>
      </c>
      <c r="O906" s="9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7"/>
        <v>41536.208333333336</v>
      </c>
      <c r="O907" s="9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7"/>
        <v>42868.208333333328</v>
      </c>
      <c r="O908" s="9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7"/>
        <v>40660.208333333336</v>
      </c>
      <c r="O909" s="9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7"/>
        <v>41031.208333333336</v>
      </c>
      <c r="O910" s="9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7"/>
        <v>43255.208333333328</v>
      </c>
      <c r="O911" s="9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7"/>
        <v>42026.25</v>
      </c>
      <c r="O912" s="9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7"/>
        <v>43717.208333333328</v>
      </c>
      <c r="O913" s="9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7"/>
        <v>41157.208333333336</v>
      </c>
      <c r="O914" s="9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7"/>
        <v>43597.208333333328</v>
      </c>
      <c r="O915" s="9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7"/>
        <v>41490.208333333336</v>
      </c>
      <c r="O916" s="9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7"/>
        <v>42976.208333333328</v>
      </c>
      <c r="O917" s="9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7"/>
        <v>41991.25</v>
      </c>
      <c r="O918" s="9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7"/>
        <v>40722.208333333336</v>
      </c>
      <c r="O919" s="9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7"/>
        <v>41117.208333333336</v>
      </c>
      <c r="O920" s="9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7"/>
        <v>43022.208333333328</v>
      </c>
      <c r="O921" s="9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7"/>
        <v>43503.25</v>
      </c>
      <c r="O922" s="9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7"/>
        <v>40951.25</v>
      </c>
      <c r="O923" s="9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7"/>
        <v>43443.25</v>
      </c>
      <c r="O924" s="9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7"/>
        <v>40373.208333333336</v>
      </c>
      <c r="O925" s="9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7"/>
        <v>43769.208333333328</v>
      </c>
      <c r="O926" s="9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7"/>
        <v>43000.208333333328</v>
      </c>
      <c r="O927" s="9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7"/>
        <v>42502.208333333328</v>
      </c>
      <c r="O928" s="9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7"/>
        <v>41102.208333333336</v>
      </c>
      <c r="O929" s="9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7"/>
        <v>41637.25</v>
      </c>
      <c r="O930" s="9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7"/>
        <v>42858.208333333328</v>
      </c>
      <c r="O931" s="9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7"/>
        <v>42060.25</v>
      </c>
      <c r="O932" s="9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7"/>
        <v>41818.208333333336</v>
      </c>
      <c r="O933" s="9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7"/>
        <v>41709.208333333336</v>
      </c>
      <c r="O934" s="9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7"/>
        <v>41372.208333333336</v>
      </c>
      <c r="O935" s="9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7"/>
        <v>42422.25</v>
      </c>
      <c r="O936" s="9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7"/>
        <v>42209.208333333328</v>
      </c>
      <c r="O937" s="9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7"/>
        <v>43668.208333333328</v>
      </c>
      <c r="O938" s="9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7"/>
        <v>42334.25</v>
      </c>
      <c r="O939" s="9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7"/>
        <v>43263.208333333328</v>
      </c>
      <c r="O940" s="9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7"/>
        <v>40670.208333333336</v>
      </c>
      <c r="O941" s="9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7"/>
        <v>41244.25</v>
      </c>
      <c r="O942" s="9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7"/>
        <v>40552.25</v>
      </c>
      <c r="O943" s="9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7"/>
        <v>40568.25</v>
      </c>
      <c r="O944" s="9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7"/>
        <v>41906.208333333336</v>
      </c>
      <c r="O945" s="9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7"/>
        <v>42776.25</v>
      </c>
      <c r="O946" s="9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7"/>
        <v>41004.208333333336</v>
      </c>
      <c r="O947" s="9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7"/>
        <v>40710.208333333336</v>
      </c>
      <c r="O948" s="9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7"/>
        <v>41908.208333333336</v>
      </c>
      <c r="O949" s="9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7"/>
        <v>41985.25</v>
      </c>
      <c r="O950" s="9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7"/>
        <v>42112.208333333328</v>
      </c>
      <c r="O951" s="9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7"/>
        <v>43571.208333333328</v>
      </c>
      <c r="O952" s="9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7"/>
        <v>42730.25</v>
      </c>
      <c r="O953" s="9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7"/>
        <v>42591.208333333328</v>
      </c>
      <c r="O954" s="9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7"/>
        <v>42358.25</v>
      </c>
      <c r="O955" s="9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7"/>
        <v>41174.208333333336</v>
      </c>
      <c r="O956" s="9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7"/>
        <v>41238.25</v>
      </c>
      <c r="O957" s="9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7"/>
        <v>42360.25</v>
      </c>
      <c r="O958" s="9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7"/>
        <v>40955.25</v>
      </c>
      <c r="O959" s="9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7"/>
        <v>40350.208333333336</v>
      </c>
      <c r="O960" s="9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7"/>
        <v>40357.208333333336</v>
      </c>
      <c r="O961" s="9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7"/>
        <v>42408.25</v>
      </c>
      <c r="O962" s="9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1">(((L963/60)/60)/24)+DATE(1970,1,1)</f>
        <v>40591.25</v>
      </c>
      <c r="O963" s="9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1"/>
        <v>41592.25</v>
      </c>
      <c r="O964" s="9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1"/>
        <v>40607.25</v>
      </c>
      <c r="O965" s="9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1"/>
        <v>42135.208333333328</v>
      </c>
      <c r="O966" s="9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1"/>
        <v>40203.25</v>
      </c>
      <c r="O967" s="9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1"/>
        <v>42901.208333333328</v>
      </c>
      <c r="O968" s="9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1"/>
        <v>41005.208333333336</v>
      </c>
      <c r="O969" s="9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1"/>
        <v>40544.25</v>
      </c>
      <c r="O970" s="9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1"/>
        <v>43821.25</v>
      </c>
      <c r="O971" s="9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1"/>
        <v>40672.208333333336</v>
      </c>
      <c r="O972" s="9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1"/>
        <v>41555.208333333336</v>
      </c>
      <c r="O973" s="9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1"/>
        <v>41792.208333333336</v>
      </c>
      <c r="O974" s="9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1"/>
        <v>40522.25</v>
      </c>
      <c r="O975" s="9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1"/>
        <v>41412.208333333336</v>
      </c>
      <c r="O976" s="9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1"/>
        <v>42337.25</v>
      </c>
      <c r="O977" s="9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1"/>
        <v>40571.25</v>
      </c>
      <c r="O978" s="9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1"/>
        <v>43138.25</v>
      </c>
      <c r="O979" s="9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1"/>
        <v>42686.25</v>
      </c>
      <c r="O980" s="9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1"/>
        <v>42078.208333333328</v>
      </c>
      <c r="O981" s="9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1"/>
        <v>42307.208333333328</v>
      </c>
      <c r="O982" s="9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1"/>
        <v>43094.25</v>
      </c>
      <c r="O983" s="9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1"/>
        <v>40743.208333333336</v>
      </c>
      <c r="O984" s="9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1"/>
        <v>43681.208333333328</v>
      </c>
      <c r="O985" s="9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1"/>
        <v>43716.208333333328</v>
      </c>
      <c r="O986" s="9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1"/>
        <v>41614.25</v>
      </c>
      <c r="O987" s="9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1"/>
        <v>40638.208333333336</v>
      </c>
      <c r="O988" s="9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1"/>
        <v>42852.208333333328</v>
      </c>
      <c r="O989" s="9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1"/>
        <v>42686.25</v>
      </c>
      <c r="O990" s="9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1"/>
        <v>43571.208333333328</v>
      </c>
      <c r="O991" s="9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1"/>
        <v>42432.25</v>
      </c>
      <c r="O992" s="9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1"/>
        <v>41907.208333333336</v>
      </c>
      <c r="O993" s="9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1"/>
        <v>43227.208333333328</v>
      </c>
      <c r="O994" s="9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1"/>
        <v>42362.25</v>
      </c>
      <c r="O995" s="9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1"/>
        <v>41929.208333333336</v>
      </c>
      <c r="O996" s="9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1"/>
        <v>43408.208333333328</v>
      </c>
      <c r="O997" s="9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1"/>
        <v>41276.25</v>
      </c>
      <c r="O998" s="9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1"/>
        <v>41659.25</v>
      </c>
      <c r="O999" s="9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1"/>
        <v>40220.25</v>
      </c>
      <c r="O1000" s="9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1"/>
        <v>42550.208333333328</v>
      </c>
      <c r="O1001" s="9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theme="9" tint="0.39997558519241921"/>
        <color rgb="FF00B0F0"/>
      </colorScale>
    </cfRule>
  </conditionalFormatting>
  <conditionalFormatting sqref="G1:G1048576">
    <cfRule type="containsText" dxfId="15" priority="2" operator="containsText" text="canceled">
      <formula>NOT(ISERROR(SEARCH("canceled",G1)))</formula>
    </cfRule>
    <cfRule type="containsText" dxfId="14" priority="3" operator="containsText" text="cancelled">
      <formula>NOT(ISERROR(SEARCH("cancelled",G1)))</formula>
    </cfRule>
    <cfRule type="containsText" dxfId="13" priority="4" operator="containsText" text="live">
      <formula>NOT(ISERROR(SEARCH("live",G1)))</formula>
    </cfRule>
    <cfRule type="containsText" dxfId="12" priority="5" operator="containsText" text="successful">
      <formula>NOT(ISERROR(SEARCH("successful",G1)))</formula>
    </cfRule>
    <cfRule type="containsText" dxfId="11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9A1E-DA61-491D-A250-C63BEE8538BD}">
  <sheetPr codeName="Sheet2"/>
  <dimension ref="A1:F12"/>
  <sheetViews>
    <sheetView workbookViewId="0">
      <selection activeCell="I17" sqref="I17"/>
    </sheetView>
  </sheetViews>
  <sheetFormatPr defaultRowHeight="15.5" x14ac:dyDescent="0.35"/>
  <cols>
    <col min="1" max="1" width="13.16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6" t="s">
        <v>6</v>
      </c>
      <c r="B1" t="s">
        <v>40</v>
      </c>
    </row>
    <row r="3" spans="1:6" x14ac:dyDescent="0.35">
      <c r="A3" s="6" t="s">
        <v>2043</v>
      </c>
      <c r="B3" s="6" t="s">
        <v>2042</v>
      </c>
    </row>
    <row r="4" spans="1:6" x14ac:dyDescent="0.3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2041</v>
      </c>
    </row>
    <row r="5" spans="1:6" x14ac:dyDescent="0.35">
      <c r="A5" s="7" t="s">
        <v>2034</v>
      </c>
      <c r="B5">
        <v>1</v>
      </c>
      <c r="C5">
        <v>4</v>
      </c>
      <c r="D5">
        <v>1</v>
      </c>
      <c r="E5">
        <v>7</v>
      </c>
      <c r="F5">
        <v>13</v>
      </c>
    </row>
    <row r="6" spans="1:6" x14ac:dyDescent="0.35">
      <c r="A6" s="7" t="s">
        <v>2035</v>
      </c>
      <c r="C6">
        <v>1</v>
      </c>
      <c r="E6">
        <v>4</v>
      </c>
      <c r="F6">
        <v>5</v>
      </c>
    </row>
    <row r="7" spans="1:6" x14ac:dyDescent="0.35">
      <c r="A7" s="7" t="s">
        <v>2036</v>
      </c>
      <c r="E7">
        <v>2</v>
      </c>
      <c r="F7">
        <v>2</v>
      </c>
    </row>
    <row r="8" spans="1:6" x14ac:dyDescent="0.35">
      <c r="A8" s="7" t="s">
        <v>2037</v>
      </c>
      <c r="C8">
        <v>5</v>
      </c>
      <c r="E8">
        <v>6</v>
      </c>
      <c r="F8">
        <v>11</v>
      </c>
    </row>
    <row r="9" spans="1:6" x14ac:dyDescent="0.35">
      <c r="A9" s="7" t="s">
        <v>2038</v>
      </c>
      <c r="C9">
        <v>2</v>
      </c>
      <c r="F9">
        <v>2</v>
      </c>
    </row>
    <row r="10" spans="1:6" x14ac:dyDescent="0.35">
      <c r="A10" s="7" t="s">
        <v>2039</v>
      </c>
      <c r="C10">
        <v>1</v>
      </c>
      <c r="E10">
        <v>4</v>
      </c>
      <c r="F10">
        <v>5</v>
      </c>
    </row>
    <row r="11" spans="1:6" x14ac:dyDescent="0.35">
      <c r="A11" s="7" t="s">
        <v>2040</v>
      </c>
      <c r="C11">
        <v>5</v>
      </c>
      <c r="E11">
        <v>5</v>
      </c>
      <c r="F11">
        <v>10</v>
      </c>
    </row>
    <row r="12" spans="1:6" x14ac:dyDescent="0.35">
      <c r="A12" s="7" t="s">
        <v>2041</v>
      </c>
      <c r="B12">
        <v>1</v>
      </c>
      <c r="C12">
        <v>18</v>
      </c>
      <c r="D12">
        <v>1</v>
      </c>
      <c r="E12">
        <v>28</v>
      </c>
      <c r="F12">
        <v>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159F-FE51-4596-B92D-7BAD2451243E}">
  <sheetPr codeName="Sheet3"/>
  <dimension ref="A1:F19"/>
  <sheetViews>
    <sheetView topLeftCell="A2" workbookViewId="0">
      <selection activeCell="O12" sqref="O12"/>
    </sheetView>
  </sheetViews>
  <sheetFormatPr defaultRowHeight="15.5" x14ac:dyDescent="0.35"/>
  <cols>
    <col min="1" max="1" width="14" bestFit="1" customWidth="1"/>
    <col min="2" max="2" width="16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6" t="s">
        <v>6</v>
      </c>
      <c r="B1" t="s">
        <v>2050</v>
      </c>
    </row>
    <row r="2" spans="1:6" x14ac:dyDescent="0.35">
      <c r="A2" s="6" t="s">
        <v>2031</v>
      </c>
      <c r="B2" t="s">
        <v>2104</v>
      </c>
    </row>
    <row r="4" spans="1:6" x14ac:dyDescent="0.35">
      <c r="A4" s="6" t="s">
        <v>2043</v>
      </c>
      <c r="B4" s="6" t="s">
        <v>2042</v>
      </c>
    </row>
    <row r="5" spans="1:6" x14ac:dyDescent="0.3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2041</v>
      </c>
    </row>
    <row r="6" spans="1:6" x14ac:dyDescent="0.35">
      <c r="A6" s="7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7" t="s">
        <v>2044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7" t="s">
        <v>2046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7" t="s">
        <v>2051</v>
      </c>
      <c r="C9">
        <v>8</v>
      </c>
      <c r="E9">
        <v>10</v>
      </c>
      <c r="F9">
        <v>18</v>
      </c>
    </row>
    <row r="10" spans="1:6" x14ac:dyDescent="0.35">
      <c r="A10" s="7" t="s">
        <v>2052</v>
      </c>
      <c r="B10">
        <v>3</v>
      </c>
      <c r="C10">
        <v>19</v>
      </c>
      <c r="E10">
        <v>23</v>
      </c>
      <c r="F10">
        <v>45</v>
      </c>
    </row>
    <row r="11" spans="1:6" x14ac:dyDescent="0.35">
      <c r="A11" s="7" t="s">
        <v>2053</v>
      </c>
      <c r="B11">
        <v>1</v>
      </c>
      <c r="C11">
        <v>6</v>
      </c>
      <c r="E11">
        <v>10</v>
      </c>
      <c r="F11">
        <v>17</v>
      </c>
    </row>
    <row r="12" spans="1:6" x14ac:dyDescent="0.35">
      <c r="A12" s="7" t="s">
        <v>2054</v>
      </c>
      <c r="C12">
        <v>3</v>
      </c>
      <c r="E12">
        <v>4</v>
      </c>
      <c r="F12">
        <v>7</v>
      </c>
    </row>
    <row r="13" spans="1:6" x14ac:dyDescent="0.35">
      <c r="A13" s="7" t="s">
        <v>2055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2056</v>
      </c>
      <c r="B14">
        <v>6</v>
      </c>
      <c r="C14">
        <v>30</v>
      </c>
      <c r="E14">
        <v>49</v>
      </c>
      <c r="F14">
        <v>85</v>
      </c>
    </row>
    <row r="15" spans="1:6" x14ac:dyDescent="0.35">
      <c r="A15" s="7" t="s">
        <v>2049</v>
      </c>
      <c r="C15">
        <v>9</v>
      </c>
      <c r="E15">
        <v>5</v>
      </c>
      <c r="F15">
        <v>14</v>
      </c>
    </row>
    <row r="16" spans="1:6" x14ac:dyDescent="0.35">
      <c r="A16" s="7" t="s">
        <v>2048</v>
      </c>
      <c r="B16">
        <v>1</v>
      </c>
      <c r="C16">
        <v>5</v>
      </c>
      <c r="D16">
        <v>1</v>
      </c>
      <c r="E16">
        <v>9</v>
      </c>
      <c r="F16">
        <v>16</v>
      </c>
    </row>
    <row r="17" spans="1:6" x14ac:dyDescent="0.35">
      <c r="A17" s="7" t="s">
        <v>2047</v>
      </c>
      <c r="B17">
        <v>3</v>
      </c>
      <c r="C17">
        <v>3</v>
      </c>
      <c r="E17">
        <v>11</v>
      </c>
      <c r="F17">
        <v>17</v>
      </c>
    </row>
    <row r="18" spans="1:6" x14ac:dyDescent="0.35">
      <c r="A18" s="7" t="s">
        <v>2057</v>
      </c>
      <c r="E18">
        <v>3</v>
      </c>
      <c r="F18">
        <v>3</v>
      </c>
    </row>
    <row r="19" spans="1:6" x14ac:dyDescent="0.35">
      <c r="A19" s="7" t="s">
        <v>2041</v>
      </c>
      <c r="B19">
        <v>44</v>
      </c>
      <c r="C19">
        <v>258</v>
      </c>
      <c r="D19">
        <v>7</v>
      </c>
      <c r="E19">
        <v>388</v>
      </c>
      <c r="F19">
        <v>697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6FAE-0425-4EC4-83A4-320E29B43FF1}">
  <sheetPr codeName="Sheet4"/>
  <dimension ref="A1:F18"/>
  <sheetViews>
    <sheetView topLeftCell="A2" workbookViewId="0">
      <selection activeCell="H3" sqref="H3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6" t="s">
        <v>2031</v>
      </c>
      <c r="B1" t="s">
        <v>2050</v>
      </c>
    </row>
    <row r="2" spans="1:6" x14ac:dyDescent="0.35">
      <c r="A2" s="6" t="s">
        <v>2073</v>
      </c>
      <c r="B2" t="s">
        <v>2050</v>
      </c>
    </row>
    <row r="4" spans="1:6" x14ac:dyDescent="0.35">
      <c r="A4" s="6" t="s">
        <v>2060</v>
      </c>
      <c r="B4" s="6" t="s">
        <v>2042</v>
      </c>
    </row>
    <row r="5" spans="1:6" x14ac:dyDescent="0.3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2041</v>
      </c>
    </row>
    <row r="6" spans="1:6" x14ac:dyDescent="0.35">
      <c r="A6" s="7" t="s">
        <v>2061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7" t="s">
        <v>2062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7" t="s">
        <v>2063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7" t="s">
        <v>2064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7" t="s">
        <v>2065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7" t="s">
        <v>2066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7" t="s">
        <v>2067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7" t="s">
        <v>2068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7" t="s">
        <v>2069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7" t="s">
        <v>2070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7" t="s">
        <v>2071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7" t="s">
        <v>2072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7" t="s">
        <v>2041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DE7E-3D75-4C1A-8A4A-B657B31E5D5A}">
  <sheetPr codeName="Sheet5"/>
  <dimension ref="A1:H13"/>
  <sheetViews>
    <sheetView workbookViewId="0">
      <selection activeCell="T13" sqref="T13"/>
    </sheetView>
  </sheetViews>
  <sheetFormatPr defaultRowHeight="15.5" x14ac:dyDescent="0.35"/>
  <cols>
    <col min="1" max="1" width="16.75" customWidth="1"/>
    <col min="2" max="2" width="16.33203125" customWidth="1"/>
    <col min="3" max="3" width="13" customWidth="1"/>
    <col min="4" max="4" width="15.58203125" customWidth="1"/>
    <col min="5" max="5" width="11.9140625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x14ac:dyDescent="0.35">
      <c r="A1" s="8" t="s">
        <v>2074</v>
      </c>
      <c r="B1" s="8" t="s">
        <v>2075</v>
      </c>
      <c r="C1" s="8" t="s">
        <v>2076</v>
      </c>
      <c r="D1" s="8" t="s">
        <v>2077</v>
      </c>
      <c r="E1" s="8" t="s">
        <v>2078</v>
      </c>
      <c r="F1" s="8" t="s">
        <v>2079</v>
      </c>
      <c r="G1" s="8" t="s">
        <v>2080</v>
      </c>
      <c r="H1" s="8" t="s">
        <v>2081</v>
      </c>
    </row>
    <row r="2" spans="1:8" x14ac:dyDescent="0.35">
      <c r="A2" t="s">
        <v>2082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SUM(B2,C2,D2)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5">
      <c r="A3" t="s">
        <v>2083</v>
      </c>
      <c r="B3">
        <f>COUNTIFS(Crowdfunding!$D:$D,"&lt;4999",Crowdfunding!$G:$G,"successful")-B2</f>
        <v>191</v>
      </c>
      <c r="C3">
        <f>COUNTIFS(Crowdfunding!$D:$D,"&lt;4999",Crowdfunding!$G:$G,"failed")-C2</f>
        <v>38</v>
      </c>
      <c r="D3">
        <f>COUNTIFS(Crowdfunding!$D:$D,"&lt;4999",Crowdfunding!$G:$G,"canceled")-D2</f>
        <v>2</v>
      </c>
      <c r="E3">
        <f t="shared" ref="E3:E13" si="0">SUM(B3,C3,D3)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5">
      <c r="A4" t="s">
        <v>2084</v>
      </c>
      <c r="B4">
        <f>COUNTIFS(Crowdfunding!$D:$D,"&lt;9999",Crowdfunding!$G:$G,"successful")-B3-B2</f>
        <v>164</v>
      </c>
      <c r="C4">
        <f>COUNTIFS(Crowdfunding!$D:$D,"&lt;9999",Crowdfunding!$G:$G,"failed")-C3-C2</f>
        <v>126</v>
      </c>
      <c r="D4">
        <f>COUNTIFS(Crowdfunding!$D:$D,"&lt;9999",Crowdfunding!$G:$G,"canceled")-D3-D2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5">
      <c r="A5" t="s">
        <v>2093</v>
      </c>
      <c r="B5">
        <f>COUNTIFS(Crowdfunding!$D:$D,"&lt;14999",Crowdfunding!$G:$G,"successful")-B4-B3-B2</f>
        <v>4</v>
      </c>
      <c r="C5">
        <f>COUNTIFS(Crowdfunding!$D:$D,"&lt;14999",Crowdfunding!$G:$G,"failed")-C4-C3-C2</f>
        <v>5</v>
      </c>
      <c r="D5">
        <f>COUNTIFS(Crowdfunding!$D:$D,"&lt;14999",Crowdfunding!$G:$G,"canceled")-D4-D3-D2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5">
      <c r="A6" t="s">
        <v>2085</v>
      </c>
      <c r="B6">
        <f>COUNTIFS(Crowdfunding!$D:$D,"&lt;19999",Crowdfunding!$G:$G,"successful")-B5-B4-B3-B2</f>
        <v>10</v>
      </c>
      <c r="C6">
        <f>COUNTIFS(Crowdfunding!$D:$D,"&lt;19999",Crowdfunding!$G:$G,"failed")-C5-C4-C3-C2</f>
        <v>0</v>
      </c>
      <c r="D6">
        <f>COUNTIFS(Crowdfunding!$D:$D,"&lt;19999",Crowdfunding!$G:$G,"canceled")-D5-D4-D3-D2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5">
      <c r="A7" t="s">
        <v>2086</v>
      </c>
      <c r="B7">
        <f>COUNTIFS(Crowdfunding!$D:$D,"&lt;24999",Crowdfunding!$G:$G,"successful")-B6-B5-B4-B3-B2</f>
        <v>7</v>
      </c>
      <c r="C7">
        <f>COUNTIFS(Crowdfunding!$D:$D,"&lt;24999",Crowdfunding!$G:$G,"failed")-C6-C5-C4-C3-C2</f>
        <v>0</v>
      </c>
      <c r="D7">
        <f>COUNTIFS(Crowdfunding!$D:$D,"&lt;24999",Crowdfunding!$G:$G,"canceled")-D6-D5-D4-D3-D2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5">
      <c r="A8" t="s">
        <v>2087</v>
      </c>
      <c r="B8">
        <f>COUNTIFS(Crowdfunding!$D:$D,"&lt;29999",Crowdfunding!$G:$G,"successful")-B7-B6-B5-B4-B3-B2</f>
        <v>11</v>
      </c>
      <c r="C8">
        <f>COUNTIFS(Crowdfunding!$D:$D,"&lt;29999",Crowdfunding!$G:$G,"failed")-C7-C6-C5-C4-C3-C2</f>
        <v>3</v>
      </c>
      <c r="D8">
        <f>COUNTIFS(Crowdfunding!$D:$D,"&lt;29999",Crowdfunding!$G:$G,"canceled")-D7-D6-D5-D4-D3-D2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5">
      <c r="A9" t="s">
        <v>2088</v>
      </c>
      <c r="B9">
        <f>COUNTIFS(Crowdfunding!$D:$D,"&lt;34999",Crowdfunding!$G:$G,"successful")-B8-B7-B6-B5-B4-B3-B2</f>
        <v>7</v>
      </c>
      <c r="C9">
        <f>COUNTIFS(Crowdfunding!$D:$D,"&lt;34999",Crowdfunding!$G:$G,"failed")-C8-C7-C6-C5-C4-C3-C2</f>
        <v>0</v>
      </c>
      <c r="D9">
        <f>COUNTIFS(Crowdfunding!$D:$D,"&lt;34999",Crowdfunding!$G:$G,"canceled")-D8-D7-D6-D5-D4-D3-D2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5">
      <c r="A10" t="s">
        <v>2089</v>
      </c>
      <c r="B10">
        <f>COUNTIFS(Crowdfunding!$D:$D,"&lt;39999",Crowdfunding!$G:$G,"successful")-B9-B8-B7-B6-B5-B4-B3-B2</f>
        <v>8</v>
      </c>
      <c r="C10">
        <f>COUNTIFS(Crowdfunding!$D:$D,"&lt;39999",Crowdfunding!$G:$G,"failed")-C9-C8-C7-C6-C5-C4-C3-C2</f>
        <v>3</v>
      </c>
      <c r="D10">
        <f>COUNTIFS(Crowdfunding!$D:$D,"&lt;39999",Crowdfunding!$G:$G,"canceled")-D9-D8-D7-D6-D5-D4-D3-D2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5">
      <c r="A11" t="s">
        <v>2090</v>
      </c>
      <c r="B11">
        <f>COUNTIFS(Crowdfunding!$D:$D,"&lt;44999",Crowdfunding!$G:$G,"successful")-B10-B9-B8-B7-B6-B5-B4-B3-B2</f>
        <v>11</v>
      </c>
      <c r="C11">
        <f>COUNTIFS(Crowdfunding!$D:$D,"&lt;44999",Crowdfunding!$G:$G,"failed")-C10-C9-C8-C7-C6-C5-C4-C3-C2</f>
        <v>3</v>
      </c>
      <c r="D11">
        <f>COUNTIFS(Crowdfunding!$D:$D,"&lt;44999",Crowdfunding!$G:$G,"canceled")-D10-D9-D8-D7-D6-D5-D4-D3-D2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5">
      <c r="A12" t="s">
        <v>2091</v>
      </c>
      <c r="B12">
        <f>COUNTIFS(Crowdfunding!$D:$D,"&lt;49999",Crowdfunding!$G:$G,"successful")-B11-B10-B9-B8-B7-B6-B5-B4-B3-B2</f>
        <v>8</v>
      </c>
      <c r="C12">
        <f>COUNTIFS(Crowdfunding!$D:$D,"&lt;49999",Crowdfunding!$G:$G,"failed")-C11-C10-C9-C8-C7-C6-C5-C4-C3-C2</f>
        <v>3</v>
      </c>
      <c r="D12">
        <f>COUNTIFS(Crowdfunding!$D:$D,"&lt;49999",Crowdfunding!$G:$G,"canceled")-D11-D10-D9-D8-D7-D6-D5-D4-D3-D2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5">
      <c r="A13" t="s">
        <v>2092</v>
      </c>
      <c r="B13">
        <f>COUNTIFS(Crowdfunding!$D:$D,"&gt;50000",Crowdfunding!$G:$G,"successful")</f>
        <v>114</v>
      </c>
      <c r="C13">
        <f>COUNTIFS(Crowdfunding!$D:$D,"&gt;50000",Crowdfunding!$G:$G,"failed")</f>
        <v>163</v>
      </c>
      <c r="D13">
        <f>COUNTIFS(Crowdfunding!$D:$D,"&gt;50000",Crowdfunding!$G:$G,"canceled")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C8A9-94B9-44BE-A1D9-8C3147B31D7D}">
  <sheetPr codeName="Sheet6"/>
  <dimension ref="A1:K568"/>
  <sheetViews>
    <sheetView tabSelected="1" workbookViewId="0">
      <selection activeCell="D1" sqref="D1:D1048576"/>
    </sheetView>
  </sheetViews>
  <sheetFormatPr defaultRowHeight="15.5" x14ac:dyDescent="0.35"/>
  <cols>
    <col min="1" max="1" width="9.08203125" bestFit="1" customWidth="1"/>
    <col min="2" max="2" width="12" bestFit="1" customWidth="1"/>
    <col min="3" max="3" width="10.5" bestFit="1" customWidth="1"/>
    <col min="4" max="4" width="12" bestFit="1" customWidth="1"/>
    <col min="7" max="7" width="10.6640625"/>
    <col min="8" max="8" width="13" bestFit="1" customWidth="1"/>
  </cols>
  <sheetData>
    <row r="1" spans="1:11" x14ac:dyDescent="0.35">
      <c r="A1" s="8" t="s">
        <v>2094</v>
      </c>
      <c r="B1" s="8" t="s">
        <v>2095</v>
      </c>
      <c r="C1" s="8" t="s">
        <v>2094</v>
      </c>
      <c r="D1" s="8" t="s">
        <v>2095</v>
      </c>
      <c r="G1" s="11" t="s">
        <v>2096</v>
      </c>
      <c r="H1" s="11"/>
      <c r="J1" s="12" t="s">
        <v>2097</v>
      </c>
      <c r="K1" s="12"/>
    </row>
    <row r="2" spans="1:11" x14ac:dyDescent="0.35">
      <c r="A2" t="s">
        <v>2096</v>
      </c>
      <c r="B2">
        <f>IF(Crowdfunding!G3="successful",Crowdfunding!H3)</f>
        <v>158</v>
      </c>
      <c r="C2" t="s">
        <v>2097</v>
      </c>
      <c r="D2">
        <f>IF(Crowdfunding!G2="failed",Crowdfunding!H2)</f>
        <v>0</v>
      </c>
      <c r="G2" s="8" t="s">
        <v>2098</v>
      </c>
      <c r="H2">
        <f>AVERAGE(B:B)</f>
        <v>851.14690265486729</v>
      </c>
      <c r="J2" s="8" t="s">
        <v>2098</v>
      </c>
      <c r="K2">
        <f>AVERAGE(D:D)</f>
        <v>585.61538461538464</v>
      </c>
    </row>
    <row r="3" spans="1:11" x14ac:dyDescent="0.35">
      <c r="A3" t="s">
        <v>2096</v>
      </c>
      <c r="B3">
        <f>IF(Crowdfunding!G4="successful",Crowdfunding!H4)</f>
        <v>1425</v>
      </c>
      <c r="C3" t="s">
        <v>2097</v>
      </c>
      <c r="D3">
        <f>IF(Crowdfunding!G5="failed",Crowdfunding!H5)</f>
        <v>24</v>
      </c>
      <c r="G3" s="8" t="s">
        <v>2099</v>
      </c>
      <c r="H3">
        <f>MEDIAN(B:B)</f>
        <v>201</v>
      </c>
      <c r="J3" s="8" t="s">
        <v>2099</v>
      </c>
      <c r="K3">
        <f>MEDIAN(D:D)</f>
        <v>114.5</v>
      </c>
    </row>
    <row r="4" spans="1:11" x14ac:dyDescent="0.35">
      <c r="A4" t="s">
        <v>2096</v>
      </c>
      <c r="B4">
        <f>IF(Crowdfunding!G7="successful",Crowdfunding!H7)</f>
        <v>174</v>
      </c>
      <c r="C4" t="s">
        <v>2097</v>
      </c>
      <c r="D4">
        <f>IF(Crowdfunding!G6="failed",Crowdfunding!H6)</f>
        <v>53</v>
      </c>
      <c r="G4" s="8" t="s">
        <v>2100</v>
      </c>
      <c r="H4">
        <f>MIN(B:B)</f>
        <v>16</v>
      </c>
      <c r="J4" s="8" t="s">
        <v>2100</v>
      </c>
      <c r="K4">
        <f>MIN(D:D)</f>
        <v>0</v>
      </c>
    </row>
    <row r="5" spans="1:11" x14ac:dyDescent="0.35">
      <c r="A5" t="s">
        <v>2096</v>
      </c>
      <c r="B5">
        <f>IF(Crowdfunding!G9="successful",Crowdfunding!H9)</f>
        <v>227</v>
      </c>
      <c r="C5" t="s">
        <v>2097</v>
      </c>
      <c r="D5">
        <f>IF(Crowdfunding!G8="failed",Crowdfunding!H8)</f>
        <v>18</v>
      </c>
      <c r="G5" s="8" t="s">
        <v>2101</v>
      </c>
      <c r="H5">
        <f>MAX(B:B)</f>
        <v>7295</v>
      </c>
      <c r="J5" s="8" t="s">
        <v>2101</v>
      </c>
      <c r="K5">
        <f>MAX(D:D)</f>
        <v>6080</v>
      </c>
    </row>
    <row r="6" spans="1:11" x14ac:dyDescent="0.35">
      <c r="A6" t="s">
        <v>2096</v>
      </c>
      <c r="B6">
        <f>IF(Crowdfunding!G12="successful",Crowdfunding!H12)</f>
        <v>220</v>
      </c>
      <c r="C6" t="s">
        <v>2097</v>
      </c>
      <c r="D6">
        <f>IF(Crowdfunding!G11="failed",Crowdfunding!H11)</f>
        <v>44</v>
      </c>
      <c r="G6" s="8" t="s">
        <v>2102</v>
      </c>
      <c r="H6">
        <f>_xlfn.VAR.S(B:B)</f>
        <v>1606216.5936295739</v>
      </c>
      <c r="J6" s="8" t="s">
        <v>2102</v>
      </c>
      <c r="K6">
        <f>_xlfn.VAR.S(D:D)</f>
        <v>924113.45496927318</v>
      </c>
    </row>
    <row r="7" spans="1:11" x14ac:dyDescent="0.35">
      <c r="A7" t="s">
        <v>2096</v>
      </c>
      <c r="B7">
        <f>IF(Crowdfunding!G15="successful",Crowdfunding!H15)</f>
        <v>98</v>
      </c>
      <c r="C7" t="s">
        <v>2097</v>
      </c>
      <c r="D7">
        <f>IF(Crowdfunding!G13="failed",Crowdfunding!H13)</f>
        <v>27</v>
      </c>
      <c r="G7" s="8" t="s">
        <v>2103</v>
      </c>
      <c r="H7">
        <f>_xlfn.STDEV.S(B:B)</f>
        <v>1267.366006183523</v>
      </c>
      <c r="J7" s="8" t="s">
        <v>2103</v>
      </c>
      <c r="K7">
        <f>_xlfn.STDEV.S(D:D)</f>
        <v>961.30819978260524</v>
      </c>
    </row>
    <row r="8" spans="1:11" x14ac:dyDescent="0.35">
      <c r="A8" t="s">
        <v>2096</v>
      </c>
      <c r="B8">
        <f>IF(Crowdfunding!G18="successful",Crowdfunding!H18)</f>
        <v>100</v>
      </c>
      <c r="C8" t="s">
        <v>2097</v>
      </c>
      <c r="D8">
        <f>IF(Crowdfunding!G14="failed",Crowdfunding!H14)</f>
        <v>55</v>
      </c>
    </row>
    <row r="9" spans="1:11" x14ac:dyDescent="0.35">
      <c r="A9" t="s">
        <v>2096</v>
      </c>
      <c r="B9">
        <f>IF(Crowdfunding!G19="successful",Crowdfunding!H19)</f>
        <v>1249</v>
      </c>
      <c r="C9" t="s">
        <v>2097</v>
      </c>
      <c r="D9">
        <f>IF(Crowdfunding!G16="failed",Crowdfunding!H16)</f>
        <v>200</v>
      </c>
    </row>
    <row r="10" spans="1:11" x14ac:dyDescent="0.35">
      <c r="A10" t="s">
        <v>2096</v>
      </c>
      <c r="B10">
        <f>IF(Crowdfunding!G22="successful",Crowdfunding!H22)</f>
        <v>1396</v>
      </c>
      <c r="C10" t="s">
        <v>2097</v>
      </c>
      <c r="D10">
        <f>IF(Crowdfunding!G17="failed",Crowdfunding!H17)</f>
        <v>452</v>
      </c>
    </row>
    <row r="11" spans="1:11" x14ac:dyDescent="0.35">
      <c r="A11" t="s">
        <v>2096</v>
      </c>
      <c r="B11">
        <f>IF(Crowdfunding!G24="successful",Crowdfunding!H24)</f>
        <v>890</v>
      </c>
      <c r="C11" t="s">
        <v>2097</v>
      </c>
      <c r="D11">
        <f>IF(Crowdfunding!G21="failed",Crowdfunding!H21)</f>
        <v>674</v>
      </c>
    </row>
    <row r="12" spans="1:11" x14ac:dyDescent="0.35">
      <c r="A12" t="s">
        <v>2096</v>
      </c>
      <c r="B12">
        <f>IF(Crowdfunding!G25="successful",Crowdfunding!H25)</f>
        <v>142</v>
      </c>
      <c r="C12" t="s">
        <v>2097</v>
      </c>
      <c r="D12">
        <f>IF(Crowdfunding!G23="failed",Crowdfunding!H23)</f>
        <v>558</v>
      </c>
    </row>
    <row r="13" spans="1:11" x14ac:dyDescent="0.35">
      <c r="A13" t="s">
        <v>2096</v>
      </c>
      <c r="B13">
        <f>IF(Crowdfunding!G26="successful",Crowdfunding!H26)</f>
        <v>2673</v>
      </c>
      <c r="C13" t="s">
        <v>2097</v>
      </c>
      <c r="D13">
        <f>IF(Crowdfunding!G29="failed",Crowdfunding!H29)</f>
        <v>15</v>
      </c>
    </row>
    <row r="14" spans="1:11" x14ac:dyDescent="0.35">
      <c r="A14" t="s">
        <v>2096</v>
      </c>
      <c r="B14">
        <f>IF(Crowdfunding!G27="successful",Crowdfunding!H27)</f>
        <v>163</v>
      </c>
      <c r="C14" t="s">
        <v>2097</v>
      </c>
      <c r="D14">
        <f>IF(Crowdfunding!G34="failed",Crowdfunding!H34)</f>
        <v>2307</v>
      </c>
    </row>
    <row r="15" spans="1:11" x14ac:dyDescent="0.35">
      <c r="A15" t="s">
        <v>2096</v>
      </c>
      <c r="B15">
        <f>IF(Crowdfunding!G30="successful",Crowdfunding!H30)</f>
        <v>2220</v>
      </c>
      <c r="C15" t="s">
        <v>2097</v>
      </c>
      <c r="D15">
        <f>IF(Crowdfunding!G41="failed",Crowdfunding!H41)</f>
        <v>88</v>
      </c>
    </row>
    <row r="16" spans="1:11" x14ac:dyDescent="0.35">
      <c r="A16" t="s">
        <v>2096</v>
      </c>
      <c r="B16">
        <f>IF(Crowdfunding!G31="successful",Crowdfunding!H31)</f>
        <v>1606</v>
      </c>
      <c r="C16" t="s">
        <v>2097</v>
      </c>
      <c r="D16">
        <f>IF(Crowdfunding!G47="failed",Crowdfunding!H47)</f>
        <v>48</v>
      </c>
    </row>
    <row r="17" spans="1:4" x14ac:dyDescent="0.35">
      <c r="A17" t="s">
        <v>2096</v>
      </c>
      <c r="B17">
        <f>IF(Crowdfunding!G32="successful",Crowdfunding!H32)</f>
        <v>129</v>
      </c>
      <c r="C17" t="s">
        <v>2097</v>
      </c>
      <c r="D17">
        <f>IF(Crowdfunding!G52="failed",Crowdfunding!H52)</f>
        <v>1</v>
      </c>
    </row>
    <row r="18" spans="1:4" x14ac:dyDescent="0.35">
      <c r="A18" t="s">
        <v>2096</v>
      </c>
      <c r="B18">
        <f>IF(Crowdfunding!G33="successful",Crowdfunding!H33)</f>
        <v>226</v>
      </c>
      <c r="C18" t="s">
        <v>2097</v>
      </c>
      <c r="D18">
        <f>IF(Crowdfunding!G53="failed",Crowdfunding!H53)</f>
        <v>1467</v>
      </c>
    </row>
    <row r="19" spans="1:4" x14ac:dyDescent="0.35">
      <c r="A19" t="s">
        <v>2096</v>
      </c>
      <c r="B19">
        <f>IF(Crowdfunding!G35="successful",Crowdfunding!H35)</f>
        <v>5419</v>
      </c>
      <c r="C19" t="s">
        <v>2097</v>
      </c>
      <c r="D19">
        <f>IF(Crowdfunding!G54="failed",Crowdfunding!H54)</f>
        <v>75</v>
      </c>
    </row>
    <row r="20" spans="1:4" x14ac:dyDescent="0.35">
      <c r="A20" t="s">
        <v>2096</v>
      </c>
      <c r="B20">
        <f>IF(Crowdfunding!G36="successful",Crowdfunding!H36)</f>
        <v>165</v>
      </c>
      <c r="C20" t="s">
        <v>2097</v>
      </c>
      <c r="D20">
        <f>IF(Crowdfunding!G56="failed",Crowdfunding!H56)</f>
        <v>120</v>
      </c>
    </row>
    <row r="21" spans="1:4" x14ac:dyDescent="0.35">
      <c r="A21" t="s">
        <v>2096</v>
      </c>
      <c r="B21">
        <f>IF(Crowdfunding!G37="successful",Crowdfunding!H37)</f>
        <v>1965</v>
      </c>
      <c r="C21" t="s">
        <v>2097</v>
      </c>
      <c r="D21">
        <f>IF(Crowdfunding!G63="failed",Crowdfunding!H63)</f>
        <v>2253</v>
      </c>
    </row>
    <row r="22" spans="1:4" x14ac:dyDescent="0.35">
      <c r="A22" t="s">
        <v>2096</v>
      </c>
      <c r="B22">
        <f>IF(Crowdfunding!G38="successful",Crowdfunding!H38)</f>
        <v>16</v>
      </c>
      <c r="C22" t="s">
        <v>2097</v>
      </c>
      <c r="D22">
        <f>IF(Crowdfunding!G65="failed",Crowdfunding!H65)</f>
        <v>5</v>
      </c>
    </row>
    <row r="23" spans="1:4" x14ac:dyDescent="0.35">
      <c r="A23" t="s">
        <v>2096</v>
      </c>
      <c r="B23">
        <f>IF(Crowdfunding!G39="successful",Crowdfunding!H39)</f>
        <v>107</v>
      </c>
      <c r="C23" t="s">
        <v>2097</v>
      </c>
      <c r="D23">
        <f>IF(Crowdfunding!G66="failed",Crowdfunding!H66)</f>
        <v>38</v>
      </c>
    </row>
    <row r="24" spans="1:4" x14ac:dyDescent="0.35">
      <c r="A24" t="s">
        <v>2096</v>
      </c>
      <c r="B24">
        <f>IF(Crowdfunding!G40="successful",Crowdfunding!H40)</f>
        <v>134</v>
      </c>
      <c r="C24" t="s">
        <v>2097</v>
      </c>
      <c r="D24">
        <f>IF(Crowdfunding!G68="failed",Crowdfunding!H68)</f>
        <v>12</v>
      </c>
    </row>
    <row r="25" spans="1:4" x14ac:dyDescent="0.35">
      <c r="A25" t="s">
        <v>2096</v>
      </c>
      <c r="B25">
        <f>IF(Crowdfunding!G42="successful",Crowdfunding!H42)</f>
        <v>198</v>
      </c>
      <c r="C25" t="s">
        <v>2097</v>
      </c>
      <c r="D25">
        <f>IF(Crowdfunding!G78="failed",Crowdfunding!H78)</f>
        <v>1684</v>
      </c>
    </row>
    <row r="26" spans="1:4" x14ac:dyDescent="0.35">
      <c r="A26" t="s">
        <v>2096</v>
      </c>
      <c r="B26">
        <f>IF(Crowdfunding!G43="successful",Crowdfunding!H43)</f>
        <v>111</v>
      </c>
      <c r="C26" t="s">
        <v>2097</v>
      </c>
      <c r="D26">
        <f>IF(Crowdfunding!G79="failed",Crowdfunding!H79)</f>
        <v>56</v>
      </c>
    </row>
    <row r="27" spans="1:4" x14ac:dyDescent="0.35">
      <c r="A27" t="s">
        <v>2096</v>
      </c>
      <c r="B27">
        <f>IF(Crowdfunding!G44="successful",Crowdfunding!H44)</f>
        <v>222</v>
      </c>
      <c r="C27" t="s">
        <v>2097</v>
      </c>
      <c r="D27">
        <f>IF(Crowdfunding!G81="failed",Crowdfunding!H81)</f>
        <v>838</v>
      </c>
    </row>
    <row r="28" spans="1:4" x14ac:dyDescent="0.35">
      <c r="A28" t="s">
        <v>2096</v>
      </c>
      <c r="B28">
        <f>IF(Crowdfunding!G45="successful",Crowdfunding!H45)</f>
        <v>6212</v>
      </c>
      <c r="C28" t="s">
        <v>2097</v>
      </c>
      <c r="D28">
        <f>IF(Crowdfunding!G85="failed",Crowdfunding!H85)</f>
        <v>1000</v>
      </c>
    </row>
    <row r="29" spans="1:4" x14ac:dyDescent="0.35">
      <c r="A29" t="s">
        <v>2096</v>
      </c>
      <c r="B29">
        <f>IF(Crowdfunding!G46="successful",Crowdfunding!H46)</f>
        <v>98</v>
      </c>
      <c r="C29" t="s">
        <v>2097</v>
      </c>
      <c r="D29">
        <f>IF(Crowdfunding!G89="failed",Crowdfunding!H89)</f>
        <v>1482</v>
      </c>
    </row>
    <row r="30" spans="1:4" x14ac:dyDescent="0.35">
      <c r="A30" t="s">
        <v>2096</v>
      </c>
      <c r="B30">
        <f>IF(Crowdfunding!G48="successful",Crowdfunding!H48)</f>
        <v>92</v>
      </c>
      <c r="C30" t="s">
        <v>2097</v>
      </c>
      <c r="D30">
        <f>IF(Crowdfunding!G92="failed",Crowdfunding!H92)</f>
        <v>106</v>
      </c>
    </row>
    <row r="31" spans="1:4" x14ac:dyDescent="0.35">
      <c r="A31" t="s">
        <v>2096</v>
      </c>
      <c r="B31">
        <f>IF(Crowdfunding!G49="successful",Crowdfunding!H49)</f>
        <v>149</v>
      </c>
      <c r="C31" t="s">
        <v>2097</v>
      </c>
      <c r="D31">
        <f>IF(Crowdfunding!G93="failed",Crowdfunding!H93)</f>
        <v>679</v>
      </c>
    </row>
    <row r="32" spans="1:4" x14ac:dyDescent="0.35">
      <c r="A32" t="s">
        <v>2096</v>
      </c>
      <c r="B32">
        <f>IF(Crowdfunding!G50="successful",Crowdfunding!H50)</f>
        <v>2431</v>
      </c>
      <c r="C32" t="s">
        <v>2097</v>
      </c>
      <c r="D32">
        <f>IF(Crowdfunding!G100="failed",Crowdfunding!H100)</f>
        <v>1220</v>
      </c>
    </row>
    <row r="33" spans="1:4" x14ac:dyDescent="0.35">
      <c r="A33" t="s">
        <v>2096</v>
      </c>
      <c r="B33">
        <f>IF(Crowdfunding!G51="successful",Crowdfunding!H51)</f>
        <v>303</v>
      </c>
      <c r="C33" t="s">
        <v>2097</v>
      </c>
      <c r="D33">
        <f>IF(Crowdfunding!G102="failed",Crowdfunding!H102)</f>
        <v>1</v>
      </c>
    </row>
    <row r="34" spans="1:4" x14ac:dyDescent="0.35">
      <c r="A34" t="s">
        <v>2096</v>
      </c>
      <c r="B34">
        <f>IF(Crowdfunding!G55="successful",Crowdfunding!H55)</f>
        <v>209</v>
      </c>
      <c r="C34" t="s">
        <v>2097</v>
      </c>
      <c r="D34">
        <f>IF(Crowdfunding!G105="failed",Crowdfunding!H105)</f>
        <v>37</v>
      </c>
    </row>
    <row r="35" spans="1:4" x14ac:dyDescent="0.35">
      <c r="A35" t="s">
        <v>2096</v>
      </c>
      <c r="B35">
        <f>IF(Crowdfunding!G57="successful",Crowdfunding!H57)</f>
        <v>131</v>
      </c>
      <c r="C35" t="s">
        <v>2097</v>
      </c>
      <c r="D35">
        <f>IF(Crowdfunding!G111="failed",Crowdfunding!H111)</f>
        <v>60</v>
      </c>
    </row>
    <row r="36" spans="1:4" x14ac:dyDescent="0.35">
      <c r="A36" t="s">
        <v>2096</v>
      </c>
      <c r="B36">
        <f>IF(Crowdfunding!G58="successful",Crowdfunding!H58)</f>
        <v>164</v>
      </c>
      <c r="C36" t="s">
        <v>2097</v>
      </c>
      <c r="D36">
        <f>IF(Crowdfunding!G112="failed",Crowdfunding!H112)</f>
        <v>296</v>
      </c>
    </row>
    <row r="37" spans="1:4" x14ac:dyDescent="0.35">
      <c r="A37" t="s">
        <v>2096</v>
      </c>
      <c r="B37">
        <f>IF(Crowdfunding!G59="successful",Crowdfunding!H59)</f>
        <v>201</v>
      </c>
      <c r="C37" t="s">
        <v>2097</v>
      </c>
      <c r="D37">
        <f>IF(Crowdfunding!G117="failed",Crowdfunding!H117)</f>
        <v>3304</v>
      </c>
    </row>
    <row r="38" spans="1:4" x14ac:dyDescent="0.35">
      <c r="A38" t="s">
        <v>2096</v>
      </c>
      <c r="B38">
        <f>IF(Crowdfunding!G60="successful",Crowdfunding!H60)</f>
        <v>211</v>
      </c>
      <c r="C38" t="s">
        <v>2097</v>
      </c>
      <c r="D38">
        <f>IF(Crowdfunding!G118="failed",Crowdfunding!H118)</f>
        <v>73</v>
      </c>
    </row>
    <row r="39" spans="1:4" x14ac:dyDescent="0.35">
      <c r="A39" t="s">
        <v>2096</v>
      </c>
      <c r="B39">
        <f>IF(Crowdfunding!G61="successful",Crowdfunding!H61)</f>
        <v>128</v>
      </c>
      <c r="C39" t="s">
        <v>2097</v>
      </c>
      <c r="D39">
        <f>IF(Crowdfunding!G124="failed",Crowdfunding!H124)</f>
        <v>3387</v>
      </c>
    </row>
    <row r="40" spans="1:4" x14ac:dyDescent="0.35">
      <c r="A40" t="s">
        <v>2096</v>
      </c>
      <c r="B40">
        <f>IF(Crowdfunding!G62="successful",Crowdfunding!H62)</f>
        <v>1600</v>
      </c>
      <c r="C40" t="s">
        <v>2097</v>
      </c>
      <c r="D40">
        <f>IF(Crowdfunding!G125="failed",Crowdfunding!H125)</f>
        <v>662</v>
      </c>
    </row>
    <row r="41" spans="1:4" x14ac:dyDescent="0.35">
      <c r="A41" t="s">
        <v>2096</v>
      </c>
      <c r="B41">
        <f>IF(Crowdfunding!G64="successful",Crowdfunding!H64)</f>
        <v>249</v>
      </c>
      <c r="C41" t="s">
        <v>2097</v>
      </c>
      <c r="D41">
        <f>IF(Crowdfunding!G128="failed",Crowdfunding!H128)</f>
        <v>774</v>
      </c>
    </row>
    <row r="42" spans="1:4" x14ac:dyDescent="0.35">
      <c r="A42" t="s">
        <v>2096</v>
      </c>
      <c r="B42">
        <f>IF(Crowdfunding!G67="successful",Crowdfunding!H67)</f>
        <v>236</v>
      </c>
      <c r="C42" t="s">
        <v>2097</v>
      </c>
      <c r="D42">
        <f>IF(Crowdfunding!G129="failed",Crowdfunding!H129)</f>
        <v>672</v>
      </c>
    </row>
    <row r="43" spans="1:4" x14ac:dyDescent="0.35">
      <c r="A43" t="s">
        <v>2096</v>
      </c>
      <c r="B43">
        <f>IF(Crowdfunding!G69="successful",Crowdfunding!H69)</f>
        <v>4065</v>
      </c>
      <c r="C43" t="s">
        <v>2097</v>
      </c>
      <c r="D43">
        <f>IF(Crowdfunding!G136="failed",Crowdfunding!H136)</f>
        <v>940</v>
      </c>
    </row>
    <row r="44" spans="1:4" x14ac:dyDescent="0.35">
      <c r="A44" t="s">
        <v>2096</v>
      </c>
      <c r="B44">
        <f>IF(Crowdfunding!G70="successful",Crowdfunding!H70)</f>
        <v>246</v>
      </c>
      <c r="C44" t="s">
        <v>2097</v>
      </c>
      <c r="D44">
        <f>IF(Crowdfunding!G137="failed",Crowdfunding!H137)</f>
        <v>117</v>
      </c>
    </row>
    <row r="45" spans="1:4" x14ac:dyDescent="0.35">
      <c r="A45" t="s">
        <v>2096</v>
      </c>
      <c r="B45">
        <f>IF(Crowdfunding!G72="successful",Crowdfunding!H72)</f>
        <v>2475</v>
      </c>
      <c r="C45" t="s">
        <v>2097</v>
      </c>
      <c r="D45">
        <f>IF(Crowdfunding!G140="failed",Crowdfunding!H140)</f>
        <v>115</v>
      </c>
    </row>
    <row r="46" spans="1:4" x14ac:dyDescent="0.35">
      <c r="A46" t="s">
        <v>2096</v>
      </c>
      <c r="B46">
        <f>IF(Crowdfunding!G73="successful",Crowdfunding!H73)</f>
        <v>76</v>
      </c>
      <c r="C46" t="s">
        <v>2097</v>
      </c>
      <c r="D46">
        <f>IF(Crowdfunding!G141="failed",Crowdfunding!H141)</f>
        <v>326</v>
      </c>
    </row>
    <row r="47" spans="1:4" x14ac:dyDescent="0.35">
      <c r="A47" t="s">
        <v>2096</v>
      </c>
      <c r="B47">
        <f>IF(Crowdfunding!G74="successful",Crowdfunding!H74)</f>
        <v>54</v>
      </c>
      <c r="C47" t="s">
        <v>2097</v>
      </c>
      <c r="D47">
        <f>IF(Crowdfunding!G152="failed",Crowdfunding!H152)</f>
        <v>1</v>
      </c>
    </row>
    <row r="48" spans="1:4" x14ac:dyDescent="0.35">
      <c r="A48" t="s">
        <v>2096</v>
      </c>
      <c r="B48">
        <f>IF(Crowdfunding!G75="successful",Crowdfunding!H75)</f>
        <v>88</v>
      </c>
      <c r="C48" t="s">
        <v>2097</v>
      </c>
      <c r="D48">
        <f>IF(Crowdfunding!G153="failed",Crowdfunding!H153)</f>
        <v>1467</v>
      </c>
    </row>
    <row r="49" spans="1:4" x14ac:dyDescent="0.35">
      <c r="A49" t="s">
        <v>2096</v>
      </c>
      <c r="B49">
        <f>IF(Crowdfunding!G76="successful",Crowdfunding!H76)</f>
        <v>85</v>
      </c>
      <c r="C49" t="s">
        <v>2097</v>
      </c>
      <c r="D49">
        <f>IF(Crowdfunding!G155="failed",Crowdfunding!H155)</f>
        <v>5681</v>
      </c>
    </row>
    <row r="50" spans="1:4" x14ac:dyDescent="0.35">
      <c r="A50" t="s">
        <v>2096</v>
      </c>
      <c r="B50">
        <f>IF(Crowdfunding!G77="successful",Crowdfunding!H77)</f>
        <v>170</v>
      </c>
      <c r="C50" t="s">
        <v>2097</v>
      </c>
      <c r="D50">
        <f>IF(Crowdfunding!G156="failed",Crowdfunding!H156)</f>
        <v>1059</v>
      </c>
    </row>
    <row r="51" spans="1:4" x14ac:dyDescent="0.35">
      <c r="A51" t="s">
        <v>2096</v>
      </c>
      <c r="B51">
        <f>IF(Crowdfunding!G80="successful",Crowdfunding!H80)</f>
        <v>330</v>
      </c>
      <c r="C51" t="s">
        <v>2097</v>
      </c>
      <c r="D51">
        <f>IF(Crowdfunding!G157="failed",Crowdfunding!H157)</f>
        <v>1194</v>
      </c>
    </row>
    <row r="52" spans="1:4" x14ac:dyDescent="0.35">
      <c r="A52" t="s">
        <v>2096</v>
      </c>
      <c r="B52">
        <f>IF(Crowdfunding!G82="successful",Crowdfunding!H82)</f>
        <v>127</v>
      </c>
      <c r="C52" t="s">
        <v>2097</v>
      </c>
      <c r="D52">
        <f>IF(Crowdfunding!G159="failed",Crowdfunding!H159)</f>
        <v>30</v>
      </c>
    </row>
    <row r="53" spans="1:4" x14ac:dyDescent="0.35">
      <c r="A53" t="s">
        <v>2096</v>
      </c>
      <c r="B53">
        <f>IF(Crowdfunding!G83="successful",Crowdfunding!H83)</f>
        <v>411</v>
      </c>
      <c r="C53" t="s">
        <v>2097</v>
      </c>
      <c r="D53">
        <f>IF(Crowdfunding!G163="failed",Crowdfunding!H163)</f>
        <v>75</v>
      </c>
    </row>
    <row r="54" spans="1:4" x14ac:dyDescent="0.35">
      <c r="A54" t="s">
        <v>2096</v>
      </c>
      <c r="B54">
        <f>IF(Crowdfunding!G84="successful",Crowdfunding!H84)</f>
        <v>180</v>
      </c>
      <c r="C54" t="s">
        <v>2097</v>
      </c>
      <c r="D54">
        <f>IF(Crowdfunding!G170="failed",Crowdfunding!H170)</f>
        <v>955</v>
      </c>
    </row>
    <row r="55" spans="1:4" x14ac:dyDescent="0.35">
      <c r="A55" t="s">
        <v>2096</v>
      </c>
      <c r="B55">
        <f>IF(Crowdfunding!G86="successful",Crowdfunding!H86)</f>
        <v>374</v>
      </c>
      <c r="C55" t="s">
        <v>2097</v>
      </c>
      <c r="D55">
        <f>IF(Crowdfunding!G172="failed",Crowdfunding!H172)</f>
        <v>67</v>
      </c>
    </row>
    <row r="56" spans="1:4" x14ac:dyDescent="0.35">
      <c r="A56" t="s">
        <v>2096</v>
      </c>
      <c r="B56">
        <f>IF(Crowdfunding!G87="successful",Crowdfunding!H87)</f>
        <v>71</v>
      </c>
      <c r="C56" t="s">
        <v>2097</v>
      </c>
      <c r="D56">
        <f>IF(Crowdfunding!G173="failed",Crowdfunding!H173)</f>
        <v>5</v>
      </c>
    </row>
    <row r="57" spans="1:4" x14ac:dyDescent="0.35">
      <c r="A57" t="s">
        <v>2096</v>
      </c>
      <c r="B57">
        <f>IF(Crowdfunding!G88="successful",Crowdfunding!H88)</f>
        <v>203</v>
      </c>
      <c r="C57" t="s">
        <v>2097</v>
      </c>
      <c r="D57">
        <f>IF(Crowdfunding!G174="failed",Crowdfunding!H174)</f>
        <v>26</v>
      </c>
    </row>
    <row r="58" spans="1:4" x14ac:dyDescent="0.35">
      <c r="A58" t="s">
        <v>2096</v>
      </c>
      <c r="B58">
        <f>IF(Crowdfunding!G90="successful",Crowdfunding!H90)</f>
        <v>113</v>
      </c>
      <c r="C58" t="s">
        <v>2097</v>
      </c>
      <c r="D58">
        <f>IF(Crowdfunding!G177="failed",Crowdfunding!H177)</f>
        <v>1130</v>
      </c>
    </row>
    <row r="59" spans="1:4" x14ac:dyDescent="0.35">
      <c r="A59" t="s">
        <v>2096</v>
      </c>
      <c r="B59">
        <f>IF(Crowdfunding!G91="successful",Crowdfunding!H91)</f>
        <v>96</v>
      </c>
      <c r="C59" t="s">
        <v>2097</v>
      </c>
      <c r="D59">
        <f>IF(Crowdfunding!G178="failed",Crowdfunding!H178)</f>
        <v>782</v>
      </c>
    </row>
    <row r="60" spans="1:4" x14ac:dyDescent="0.35">
      <c r="A60" t="s">
        <v>2096</v>
      </c>
      <c r="B60">
        <f>IF(Crowdfunding!G94="successful",Crowdfunding!H94)</f>
        <v>498</v>
      </c>
      <c r="C60" t="s">
        <v>2097</v>
      </c>
      <c r="D60">
        <f>IF(Crowdfunding!G180="failed",Crowdfunding!H180)</f>
        <v>210</v>
      </c>
    </row>
    <row r="61" spans="1:4" x14ac:dyDescent="0.35">
      <c r="A61" t="s">
        <v>2096</v>
      </c>
      <c r="B61">
        <f>IF(Crowdfunding!G96="successful",Crowdfunding!H96)</f>
        <v>180</v>
      </c>
      <c r="C61" t="s">
        <v>2097</v>
      </c>
      <c r="D61">
        <f>IF(Crowdfunding!G183="failed",Crowdfunding!H183)</f>
        <v>136</v>
      </c>
    </row>
    <row r="62" spans="1:4" x14ac:dyDescent="0.35">
      <c r="A62" t="s">
        <v>2096</v>
      </c>
      <c r="B62">
        <f>IF(Crowdfunding!G97="successful",Crowdfunding!H97)</f>
        <v>27</v>
      </c>
      <c r="C62" t="s">
        <v>2097</v>
      </c>
      <c r="D62">
        <f>IF(Crowdfunding!G185="failed",Crowdfunding!H185)</f>
        <v>86</v>
      </c>
    </row>
    <row r="63" spans="1:4" x14ac:dyDescent="0.35">
      <c r="A63" t="s">
        <v>2096</v>
      </c>
      <c r="B63">
        <f>IF(Crowdfunding!G98="successful",Crowdfunding!H98)</f>
        <v>2331</v>
      </c>
      <c r="C63" t="s">
        <v>2097</v>
      </c>
      <c r="D63">
        <f>IF(Crowdfunding!G187="failed",Crowdfunding!H187)</f>
        <v>19</v>
      </c>
    </row>
    <row r="64" spans="1:4" x14ac:dyDescent="0.35">
      <c r="A64" t="s">
        <v>2096</v>
      </c>
      <c r="B64">
        <f>IF(Crowdfunding!G99="successful",Crowdfunding!H99)</f>
        <v>113</v>
      </c>
      <c r="C64" t="s">
        <v>2097</v>
      </c>
      <c r="D64">
        <f>IF(Crowdfunding!G188="failed",Crowdfunding!H188)</f>
        <v>886</v>
      </c>
    </row>
    <row r="65" spans="1:4" x14ac:dyDescent="0.35">
      <c r="A65" t="s">
        <v>2096</v>
      </c>
      <c r="B65">
        <f>IF(Crowdfunding!G101="successful",Crowdfunding!H101)</f>
        <v>164</v>
      </c>
      <c r="C65" t="s">
        <v>2097</v>
      </c>
      <c r="D65">
        <f>IF(Crowdfunding!G190="failed",Crowdfunding!H190)</f>
        <v>35</v>
      </c>
    </row>
    <row r="66" spans="1:4" x14ac:dyDescent="0.35">
      <c r="A66" t="s">
        <v>2096</v>
      </c>
      <c r="B66">
        <f>IF(Crowdfunding!G103="successful",Crowdfunding!H103)</f>
        <v>164</v>
      </c>
      <c r="C66" t="s">
        <v>2097</v>
      </c>
      <c r="D66">
        <f>IF(Crowdfunding!G192="failed",Crowdfunding!H192)</f>
        <v>24</v>
      </c>
    </row>
    <row r="67" spans="1:4" x14ac:dyDescent="0.35">
      <c r="A67" t="s">
        <v>2096</v>
      </c>
      <c r="B67">
        <f>IF(Crowdfunding!G104="successful",Crowdfunding!H104)</f>
        <v>336</v>
      </c>
      <c r="C67" t="s">
        <v>2097</v>
      </c>
      <c r="D67">
        <f>IF(Crowdfunding!G193="failed",Crowdfunding!H193)</f>
        <v>86</v>
      </c>
    </row>
    <row r="68" spans="1:4" x14ac:dyDescent="0.35">
      <c r="A68" t="s">
        <v>2096</v>
      </c>
      <c r="B68">
        <f>IF(Crowdfunding!G106="successful",Crowdfunding!H106)</f>
        <v>1917</v>
      </c>
      <c r="C68" t="s">
        <v>2097</v>
      </c>
      <c r="D68">
        <f>IF(Crowdfunding!G194="failed",Crowdfunding!H194)</f>
        <v>243</v>
      </c>
    </row>
    <row r="69" spans="1:4" x14ac:dyDescent="0.35">
      <c r="A69" t="s">
        <v>2096</v>
      </c>
      <c r="B69">
        <f>IF(Crowdfunding!G107="successful",Crowdfunding!H107)</f>
        <v>95</v>
      </c>
      <c r="C69" t="s">
        <v>2097</v>
      </c>
      <c r="D69">
        <f>IF(Crowdfunding!G195="failed",Crowdfunding!H195)</f>
        <v>65</v>
      </c>
    </row>
    <row r="70" spans="1:4" x14ac:dyDescent="0.35">
      <c r="A70" t="s">
        <v>2096</v>
      </c>
      <c r="B70">
        <f>IF(Crowdfunding!G108="successful",Crowdfunding!H108)</f>
        <v>147</v>
      </c>
      <c r="C70" t="s">
        <v>2097</v>
      </c>
      <c r="D70">
        <f>IF(Crowdfunding!G198="failed",Crowdfunding!H198)</f>
        <v>100</v>
      </c>
    </row>
    <row r="71" spans="1:4" x14ac:dyDescent="0.35">
      <c r="A71" t="s">
        <v>2096</v>
      </c>
      <c r="B71">
        <f>IF(Crowdfunding!G109="successful",Crowdfunding!H109)</f>
        <v>86</v>
      </c>
      <c r="C71" t="s">
        <v>2097</v>
      </c>
      <c r="D71">
        <f>IF(Crowdfunding!G200="failed",Crowdfunding!H200)</f>
        <v>168</v>
      </c>
    </row>
    <row r="72" spans="1:4" x14ac:dyDescent="0.35">
      <c r="A72" t="s">
        <v>2096</v>
      </c>
      <c r="B72">
        <f>IF(Crowdfunding!G110="successful",Crowdfunding!H110)</f>
        <v>83</v>
      </c>
      <c r="C72" t="s">
        <v>2097</v>
      </c>
      <c r="D72">
        <f>IF(Crowdfunding!G201="failed",Crowdfunding!H201)</f>
        <v>13</v>
      </c>
    </row>
    <row r="73" spans="1:4" x14ac:dyDescent="0.35">
      <c r="A73" t="s">
        <v>2096</v>
      </c>
      <c r="B73">
        <f>IF(Crowdfunding!G113="successful",Crowdfunding!H113)</f>
        <v>676</v>
      </c>
      <c r="C73" t="s">
        <v>2097</v>
      </c>
      <c r="D73">
        <f>IF(Crowdfunding!G202="failed",Crowdfunding!H202)</f>
        <v>1</v>
      </c>
    </row>
    <row r="74" spans="1:4" x14ac:dyDescent="0.35">
      <c r="A74" t="s">
        <v>2096</v>
      </c>
      <c r="B74">
        <f>IF(Crowdfunding!G114="successful",Crowdfunding!H114)</f>
        <v>361</v>
      </c>
      <c r="C74" t="s">
        <v>2097</v>
      </c>
      <c r="D74">
        <f>IF(Crowdfunding!G206="failed",Crowdfunding!H206)</f>
        <v>40</v>
      </c>
    </row>
    <row r="75" spans="1:4" x14ac:dyDescent="0.35">
      <c r="A75" t="s">
        <v>2096</v>
      </c>
      <c r="B75">
        <f>IF(Crowdfunding!G115="successful",Crowdfunding!H115)</f>
        <v>131</v>
      </c>
      <c r="C75" t="s">
        <v>2097</v>
      </c>
      <c r="D75">
        <f>IF(Crowdfunding!G212="failed",Crowdfunding!H212)</f>
        <v>226</v>
      </c>
    </row>
    <row r="76" spans="1:4" x14ac:dyDescent="0.35">
      <c r="A76" t="s">
        <v>2096</v>
      </c>
      <c r="B76">
        <f>IF(Crowdfunding!G116="successful",Crowdfunding!H116)</f>
        <v>126</v>
      </c>
      <c r="C76" t="s">
        <v>2097</v>
      </c>
      <c r="D76">
        <f>IF(Crowdfunding!G213="failed",Crowdfunding!H213)</f>
        <v>1625</v>
      </c>
    </row>
    <row r="77" spans="1:4" x14ac:dyDescent="0.35">
      <c r="A77" t="s">
        <v>2096</v>
      </c>
      <c r="B77">
        <f>IF(Crowdfunding!G119="successful",Crowdfunding!H119)</f>
        <v>275</v>
      </c>
      <c r="C77" t="s">
        <v>2097</v>
      </c>
      <c r="D77">
        <f>IF(Crowdfunding!G217="failed",Crowdfunding!H217)</f>
        <v>143</v>
      </c>
    </row>
    <row r="78" spans="1:4" x14ac:dyDescent="0.35">
      <c r="A78" t="s">
        <v>2096</v>
      </c>
      <c r="B78">
        <f>IF(Crowdfunding!G120="successful",Crowdfunding!H120)</f>
        <v>67</v>
      </c>
      <c r="C78" t="s">
        <v>2097</v>
      </c>
      <c r="D78">
        <f>IF(Crowdfunding!G219="failed",Crowdfunding!H219)</f>
        <v>934</v>
      </c>
    </row>
    <row r="79" spans="1:4" x14ac:dyDescent="0.35">
      <c r="A79" t="s">
        <v>2096</v>
      </c>
      <c r="B79">
        <f>IF(Crowdfunding!G121="successful",Crowdfunding!H121)</f>
        <v>154</v>
      </c>
      <c r="C79" t="s">
        <v>2097</v>
      </c>
      <c r="D79">
        <f>IF(Crowdfunding!G222="failed",Crowdfunding!H222)</f>
        <v>17</v>
      </c>
    </row>
    <row r="80" spans="1:4" x14ac:dyDescent="0.35">
      <c r="A80" t="s">
        <v>2096</v>
      </c>
      <c r="B80">
        <f>IF(Crowdfunding!G122="successful",Crowdfunding!H122)</f>
        <v>1782</v>
      </c>
      <c r="C80" t="s">
        <v>2097</v>
      </c>
      <c r="D80">
        <f>IF(Crowdfunding!G223="failed",Crowdfunding!H223)</f>
        <v>2179</v>
      </c>
    </row>
    <row r="81" spans="1:4" x14ac:dyDescent="0.35">
      <c r="A81" t="s">
        <v>2096</v>
      </c>
      <c r="B81">
        <f>IF(Crowdfunding!G123="successful",Crowdfunding!H123)</f>
        <v>903</v>
      </c>
      <c r="C81" t="s">
        <v>2097</v>
      </c>
      <c r="D81">
        <f>IF(Crowdfunding!G225="failed",Crowdfunding!H225)</f>
        <v>931</v>
      </c>
    </row>
    <row r="82" spans="1:4" x14ac:dyDescent="0.35">
      <c r="A82" t="s">
        <v>2096</v>
      </c>
      <c r="B82">
        <f>IF(Crowdfunding!G126="successful",Crowdfunding!H126)</f>
        <v>94</v>
      </c>
      <c r="C82" t="s">
        <v>2097</v>
      </c>
      <c r="D82">
        <f>IF(Crowdfunding!G237="failed",Crowdfunding!H237)</f>
        <v>92</v>
      </c>
    </row>
    <row r="83" spans="1:4" x14ac:dyDescent="0.35">
      <c r="A83" t="s">
        <v>2096</v>
      </c>
      <c r="B83">
        <f>IF(Crowdfunding!G127="successful",Crowdfunding!H127)</f>
        <v>180</v>
      </c>
      <c r="C83" t="s">
        <v>2097</v>
      </c>
      <c r="D83">
        <f>IF(Crowdfunding!G238="failed",Crowdfunding!H238)</f>
        <v>57</v>
      </c>
    </row>
    <row r="84" spans="1:4" x14ac:dyDescent="0.35">
      <c r="A84" t="s">
        <v>2096</v>
      </c>
      <c r="B84">
        <f>IF(Crowdfunding!G132="successful",Crowdfunding!H132)</f>
        <v>533</v>
      </c>
      <c r="C84" t="s">
        <v>2097</v>
      </c>
      <c r="D84">
        <f>IF(Crowdfunding!G241="failed",Crowdfunding!H241)</f>
        <v>41</v>
      </c>
    </row>
    <row r="85" spans="1:4" x14ac:dyDescent="0.35">
      <c r="A85" t="s">
        <v>2096</v>
      </c>
      <c r="B85">
        <f>IF(Crowdfunding!G133="successful",Crowdfunding!H133)</f>
        <v>2443</v>
      </c>
      <c r="C85" t="s">
        <v>2097</v>
      </c>
      <c r="D85">
        <f>IF(Crowdfunding!G252="failed",Crowdfunding!H252)</f>
        <v>1</v>
      </c>
    </row>
    <row r="86" spans="1:4" x14ac:dyDescent="0.35">
      <c r="A86" t="s">
        <v>2096</v>
      </c>
      <c r="B86">
        <f>IF(Crowdfunding!G134="successful",Crowdfunding!H134)</f>
        <v>89</v>
      </c>
      <c r="C86" t="s">
        <v>2097</v>
      </c>
      <c r="D86">
        <f>IF(Crowdfunding!G253="failed",Crowdfunding!H253)</f>
        <v>101</v>
      </c>
    </row>
    <row r="87" spans="1:4" x14ac:dyDescent="0.35">
      <c r="A87" t="s">
        <v>2096</v>
      </c>
      <c r="B87">
        <f>IF(Crowdfunding!G135="successful",Crowdfunding!H135)</f>
        <v>159</v>
      </c>
      <c r="C87" t="s">
        <v>2097</v>
      </c>
      <c r="D87">
        <f>IF(Crowdfunding!G255="failed",Crowdfunding!H255)</f>
        <v>1335</v>
      </c>
    </row>
    <row r="88" spans="1:4" x14ac:dyDescent="0.35">
      <c r="A88" t="s">
        <v>2096</v>
      </c>
      <c r="B88">
        <f>IF(Crowdfunding!G139="successful",Crowdfunding!H139)</f>
        <v>50</v>
      </c>
      <c r="C88" t="s">
        <v>2097</v>
      </c>
      <c r="D88">
        <f>IF(Crowdfunding!G258="failed",Crowdfunding!H258)</f>
        <v>15</v>
      </c>
    </row>
    <row r="89" spans="1:4" x14ac:dyDescent="0.35">
      <c r="A89" t="s">
        <v>2096</v>
      </c>
      <c r="B89">
        <f>IF(Crowdfunding!G142="successful",Crowdfunding!H142)</f>
        <v>186</v>
      </c>
      <c r="C89" t="s">
        <v>2097</v>
      </c>
      <c r="D89">
        <f>IF(Crowdfunding!G263="failed",Crowdfunding!H263)</f>
        <v>454</v>
      </c>
    </row>
    <row r="90" spans="1:4" x14ac:dyDescent="0.35">
      <c r="A90" t="s">
        <v>2096</v>
      </c>
      <c r="B90">
        <f>IF(Crowdfunding!G143="successful",Crowdfunding!H143)</f>
        <v>1071</v>
      </c>
      <c r="C90" t="s">
        <v>2097</v>
      </c>
      <c r="D90">
        <f>IF(Crowdfunding!G268="failed",Crowdfunding!H268)</f>
        <v>3182</v>
      </c>
    </row>
    <row r="91" spans="1:4" x14ac:dyDescent="0.35">
      <c r="A91" t="s">
        <v>2096</v>
      </c>
      <c r="B91">
        <f>IF(Crowdfunding!G144="successful",Crowdfunding!H144)</f>
        <v>117</v>
      </c>
      <c r="C91" t="s">
        <v>2097</v>
      </c>
      <c r="D91">
        <f>IF(Crowdfunding!G276="failed",Crowdfunding!H276)</f>
        <v>15</v>
      </c>
    </row>
    <row r="92" spans="1:4" x14ac:dyDescent="0.35">
      <c r="A92" t="s">
        <v>2096</v>
      </c>
      <c r="B92">
        <f>IF(Crowdfunding!G145="successful",Crowdfunding!H145)</f>
        <v>70</v>
      </c>
      <c r="C92" t="s">
        <v>2097</v>
      </c>
      <c r="D92">
        <f>IF(Crowdfunding!G278="failed",Crowdfunding!H278)</f>
        <v>133</v>
      </c>
    </row>
    <row r="93" spans="1:4" x14ac:dyDescent="0.35">
      <c r="A93" t="s">
        <v>2096</v>
      </c>
      <c r="B93">
        <f>IF(Crowdfunding!G146="successful",Crowdfunding!H146)</f>
        <v>135</v>
      </c>
      <c r="C93" t="s">
        <v>2097</v>
      </c>
      <c r="D93">
        <f>IF(Crowdfunding!G283="failed",Crowdfunding!H283)</f>
        <v>2062</v>
      </c>
    </row>
    <row r="94" spans="1:4" x14ac:dyDescent="0.35">
      <c r="A94" t="s">
        <v>2096</v>
      </c>
      <c r="B94">
        <f>IF(Crowdfunding!G147="successful",Crowdfunding!H147)</f>
        <v>768</v>
      </c>
      <c r="C94" t="s">
        <v>2097</v>
      </c>
      <c r="D94">
        <f>IF(Crowdfunding!G285="failed",Crowdfunding!H285)</f>
        <v>29</v>
      </c>
    </row>
    <row r="95" spans="1:4" x14ac:dyDescent="0.35">
      <c r="A95" t="s">
        <v>2096</v>
      </c>
      <c r="B95">
        <f>IF(Crowdfunding!G149="successful",Crowdfunding!H149)</f>
        <v>199</v>
      </c>
      <c r="C95" t="s">
        <v>2097</v>
      </c>
      <c r="D95">
        <f>IF(Crowdfunding!G286="failed",Crowdfunding!H286)</f>
        <v>132</v>
      </c>
    </row>
    <row r="96" spans="1:4" x14ac:dyDescent="0.35">
      <c r="A96" t="s">
        <v>2096</v>
      </c>
      <c r="B96">
        <f>IF(Crowdfunding!G150="successful",Crowdfunding!H150)</f>
        <v>107</v>
      </c>
      <c r="C96" t="s">
        <v>2097</v>
      </c>
      <c r="D96">
        <f>IF(Crowdfunding!G290="failed",Crowdfunding!H290)</f>
        <v>137</v>
      </c>
    </row>
    <row r="97" spans="1:4" x14ac:dyDescent="0.35">
      <c r="A97" t="s">
        <v>2096</v>
      </c>
      <c r="B97">
        <f>IF(Crowdfunding!G151="successful",Crowdfunding!H151)</f>
        <v>195</v>
      </c>
      <c r="C97" t="s">
        <v>2097</v>
      </c>
      <c r="D97">
        <f>IF(Crowdfunding!G292="failed",Crowdfunding!H292)</f>
        <v>908</v>
      </c>
    </row>
    <row r="98" spans="1:4" x14ac:dyDescent="0.35">
      <c r="A98" t="s">
        <v>2096</v>
      </c>
      <c r="B98">
        <f>IF(Crowdfunding!G154="successful",Crowdfunding!H154)</f>
        <v>3376</v>
      </c>
      <c r="C98" t="s">
        <v>2097</v>
      </c>
      <c r="D98">
        <f>IF(Crowdfunding!G294="failed",Crowdfunding!H294)</f>
        <v>10</v>
      </c>
    </row>
    <row r="99" spans="1:4" x14ac:dyDescent="0.35">
      <c r="A99" t="s">
        <v>2096</v>
      </c>
      <c r="B99">
        <f>IF(Crowdfunding!G160="successful",Crowdfunding!H160)</f>
        <v>41</v>
      </c>
      <c r="C99" t="s">
        <v>2097</v>
      </c>
      <c r="D99">
        <f>IF(Crowdfunding!G297="failed",Crowdfunding!H297)</f>
        <v>1910</v>
      </c>
    </row>
    <row r="100" spans="1:4" x14ac:dyDescent="0.35">
      <c r="A100" t="s">
        <v>2096</v>
      </c>
      <c r="B100">
        <f>IF(Crowdfunding!G161="successful",Crowdfunding!H161)</f>
        <v>1821</v>
      </c>
      <c r="C100" t="s">
        <v>2097</v>
      </c>
      <c r="D100">
        <f>IF(Crowdfunding!G298="failed",Crowdfunding!H298)</f>
        <v>38</v>
      </c>
    </row>
    <row r="101" spans="1:4" x14ac:dyDescent="0.35">
      <c r="A101" t="s">
        <v>2096</v>
      </c>
      <c r="B101">
        <f>IF(Crowdfunding!G162="successful",Crowdfunding!H162)</f>
        <v>164</v>
      </c>
      <c r="C101" t="s">
        <v>2097</v>
      </c>
      <c r="D101">
        <f>IF(Crowdfunding!G299="failed",Crowdfunding!H299)</f>
        <v>104</v>
      </c>
    </row>
    <row r="102" spans="1:4" x14ac:dyDescent="0.35">
      <c r="A102" t="s">
        <v>2096</v>
      </c>
      <c r="B102">
        <f>IF(Crowdfunding!G164="successful",Crowdfunding!H164)</f>
        <v>157</v>
      </c>
      <c r="C102" t="s">
        <v>2097</v>
      </c>
      <c r="D102">
        <f>IF(Crowdfunding!G301="failed",Crowdfunding!H301)</f>
        <v>49</v>
      </c>
    </row>
    <row r="103" spans="1:4" x14ac:dyDescent="0.35">
      <c r="A103" t="s">
        <v>2096</v>
      </c>
      <c r="B103">
        <f>IF(Crowdfunding!G165="successful",Crowdfunding!H165)</f>
        <v>246</v>
      </c>
      <c r="C103" t="s">
        <v>2097</v>
      </c>
      <c r="D103">
        <f>IF(Crowdfunding!G302="failed",Crowdfunding!H302)</f>
        <v>1</v>
      </c>
    </row>
    <row r="104" spans="1:4" x14ac:dyDescent="0.35">
      <c r="A104" t="s">
        <v>2096</v>
      </c>
      <c r="B104">
        <f>IF(Crowdfunding!G166="successful",Crowdfunding!H166)</f>
        <v>1396</v>
      </c>
      <c r="C104" t="s">
        <v>2097</v>
      </c>
      <c r="D104">
        <f>IF(Crowdfunding!G304="failed",Crowdfunding!H304)</f>
        <v>245</v>
      </c>
    </row>
    <row r="105" spans="1:4" x14ac:dyDescent="0.35">
      <c r="A105" t="s">
        <v>2096</v>
      </c>
      <c r="B105">
        <f>IF(Crowdfunding!G167="successful",Crowdfunding!H167)</f>
        <v>2506</v>
      </c>
      <c r="C105" t="s">
        <v>2097</v>
      </c>
      <c r="D105">
        <f>IF(Crowdfunding!G305="failed",Crowdfunding!H305)</f>
        <v>32</v>
      </c>
    </row>
    <row r="106" spans="1:4" x14ac:dyDescent="0.35">
      <c r="A106" t="s">
        <v>2096</v>
      </c>
      <c r="B106">
        <f>IF(Crowdfunding!G168="successful",Crowdfunding!H168)</f>
        <v>244</v>
      </c>
      <c r="C106" t="s">
        <v>2097</v>
      </c>
      <c r="D106">
        <f>IF(Crowdfunding!G308="failed",Crowdfunding!H308)</f>
        <v>7</v>
      </c>
    </row>
    <row r="107" spans="1:4" x14ac:dyDescent="0.35">
      <c r="A107" t="s">
        <v>2096</v>
      </c>
      <c r="B107">
        <f>IF(Crowdfunding!G169="successful",Crowdfunding!H169)</f>
        <v>146</v>
      </c>
      <c r="C107" t="s">
        <v>2097</v>
      </c>
      <c r="D107">
        <f>IF(Crowdfunding!G310="failed",Crowdfunding!H310)</f>
        <v>803</v>
      </c>
    </row>
    <row r="108" spans="1:4" x14ac:dyDescent="0.35">
      <c r="A108" t="s">
        <v>2096</v>
      </c>
      <c r="B108">
        <f>IF(Crowdfunding!G171="successful",Crowdfunding!H171)</f>
        <v>1267</v>
      </c>
      <c r="C108" t="s">
        <v>2097</v>
      </c>
      <c r="D108">
        <f>IF(Crowdfunding!G312="failed",Crowdfunding!H312)</f>
        <v>16</v>
      </c>
    </row>
    <row r="109" spans="1:4" x14ac:dyDescent="0.35">
      <c r="A109" t="s">
        <v>2096</v>
      </c>
      <c r="B109">
        <f>IF(Crowdfunding!G175="successful",Crowdfunding!H175)</f>
        <v>1561</v>
      </c>
      <c r="C109" t="s">
        <v>2097</v>
      </c>
      <c r="D109">
        <f>IF(Crowdfunding!G317="failed",Crowdfunding!H317)</f>
        <v>31</v>
      </c>
    </row>
    <row r="110" spans="1:4" x14ac:dyDescent="0.35">
      <c r="A110" t="s">
        <v>2096</v>
      </c>
      <c r="B110">
        <f>IF(Crowdfunding!G176="successful",Crowdfunding!H176)</f>
        <v>48</v>
      </c>
      <c r="C110" t="s">
        <v>2097</v>
      </c>
      <c r="D110">
        <f>IF(Crowdfunding!G318="failed",Crowdfunding!H318)</f>
        <v>108</v>
      </c>
    </row>
    <row r="111" spans="1:4" x14ac:dyDescent="0.35">
      <c r="A111" t="s">
        <v>2096</v>
      </c>
      <c r="B111">
        <f>IF(Crowdfunding!G179="successful",Crowdfunding!H179)</f>
        <v>2739</v>
      </c>
      <c r="C111" t="s">
        <v>2097</v>
      </c>
      <c r="D111">
        <f>IF(Crowdfunding!G319="failed",Crowdfunding!H319)</f>
        <v>30</v>
      </c>
    </row>
    <row r="112" spans="1:4" x14ac:dyDescent="0.35">
      <c r="A112" t="s">
        <v>2096</v>
      </c>
      <c r="B112">
        <f>IF(Crowdfunding!G181="successful",Crowdfunding!H181)</f>
        <v>3537</v>
      </c>
      <c r="C112" t="s">
        <v>2097</v>
      </c>
      <c r="D112">
        <f>IF(Crowdfunding!G320="failed",Crowdfunding!H320)</f>
        <v>17</v>
      </c>
    </row>
    <row r="113" spans="1:4" x14ac:dyDescent="0.35">
      <c r="A113" t="s">
        <v>2096</v>
      </c>
      <c r="B113">
        <f>IF(Crowdfunding!G182="successful",Crowdfunding!H182)</f>
        <v>2107</v>
      </c>
      <c r="C113" t="s">
        <v>2097</v>
      </c>
      <c r="D113">
        <f>IF(Crowdfunding!G322="failed",Crowdfunding!H322)</f>
        <v>80</v>
      </c>
    </row>
    <row r="114" spans="1:4" x14ac:dyDescent="0.35">
      <c r="A114" t="s">
        <v>2096</v>
      </c>
      <c r="B114">
        <f>IF(Crowdfunding!G184="successful",Crowdfunding!H184)</f>
        <v>3318</v>
      </c>
      <c r="C114" t="s">
        <v>2097</v>
      </c>
      <c r="D114">
        <f>IF(Crowdfunding!G323="failed",Crowdfunding!H323)</f>
        <v>2468</v>
      </c>
    </row>
    <row r="115" spans="1:4" x14ac:dyDescent="0.35">
      <c r="A115" t="s">
        <v>2096</v>
      </c>
      <c r="B115">
        <f>IF(Crowdfunding!G186="successful",Crowdfunding!H186)</f>
        <v>340</v>
      </c>
      <c r="C115" t="s">
        <v>2097</v>
      </c>
      <c r="D115">
        <f>IF(Crowdfunding!G325="failed",Crowdfunding!H325)</f>
        <v>26</v>
      </c>
    </row>
    <row r="116" spans="1:4" x14ac:dyDescent="0.35">
      <c r="A116" t="s">
        <v>2096</v>
      </c>
      <c r="B116">
        <f>IF(Crowdfunding!G189="successful",Crowdfunding!H189)</f>
        <v>1442</v>
      </c>
      <c r="C116" t="s">
        <v>2097</v>
      </c>
      <c r="D116">
        <f>IF(Crowdfunding!G327="failed",Crowdfunding!H327)</f>
        <v>73</v>
      </c>
    </row>
    <row r="117" spans="1:4" x14ac:dyDescent="0.35">
      <c r="A117" t="s">
        <v>2096</v>
      </c>
      <c r="B117">
        <f>IF(Crowdfunding!G196="successful",Crowdfunding!H196)</f>
        <v>126</v>
      </c>
      <c r="C117" t="s">
        <v>2097</v>
      </c>
      <c r="D117">
        <f>IF(Crowdfunding!G328="failed",Crowdfunding!H328)</f>
        <v>128</v>
      </c>
    </row>
    <row r="118" spans="1:4" x14ac:dyDescent="0.35">
      <c r="A118" t="s">
        <v>2096</v>
      </c>
      <c r="B118">
        <f>IF(Crowdfunding!G197="successful",Crowdfunding!H197)</f>
        <v>524</v>
      </c>
      <c r="C118" t="s">
        <v>2097</v>
      </c>
      <c r="D118">
        <f>IF(Crowdfunding!G329="failed",Crowdfunding!H329)</f>
        <v>33</v>
      </c>
    </row>
    <row r="119" spans="1:4" x14ac:dyDescent="0.35">
      <c r="A119" t="s">
        <v>2096</v>
      </c>
      <c r="B119">
        <f>IF(Crowdfunding!G199="successful",Crowdfunding!H199)</f>
        <v>1989</v>
      </c>
      <c r="C119" t="s">
        <v>2097</v>
      </c>
      <c r="D119">
        <f>IF(Crowdfunding!G338="failed",Crowdfunding!H338)</f>
        <v>1072</v>
      </c>
    </row>
    <row r="120" spans="1:4" x14ac:dyDescent="0.35">
      <c r="A120" t="s">
        <v>2096</v>
      </c>
      <c r="B120">
        <f>IF(Crowdfunding!G203="successful",Crowdfunding!H203)</f>
        <v>157</v>
      </c>
      <c r="C120" t="s">
        <v>2097</v>
      </c>
      <c r="D120">
        <f>IF(Crowdfunding!G342="failed",Crowdfunding!H342)</f>
        <v>393</v>
      </c>
    </row>
    <row r="121" spans="1:4" x14ac:dyDescent="0.35">
      <c r="A121" t="s">
        <v>2096</v>
      </c>
      <c r="B121">
        <f>IF(Crowdfunding!G205="successful",Crowdfunding!H205)</f>
        <v>4498</v>
      </c>
      <c r="C121" t="s">
        <v>2097</v>
      </c>
      <c r="D121">
        <f>IF(Crowdfunding!G343="failed",Crowdfunding!H343)</f>
        <v>1257</v>
      </c>
    </row>
    <row r="122" spans="1:4" x14ac:dyDescent="0.35">
      <c r="A122" t="s">
        <v>2096</v>
      </c>
      <c r="B122">
        <f>IF(Crowdfunding!G207="successful",Crowdfunding!H207)</f>
        <v>80</v>
      </c>
      <c r="C122" t="s">
        <v>2097</v>
      </c>
      <c r="D122">
        <f>IF(Crowdfunding!G344="failed",Crowdfunding!H344)</f>
        <v>328</v>
      </c>
    </row>
    <row r="123" spans="1:4" x14ac:dyDescent="0.35">
      <c r="A123" t="s">
        <v>2096</v>
      </c>
      <c r="B123">
        <f>IF(Crowdfunding!G209="successful",Crowdfunding!H209)</f>
        <v>43</v>
      </c>
      <c r="C123" t="s">
        <v>2097</v>
      </c>
      <c r="D123">
        <f>IF(Crowdfunding!G345="failed",Crowdfunding!H345)</f>
        <v>147</v>
      </c>
    </row>
    <row r="124" spans="1:4" x14ac:dyDescent="0.35">
      <c r="A124" t="s">
        <v>2096</v>
      </c>
      <c r="B124">
        <f>IF(Crowdfunding!G210="successful",Crowdfunding!H210)</f>
        <v>2053</v>
      </c>
      <c r="C124" t="s">
        <v>2097</v>
      </c>
      <c r="D124">
        <f>IF(Crowdfunding!G346="failed",Crowdfunding!H346)</f>
        <v>830</v>
      </c>
    </row>
    <row r="125" spans="1:4" x14ac:dyDescent="0.35">
      <c r="A125" t="s">
        <v>2096</v>
      </c>
      <c r="B125">
        <f>IF(Crowdfunding!G214="successful",Crowdfunding!H214)</f>
        <v>168</v>
      </c>
      <c r="C125" t="s">
        <v>2097</v>
      </c>
      <c r="D125">
        <f>IF(Crowdfunding!G347="failed",Crowdfunding!H347)</f>
        <v>331</v>
      </c>
    </row>
    <row r="126" spans="1:4" x14ac:dyDescent="0.35">
      <c r="A126" t="s">
        <v>2096</v>
      </c>
      <c r="B126">
        <f>IF(Crowdfunding!G215="successful",Crowdfunding!H215)</f>
        <v>4289</v>
      </c>
      <c r="C126" t="s">
        <v>2097</v>
      </c>
      <c r="D126">
        <f>IF(Crowdfunding!G348="failed",Crowdfunding!H348)</f>
        <v>25</v>
      </c>
    </row>
    <row r="127" spans="1:4" x14ac:dyDescent="0.35">
      <c r="A127" t="s">
        <v>2096</v>
      </c>
      <c r="B127">
        <f>IF(Crowdfunding!G216="successful",Crowdfunding!H216)</f>
        <v>165</v>
      </c>
      <c r="C127" t="s">
        <v>2097</v>
      </c>
      <c r="D127">
        <f>IF(Crowdfunding!G350="failed",Crowdfunding!H350)</f>
        <v>3483</v>
      </c>
    </row>
    <row r="128" spans="1:4" x14ac:dyDescent="0.35">
      <c r="A128" t="s">
        <v>2096</v>
      </c>
      <c r="B128">
        <f>IF(Crowdfunding!G218="successful",Crowdfunding!H218)</f>
        <v>1815</v>
      </c>
      <c r="C128" t="s">
        <v>2097</v>
      </c>
      <c r="D128">
        <f>IF(Crowdfunding!G351="failed",Crowdfunding!H351)</f>
        <v>923</v>
      </c>
    </row>
    <row r="129" spans="1:4" x14ac:dyDescent="0.35">
      <c r="A129" t="s">
        <v>2096</v>
      </c>
      <c r="B129">
        <f>IF(Crowdfunding!G220="successful",Crowdfunding!H220)</f>
        <v>397</v>
      </c>
      <c r="C129" t="s">
        <v>2097</v>
      </c>
      <c r="D129">
        <f>IF(Crowdfunding!G352="failed",Crowdfunding!H352)</f>
        <v>1</v>
      </c>
    </row>
    <row r="130" spans="1:4" x14ac:dyDescent="0.35">
      <c r="A130" t="s">
        <v>2096</v>
      </c>
      <c r="B130">
        <f>IF(Crowdfunding!G221="successful",Crowdfunding!H221)</f>
        <v>1539</v>
      </c>
      <c r="C130" t="s">
        <v>2097</v>
      </c>
      <c r="D130">
        <f>IF(Crowdfunding!G354="failed",Crowdfunding!H354)</f>
        <v>33</v>
      </c>
    </row>
    <row r="131" spans="1:4" x14ac:dyDescent="0.35">
      <c r="A131" t="s">
        <v>2096</v>
      </c>
      <c r="B131">
        <f>IF(Crowdfunding!G224="successful",Crowdfunding!H224)</f>
        <v>138</v>
      </c>
      <c r="C131" t="s">
        <v>2097</v>
      </c>
      <c r="D131">
        <f>IF(Crowdfunding!G358="failed",Crowdfunding!H358)</f>
        <v>40</v>
      </c>
    </row>
    <row r="132" spans="1:4" x14ac:dyDescent="0.35">
      <c r="A132" t="s">
        <v>2096</v>
      </c>
      <c r="B132">
        <f>IF(Crowdfunding!G226="successful",Crowdfunding!H226)</f>
        <v>3594</v>
      </c>
      <c r="C132" t="s">
        <v>2097</v>
      </c>
      <c r="D132">
        <f>IF(Crowdfunding!G360="failed",Crowdfunding!H360)</f>
        <v>23</v>
      </c>
    </row>
    <row r="133" spans="1:4" x14ac:dyDescent="0.35">
      <c r="A133" t="s">
        <v>2096</v>
      </c>
      <c r="B133">
        <f>IF(Crowdfunding!G227="successful",Crowdfunding!H227)</f>
        <v>5880</v>
      </c>
      <c r="C133" t="s">
        <v>2097</v>
      </c>
      <c r="D133">
        <f>IF(Crowdfunding!G369="failed",Crowdfunding!H369)</f>
        <v>75</v>
      </c>
    </row>
    <row r="134" spans="1:4" x14ac:dyDescent="0.35">
      <c r="A134" t="s">
        <v>2096</v>
      </c>
      <c r="B134">
        <f>IF(Crowdfunding!G228="successful",Crowdfunding!H228)</f>
        <v>112</v>
      </c>
      <c r="C134" t="s">
        <v>2097</v>
      </c>
      <c r="D134">
        <f>IF(Crowdfunding!G373="failed",Crowdfunding!H373)</f>
        <v>2176</v>
      </c>
    </row>
    <row r="135" spans="1:4" x14ac:dyDescent="0.35">
      <c r="A135" t="s">
        <v>2096</v>
      </c>
      <c r="B135">
        <f>IF(Crowdfunding!G229="successful",Crowdfunding!H229)</f>
        <v>943</v>
      </c>
      <c r="C135" t="s">
        <v>2097</v>
      </c>
      <c r="D135">
        <f>IF(Crowdfunding!G376="failed",Crowdfunding!H376)</f>
        <v>441</v>
      </c>
    </row>
    <row r="136" spans="1:4" x14ac:dyDescent="0.35">
      <c r="A136" t="s">
        <v>2096</v>
      </c>
      <c r="B136">
        <f>IF(Crowdfunding!G230="successful",Crowdfunding!H230)</f>
        <v>2468</v>
      </c>
      <c r="C136" t="s">
        <v>2097</v>
      </c>
      <c r="D136">
        <f>IF(Crowdfunding!G377="failed",Crowdfunding!H377)</f>
        <v>25</v>
      </c>
    </row>
    <row r="137" spans="1:4" x14ac:dyDescent="0.35">
      <c r="A137" t="s">
        <v>2096</v>
      </c>
      <c r="B137">
        <f>IF(Crowdfunding!G231="successful",Crowdfunding!H231)</f>
        <v>2551</v>
      </c>
      <c r="C137" t="s">
        <v>2097</v>
      </c>
      <c r="D137">
        <f>IF(Crowdfunding!G379="failed",Crowdfunding!H379)</f>
        <v>127</v>
      </c>
    </row>
    <row r="138" spans="1:4" x14ac:dyDescent="0.35">
      <c r="A138" t="s">
        <v>2096</v>
      </c>
      <c r="B138">
        <f>IF(Crowdfunding!G232="successful",Crowdfunding!H232)</f>
        <v>101</v>
      </c>
      <c r="C138" t="s">
        <v>2097</v>
      </c>
      <c r="D138">
        <f>IF(Crowdfunding!G380="failed",Crowdfunding!H380)</f>
        <v>355</v>
      </c>
    </row>
    <row r="139" spans="1:4" x14ac:dyDescent="0.35">
      <c r="A139" t="s">
        <v>2096</v>
      </c>
      <c r="B139">
        <f>IF(Crowdfunding!G234="successful",Crowdfunding!H234)</f>
        <v>92</v>
      </c>
      <c r="C139" t="s">
        <v>2097</v>
      </c>
      <c r="D139">
        <f>IF(Crowdfunding!G381="failed",Crowdfunding!H381)</f>
        <v>44</v>
      </c>
    </row>
    <row r="140" spans="1:4" x14ac:dyDescent="0.35">
      <c r="A140" t="s">
        <v>2096</v>
      </c>
      <c r="B140">
        <f>IF(Crowdfunding!G235="successful",Crowdfunding!H235)</f>
        <v>62</v>
      </c>
      <c r="C140" t="s">
        <v>2097</v>
      </c>
      <c r="D140">
        <f>IF(Crowdfunding!G384="failed",Crowdfunding!H384)</f>
        <v>67</v>
      </c>
    </row>
    <row r="141" spans="1:4" x14ac:dyDescent="0.35">
      <c r="A141" t="s">
        <v>2096</v>
      </c>
      <c r="B141">
        <f>IF(Crowdfunding!G236="successful",Crowdfunding!H236)</f>
        <v>149</v>
      </c>
      <c r="C141" t="s">
        <v>2097</v>
      </c>
      <c r="D141">
        <f>IF(Crowdfunding!G388="failed",Crowdfunding!H388)</f>
        <v>1068</v>
      </c>
    </row>
    <row r="142" spans="1:4" x14ac:dyDescent="0.35">
      <c r="A142" t="s">
        <v>2096</v>
      </c>
      <c r="B142">
        <f>IF(Crowdfunding!G239="successful",Crowdfunding!H239)</f>
        <v>329</v>
      </c>
      <c r="C142" t="s">
        <v>2097</v>
      </c>
      <c r="D142">
        <f>IF(Crowdfunding!G389="failed",Crowdfunding!H389)</f>
        <v>424</v>
      </c>
    </row>
    <row r="143" spans="1:4" x14ac:dyDescent="0.35">
      <c r="A143" t="s">
        <v>2096</v>
      </c>
      <c r="B143">
        <f>IF(Crowdfunding!G240="successful",Crowdfunding!H240)</f>
        <v>97</v>
      </c>
      <c r="C143" t="s">
        <v>2097</v>
      </c>
      <c r="D143">
        <f>IF(Crowdfunding!G393="failed",Crowdfunding!H393)</f>
        <v>151</v>
      </c>
    </row>
    <row r="144" spans="1:4" x14ac:dyDescent="0.35">
      <c r="A144" t="s">
        <v>2096</v>
      </c>
      <c r="B144">
        <f>IF(Crowdfunding!G242="successful",Crowdfunding!H242)</f>
        <v>1784</v>
      </c>
      <c r="C144" t="s">
        <v>2097</v>
      </c>
      <c r="D144">
        <f>IF(Crowdfunding!G394="failed",Crowdfunding!H394)</f>
        <v>1608</v>
      </c>
    </row>
    <row r="145" spans="1:4" x14ac:dyDescent="0.35">
      <c r="A145" t="s">
        <v>2096</v>
      </c>
      <c r="B145">
        <f>IF(Crowdfunding!G243="successful",Crowdfunding!H243)</f>
        <v>1684</v>
      </c>
      <c r="C145" t="s">
        <v>2097</v>
      </c>
      <c r="D145">
        <f>IF(Crowdfunding!G401="failed",Crowdfunding!H401)</f>
        <v>941</v>
      </c>
    </row>
    <row r="146" spans="1:4" x14ac:dyDescent="0.35">
      <c r="A146" t="s">
        <v>2096</v>
      </c>
      <c r="B146">
        <f>IF(Crowdfunding!G244="successful",Crowdfunding!H244)</f>
        <v>250</v>
      </c>
      <c r="C146" t="s">
        <v>2097</v>
      </c>
      <c r="D146">
        <f>IF(Crowdfunding!G402="failed",Crowdfunding!H402)</f>
        <v>1</v>
      </c>
    </row>
    <row r="147" spans="1:4" x14ac:dyDescent="0.35">
      <c r="A147" t="s">
        <v>2096</v>
      </c>
      <c r="B147">
        <f>IF(Crowdfunding!G245="successful",Crowdfunding!H245)</f>
        <v>238</v>
      </c>
      <c r="C147" t="s">
        <v>2097</v>
      </c>
      <c r="D147">
        <f>IF(Crowdfunding!G404="failed",Crowdfunding!H404)</f>
        <v>40</v>
      </c>
    </row>
    <row r="148" spans="1:4" x14ac:dyDescent="0.35">
      <c r="A148" t="s">
        <v>2096</v>
      </c>
      <c r="B148">
        <f>IF(Crowdfunding!G246="successful",Crowdfunding!H246)</f>
        <v>53</v>
      </c>
      <c r="C148" t="s">
        <v>2097</v>
      </c>
      <c r="D148">
        <f>IF(Crowdfunding!G405="failed",Crowdfunding!H405)</f>
        <v>3015</v>
      </c>
    </row>
    <row r="149" spans="1:4" x14ac:dyDescent="0.35">
      <c r="A149" t="s">
        <v>2096</v>
      </c>
      <c r="B149">
        <f>IF(Crowdfunding!G247="successful",Crowdfunding!H247)</f>
        <v>214</v>
      </c>
      <c r="C149" t="s">
        <v>2097</v>
      </c>
      <c r="D149">
        <f>IF(Crowdfunding!G407="failed",Crowdfunding!H407)</f>
        <v>435</v>
      </c>
    </row>
    <row r="150" spans="1:4" x14ac:dyDescent="0.35">
      <c r="A150" t="s">
        <v>2096</v>
      </c>
      <c r="B150">
        <f>IF(Crowdfunding!G248="successful",Crowdfunding!H248)</f>
        <v>222</v>
      </c>
      <c r="C150" t="s">
        <v>2097</v>
      </c>
      <c r="D150">
        <f>IF(Crowdfunding!G411="failed",Crowdfunding!H411)</f>
        <v>714</v>
      </c>
    </row>
    <row r="151" spans="1:4" x14ac:dyDescent="0.35">
      <c r="A151" t="s">
        <v>2096</v>
      </c>
      <c r="B151">
        <f>IF(Crowdfunding!G249="successful",Crowdfunding!H249)</f>
        <v>1884</v>
      </c>
      <c r="C151" t="s">
        <v>2097</v>
      </c>
      <c r="D151">
        <f>IF(Crowdfunding!G416="failed",Crowdfunding!H416)</f>
        <v>5497</v>
      </c>
    </row>
    <row r="152" spans="1:4" x14ac:dyDescent="0.35">
      <c r="A152" t="s">
        <v>2096</v>
      </c>
      <c r="B152">
        <f>IF(Crowdfunding!G250="successful",Crowdfunding!H250)</f>
        <v>218</v>
      </c>
      <c r="C152" t="s">
        <v>2097</v>
      </c>
      <c r="D152">
        <f>IF(Crowdfunding!G417="failed",Crowdfunding!H417)</f>
        <v>418</v>
      </c>
    </row>
    <row r="153" spans="1:4" x14ac:dyDescent="0.35">
      <c r="A153" t="s">
        <v>2096</v>
      </c>
      <c r="B153">
        <f>IF(Crowdfunding!G251="successful",Crowdfunding!H251)</f>
        <v>6465</v>
      </c>
      <c r="C153" t="s">
        <v>2097</v>
      </c>
      <c r="D153">
        <f>IF(Crowdfunding!G418="failed",Crowdfunding!H418)</f>
        <v>1439</v>
      </c>
    </row>
    <row r="154" spans="1:4" x14ac:dyDescent="0.35">
      <c r="A154" t="s">
        <v>2096</v>
      </c>
      <c r="B154">
        <f>IF(Crowdfunding!G254="successful",Crowdfunding!H254)</f>
        <v>59</v>
      </c>
      <c r="C154" t="s">
        <v>2097</v>
      </c>
      <c r="D154">
        <f>IF(Crowdfunding!G419="failed",Crowdfunding!H419)</f>
        <v>15</v>
      </c>
    </row>
    <row r="155" spans="1:4" x14ac:dyDescent="0.35">
      <c r="A155" t="s">
        <v>2096</v>
      </c>
      <c r="B155">
        <f>IF(Crowdfunding!G256="successful",Crowdfunding!H256)</f>
        <v>88</v>
      </c>
      <c r="C155" t="s">
        <v>2097</v>
      </c>
      <c r="D155">
        <f>IF(Crowdfunding!G420="failed",Crowdfunding!H420)</f>
        <v>1999</v>
      </c>
    </row>
    <row r="156" spans="1:4" x14ac:dyDescent="0.35">
      <c r="A156" t="s">
        <v>2096</v>
      </c>
      <c r="B156">
        <f>IF(Crowdfunding!G257="successful",Crowdfunding!H257)</f>
        <v>1697</v>
      </c>
      <c r="C156" t="s">
        <v>2097</v>
      </c>
      <c r="D156">
        <f>IF(Crowdfunding!G423="failed",Crowdfunding!H423)</f>
        <v>118</v>
      </c>
    </row>
    <row r="157" spans="1:4" x14ac:dyDescent="0.35">
      <c r="A157" t="s">
        <v>2096</v>
      </c>
      <c r="B157">
        <f>IF(Crowdfunding!G259="successful",Crowdfunding!H259)</f>
        <v>92</v>
      </c>
      <c r="C157" t="s">
        <v>2097</v>
      </c>
      <c r="D157">
        <f>IF(Crowdfunding!G425="failed",Crowdfunding!H425)</f>
        <v>162</v>
      </c>
    </row>
    <row r="158" spans="1:4" x14ac:dyDescent="0.35">
      <c r="A158" t="s">
        <v>2096</v>
      </c>
      <c r="B158">
        <f>IF(Crowdfunding!G260="successful",Crowdfunding!H260)</f>
        <v>186</v>
      </c>
      <c r="C158" t="s">
        <v>2097</v>
      </c>
      <c r="D158">
        <f>IF(Crowdfunding!G426="failed",Crowdfunding!H426)</f>
        <v>83</v>
      </c>
    </row>
    <row r="159" spans="1:4" x14ac:dyDescent="0.35">
      <c r="A159" t="s">
        <v>2096</v>
      </c>
      <c r="B159">
        <f>IF(Crowdfunding!G261="successful",Crowdfunding!H261)</f>
        <v>138</v>
      </c>
      <c r="C159" t="s">
        <v>2097</v>
      </c>
      <c r="D159">
        <f>IF(Crowdfunding!G430="failed",Crowdfunding!H430)</f>
        <v>747</v>
      </c>
    </row>
    <row r="160" spans="1:4" x14ac:dyDescent="0.35">
      <c r="A160" t="s">
        <v>2096</v>
      </c>
      <c r="B160">
        <f>IF(Crowdfunding!G262="successful",Crowdfunding!H262)</f>
        <v>261</v>
      </c>
      <c r="C160" t="s">
        <v>2097</v>
      </c>
      <c r="D160">
        <f>IF(Crowdfunding!G432="failed",Crowdfunding!H432)</f>
        <v>84</v>
      </c>
    </row>
    <row r="161" spans="1:4" x14ac:dyDescent="0.35">
      <c r="A161" t="s">
        <v>2096</v>
      </c>
      <c r="B161">
        <f>IF(Crowdfunding!G264="successful",Crowdfunding!H264)</f>
        <v>107</v>
      </c>
      <c r="C161" t="s">
        <v>2097</v>
      </c>
      <c r="D161">
        <f>IF(Crowdfunding!G434="failed",Crowdfunding!H434)</f>
        <v>91</v>
      </c>
    </row>
    <row r="162" spans="1:4" x14ac:dyDescent="0.35">
      <c r="A162" t="s">
        <v>2096</v>
      </c>
      <c r="B162">
        <f>IF(Crowdfunding!G265="successful",Crowdfunding!H265)</f>
        <v>199</v>
      </c>
      <c r="C162" t="s">
        <v>2097</v>
      </c>
      <c r="D162">
        <f>IF(Crowdfunding!G435="failed",Crowdfunding!H435)</f>
        <v>792</v>
      </c>
    </row>
    <row r="163" spans="1:4" x14ac:dyDescent="0.35">
      <c r="A163" t="s">
        <v>2096</v>
      </c>
      <c r="B163">
        <f>IF(Crowdfunding!G266="successful",Crowdfunding!H266)</f>
        <v>5512</v>
      </c>
      <c r="C163" t="s">
        <v>2097</v>
      </c>
      <c r="D163">
        <f>IF(Crowdfunding!G443="failed",Crowdfunding!H443)</f>
        <v>32</v>
      </c>
    </row>
    <row r="164" spans="1:4" x14ac:dyDescent="0.35">
      <c r="A164" t="s">
        <v>2096</v>
      </c>
      <c r="B164">
        <f>IF(Crowdfunding!G267="successful",Crowdfunding!H267)</f>
        <v>86</v>
      </c>
      <c r="C164" t="s">
        <v>2097</v>
      </c>
      <c r="D164">
        <f>IF(Crowdfunding!G448="failed",Crowdfunding!H448)</f>
        <v>186</v>
      </c>
    </row>
    <row r="165" spans="1:4" x14ac:dyDescent="0.35">
      <c r="A165" t="s">
        <v>2096</v>
      </c>
      <c r="B165">
        <f>IF(Crowdfunding!G269="successful",Crowdfunding!H269)</f>
        <v>2768</v>
      </c>
      <c r="C165" t="s">
        <v>2097</v>
      </c>
      <c r="D165">
        <f>IF(Crowdfunding!G450="failed",Crowdfunding!H450)</f>
        <v>605</v>
      </c>
    </row>
    <row r="166" spans="1:4" x14ac:dyDescent="0.35">
      <c r="A166" t="s">
        <v>2096</v>
      </c>
      <c r="B166">
        <f>IF(Crowdfunding!G270="successful",Crowdfunding!H270)</f>
        <v>48</v>
      </c>
      <c r="C166" t="s">
        <v>2097</v>
      </c>
      <c r="D166">
        <f>IF(Crowdfunding!G452="failed",Crowdfunding!H452)</f>
        <v>1</v>
      </c>
    </row>
    <row r="167" spans="1:4" x14ac:dyDescent="0.35">
      <c r="A167" t="s">
        <v>2096</v>
      </c>
      <c r="B167">
        <f>IF(Crowdfunding!G271="successful",Crowdfunding!H271)</f>
        <v>87</v>
      </c>
      <c r="C167" t="s">
        <v>2097</v>
      </c>
      <c r="D167">
        <f>IF(Crowdfunding!G454="failed",Crowdfunding!H454)</f>
        <v>31</v>
      </c>
    </row>
    <row r="168" spans="1:4" x14ac:dyDescent="0.35">
      <c r="A168" t="s">
        <v>2096</v>
      </c>
      <c r="B168">
        <f>IF(Crowdfunding!G274="successful",Crowdfunding!H274)</f>
        <v>1894</v>
      </c>
      <c r="C168" t="s">
        <v>2097</v>
      </c>
      <c r="D168">
        <f>IF(Crowdfunding!G455="failed",Crowdfunding!H455)</f>
        <v>1181</v>
      </c>
    </row>
    <row r="169" spans="1:4" x14ac:dyDescent="0.35">
      <c r="A169" t="s">
        <v>2096</v>
      </c>
      <c r="B169">
        <f>IF(Crowdfunding!G275="successful",Crowdfunding!H275)</f>
        <v>282</v>
      </c>
      <c r="C169" t="s">
        <v>2097</v>
      </c>
      <c r="D169">
        <f>IF(Crowdfunding!G456="failed",Crowdfunding!H456)</f>
        <v>39</v>
      </c>
    </row>
    <row r="170" spans="1:4" x14ac:dyDescent="0.35">
      <c r="A170" t="s">
        <v>2096</v>
      </c>
      <c r="B170">
        <f>IF(Crowdfunding!G277="successful",Crowdfunding!H277)</f>
        <v>116</v>
      </c>
      <c r="C170" t="s">
        <v>2097</v>
      </c>
      <c r="D170">
        <f>IF(Crowdfunding!G459="failed",Crowdfunding!H459)</f>
        <v>46</v>
      </c>
    </row>
    <row r="171" spans="1:4" x14ac:dyDescent="0.35">
      <c r="A171" t="s">
        <v>2096</v>
      </c>
      <c r="B171">
        <f>IF(Crowdfunding!G279="successful",Crowdfunding!H279)</f>
        <v>83</v>
      </c>
      <c r="C171" t="s">
        <v>2097</v>
      </c>
      <c r="D171">
        <f>IF(Crowdfunding!G461="failed",Crowdfunding!H461)</f>
        <v>105</v>
      </c>
    </row>
    <row r="172" spans="1:4" x14ac:dyDescent="0.35">
      <c r="A172" t="s">
        <v>2096</v>
      </c>
      <c r="B172">
        <f>IF(Crowdfunding!G280="successful",Crowdfunding!H280)</f>
        <v>91</v>
      </c>
      <c r="C172" t="s">
        <v>2097</v>
      </c>
      <c r="D172">
        <f>IF(Crowdfunding!G464="failed",Crowdfunding!H464)</f>
        <v>535</v>
      </c>
    </row>
    <row r="173" spans="1:4" x14ac:dyDescent="0.35">
      <c r="A173" t="s">
        <v>2096</v>
      </c>
      <c r="B173">
        <f>IF(Crowdfunding!G281="successful",Crowdfunding!H281)</f>
        <v>546</v>
      </c>
      <c r="C173" t="s">
        <v>2097</v>
      </c>
      <c r="D173">
        <f>IF(Crowdfunding!G470="failed",Crowdfunding!H470)</f>
        <v>16</v>
      </c>
    </row>
    <row r="174" spans="1:4" x14ac:dyDescent="0.35">
      <c r="A174" t="s">
        <v>2096</v>
      </c>
      <c r="B174">
        <f>IF(Crowdfunding!G282="successful",Crowdfunding!H282)</f>
        <v>393</v>
      </c>
      <c r="C174" t="s">
        <v>2097</v>
      </c>
      <c r="D174">
        <f>IF(Crowdfunding!G474="failed",Crowdfunding!H474)</f>
        <v>575</v>
      </c>
    </row>
    <row r="175" spans="1:4" x14ac:dyDescent="0.35">
      <c r="A175" t="s">
        <v>2096</v>
      </c>
      <c r="B175">
        <f>IF(Crowdfunding!G284="successful",Crowdfunding!H284)</f>
        <v>133</v>
      </c>
      <c r="C175" t="s">
        <v>2097</v>
      </c>
      <c r="D175">
        <f>IF(Crowdfunding!G478="failed",Crowdfunding!H478)</f>
        <v>1120</v>
      </c>
    </row>
    <row r="176" spans="1:4" x14ac:dyDescent="0.35">
      <c r="A176" t="s">
        <v>2096</v>
      </c>
      <c r="B176">
        <f>IF(Crowdfunding!G287="successful",Crowdfunding!H287)</f>
        <v>254</v>
      </c>
      <c r="C176" t="s">
        <v>2097</v>
      </c>
      <c r="D176">
        <f>IF(Crowdfunding!G479="failed",Crowdfunding!H479)</f>
        <v>113</v>
      </c>
    </row>
    <row r="177" spans="1:4" x14ac:dyDescent="0.35">
      <c r="A177" t="s">
        <v>2096</v>
      </c>
      <c r="B177">
        <f>IF(Crowdfunding!G289="successful",Crowdfunding!H289)</f>
        <v>176</v>
      </c>
      <c r="C177" t="s">
        <v>2097</v>
      </c>
      <c r="D177">
        <f>IF(Crowdfunding!G483="failed",Crowdfunding!H483)</f>
        <v>1538</v>
      </c>
    </row>
    <row r="178" spans="1:4" x14ac:dyDescent="0.35">
      <c r="A178" t="s">
        <v>2096</v>
      </c>
      <c r="B178">
        <f>IF(Crowdfunding!G291="successful",Crowdfunding!H291)</f>
        <v>337</v>
      </c>
      <c r="C178" t="s">
        <v>2097</v>
      </c>
      <c r="D178">
        <f>IF(Crowdfunding!G484="failed",Crowdfunding!H484)</f>
        <v>9</v>
      </c>
    </row>
    <row r="179" spans="1:4" x14ac:dyDescent="0.35">
      <c r="A179" t="s">
        <v>2096</v>
      </c>
      <c r="B179">
        <f>IF(Crowdfunding!G293="successful",Crowdfunding!H293)</f>
        <v>107</v>
      </c>
      <c r="C179" t="s">
        <v>2097</v>
      </c>
      <c r="D179">
        <f>IF(Crowdfunding!G485="failed",Crowdfunding!H485)</f>
        <v>554</v>
      </c>
    </row>
    <row r="180" spans="1:4" x14ac:dyDescent="0.35">
      <c r="A180" t="s">
        <v>2096</v>
      </c>
      <c r="B180">
        <f>IF(Crowdfunding!G296="successful",Crowdfunding!H296)</f>
        <v>183</v>
      </c>
      <c r="C180" t="s">
        <v>2097</v>
      </c>
      <c r="D180">
        <f>IF(Crowdfunding!G487="failed",Crowdfunding!H487)</f>
        <v>648</v>
      </c>
    </row>
    <row r="181" spans="1:4" x14ac:dyDescent="0.35">
      <c r="A181" t="s">
        <v>2096</v>
      </c>
      <c r="B181">
        <f>IF(Crowdfunding!G300="successful",Crowdfunding!H300)</f>
        <v>72</v>
      </c>
      <c r="C181" t="s">
        <v>2097</v>
      </c>
      <c r="D181">
        <f>IF(Crowdfunding!G488="failed",Crowdfunding!H488)</f>
        <v>21</v>
      </c>
    </row>
    <row r="182" spans="1:4" x14ac:dyDescent="0.35">
      <c r="A182" t="s">
        <v>2096</v>
      </c>
      <c r="B182">
        <f>IF(Crowdfunding!G303="successful",Crowdfunding!H303)</f>
        <v>295</v>
      </c>
      <c r="C182" t="s">
        <v>2097</v>
      </c>
      <c r="D182">
        <f>IF(Crowdfunding!G498="failed",Crowdfunding!H498)</f>
        <v>54</v>
      </c>
    </row>
    <row r="183" spans="1:4" x14ac:dyDescent="0.35">
      <c r="A183" t="s">
        <v>2096</v>
      </c>
      <c r="B183">
        <f>IF(Crowdfunding!G306="successful",Crowdfunding!H306)</f>
        <v>142</v>
      </c>
      <c r="C183" t="s">
        <v>2097</v>
      </c>
      <c r="D183">
        <f>IF(Crowdfunding!G499="failed",Crowdfunding!H499)</f>
        <v>120</v>
      </c>
    </row>
    <row r="184" spans="1:4" x14ac:dyDescent="0.35">
      <c r="A184" t="s">
        <v>2096</v>
      </c>
      <c r="B184">
        <f>IF(Crowdfunding!G307="successful",Crowdfunding!H307)</f>
        <v>85</v>
      </c>
      <c r="C184" t="s">
        <v>2097</v>
      </c>
      <c r="D184">
        <f>IF(Crowdfunding!G500="failed",Crowdfunding!H500)</f>
        <v>579</v>
      </c>
    </row>
    <row r="185" spans="1:4" x14ac:dyDescent="0.35">
      <c r="A185" t="s">
        <v>2096</v>
      </c>
      <c r="B185">
        <f>IF(Crowdfunding!G309="successful",Crowdfunding!H309)</f>
        <v>659</v>
      </c>
      <c r="C185" t="s">
        <v>2097</v>
      </c>
      <c r="D185">
        <f>IF(Crowdfunding!G501="failed",Crowdfunding!H501)</f>
        <v>2072</v>
      </c>
    </row>
    <row r="186" spans="1:4" x14ac:dyDescent="0.35">
      <c r="A186" t="s">
        <v>2096</v>
      </c>
      <c r="B186">
        <f>IF(Crowdfunding!G313="successful",Crowdfunding!H313)</f>
        <v>121</v>
      </c>
      <c r="C186" t="s">
        <v>2097</v>
      </c>
      <c r="D186">
        <f>IF(Crowdfunding!G502="failed",Crowdfunding!H502)</f>
        <v>0</v>
      </c>
    </row>
    <row r="187" spans="1:4" x14ac:dyDescent="0.35">
      <c r="A187" t="s">
        <v>2096</v>
      </c>
      <c r="B187">
        <f>IF(Crowdfunding!G314="successful",Crowdfunding!H314)</f>
        <v>3742</v>
      </c>
      <c r="C187" t="s">
        <v>2097</v>
      </c>
      <c r="D187">
        <f>IF(Crowdfunding!G503="failed",Crowdfunding!H503)</f>
        <v>1796</v>
      </c>
    </row>
    <row r="188" spans="1:4" x14ac:dyDescent="0.35">
      <c r="A188" t="s">
        <v>2096</v>
      </c>
      <c r="B188">
        <f>IF(Crowdfunding!G315="successful",Crowdfunding!H315)</f>
        <v>223</v>
      </c>
      <c r="C188" t="s">
        <v>2097</v>
      </c>
      <c r="D188">
        <f>IF(Crowdfunding!G506="failed",Crowdfunding!H506)</f>
        <v>62</v>
      </c>
    </row>
    <row r="189" spans="1:4" x14ac:dyDescent="0.35">
      <c r="A189" t="s">
        <v>2096</v>
      </c>
      <c r="B189">
        <f>IF(Crowdfunding!G316="successful",Crowdfunding!H316)</f>
        <v>133</v>
      </c>
      <c r="C189" t="s">
        <v>2097</v>
      </c>
      <c r="D189">
        <f>IF(Crowdfunding!G507="failed",Crowdfunding!H507)</f>
        <v>347</v>
      </c>
    </row>
    <row r="190" spans="1:4" x14ac:dyDescent="0.35">
      <c r="A190" t="s">
        <v>2096</v>
      </c>
      <c r="B190">
        <f>IF(Crowdfunding!G324="successful",Crowdfunding!H324)</f>
        <v>5168</v>
      </c>
      <c r="C190" t="s">
        <v>2097</v>
      </c>
      <c r="D190">
        <f>IF(Crowdfunding!G509="failed",Crowdfunding!H509)</f>
        <v>19</v>
      </c>
    </row>
    <row r="191" spans="1:4" x14ac:dyDescent="0.35">
      <c r="A191" t="s">
        <v>2096</v>
      </c>
      <c r="B191">
        <f>IF(Crowdfunding!G326="successful",Crowdfunding!H326)</f>
        <v>307</v>
      </c>
      <c r="C191" t="s">
        <v>2097</v>
      </c>
      <c r="D191">
        <f>IF(Crowdfunding!G511="failed",Crowdfunding!H511)</f>
        <v>1258</v>
      </c>
    </row>
    <row r="192" spans="1:4" x14ac:dyDescent="0.35">
      <c r="A192" t="s">
        <v>2096</v>
      </c>
      <c r="B192">
        <f>IF(Crowdfunding!G330="successful",Crowdfunding!H330)</f>
        <v>2441</v>
      </c>
      <c r="C192" t="s">
        <v>2097</v>
      </c>
      <c r="D192">
        <f>IF(Crowdfunding!G513="failed",Crowdfunding!H513)</f>
        <v>362</v>
      </c>
    </row>
    <row r="193" spans="1:4" x14ac:dyDescent="0.35">
      <c r="A193" t="s">
        <v>2096</v>
      </c>
      <c r="B193">
        <f>IF(Crowdfunding!G332="successful",Crowdfunding!H332)</f>
        <v>1385</v>
      </c>
      <c r="C193" t="s">
        <v>2097</v>
      </c>
      <c r="D193">
        <f>IF(Crowdfunding!G517="failed",Crowdfunding!H517)</f>
        <v>133</v>
      </c>
    </row>
    <row r="194" spans="1:4" x14ac:dyDescent="0.35">
      <c r="A194" t="s">
        <v>2096</v>
      </c>
      <c r="B194">
        <f>IF(Crowdfunding!G333="successful",Crowdfunding!H333)</f>
        <v>190</v>
      </c>
      <c r="C194" t="s">
        <v>2097</v>
      </c>
      <c r="D194">
        <f>IF(Crowdfunding!G518="failed",Crowdfunding!H518)</f>
        <v>846</v>
      </c>
    </row>
    <row r="195" spans="1:4" x14ac:dyDescent="0.35">
      <c r="A195" t="s">
        <v>2096</v>
      </c>
      <c r="B195">
        <f>IF(Crowdfunding!G334="successful",Crowdfunding!H334)</f>
        <v>470</v>
      </c>
      <c r="C195" t="s">
        <v>2097</v>
      </c>
      <c r="D195">
        <f>IF(Crowdfunding!G520="failed",Crowdfunding!H520)</f>
        <v>10</v>
      </c>
    </row>
    <row r="196" spans="1:4" x14ac:dyDescent="0.35">
      <c r="A196" t="s">
        <v>2096</v>
      </c>
      <c r="B196">
        <f>IF(Crowdfunding!G335="successful",Crowdfunding!H335)</f>
        <v>253</v>
      </c>
      <c r="C196" t="s">
        <v>2097</v>
      </c>
      <c r="D196">
        <f>IF(Crowdfunding!G524="failed",Crowdfunding!H524)</f>
        <v>191</v>
      </c>
    </row>
    <row r="197" spans="1:4" x14ac:dyDescent="0.35">
      <c r="A197" t="s">
        <v>2096</v>
      </c>
      <c r="B197">
        <f>IF(Crowdfunding!G336="successful",Crowdfunding!H336)</f>
        <v>1113</v>
      </c>
      <c r="C197" t="s">
        <v>2097</v>
      </c>
      <c r="D197">
        <f>IF(Crowdfunding!G526="failed",Crowdfunding!H526)</f>
        <v>1979</v>
      </c>
    </row>
    <row r="198" spans="1:4" x14ac:dyDescent="0.35">
      <c r="A198" t="s">
        <v>2096</v>
      </c>
      <c r="B198">
        <f>IF(Crowdfunding!G337="successful",Crowdfunding!H337)</f>
        <v>2283</v>
      </c>
      <c r="C198" t="s">
        <v>2097</v>
      </c>
      <c r="D198">
        <f>IF(Crowdfunding!G527="failed",Crowdfunding!H527)</f>
        <v>63</v>
      </c>
    </row>
    <row r="199" spans="1:4" x14ac:dyDescent="0.35">
      <c r="A199" t="s">
        <v>2096</v>
      </c>
      <c r="B199">
        <f>IF(Crowdfunding!G339="successful",Crowdfunding!H339)</f>
        <v>1095</v>
      </c>
      <c r="C199" t="s">
        <v>2097</v>
      </c>
      <c r="D199">
        <f>IF(Crowdfunding!G529="failed",Crowdfunding!H529)</f>
        <v>6080</v>
      </c>
    </row>
    <row r="200" spans="1:4" x14ac:dyDescent="0.35">
      <c r="A200" t="s">
        <v>2096</v>
      </c>
      <c r="B200">
        <f>IF(Crowdfunding!G340="successful",Crowdfunding!H340)</f>
        <v>1690</v>
      </c>
      <c r="C200" t="s">
        <v>2097</v>
      </c>
      <c r="D200">
        <f>IF(Crowdfunding!G530="failed",Crowdfunding!H530)</f>
        <v>80</v>
      </c>
    </row>
    <row r="201" spans="1:4" x14ac:dyDescent="0.35">
      <c r="A201" t="s">
        <v>2096</v>
      </c>
      <c r="B201">
        <f>IF(Crowdfunding!G349="successful",Crowdfunding!H349)</f>
        <v>191</v>
      </c>
      <c r="C201" t="s">
        <v>2097</v>
      </c>
      <c r="D201">
        <f>IF(Crowdfunding!G531="failed",Crowdfunding!H531)</f>
        <v>9</v>
      </c>
    </row>
    <row r="202" spans="1:4" x14ac:dyDescent="0.35">
      <c r="A202" t="s">
        <v>2096</v>
      </c>
      <c r="B202">
        <f>IF(Crowdfunding!G353="successful",Crowdfunding!H353)</f>
        <v>2013</v>
      </c>
      <c r="C202" t="s">
        <v>2097</v>
      </c>
      <c r="D202">
        <f>IF(Crowdfunding!G532="failed",Crowdfunding!H532)</f>
        <v>1784</v>
      </c>
    </row>
    <row r="203" spans="1:4" x14ac:dyDescent="0.35">
      <c r="A203" t="s">
        <v>2096</v>
      </c>
      <c r="B203">
        <f>IF(Crowdfunding!G355="successful",Crowdfunding!H355)</f>
        <v>1703</v>
      </c>
      <c r="C203" t="s">
        <v>2097</v>
      </c>
      <c r="D203">
        <f>IF(Crowdfunding!G536="failed",Crowdfunding!H536)</f>
        <v>243</v>
      </c>
    </row>
    <row r="204" spans="1:4" x14ac:dyDescent="0.35">
      <c r="A204" t="s">
        <v>2096</v>
      </c>
      <c r="B204">
        <f>IF(Crowdfunding!G356="successful",Crowdfunding!H356)</f>
        <v>80</v>
      </c>
      <c r="C204" t="s">
        <v>2097</v>
      </c>
      <c r="D204">
        <f>IF(Crowdfunding!G540="failed",Crowdfunding!H540)</f>
        <v>1296</v>
      </c>
    </row>
    <row r="205" spans="1:4" x14ac:dyDescent="0.35">
      <c r="A205" t="s">
        <v>2096</v>
      </c>
      <c r="B205">
        <f>IF(Crowdfunding!G359="successful",Crowdfunding!H359)</f>
        <v>41</v>
      </c>
      <c r="C205" t="s">
        <v>2097</v>
      </c>
      <c r="D205">
        <f>IF(Crowdfunding!G541="failed",Crowdfunding!H541)</f>
        <v>77</v>
      </c>
    </row>
    <row r="206" spans="1:4" x14ac:dyDescent="0.35">
      <c r="A206" t="s">
        <v>2096</v>
      </c>
      <c r="B206">
        <f>IF(Crowdfunding!G361="successful",Crowdfunding!H361)</f>
        <v>187</v>
      </c>
      <c r="C206" t="s">
        <v>2097</v>
      </c>
      <c r="D206">
        <f>IF(Crowdfunding!G543="failed",Crowdfunding!H543)</f>
        <v>395</v>
      </c>
    </row>
    <row r="207" spans="1:4" x14ac:dyDescent="0.35">
      <c r="A207" t="s">
        <v>2096</v>
      </c>
      <c r="B207">
        <f>IF(Crowdfunding!G362="successful",Crowdfunding!H362)</f>
        <v>2875</v>
      </c>
      <c r="C207" t="s">
        <v>2097</v>
      </c>
      <c r="D207">
        <f>IF(Crowdfunding!G544="failed",Crowdfunding!H544)</f>
        <v>49</v>
      </c>
    </row>
    <row r="208" spans="1:4" x14ac:dyDescent="0.35">
      <c r="A208" t="s">
        <v>2096</v>
      </c>
      <c r="B208">
        <f>IF(Crowdfunding!G363="successful",Crowdfunding!H363)</f>
        <v>88</v>
      </c>
      <c r="C208" t="s">
        <v>2097</v>
      </c>
      <c r="D208">
        <f>IF(Crowdfunding!G545="failed",Crowdfunding!H545)</f>
        <v>180</v>
      </c>
    </row>
    <row r="209" spans="1:4" x14ac:dyDescent="0.35">
      <c r="A209" t="s">
        <v>2096</v>
      </c>
      <c r="B209">
        <f>IF(Crowdfunding!G364="successful",Crowdfunding!H364)</f>
        <v>191</v>
      </c>
      <c r="C209" t="s">
        <v>2097</v>
      </c>
      <c r="D209">
        <f>IF(Crowdfunding!G547="failed",Crowdfunding!H547)</f>
        <v>2690</v>
      </c>
    </row>
    <row r="210" spans="1:4" x14ac:dyDescent="0.35">
      <c r="A210" t="s">
        <v>2096</v>
      </c>
      <c r="B210">
        <f>IF(Crowdfunding!G365="successful",Crowdfunding!H365)</f>
        <v>139</v>
      </c>
      <c r="C210" t="s">
        <v>2097</v>
      </c>
      <c r="D210">
        <f>IF(Crowdfunding!G553="failed",Crowdfunding!H553)</f>
        <v>2779</v>
      </c>
    </row>
    <row r="211" spans="1:4" x14ac:dyDescent="0.35">
      <c r="A211" t="s">
        <v>2096</v>
      </c>
      <c r="B211">
        <f>IF(Crowdfunding!G366="successful",Crowdfunding!H366)</f>
        <v>186</v>
      </c>
      <c r="C211" t="s">
        <v>2097</v>
      </c>
      <c r="D211">
        <f>IF(Crowdfunding!G554="failed",Crowdfunding!H554)</f>
        <v>92</v>
      </c>
    </row>
    <row r="212" spans="1:4" x14ac:dyDescent="0.35">
      <c r="A212" t="s">
        <v>2096</v>
      </c>
      <c r="B212">
        <f>IF(Crowdfunding!G367="successful",Crowdfunding!H367)</f>
        <v>112</v>
      </c>
      <c r="C212" t="s">
        <v>2097</v>
      </c>
      <c r="D212">
        <f>IF(Crowdfunding!G555="failed",Crowdfunding!H555)</f>
        <v>1028</v>
      </c>
    </row>
    <row r="213" spans="1:4" x14ac:dyDescent="0.35">
      <c r="A213" t="s">
        <v>2096</v>
      </c>
      <c r="B213">
        <f>IF(Crowdfunding!G368="successful",Crowdfunding!H368)</f>
        <v>101</v>
      </c>
      <c r="C213" t="s">
        <v>2097</v>
      </c>
      <c r="D213">
        <f>IF(Crowdfunding!G564="failed",Crowdfunding!H564)</f>
        <v>26</v>
      </c>
    </row>
    <row r="214" spans="1:4" x14ac:dyDescent="0.35">
      <c r="A214" t="s">
        <v>2096</v>
      </c>
      <c r="B214">
        <f>IF(Crowdfunding!G370="successful",Crowdfunding!H370)</f>
        <v>206</v>
      </c>
      <c r="C214" t="s">
        <v>2097</v>
      </c>
      <c r="D214">
        <f>IF(Crowdfunding!G566="failed",Crowdfunding!H566)</f>
        <v>1790</v>
      </c>
    </row>
    <row r="215" spans="1:4" x14ac:dyDescent="0.35">
      <c r="A215" t="s">
        <v>2096</v>
      </c>
      <c r="B215">
        <f>IF(Crowdfunding!G371="successful",Crowdfunding!H371)</f>
        <v>154</v>
      </c>
      <c r="C215" t="s">
        <v>2097</v>
      </c>
      <c r="D215">
        <f>IF(Crowdfunding!G568="failed",Crowdfunding!H568)</f>
        <v>37</v>
      </c>
    </row>
    <row r="216" spans="1:4" x14ac:dyDescent="0.35">
      <c r="A216" t="s">
        <v>2096</v>
      </c>
      <c r="B216">
        <f>IF(Crowdfunding!G372="successful",Crowdfunding!H372)</f>
        <v>5966</v>
      </c>
      <c r="C216" t="s">
        <v>2097</v>
      </c>
      <c r="D216">
        <f>IF(Crowdfunding!G573="failed",Crowdfunding!H573)</f>
        <v>35</v>
      </c>
    </row>
    <row r="217" spans="1:4" x14ac:dyDescent="0.35">
      <c r="A217" t="s">
        <v>2096</v>
      </c>
      <c r="B217">
        <f>IF(Crowdfunding!G374="successful",Crowdfunding!H374)</f>
        <v>169</v>
      </c>
      <c r="C217" t="s">
        <v>2097</v>
      </c>
      <c r="D217">
        <f>IF(Crowdfunding!G577="failed",Crowdfunding!H577)</f>
        <v>558</v>
      </c>
    </row>
    <row r="218" spans="1:4" x14ac:dyDescent="0.35">
      <c r="A218" t="s">
        <v>2096</v>
      </c>
      <c r="B218">
        <f>IF(Crowdfunding!G375="successful",Crowdfunding!H375)</f>
        <v>2106</v>
      </c>
      <c r="C218" t="s">
        <v>2097</v>
      </c>
      <c r="D218">
        <f>IF(Crowdfunding!G578="failed",Crowdfunding!H578)</f>
        <v>64</v>
      </c>
    </row>
    <row r="219" spans="1:4" x14ac:dyDescent="0.35">
      <c r="A219" t="s">
        <v>2096</v>
      </c>
      <c r="B219">
        <f>IF(Crowdfunding!G378="successful",Crowdfunding!H378)</f>
        <v>131</v>
      </c>
      <c r="C219" t="s">
        <v>2097</v>
      </c>
      <c r="D219">
        <f>IF(Crowdfunding!G580="failed",Crowdfunding!H580)</f>
        <v>245</v>
      </c>
    </row>
    <row r="220" spans="1:4" x14ac:dyDescent="0.35">
      <c r="A220" t="s">
        <v>2096</v>
      </c>
      <c r="B220">
        <f>IF(Crowdfunding!G382="successful",Crowdfunding!H382)</f>
        <v>84</v>
      </c>
      <c r="C220" t="s">
        <v>2097</v>
      </c>
      <c r="D220">
        <f>IF(Crowdfunding!G583="failed",Crowdfunding!H583)</f>
        <v>71</v>
      </c>
    </row>
    <row r="221" spans="1:4" x14ac:dyDescent="0.35">
      <c r="A221" t="s">
        <v>2096</v>
      </c>
      <c r="B221">
        <f>IF(Crowdfunding!G383="successful",Crowdfunding!H383)</f>
        <v>155</v>
      </c>
      <c r="C221" t="s">
        <v>2097</v>
      </c>
      <c r="D221">
        <f>IF(Crowdfunding!G584="failed",Crowdfunding!H584)</f>
        <v>42</v>
      </c>
    </row>
    <row r="222" spans="1:4" x14ac:dyDescent="0.35">
      <c r="A222" t="s">
        <v>2096</v>
      </c>
      <c r="B222">
        <f>IF(Crowdfunding!G385="successful",Crowdfunding!H385)</f>
        <v>189</v>
      </c>
      <c r="C222" t="s">
        <v>2097</v>
      </c>
      <c r="D222">
        <f>IF(Crowdfunding!G589="failed",Crowdfunding!H589)</f>
        <v>156</v>
      </c>
    </row>
    <row r="223" spans="1:4" x14ac:dyDescent="0.35">
      <c r="A223" t="s">
        <v>2096</v>
      </c>
      <c r="B223">
        <f>IF(Crowdfunding!G386="successful",Crowdfunding!H386)</f>
        <v>4799</v>
      </c>
      <c r="C223" t="s">
        <v>2097</v>
      </c>
      <c r="D223">
        <f>IF(Crowdfunding!G590="failed",Crowdfunding!H590)</f>
        <v>1368</v>
      </c>
    </row>
    <row r="224" spans="1:4" x14ac:dyDescent="0.35">
      <c r="A224" t="s">
        <v>2096</v>
      </c>
      <c r="B224">
        <f>IF(Crowdfunding!G387="successful",Crowdfunding!H387)</f>
        <v>1137</v>
      </c>
      <c r="C224" t="s">
        <v>2097</v>
      </c>
      <c r="D224">
        <f>IF(Crowdfunding!G591="failed",Crowdfunding!H591)</f>
        <v>102</v>
      </c>
    </row>
    <row r="225" spans="1:4" x14ac:dyDescent="0.35">
      <c r="A225" t="s">
        <v>2096</v>
      </c>
      <c r="B225">
        <f>IF(Crowdfunding!G391="successful",Crowdfunding!H391)</f>
        <v>1152</v>
      </c>
      <c r="C225" t="s">
        <v>2097</v>
      </c>
      <c r="D225">
        <f>IF(Crowdfunding!G592="failed",Crowdfunding!H592)</f>
        <v>86</v>
      </c>
    </row>
    <row r="226" spans="1:4" x14ac:dyDescent="0.35">
      <c r="A226" t="s">
        <v>2096</v>
      </c>
      <c r="B226">
        <f>IF(Crowdfunding!G392="successful",Crowdfunding!H392)</f>
        <v>50</v>
      </c>
      <c r="C226" t="s">
        <v>2097</v>
      </c>
      <c r="D226">
        <f>IF(Crowdfunding!G594="failed",Crowdfunding!H594)</f>
        <v>253</v>
      </c>
    </row>
    <row r="227" spans="1:4" x14ac:dyDescent="0.35">
      <c r="A227" t="s">
        <v>2096</v>
      </c>
      <c r="B227">
        <f>IF(Crowdfunding!G395="successful",Crowdfunding!H395)</f>
        <v>3059</v>
      </c>
      <c r="C227" t="s">
        <v>2097</v>
      </c>
      <c r="D227">
        <f>IF(Crowdfunding!G596="failed",Crowdfunding!H596)</f>
        <v>157</v>
      </c>
    </row>
    <row r="228" spans="1:4" x14ac:dyDescent="0.35">
      <c r="A228" t="s">
        <v>2096</v>
      </c>
      <c r="B228">
        <f>IF(Crowdfunding!G396="successful",Crowdfunding!H396)</f>
        <v>34</v>
      </c>
      <c r="C228" t="s">
        <v>2097</v>
      </c>
      <c r="D228">
        <f>IF(Crowdfunding!G598="failed",Crowdfunding!H598)</f>
        <v>183</v>
      </c>
    </row>
    <row r="229" spans="1:4" x14ac:dyDescent="0.35">
      <c r="A229" t="s">
        <v>2096</v>
      </c>
      <c r="B229">
        <f>IF(Crowdfunding!G397="successful",Crowdfunding!H397)</f>
        <v>220</v>
      </c>
      <c r="C229" t="s">
        <v>2097</v>
      </c>
      <c r="D229">
        <f>IF(Crowdfunding!G601="failed",Crowdfunding!H601)</f>
        <v>82</v>
      </c>
    </row>
    <row r="230" spans="1:4" x14ac:dyDescent="0.35">
      <c r="A230" t="s">
        <v>2096</v>
      </c>
      <c r="B230">
        <f>IF(Crowdfunding!G398="successful",Crowdfunding!H398)</f>
        <v>1604</v>
      </c>
      <c r="C230" t="s">
        <v>2097</v>
      </c>
      <c r="D230">
        <f>IF(Crowdfunding!G602="failed",Crowdfunding!H602)</f>
        <v>1</v>
      </c>
    </row>
    <row r="231" spans="1:4" x14ac:dyDescent="0.35">
      <c r="A231" t="s">
        <v>2096</v>
      </c>
      <c r="B231">
        <f>IF(Crowdfunding!G399="successful",Crowdfunding!H399)</f>
        <v>454</v>
      </c>
      <c r="C231" t="s">
        <v>2097</v>
      </c>
      <c r="D231">
        <f>IF(Crowdfunding!G620="failed",Crowdfunding!H620)</f>
        <v>1198</v>
      </c>
    </row>
    <row r="232" spans="1:4" x14ac:dyDescent="0.35">
      <c r="A232" t="s">
        <v>2096</v>
      </c>
      <c r="B232">
        <f>IF(Crowdfunding!G400="successful",Crowdfunding!H400)</f>
        <v>123</v>
      </c>
      <c r="C232" t="s">
        <v>2097</v>
      </c>
      <c r="D232">
        <f>IF(Crowdfunding!G621="failed",Crowdfunding!H621)</f>
        <v>648</v>
      </c>
    </row>
    <row r="233" spans="1:4" x14ac:dyDescent="0.35">
      <c r="A233" t="s">
        <v>2096</v>
      </c>
      <c r="B233">
        <f>IF(Crowdfunding!G403="successful",Crowdfunding!H403)</f>
        <v>299</v>
      </c>
      <c r="C233" t="s">
        <v>2097</v>
      </c>
      <c r="D233">
        <f>IF(Crowdfunding!G624="failed",Crowdfunding!H624)</f>
        <v>64</v>
      </c>
    </row>
    <row r="234" spans="1:4" x14ac:dyDescent="0.35">
      <c r="A234" t="s">
        <v>2096</v>
      </c>
      <c r="B234">
        <f>IF(Crowdfunding!G406="successful",Crowdfunding!H406)</f>
        <v>2237</v>
      </c>
      <c r="C234" t="s">
        <v>2097</v>
      </c>
      <c r="D234">
        <f>IF(Crowdfunding!G627="failed",Crowdfunding!H627)</f>
        <v>62</v>
      </c>
    </row>
    <row r="235" spans="1:4" x14ac:dyDescent="0.35">
      <c r="A235" t="s">
        <v>2096</v>
      </c>
      <c r="B235">
        <f>IF(Crowdfunding!G408="successful",Crowdfunding!H408)</f>
        <v>645</v>
      </c>
      <c r="C235" t="s">
        <v>2097</v>
      </c>
      <c r="D235">
        <f>IF(Crowdfunding!G631="failed",Crowdfunding!H631)</f>
        <v>750</v>
      </c>
    </row>
    <row r="236" spans="1:4" x14ac:dyDescent="0.35">
      <c r="A236" t="s">
        <v>2096</v>
      </c>
      <c r="B236">
        <f>IF(Crowdfunding!G409="successful",Crowdfunding!H409)</f>
        <v>484</v>
      </c>
      <c r="C236" t="s">
        <v>2097</v>
      </c>
      <c r="D236">
        <f>IF(Crowdfunding!G635="failed",Crowdfunding!H635)</f>
        <v>105</v>
      </c>
    </row>
    <row r="237" spans="1:4" x14ac:dyDescent="0.35">
      <c r="A237" t="s">
        <v>2096</v>
      </c>
      <c r="B237">
        <f>IF(Crowdfunding!G410="successful",Crowdfunding!H410)</f>
        <v>154</v>
      </c>
      <c r="C237" t="s">
        <v>2097</v>
      </c>
      <c r="D237">
        <f>IF(Crowdfunding!G638="failed",Crowdfunding!H638)</f>
        <v>2604</v>
      </c>
    </row>
    <row r="238" spans="1:4" x14ac:dyDescent="0.35">
      <c r="A238" t="s">
        <v>2096</v>
      </c>
      <c r="B238">
        <f>IF(Crowdfunding!G413="successful",Crowdfunding!H413)</f>
        <v>82</v>
      </c>
      <c r="C238" t="s">
        <v>2097</v>
      </c>
      <c r="D238">
        <f>IF(Crowdfunding!G639="failed",Crowdfunding!H639)</f>
        <v>65</v>
      </c>
    </row>
    <row r="239" spans="1:4" x14ac:dyDescent="0.35">
      <c r="A239" t="s">
        <v>2096</v>
      </c>
      <c r="B239">
        <f>IF(Crowdfunding!G414="successful",Crowdfunding!H414)</f>
        <v>134</v>
      </c>
      <c r="C239" t="s">
        <v>2097</v>
      </c>
      <c r="D239">
        <f>IF(Crowdfunding!G640="failed",Crowdfunding!H640)</f>
        <v>94</v>
      </c>
    </row>
    <row r="240" spans="1:4" x14ac:dyDescent="0.35">
      <c r="A240" t="s">
        <v>2096</v>
      </c>
      <c r="B240">
        <f>IF(Crowdfunding!G421="successful",Crowdfunding!H421)</f>
        <v>5203</v>
      </c>
      <c r="C240" t="s">
        <v>2097</v>
      </c>
      <c r="D240">
        <f>IF(Crowdfunding!G642="failed",Crowdfunding!H642)</f>
        <v>257</v>
      </c>
    </row>
    <row r="241" spans="1:4" x14ac:dyDescent="0.35">
      <c r="A241" t="s">
        <v>2096</v>
      </c>
      <c r="B241">
        <f>IF(Crowdfunding!G422="successful",Crowdfunding!H422)</f>
        <v>94</v>
      </c>
      <c r="C241" t="s">
        <v>2097</v>
      </c>
      <c r="D241">
        <f>IF(Crowdfunding!G646="failed",Crowdfunding!H646)</f>
        <v>2928</v>
      </c>
    </row>
    <row r="242" spans="1:4" x14ac:dyDescent="0.35">
      <c r="A242" t="s">
        <v>2096</v>
      </c>
      <c r="B242">
        <f>IF(Crowdfunding!G424="successful",Crowdfunding!H424)</f>
        <v>205</v>
      </c>
      <c r="C242" t="s">
        <v>2097</v>
      </c>
      <c r="D242">
        <f>IF(Crowdfunding!G647="failed",Crowdfunding!H647)</f>
        <v>4697</v>
      </c>
    </row>
    <row r="243" spans="1:4" x14ac:dyDescent="0.35">
      <c r="A243" t="s">
        <v>2096</v>
      </c>
      <c r="B243">
        <f>IF(Crowdfunding!G427="successful",Crowdfunding!H427)</f>
        <v>92</v>
      </c>
      <c r="C243" t="s">
        <v>2097</v>
      </c>
      <c r="D243">
        <f>IF(Crowdfunding!G648="failed",Crowdfunding!H648)</f>
        <v>2915</v>
      </c>
    </row>
    <row r="244" spans="1:4" x14ac:dyDescent="0.35">
      <c r="A244" t="s">
        <v>2096</v>
      </c>
      <c r="B244">
        <f>IF(Crowdfunding!G428="successful",Crowdfunding!H428)</f>
        <v>219</v>
      </c>
      <c r="C244" t="s">
        <v>2097</v>
      </c>
      <c r="D244">
        <f>IF(Crowdfunding!G649="failed",Crowdfunding!H649)</f>
        <v>18</v>
      </c>
    </row>
    <row r="245" spans="1:4" x14ac:dyDescent="0.35">
      <c r="A245" t="s">
        <v>2096</v>
      </c>
      <c r="B245">
        <f>IF(Crowdfunding!G429="successful",Crowdfunding!H429)</f>
        <v>2526</v>
      </c>
      <c r="C245" t="s">
        <v>2097</v>
      </c>
      <c r="D245">
        <f>IF(Crowdfunding!G651="failed",Crowdfunding!H651)</f>
        <v>602</v>
      </c>
    </row>
    <row r="246" spans="1:4" x14ac:dyDescent="0.35">
      <c r="A246" t="s">
        <v>2096</v>
      </c>
      <c r="B246">
        <f>IF(Crowdfunding!G433="successful",Crowdfunding!H433)</f>
        <v>94</v>
      </c>
      <c r="C246" t="s">
        <v>2097</v>
      </c>
      <c r="D246">
        <f>IF(Crowdfunding!G652="failed",Crowdfunding!H652)</f>
        <v>1</v>
      </c>
    </row>
    <row r="247" spans="1:4" x14ac:dyDescent="0.35">
      <c r="A247" t="s">
        <v>2096</v>
      </c>
      <c r="B247">
        <f>IF(Crowdfunding!G437="successful",Crowdfunding!H437)</f>
        <v>1713</v>
      </c>
      <c r="C247" t="s">
        <v>2097</v>
      </c>
      <c r="D247">
        <f>IF(Crowdfunding!G653="failed",Crowdfunding!H653)</f>
        <v>3868</v>
      </c>
    </row>
    <row r="248" spans="1:4" x14ac:dyDescent="0.35">
      <c r="A248" t="s">
        <v>2096</v>
      </c>
      <c r="B248">
        <f>IF(Crowdfunding!G438="successful",Crowdfunding!H438)</f>
        <v>249</v>
      </c>
      <c r="C248" t="s">
        <v>2097</v>
      </c>
      <c r="D248">
        <f>IF(Crowdfunding!G658="failed",Crowdfunding!H658)</f>
        <v>504</v>
      </c>
    </row>
    <row r="249" spans="1:4" x14ac:dyDescent="0.35">
      <c r="A249" t="s">
        <v>2096</v>
      </c>
      <c r="B249">
        <f>IF(Crowdfunding!G439="successful",Crowdfunding!H439)</f>
        <v>192</v>
      </c>
      <c r="C249" t="s">
        <v>2097</v>
      </c>
      <c r="D249">
        <f>IF(Crowdfunding!G659="failed",Crowdfunding!H659)</f>
        <v>14</v>
      </c>
    </row>
    <row r="250" spans="1:4" x14ac:dyDescent="0.35">
      <c r="A250" t="s">
        <v>2096</v>
      </c>
      <c r="B250">
        <f>IF(Crowdfunding!G440="successful",Crowdfunding!H440)</f>
        <v>247</v>
      </c>
      <c r="C250" t="s">
        <v>2097</v>
      </c>
      <c r="D250">
        <f>IF(Crowdfunding!G661="failed",Crowdfunding!H661)</f>
        <v>750</v>
      </c>
    </row>
    <row r="251" spans="1:4" x14ac:dyDescent="0.35">
      <c r="A251" t="s">
        <v>2096</v>
      </c>
      <c r="B251">
        <f>IF(Crowdfunding!G441="successful",Crowdfunding!H441)</f>
        <v>2293</v>
      </c>
      <c r="C251" t="s">
        <v>2097</v>
      </c>
      <c r="D251">
        <f>IF(Crowdfunding!G662="failed",Crowdfunding!H662)</f>
        <v>77</v>
      </c>
    </row>
    <row r="252" spans="1:4" x14ac:dyDescent="0.35">
      <c r="A252" t="s">
        <v>2096</v>
      </c>
      <c r="B252">
        <f>IF(Crowdfunding!G442="successful",Crowdfunding!H442)</f>
        <v>3131</v>
      </c>
      <c r="C252" t="s">
        <v>2097</v>
      </c>
      <c r="D252">
        <f>IF(Crowdfunding!G663="failed",Crowdfunding!H663)</f>
        <v>752</v>
      </c>
    </row>
    <row r="253" spans="1:4" x14ac:dyDescent="0.35">
      <c r="A253" t="s">
        <v>2096</v>
      </c>
      <c r="B253">
        <f>IF(Crowdfunding!G444="successful",Crowdfunding!H444)</f>
        <v>143</v>
      </c>
      <c r="C253" t="s">
        <v>2097</v>
      </c>
      <c r="D253">
        <f>IF(Crowdfunding!G664="failed",Crowdfunding!H664)</f>
        <v>131</v>
      </c>
    </row>
    <row r="254" spans="1:4" x14ac:dyDescent="0.35">
      <c r="A254" t="s">
        <v>2096</v>
      </c>
      <c r="B254">
        <f>IF(Crowdfunding!G446="successful",Crowdfunding!H446)</f>
        <v>296</v>
      </c>
      <c r="C254" t="s">
        <v>2097</v>
      </c>
      <c r="D254">
        <f>IF(Crowdfunding!G665="failed",Crowdfunding!H665)</f>
        <v>87</v>
      </c>
    </row>
    <row r="255" spans="1:4" x14ac:dyDescent="0.35">
      <c r="A255" t="s">
        <v>2096</v>
      </c>
      <c r="B255">
        <f>IF(Crowdfunding!G447="successful",Crowdfunding!H447)</f>
        <v>170</v>
      </c>
      <c r="C255" t="s">
        <v>2097</v>
      </c>
      <c r="D255">
        <f>IF(Crowdfunding!G666="failed",Crowdfunding!H666)</f>
        <v>1063</v>
      </c>
    </row>
    <row r="256" spans="1:4" x14ac:dyDescent="0.35">
      <c r="A256" t="s">
        <v>2096</v>
      </c>
      <c r="B256">
        <f>IF(Crowdfunding!G451="successful",Crowdfunding!H451)</f>
        <v>86</v>
      </c>
      <c r="C256" t="s">
        <v>2097</v>
      </c>
      <c r="D256">
        <f>IF(Crowdfunding!G670="failed",Crowdfunding!H670)</f>
        <v>76</v>
      </c>
    </row>
    <row r="257" spans="1:4" x14ac:dyDescent="0.35">
      <c r="A257" t="s">
        <v>2096</v>
      </c>
      <c r="B257">
        <f>IF(Crowdfunding!G453="successful",Crowdfunding!H453)</f>
        <v>6286</v>
      </c>
      <c r="C257" t="s">
        <v>2097</v>
      </c>
      <c r="D257">
        <f>IF(Crowdfunding!G674="failed",Crowdfunding!H674)</f>
        <v>4428</v>
      </c>
    </row>
    <row r="258" spans="1:4" x14ac:dyDescent="0.35">
      <c r="A258" t="s">
        <v>2096</v>
      </c>
      <c r="B258">
        <f>IF(Crowdfunding!G457="successful",Crowdfunding!H457)</f>
        <v>3727</v>
      </c>
      <c r="C258" t="s">
        <v>2097</v>
      </c>
      <c r="D258">
        <f>IF(Crowdfunding!G675="failed",Crowdfunding!H675)</f>
        <v>58</v>
      </c>
    </row>
    <row r="259" spans="1:4" x14ac:dyDescent="0.35">
      <c r="A259" t="s">
        <v>2096</v>
      </c>
      <c r="B259">
        <f>IF(Crowdfunding!G458="successful",Crowdfunding!H458)</f>
        <v>1605</v>
      </c>
      <c r="C259" t="s">
        <v>2097</v>
      </c>
      <c r="D259">
        <f>IF(Crowdfunding!G679="failed",Crowdfunding!H679)</f>
        <v>111</v>
      </c>
    </row>
    <row r="260" spans="1:4" x14ac:dyDescent="0.35">
      <c r="A260" t="s">
        <v>2096</v>
      </c>
      <c r="B260">
        <f>IF(Crowdfunding!G460="successful",Crowdfunding!H460)</f>
        <v>2120</v>
      </c>
      <c r="C260" t="s">
        <v>2097</v>
      </c>
      <c r="D260">
        <f>IF(Crowdfunding!G682="failed",Crowdfunding!H682)</f>
        <v>2955</v>
      </c>
    </row>
    <row r="261" spans="1:4" x14ac:dyDescent="0.35">
      <c r="A261" t="s">
        <v>2096</v>
      </c>
      <c r="B261">
        <f>IF(Crowdfunding!G462="successful",Crowdfunding!H462)</f>
        <v>50</v>
      </c>
      <c r="C261" t="s">
        <v>2097</v>
      </c>
      <c r="D261">
        <f>IF(Crowdfunding!G683="failed",Crowdfunding!H683)</f>
        <v>1657</v>
      </c>
    </row>
    <row r="262" spans="1:4" x14ac:dyDescent="0.35">
      <c r="A262" t="s">
        <v>2096</v>
      </c>
      <c r="B262">
        <f>IF(Crowdfunding!G463="successful",Crowdfunding!H463)</f>
        <v>2080</v>
      </c>
      <c r="C262" t="s">
        <v>2097</v>
      </c>
      <c r="D262">
        <f>IF(Crowdfunding!G687="failed",Crowdfunding!H687)</f>
        <v>926</v>
      </c>
    </row>
    <row r="263" spans="1:4" x14ac:dyDescent="0.35">
      <c r="A263" t="s">
        <v>2096</v>
      </c>
      <c r="B263">
        <f>IF(Crowdfunding!G465="successful",Crowdfunding!H465)</f>
        <v>2105</v>
      </c>
      <c r="C263" t="s">
        <v>2097</v>
      </c>
      <c r="D263">
        <f>IF(Crowdfunding!G694="failed",Crowdfunding!H694)</f>
        <v>77</v>
      </c>
    </row>
    <row r="264" spans="1:4" x14ac:dyDescent="0.35">
      <c r="A264" t="s">
        <v>2096</v>
      </c>
      <c r="B264">
        <f>IF(Crowdfunding!G466="successful",Crowdfunding!H466)</f>
        <v>2436</v>
      </c>
      <c r="C264" t="s">
        <v>2097</v>
      </c>
      <c r="D264">
        <f>IF(Crowdfunding!G695="failed",Crowdfunding!H695)</f>
        <v>1748</v>
      </c>
    </row>
    <row r="265" spans="1:4" x14ac:dyDescent="0.35">
      <c r="A265" t="s">
        <v>2096</v>
      </c>
      <c r="B265">
        <f>IF(Crowdfunding!G467="successful",Crowdfunding!H467)</f>
        <v>80</v>
      </c>
      <c r="C265" t="s">
        <v>2097</v>
      </c>
      <c r="D265">
        <f>IF(Crowdfunding!G696="failed",Crowdfunding!H696)</f>
        <v>79</v>
      </c>
    </row>
    <row r="266" spans="1:4" x14ac:dyDescent="0.35">
      <c r="A266" t="s">
        <v>2096</v>
      </c>
      <c r="B266">
        <f>IF(Crowdfunding!G468="successful",Crowdfunding!H468)</f>
        <v>42</v>
      </c>
      <c r="C266" t="s">
        <v>2097</v>
      </c>
      <c r="D266">
        <f>IF(Crowdfunding!G698="failed",Crowdfunding!H698)</f>
        <v>889</v>
      </c>
    </row>
    <row r="267" spans="1:4" x14ac:dyDescent="0.35">
      <c r="A267" t="s">
        <v>2096</v>
      </c>
      <c r="B267">
        <f>IF(Crowdfunding!G469="successful",Crowdfunding!H469)</f>
        <v>139</v>
      </c>
      <c r="C267" t="s">
        <v>2097</v>
      </c>
      <c r="D267">
        <f>IF(Crowdfunding!G701="failed",Crowdfunding!H701)</f>
        <v>56</v>
      </c>
    </row>
    <row r="268" spans="1:4" x14ac:dyDescent="0.35">
      <c r="A268" t="s">
        <v>2096</v>
      </c>
      <c r="B268">
        <f>IF(Crowdfunding!G471="successful",Crowdfunding!H471)</f>
        <v>159</v>
      </c>
      <c r="C268" t="s">
        <v>2097</v>
      </c>
      <c r="D268">
        <f>IF(Crowdfunding!G702="failed",Crowdfunding!H702)</f>
        <v>1</v>
      </c>
    </row>
    <row r="269" spans="1:4" x14ac:dyDescent="0.35">
      <c r="A269" t="s">
        <v>2096</v>
      </c>
      <c r="B269">
        <f>IF(Crowdfunding!G472="successful",Crowdfunding!H472)</f>
        <v>381</v>
      </c>
      <c r="C269" t="s">
        <v>2097</v>
      </c>
      <c r="D269">
        <f>IF(Crowdfunding!G704="failed",Crowdfunding!H704)</f>
        <v>83</v>
      </c>
    </row>
    <row r="270" spans="1:4" x14ac:dyDescent="0.35">
      <c r="A270" t="s">
        <v>2096</v>
      </c>
      <c r="B270">
        <f>IF(Crowdfunding!G473="successful",Crowdfunding!H473)</f>
        <v>194</v>
      </c>
      <c r="C270" t="s">
        <v>2097</v>
      </c>
      <c r="D270">
        <f>IF(Crowdfunding!G707="failed",Crowdfunding!H707)</f>
        <v>2025</v>
      </c>
    </row>
    <row r="271" spans="1:4" x14ac:dyDescent="0.35">
      <c r="A271" t="s">
        <v>2096</v>
      </c>
      <c r="B271">
        <f>IF(Crowdfunding!G475="successful",Crowdfunding!H475)</f>
        <v>106</v>
      </c>
      <c r="C271" t="s">
        <v>2097</v>
      </c>
      <c r="D271">
        <f>IF(Crowdfunding!G713="failed",Crowdfunding!H713)</f>
        <v>14</v>
      </c>
    </row>
    <row r="272" spans="1:4" x14ac:dyDescent="0.35">
      <c r="A272" t="s">
        <v>2096</v>
      </c>
      <c r="B272">
        <f>IF(Crowdfunding!G476="successful",Crowdfunding!H476)</f>
        <v>142</v>
      </c>
      <c r="C272" t="s">
        <v>2097</v>
      </c>
      <c r="D272">
        <f>IF(Crowdfunding!G717="failed",Crowdfunding!H717)</f>
        <v>656</v>
      </c>
    </row>
    <row r="273" spans="1:4" x14ac:dyDescent="0.35">
      <c r="A273" t="s">
        <v>2096</v>
      </c>
      <c r="B273">
        <f>IF(Crowdfunding!G477="successful",Crowdfunding!H477)</f>
        <v>211</v>
      </c>
      <c r="C273" t="s">
        <v>2097</v>
      </c>
      <c r="D273">
        <f>IF(Crowdfunding!G727="failed",Crowdfunding!H727)</f>
        <v>1596</v>
      </c>
    </row>
    <row r="274" spans="1:4" x14ac:dyDescent="0.35">
      <c r="A274" t="s">
        <v>2096</v>
      </c>
      <c r="B274">
        <f>IF(Crowdfunding!G480="successful",Crowdfunding!H480)</f>
        <v>2756</v>
      </c>
      <c r="C274" t="s">
        <v>2097</v>
      </c>
      <c r="D274">
        <f>IF(Crowdfunding!G730="failed",Crowdfunding!H730)</f>
        <v>10</v>
      </c>
    </row>
    <row r="275" spans="1:4" x14ac:dyDescent="0.35">
      <c r="A275" t="s">
        <v>2096</v>
      </c>
      <c r="B275">
        <f>IF(Crowdfunding!G481="successful",Crowdfunding!H481)</f>
        <v>173</v>
      </c>
      <c r="C275" t="s">
        <v>2097</v>
      </c>
      <c r="D275">
        <f>IF(Crowdfunding!G734="failed",Crowdfunding!H734)</f>
        <v>1121</v>
      </c>
    </row>
    <row r="276" spans="1:4" x14ac:dyDescent="0.35">
      <c r="A276" t="s">
        <v>2096</v>
      </c>
      <c r="B276">
        <f>IF(Crowdfunding!G482="successful",Crowdfunding!H482)</f>
        <v>87</v>
      </c>
      <c r="C276" t="s">
        <v>2097</v>
      </c>
      <c r="D276">
        <f>IF(Crowdfunding!G740="failed",Crowdfunding!H740)</f>
        <v>15</v>
      </c>
    </row>
    <row r="277" spans="1:4" x14ac:dyDescent="0.35">
      <c r="A277" t="s">
        <v>2096</v>
      </c>
      <c r="B277">
        <f>IF(Crowdfunding!G486="successful",Crowdfunding!H486)</f>
        <v>1572</v>
      </c>
      <c r="C277" t="s">
        <v>2097</v>
      </c>
      <c r="D277">
        <f>IF(Crowdfunding!G741="failed",Crowdfunding!H741)</f>
        <v>191</v>
      </c>
    </row>
    <row r="278" spans="1:4" x14ac:dyDescent="0.35">
      <c r="A278" t="s">
        <v>2096</v>
      </c>
      <c r="B278">
        <f>IF(Crowdfunding!G489="successful",Crowdfunding!H489)</f>
        <v>2346</v>
      </c>
      <c r="C278" t="s">
        <v>2097</v>
      </c>
      <c r="D278">
        <f>IF(Crowdfunding!G742="failed",Crowdfunding!H742)</f>
        <v>16</v>
      </c>
    </row>
    <row r="279" spans="1:4" x14ac:dyDescent="0.35">
      <c r="A279" t="s">
        <v>2096</v>
      </c>
      <c r="B279">
        <f>IF(Crowdfunding!G490="successful",Crowdfunding!H490)</f>
        <v>115</v>
      </c>
      <c r="C279" t="s">
        <v>2097</v>
      </c>
      <c r="D279">
        <f>IF(Crowdfunding!G745="failed",Crowdfunding!H745)</f>
        <v>17</v>
      </c>
    </row>
    <row r="280" spans="1:4" x14ac:dyDescent="0.35">
      <c r="A280" t="s">
        <v>2096</v>
      </c>
      <c r="B280">
        <f>IF(Crowdfunding!G491="successful",Crowdfunding!H491)</f>
        <v>85</v>
      </c>
      <c r="C280" t="s">
        <v>2097</v>
      </c>
      <c r="D280">
        <f>IF(Crowdfunding!G747="failed",Crowdfunding!H747)</f>
        <v>34</v>
      </c>
    </row>
    <row r="281" spans="1:4" x14ac:dyDescent="0.35">
      <c r="A281" t="s">
        <v>2096</v>
      </c>
      <c r="B281">
        <f>IF(Crowdfunding!G492="successful",Crowdfunding!H492)</f>
        <v>144</v>
      </c>
      <c r="C281" t="s">
        <v>2097</v>
      </c>
      <c r="D281">
        <f>IF(Crowdfunding!G752="failed",Crowdfunding!H752)</f>
        <v>1</v>
      </c>
    </row>
    <row r="282" spans="1:4" x14ac:dyDescent="0.35">
      <c r="A282" t="s">
        <v>2096</v>
      </c>
      <c r="B282">
        <f>IF(Crowdfunding!G493="successful",Crowdfunding!H493)</f>
        <v>2443</v>
      </c>
      <c r="C282" t="s">
        <v>2097</v>
      </c>
      <c r="D282">
        <f>IF(Crowdfunding!G761="failed",Crowdfunding!H761)</f>
        <v>1274</v>
      </c>
    </row>
    <row r="283" spans="1:4" x14ac:dyDescent="0.35">
      <c r="A283" t="s">
        <v>2096</v>
      </c>
      <c r="B283">
        <f>IF(Crowdfunding!G495="successful",Crowdfunding!H495)</f>
        <v>64</v>
      </c>
      <c r="C283" t="s">
        <v>2097</v>
      </c>
      <c r="D283">
        <f>IF(Crowdfunding!G762="failed",Crowdfunding!H762)</f>
        <v>210</v>
      </c>
    </row>
    <row r="284" spans="1:4" x14ac:dyDescent="0.35">
      <c r="A284" t="s">
        <v>2096</v>
      </c>
      <c r="B284">
        <f>IF(Crowdfunding!G496="successful",Crowdfunding!H496)</f>
        <v>268</v>
      </c>
      <c r="C284" t="s">
        <v>2097</v>
      </c>
      <c r="D284">
        <f>IF(Crowdfunding!G768="failed",Crowdfunding!H768)</f>
        <v>248</v>
      </c>
    </row>
    <row r="285" spans="1:4" x14ac:dyDescent="0.35">
      <c r="A285" t="s">
        <v>2096</v>
      </c>
      <c r="B285">
        <f>IF(Crowdfunding!G497="successful",Crowdfunding!H497)</f>
        <v>195</v>
      </c>
      <c r="C285" t="s">
        <v>2097</v>
      </c>
      <c r="D285">
        <f>IF(Crowdfunding!G769="failed",Crowdfunding!H769)</f>
        <v>513</v>
      </c>
    </row>
    <row r="286" spans="1:4" x14ac:dyDescent="0.35">
      <c r="A286" t="s">
        <v>2096</v>
      </c>
      <c r="B286">
        <f>IF(Crowdfunding!G504="successful",Crowdfunding!H504)</f>
        <v>186</v>
      </c>
      <c r="C286" t="s">
        <v>2097</v>
      </c>
      <c r="D286">
        <f>IF(Crowdfunding!G771="failed",Crowdfunding!H771)</f>
        <v>3410</v>
      </c>
    </row>
    <row r="287" spans="1:4" x14ac:dyDescent="0.35">
      <c r="A287" t="s">
        <v>2096</v>
      </c>
      <c r="B287">
        <f>IF(Crowdfunding!G505="successful",Crowdfunding!H505)</f>
        <v>460</v>
      </c>
      <c r="C287" t="s">
        <v>2097</v>
      </c>
      <c r="D287">
        <f>IF(Crowdfunding!G777="failed",Crowdfunding!H777)</f>
        <v>10</v>
      </c>
    </row>
    <row r="288" spans="1:4" x14ac:dyDescent="0.35">
      <c r="A288" t="s">
        <v>2096</v>
      </c>
      <c r="B288">
        <f>IF(Crowdfunding!G508="successful",Crowdfunding!H508)</f>
        <v>2528</v>
      </c>
      <c r="C288" t="s">
        <v>2097</v>
      </c>
      <c r="D288">
        <f>IF(Crowdfunding!G778="failed",Crowdfunding!H778)</f>
        <v>2201</v>
      </c>
    </row>
    <row r="289" spans="1:4" x14ac:dyDescent="0.35">
      <c r="A289" t="s">
        <v>2096</v>
      </c>
      <c r="B289">
        <f>IF(Crowdfunding!G510="successful",Crowdfunding!H510)</f>
        <v>3657</v>
      </c>
      <c r="C289" t="s">
        <v>2097</v>
      </c>
      <c r="D289">
        <f>IF(Crowdfunding!G779="failed",Crowdfunding!H779)</f>
        <v>676</v>
      </c>
    </row>
    <row r="290" spans="1:4" x14ac:dyDescent="0.35">
      <c r="A290" t="s">
        <v>2096</v>
      </c>
      <c r="B290">
        <f>IF(Crowdfunding!G512="successful",Crowdfunding!H512)</f>
        <v>131</v>
      </c>
      <c r="C290" t="s">
        <v>2097</v>
      </c>
      <c r="D290">
        <f>IF(Crowdfunding!G781="failed",Crowdfunding!H781)</f>
        <v>831</v>
      </c>
    </row>
    <row r="291" spans="1:4" x14ac:dyDescent="0.35">
      <c r="A291" t="s">
        <v>2096</v>
      </c>
      <c r="B291">
        <f>IF(Crowdfunding!G514="successful",Crowdfunding!H514)</f>
        <v>239</v>
      </c>
      <c r="C291" t="s">
        <v>2097</v>
      </c>
      <c r="D291">
        <f>IF(Crowdfunding!G789="failed",Crowdfunding!H789)</f>
        <v>859</v>
      </c>
    </row>
    <row r="292" spans="1:4" x14ac:dyDescent="0.35">
      <c r="A292" t="s">
        <v>2096</v>
      </c>
      <c r="B292">
        <f>IF(Crowdfunding!G519="successful",Crowdfunding!H519)</f>
        <v>78</v>
      </c>
      <c r="C292" t="s">
        <v>2097</v>
      </c>
      <c r="D292">
        <f>IF(Crowdfunding!G791="failed",Crowdfunding!H791)</f>
        <v>45</v>
      </c>
    </row>
    <row r="293" spans="1:4" x14ac:dyDescent="0.35">
      <c r="A293" t="s">
        <v>2096</v>
      </c>
      <c r="B293">
        <f>IF(Crowdfunding!G521="successful",Crowdfunding!H521)</f>
        <v>1773</v>
      </c>
      <c r="C293" t="s">
        <v>2097</v>
      </c>
      <c r="D293">
        <f>IF(Crowdfunding!G793="failed",Crowdfunding!H793)</f>
        <v>6</v>
      </c>
    </row>
    <row r="294" spans="1:4" x14ac:dyDescent="0.35">
      <c r="A294" t="s">
        <v>2096</v>
      </c>
      <c r="B294">
        <f>IF(Crowdfunding!G522="successful",Crowdfunding!H522)</f>
        <v>32</v>
      </c>
      <c r="C294" t="s">
        <v>2097</v>
      </c>
      <c r="D294">
        <f>IF(Crowdfunding!G794="failed",Crowdfunding!H794)</f>
        <v>7</v>
      </c>
    </row>
    <row r="295" spans="1:4" x14ac:dyDescent="0.35">
      <c r="A295" t="s">
        <v>2096</v>
      </c>
      <c r="B295">
        <f>IF(Crowdfunding!G523="successful",Crowdfunding!H523)</f>
        <v>369</v>
      </c>
      <c r="C295" t="s">
        <v>2097</v>
      </c>
      <c r="D295">
        <f>IF(Crowdfunding!G797="failed",Crowdfunding!H797)</f>
        <v>31</v>
      </c>
    </row>
    <row r="296" spans="1:4" x14ac:dyDescent="0.35">
      <c r="A296" t="s">
        <v>2096</v>
      </c>
      <c r="B296">
        <f>IF(Crowdfunding!G525="successful",Crowdfunding!H525)</f>
        <v>89</v>
      </c>
      <c r="C296" t="s">
        <v>2097</v>
      </c>
      <c r="D296">
        <f>IF(Crowdfunding!G798="failed",Crowdfunding!H798)</f>
        <v>78</v>
      </c>
    </row>
    <row r="297" spans="1:4" x14ac:dyDescent="0.35">
      <c r="A297" t="s">
        <v>2096</v>
      </c>
      <c r="B297">
        <f>IF(Crowdfunding!G528="successful",Crowdfunding!H528)</f>
        <v>147</v>
      </c>
      <c r="C297" t="s">
        <v>2097</v>
      </c>
      <c r="D297">
        <f>IF(Crowdfunding!G801="failed",Crowdfunding!H801)</f>
        <v>1225</v>
      </c>
    </row>
    <row r="298" spans="1:4" x14ac:dyDescent="0.35">
      <c r="A298" t="s">
        <v>2096</v>
      </c>
      <c r="B298">
        <f>IF(Crowdfunding!G534="successful",Crowdfunding!H534)</f>
        <v>126</v>
      </c>
      <c r="C298" t="s">
        <v>2097</v>
      </c>
      <c r="D298">
        <f>IF(Crowdfunding!G802="failed",Crowdfunding!H802)</f>
        <v>1</v>
      </c>
    </row>
    <row r="299" spans="1:4" x14ac:dyDescent="0.35">
      <c r="A299" t="s">
        <v>2096</v>
      </c>
      <c r="B299">
        <f>IF(Crowdfunding!G535="successful",Crowdfunding!H535)</f>
        <v>2218</v>
      </c>
      <c r="C299" t="s">
        <v>2097</v>
      </c>
      <c r="D299">
        <f>IF(Crowdfunding!G807="failed",Crowdfunding!H807)</f>
        <v>67</v>
      </c>
    </row>
    <row r="300" spans="1:4" x14ac:dyDescent="0.35">
      <c r="A300" t="s">
        <v>2096</v>
      </c>
      <c r="B300">
        <f>IF(Crowdfunding!G537="successful",Crowdfunding!H537)</f>
        <v>202</v>
      </c>
      <c r="C300" t="s">
        <v>2097</v>
      </c>
      <c r="D300">
        <f>IF(Crowdfunding!G810="failed",Crowdfunding!H810)</f>
        <v>19</v>
      </c>
    </row>
    <row r="301" spans="1:4" x14ac:dyDescent="0.35">
      <c r="A301" t="s">
        <v>2096</v>
      </c>
      <c r="B301">
        <f>IF(Crowdfunding!G538="successful",Crowdfunding!H538)</f>
        <v>140</v>
      </c>
      <c r="C301" t="s">
        <v>2097</v>
      </c>
      <c r="D301">
        <f>IF(Crowdfunding!G811="failed",Crowdfunding!H811)</f>
        <v>2108</v>
      </c>
    </row>
    <row r="302" spans="1:4" x14ac:dyDescent="0.35">
      <c r="A302" t="s">
        <v>2096</v>
      </c>
      <c r="B302">
        <f>IF(Crowdfunding!G539="successful",Crowdfunding!H539)</f>
        <v>1052</v>
      </c>
      <c r="C302" t="s">
        <v>2097</v>
      </c>
      <c r="D302">
        <f>IF(Crowdfunding!G813="failed",Crowdfunding!H813)</f>
        <v>679</v>
      </c>
    </row>
    <row r="303" spans="1:4" x14ac:dyDescent="0.35">
      <c r="A303" t="s">
        <v>2096</v>
      </c>
      <c r="B303">
        <f>IF(Crowdfunding!G542="successful",Crowdfunding!H542)</f>
        <v>247</v>
      </c>
      <c r="C303" t="s">
        <v>2097</v>
      </c>
      <c r="D303">
        <f>IF(Crowdfunding!G816="failed",Crowdfunding!H816)</f>
        <v>36</v>
      </c>
    </row>
    <row r="304" spans="1:4" x14ac:dyDescent="0.35">
      <c r="A304" t="s">
        <v>2096</v>
      </c>
      <c r="B304">
        <f>IF(Crowdfunding!G546="successful",Crowdfunding!H546)</f>
        <v>84</v>
      </c>
      <c r="C304" t="s">
        <v>2097</v>
      </c>
      <c r="D304">
        <f>IF(Crowdfunding!G821="failed",Crowdfunding!H821)</f>
        <v>47</v>
      </c>
    </row>
    <row r="305" spans="1:4" x14ac:dyDescent="0.35">
      <c r="A305" t="s">
        <v>2096</v>
      </c>
      <c r="B305">
        <f>IF(Crowdfunding!G548="successful",Crowdfunding!H548)</f>
        <v>88</v>
      </c>
      <c r="C305" t="s">
        <v>2097</v>
      </c>
      <c r="D305">
        <f>IF(Crowdfunding!G830="failed",Crowdfunding!H830)</f>
        <v>70</v>
      </c>
    </row>
    <row r="306" spans="1:4" x14ac:dyDescent="0.35">
      <c r="A306" t="s">
        <v>2096</v>
      </c>
      <c r="B306">
        <f>IF(Crowdfunding!G549="successful",Crowdfunding!H549)</f>
        <v>156</v>
      </c>
      <c r="C306" t="s">
        <v>2097</v>
      </c>
      <c r="D306">
        <f>IF(Crowdfunding!G831="failed",Crowdfunding!H831)</f>
        <v>154</v>
      </c>
    </row>
    <row r="307" spans="1:4" x14ac:dyDescent="0.35">
      <c r="A307" t="s">
        <v>2096</v>
      </c>
      <c r="B307">
        <f>IF(Crowdfunding!G550="successful",Crowdfunding!H550)</f>
        <v>2985</v>
      </c>
      <c r="C307" t="s">
        <v>2097</v>
      </c>
      <c r="D307">
        <f>IF(Crowdfunding!G832="failed",Crowdfunding!H832)</f>
        <v>22</v>
      </c>
    </row>
    <row r="308" spans="1:4" x14ac:dyDescent="0.35">
      <c r="A308" t="s">
        <v>2096</v>
      </c>
      <c r="B308">
        <f>IF(Crowdfunding!G551="successful",Crowdfunding!H551)</f>
        <v>762</v>
      </c>
      <c r="C308" t="s">
        <v>2097</v>
      </c>
      <c r="D308">
        <f>IF(Crowdfunding!G837="failed",Crowdfunding!H837)</f>
        <v>1758</v>
      </c>
    </row>
    <row r="309" spans="1:4" x14ac:dyDescent="0.35">
      <c r="A309" t="s">
        <v>2096</v>
      </c>
      <c r="B309">
        <f>IF(Crowdfunding!G556="successful",Crowdfunding!H556)</f>
        <v>554</v>
      </c>
      <c r="C309" t="s">
        <v>2097</v>
      </c>
      <c r="D309">
        <f>IF(Crowdfunding!G838="failed",Crowdfunding!H838)</f>
        <v>94</v>
      </c>
    </row>
    <row r="310" spans="1:4" x14ac:dyDescent="0.35">
      <c r="A310" t="s">
        <v>2096</v>
      </c>
      <c r="B310">
        <f>IF(Crowdfunding!G557="successful",Crowdfunding!H557)</f>
        <v>135</v>
      </c>
      <c r="C310" t="s">
        <v>2097</v>
      </c>
      <c r="D310">
        <f>IF(Crowdfunding!G845="failed",Crowdfunding!H845)</f>
        <v>33</v>
      </c>
    </row>
    <row r="311" spans="1:4" x14ac:dyDescent="0.35">
      <c r="A311" t="s">
        <v>2096</v>
      </c>
      <c r="B311">
        <f>IF(Crowdfunding!G558="successful",Crowdfunding!H558)</f>
        <v>122</v>
      </c>
      <c r="C311" t="s">
        <v>2097</v>
      </c>
      <c r="D311">
        <f>IF(Crowdfunding!G852="failed",Crowdfunding!H852)</f>
        <v>1</v>
      </c>
    </row>
    <row r="312" spans="1:4" x14ac:dyDescent="0.35">
      <c r="A312" t="s">
        <v>2096</v>
      </c>
      <c r="B312">
        <f>IF(Crowdfunding!G559="successful",Crowdfunding!H559)</f>
        <v>221</v>
      </c>
      <c r="C312" t="s">
        <v>2097</v>
      </c>
      <c r="D312">
        <f>IF(Crowdfunding!G854="failed",Crowdfunding!H854)</f>
        <v>31</v>
      </c>
    </row>
    <row r="313" spans="1:4" x14ac:dyDescent="0.35">
      <c r="A313" t="s">
        <v>2096</v>
      </c>
      <c r="B313">
        <f>IF(Crowdfunding!G560="successful",Crowdfunding!H560)</f>
        <v>126</v>
      </c>
      <c r="C313" t="s">
        <v>2097</v>
      </c>
      <c r="D313">
        <f>IF(Crowdfunding!G860="failed",Crowdfunding!H860)</f>
        <v>35</v>
      </c>
    </row>
    <row r="314" spans="1:4" x14ac:dyDescent="0.35">
      <c r="A314" t="s">
        <v>2096</v>
      </c>
      <c r="B314">
        <f>IF(Crowdfunding!G561="successful",Crowdfunding!H561)</f>
        <v>1022</v>
      </c>
      <c r="C314" t="s">
        <v>2097</v>
      </c>
      <c r="D314">
        <f>IF(Crowdfunding!G861="failed",Crowdfunding!H861)</f>
        <v>63</v>
      </c>
    </row>
    <row r="315" spans="1:4" x14ac:dyDescent="0.35">
      <c r="A315" t="s">
        <v>2096</v>
      </c>
      <c r="B315">
        <f>IF(Crowdfunding!G562="successful",Crowdfunding!H562)</f>
        <v>3177</v>
      </c>
      <c r="C315" t="s">
        <v>2097</v>
      </c>
      <c r="D315">
        <f>IF(Crowdfunding!G871="failed",Crowdfunding!H871)</f>
        <v>526</v>
      </c>
    </row>
    <row r="316" spans="1:4" x14ac:dyDescent="0.35">
      <c r="A316" t="s">
        <v>2096</v>
      </c>
      <c r="B316">
        <f>IF(Crowdfunding!G563="successful",Crowdfunding!H563)</f>
        <v>198</v>
      </c>
      <c r="C316" t="s">
        <v>2097</v>
      </c>
      <c r="D316">
        <f>IF(Crowdfunding!G872="failed",Crowdfunding!H872)</f>
        <v>121</v>
      </c>
    </row>
    <row r="317" spans="1:4" x14ac:dyDescent="0.35">
      <c r="A317" t="s">
        <v>2096</v>
      </c>
      <c r="B317">
        <f>IF(Crowdfunding!G565="successful",Crowdfunding!H565)</f>
        <v>85</v>
      </c>
      <c r="C317" t="s">
        <v>2097</v>
      </c>
      <c r="D317">
        <f>IF(Crowdfunding!G877="failed",Crowdfunding!H877)</f>
        <v>67</v>
      </c>
    </row>
    <row r="318" spans="1:4" x14ac:dyDescent="0.35">
      <c r="A318" t="s">
        <v>2096</v>
      </c>
      <c r="B318">
        <f>IF(Crowdfunding!G567="successful",Crowdfunding!H567)</f>
        <v>3596</v>
      </c>
      <c r="C318" t="s">
        <v>2097</v>
      </c>
      <c r="D318">
        <f>IF(Crowdfunding!G878="failed",Crowdfunding!H878)</f>
        <v>57</v>
      </c>
    </row>
    <row r="319" spans="1:4" x14ac:dyDescent="0.35">
      <c r="A319" t="s">
        <v>2096</v>
      </c>
      <c r="B319">
        <f>IF(Crowdfunding!G569="successful",Crowdfunding!H569)</f>
        <v>244</v>
      </c>
      <c r="C319" t="s">
        <v>2097</v>
      </c>
      <c r="D319">
        <f>IF(Crowdfunding!G879="failed",Crowdfunding!H879)</f>
        <v>1229</v>
      </c>
    </row>
    <row r="320" spans="1:4" x14ac:dyDescent="0.35">
      <c r="A320" t="s">
        <v>2096</v>
      </c>
      <c r="B320">
        <f>IF(Crowdfunding!G570="successful",Crowdfunding!H570)</f>
        <v>5180</v>
      </c>
      <c r="C320" t="s">
        <v>2097</v>
      </c>
      <c r="D320">
        <f>IF(Crowdfunding!G880="failed",Crowdfunding!H880)</f>
        <v>12</v>
      </c>
    </row>
    <row r="321" spans="1:4" x14ac:dyDescent="0.35">
      <c r="A321" t="s">
        <v>2096</v>
      </c>
      <c r="B321">
        <f>IF(Crowdfunding!G571="successful",Crowdfunding!H571)</f>
        <v>589</v>
      </c>
      <c r="C321" t="s">
        <v>2097</v>
      </c>
      <c r="D321">
        <f>IF(Crowdfunding!G883="failed",Crowdfunding!H883)</f>
        <v>452</v>
      </c>
    </row>
    <row r="322" spans="1:4" x14ac:dyDescent="0.35">
      <c r="A322" t="s">
        <v>2096</v>
      </c>
      <c r="B322">
        <f>IF(Crowdfunding!G572="successful",Crowdfunding!H572)</f>
        <v>2725</v>
      </c>
      <c r="C322" t="s">
        <v>2097</v>
      </c>
      <c r="D322">
        <f>IF(Crowdfunding!G886="failed",Crowdfunding!H886)</f>
        <v>1886</v>
      </c>
    </row>
    <row r="323" spans="1:4" x14ac:dyDescent="0.35">
      <c r="A323" t="s">
        <v>2096</v>
      </c>
      <c r="B323">
        <f>IF(Crowdfunding!G575="successful",Crowdfunding!H575)</f>
        <v>300</v>
      </c>
      <c r="C323" t="s">
        <v>2097</v>
      </c>
      <c r="D323">
        <f>IF(Crowdfunding!G888="failed",Crowdfunding!H888)</f>
        <v>1825</v>
      </c>
    </row>
    <row r="324" spans="1:4" x14ac:dyDescent="0.35">
      <c r="A324" t="s">
        <v>2096</v>
      </c>
      <c r="B324">
        <f>IF(Crowdfunding!G576="successful",Crowdfunding!H576)</f>
        <v>144</v>
      </c>
      <c r="C324" t="s">
        <v>2097</v>
      </c>
      <c r="D324">
        <f>IF(Crowdfunding!G889="failed",Crowdfunding!H889)</f>
        <v>31</v>
      </c>
    </row>
    <row r="325" spans="1:4" x14ac:dyDescent="0.35">
      <c r="A325" t="s">
        <v>2096</v>
      </c>
      <c r="B325">
        <f>IF(Crowdfunding!G581="successful",Crowdfunding!H581)</f>
        <v>87</v>
      </c>
      <c r="C325" t="s">
        <v>2097</v>
      </c>
      <c r="D325">
        <f>IF(Crowdfunding!G897="failed",Crowdfunding!H897)</f>
        <v>107</v>
      </c>
    </row>
    <row r="326" spans="1:4" x14ac:dyDescent="0.35">
      <c r="A326" t="s">
        <v>2096</v>
      </c>
      <c r="B326">
        <f>IF(Crowdfunding!G582="successful",Crowdfunding!H582)</f>
        <v>3116</v>
      </c>
      <c r="C326" t="s">
        <v>2097</v>
      </c>
      <c r="D326">
        <f>IF(Crowdfunding!G899="failed",Crowdfunding!H899)</f>
        <v>27</v>
      </c>
    </row>
    <row r="327" spans="1:4" x14ac:dyDescent="0.35">
      <c r="A327" t="s">
        <v>2096</v>
      </c>
      <c r="B327">
        <f>IF(Crowdfunding!G585="successful",Crowdfunding!H585)</f>
        <v>909</v>
      </c>
      <c r="C327" t="s">
        <v>2097</v>
      </c>
      <c r="D327">
        <f>IF(Crowdfunding!G900="failed",Crowdfunding!H900)</f>
        <v>1221</v>
      </c>
    </row>
    <row r="328" spans="1:4" x14ac:dyDescent="0.35">
      <c r="A328" t="s">
        <v>2096</v>
      </c>
      <c r="B328">
        <f>IF(Crowdfunding!G586="successful",Crowdfunding!H586)</f>
        <v>1613</v>
      </c>
      <c r="C328" t="s">
        <v>2097</v>
      </c>
      <c r="D328">
        <f>IF(Crowdfunding!G902="failed",Crowdfunding!H902)</f>
        <v>1</v>
      </c>
    </row>
    <row r="329" spans="1:4" x14ac:dyDescent="0.35">
      <c r="A329" t="s">
        <v>2096</v>
      </c>
      <c r="B329">
        <f>IF(Crowdfunding!G587="successful",Crowdfunding!H587)</f>
        <v>136</v>
      </c>
      <c r="C329" t="s">
        <v>2097</v>
      </c>
      <c r="D329">
        <f>IF(Crowdfunding!G906="failed",Crowdfunding!H906)</f>
        <v>16</v>
      </c>
    </row>
    <row r="330" spans="1:4" x14ac:dyDescent="0.35">
      <c r="A330" t="s">
        <v>2096</v>
      </c>
      <c r="B330">
        <f>IF(Crowdfunding!G588="successful",Crowdfunding!H588)</f>
        <v>130</v>
      </c>
      <c r="C330" t="s">
        <v>2097</v>
      </c>
      <c r="D330">
        <f>IF(Crowdfunding!G909="failed",Crowdfunding!H909)</f>
        <v>41</v>
      </c>
    </row>
    <row r="331" spans="1:4" x14ac:dyDescent="0.35">
      <c r="A331" t="s">
        <v>2096</v>
      </c>
      <c r="B331">
        <f>IF(Crowdfunding!G593="successful",Crowdfunding!H593)</f>
        <v>102</v>
      </c>
      <c r="C331" t="s">
        <v>2097</v>
      </c>
      <c r="D331">
        <f>IF(Crowdfunding!G915="failed",Crowdfunding!H915)</f>
        <v>523</v>
      </c>
    </row>
    <row r="332" spans="1:4" x14ac:dyDescent="0.35">
      <c r="A332" t="s">
        <v>2096</v>
      </c>
      <c r="B332">
        <f>IF(Crowdfunding!G595="successful",Crowdfunding!H595)</f>
        <v>4006</v>
      </c>
      <c r="C332" t="s">
        <v>2097</v>
      </c>
      <c r="D332">
        <f>IF(Crowdfunding!G916="failed",Crowdfunding!H916)</f>
        <v>141</v>
      </c>
    </row>
    <row r="333" spans="1:4" x14ac:dyDescent="0.35">
      <c r="A333" t="s">
        <v>2096</v>
      </c>
      <c r="B333">
        <f>IF(Crowdfunding!G597="successful",Crowdfunding!H597)</f>
        <v>1629</v>
      </c>
      <c r="C333" t="s">
        <v>2097</v>
      </c>
      <c r="D333">
        <f>IF(Crowdfunding!G918="failed",Crowdfunding!H918)</f>
        <v>52</v>
      </c>
    </row>
    <row r="334" spans="1:4" x14ac:dyDescent="0.35">
      <c r="A334" t="s">
        <v>2096</v>
      </c>
      <c r="B334">
        <f>IF(Crowdfunding!G599="successful",Crowdfunding!H599)</f>
        <v>2188</v>
      </c>
      <c r="C334" t="s">
        <v>2097</v>
      </c>
      <c r="D334">
        <f>IF(Crowdfunding!G921="failed",Crowdfunding!H921)</f>
        <v>225</v>
      </c>
    </row>
    <row r="335" spans="1:4" x14ac:dyDescent="0.35">
      <c r="A335" t="s">
        <v>2096</v>
      </c>
      <c r="B335">
        <f>IF(Crowdfunding!G600="successful",Crowdfunding!H600)</f>
        <v>2409</v>
      </c>
      <c r="C335" t="s">
        <v>2097</v>
      </c>
      <c r="D335">
        <f>IF(Crowdfunding!G923="failed",Crowdfunding!H923)</f>
        <v>38</v>
      </c>
    </row>
    <row r="336" spans="1:4" x14ac:dyDescent="0.35">
      <c r="A336" t="s">
        <v>2096</v>
      </c>
      <c r="B336">
        <f>IF(Crowdfunding!G603="successful",Crowdfunding!H603)</f>
        <v>194</v>
      </c>
      <c r="C336" t="s">
        <v>2097</v>
      </c>
      <c r="D336">
        <f>IF(Crowdfunding!G928="failed",Crowdfunding!H928)</f>
        <v>15</v>
      </c>
    </row>
    <row r="337" spans="1:4" x14ac:dyDescent="0.35">
      <c r="A337" t="s">
        <v>2096</v>
      </c>
      <c r="B337">
        <f>IF(Crowdfunding!G604="successful",Crowdfunding!H604)</f>
        <v>1140</v>
      </c>
      <c r="C337" t="s">
        <v>2097</v>
      </c>
      <c r="D337">
        <f>IF(Crowdfunding!G929="failed",Crowdfunding!H929)</f>
        <v>37</v>
      </c>
    </row>
    <row r="338" spans="1:4" x14ac:dyDescent="0.35">
      <c r="A338" t="s">
        <v>2096</v>
      </c>
      <c r="B338">
        <f>IF(Crowdfunding!G605="successful",Crowdfunding!H605)</f>
        <v>102</v>
      </c>
      <c r="C338" t="s">
        <v>2097</v>
      </c>
      <c r="D338">
        <f>IF(Crowdfunding!G933="failed",Crowdfunding!H933)</f>
        <v>112</v>
      </c>
    </row>
    <row r="339" spans="1:4" x14ac:dyDescent="0.35">
      <c r="A339" t="s">
        <v>2096</v>
      </c>
      <c r="B339">
        <f>IF(Crowdfunding!G606="successful",Crowdfunding!H606)</f>
        <v>2857</v>
      </c>
      <c r="C339" t="s">
        <v>2097</v>
      </c>
      <c r="D339">
        <f>IF(Crowdfunding!G938="failed",Crowdfunding!H938)</f>
        <v>21</v>
      </c>
    </row>
    <row r="340" spans="1:4" x14ac:dyDescent="0.35">
      <c r="A340" t="s">
        <v>2096</v>
      </c>
      <c r="B340">
        <f>IF(Crowdfunding!G607="successful",Crowdfunding!H607)</f>
        <v>107</v>
      </c>
      <c r="C340" t="s">
        <v>2097</v>
      </c>
      <c r="D340">
        <f>IF(Crowdfunding!G941="failed",Crowdfunding!H941)</f>
        <v>67</v>
      </c>
    </row>
    <row r="341" spans="1:4" x14ac:dyDescent="0.35">
      <c r="A341" t="s">
        <v>2096</v>
      </c>
      <c r="B341">
        <f>IF(Crowdfunding!G608="successful",Crowdfunding!H608)</f>
        <v>160</v>
      </c>
      <c r="C341" t="s">
        <v>2097</v>
      </c>
      <c r="D341">
        <f>IF(Crowdfunding!G943="failed",Crowdfunding!H943)</f>
        <v>78</v>
      </c>
    </row>
    <row r="342" spans="1:4" x14ac:dyDescent="0.35">
      <c r="A342" t="s">
        <v>2096</v>
      </c>
      <c r="B342">
        <f>IF(Crowdfunding!G609="successful",Crowdfunding!H609)</f>
        <v>2230</v>
      </c>
      <c r="C342" t="s">
        <v>2097</v>
      </c>
      <c r="D342">
        <f>IF(Crowdfunding!G944="failed",Crowdfunding!H944)</f>
        <v>67</v>
      </c>
    </row>
    <row r="343" spans="1:4" x14ac:dyDescent="0.35">
      <c r="A343" t="s">
        <v>2096</v>
      </c>
      <c r="B343">
        <f>IF(Crowdfunding!G610="successful",Crowdfunding!H610)</f>
        <v>316</v>
      </c>
      <c r="C343" t="s">
        <v>2097</v>
      </c>
      <c r="D343">
        <f>IF(Crowdfunding!G946="failed",Crowdfunding!H946)</f>
        <v>263</v>
      </c>
    </row>
    <row r="344" spans="1:4" x14ac:dyDescent="0.35">
      <c r="A344" t="s">
        <v>2096</v>
      </c>
      <c r="B344">
        <f>IF(Crowdfunding!G611="successful",Crowdfunding!H611)</f>
        <v>117</v>
      </c>
      <c r="C344" t="s">
        <v>2097</v>
      </c>
      <c r="D344">
        <f>IF(Crowdfunding!G947="failed",Crowdfunding!H947)</f>
        <v>1691</v>
      </c>
    </row>
    <row r="345" spans="1:4" x14ac:dyDescent="0.35">
      <c r="A345" t="s">
        <v>2096</v>
      </c>
      <c r="B345">
        <f>IF(Crowdfunding!G612="successful",Crowdfunding!H612)</f>
        <v>6406</v>
      </c>
      <c r="C345" t="s">
        <v>2097</v>
      </c>
      <c r="D345">
        <f>IF(Crowdfunding!G948="failed",Crowdfunding!H948)</f>
        <v>181</v>
      </c>
    </row>
    <row r="346" spans="1:4" x14ac:dyDescent="0.35">
      <c r="A346" t="s">
        <v>2096</v>
      </c>
      <c r="B346">
        <f>IF(Crowdfunding!G614="successful",Crowdfunding!H614)</f>
        <v>192</v>
      </c>
      <c r="C346" t="s">
        <v>2097</v>
      </c>
      <c r="D346">
        <f>IF(Crowdfunding!G949="failed",Crowdfunding!H949)</f>
        <v>13</v>
      </c>
    </row>
    <row r="347" spans="1:4" x14ac:dyDescent="0.35">
      <c r="A347" t="s">
        <v>2096</v>
      </c>
      <c r="B347">
        <f>IF(Crowdfunding!G615="successful",Crowdfunding!H615)</f>
        <v>26</v>
      </c>
      <c r="C347" t="s">
        <v>2097</v>
      </c>
      <c r="D347">
        <f>IF(Crowdfunding!G952="failed",Crowdfunding!H952)</f>
        <v>1</v>
      </c>
    </row>
    <row r="348" spans="1:4" x14ac:dyDescent="0.35">
      <c r="A348" t="s">
        <v>2096</v>
      </c>
      <c r="B348">
        <f>IF(Crowdfunding!G616="successful",Crowdfunding!H616)</f>
        <v>723</v>
      </c>
      <c r="C348" t="s">
        <v>2097</v>
      </c>
      <c r="D348">
        <f>IF(Crowdfunding!G955="failed",Crowdfunding!H955)</f>
        <v>21</v>
      </c>
    </row>
    <row r="349" spans="1:4" x14ac:dyDescent="0.35">
      <c r="A349" t="s">
        <v>2096</v>
      </c>
      <c r="B349">
        <f>IF(Crowdfunding!G617="successful",Crowdfunding!H617)</f>
        <v>170</v>
      </c>
      <c r="C349" t="s">
        <v>2097</v>
      </c>
      <c r="D349">
        <f>IF(Crowdfunding!G958="failed",Crowdfunding!H958)</f>
        <v>830</v>
      </c>
    </row>
    <row r="350" spans="1:4" x14ac:dyDescent="0.35">
      <c r="A350" t="s">
        <v>2096</v>
      </c>
      <c r="B350">
        <f>IF(Crowdfunding!G618="successful",Crowdfunding!H618)</f>
        <v>238</v>
      </c>
      <c r="C350" t="s">
        <v>2097</v>
      </c>
      <c r="D350">
        <f>IF(Crowdfunding!G961="failed",Crowdfunding!H961)</f>
        <v>130</v>
      </c>
    </row>
    <row r="351" spans="1:4" x14ac:dyDescent="0.35">
      <c r="A351" t="s">
        <v>2096</v>
      </c>
      <c r="B351">
        <f>IF(Crowdfunding!G619="successful",Crowdfunding!H619)</f>
        <v>55</v>
      </c>
      <c r="C351" t="s">
        <v>2097</v>
      </c>
      <c r="D351">
        <f>IF(Crowdfunding!G962="failed",Crowdfunding!H962)</f>
        <v>55</v>
      </c>
    </row>
    <row r="352" spans="1:4" x14ac:dyDescent="0.35">
      <c r="A352" t="s">
        <v>2096</v>
      </c>
      <c r="B352">
        <f>IF(Crowdfunding!G622="successful",Crowdfunding!H622)</f>
        <v>128</v>
      </c>
      <c r="C352" t="s">
        <v>2097</v>
      </c>
      <c r="D352">
        <f>IF(Crowdfunding!G965="failed",Crowdfunding!H965)</f>
        <v>114</v>
      </c>
    </row>
    <row r="353" spans="1:4" x14ac:dyDescent="0.35">
      <c r="A353" t="s">
        <v>2096</v>
      </c>
      <c r="B353">
        <f>IF(Crowdfunding!G623="successful",Crowdfunding!H623)</f>
        <v>2144</v>
      </c>
      <c r="C353" t="s">
        <v>2097</v>
      </c>
      <c r="D353">
        <f>IF(Crowdfunding!G972="failed",Crowdfunding!H972)</f>
        <v>594</v>
      </c>
    </row>
    <row r="354" spans="1:4" x14ac:dyDescent="0.35">
      <c r="A354" t="s">
        <v>2096</v>
      </c>
      <c r="B354">
        <f>IF(Crowdfunding!G625="successful",Crowdfunding!H625)</f>
        <v>2693</v>
      </c>
      <c r="C354" t="s">
        <v>2097</v>
      </c>
      <c r="D354">
        <f>IF(Crowdfunding!G973="failed",Crowdfunding!H973)</f>
        <v>24</v>
      </c>
    </row>
    <row r="355" spans="1:4" x14ac:dyDescent="0.35">
      <c r="A355" t="s">
        <v>2096</v>
      </c>
      <c r="B355">
        <f>IF(Crowdfunding!G626="successful",Crowdfunding!H626)</f>
        <v>432</v>
      </c>
      <c r="C355" t="s">
        <v>2097</v>
      </c>
      <c r="D355">
        <f>IF(Crowdfunding!G975="failed",Crowdfunding!H975)</f>
        <v>252</v>
      </c>
    </row>
    <row r="356" spans="1:4" x14ac:dyDescent="0.35">
      <c r="A356" t="s">
        <v>2096</v>
      </c>
      <c r="B356">
        <f>IF(Crowdfunding!G628="successful",Crowdfunding!H628)</f>
        <v>189</v>
      </c>
      <c r="C356" t="s">
        <v>2097</v>
      </c>
      <c r="D356">
        <f>IF(Crowdfunding!G979="failed",Crowdfunding!H979)</f>
        <v>67</v>
      </c>
    </row>
    <row r="357" spans="1:4" x14ac:dyDescent="0.35">
      <c r="A357" t="s">
        <v>2096</v>
      </c>
      <c r="B357">
        <f>IF(Crowdfunding!G629="successful",Crowdfunding!H629)</f>
        <v>154</v>
      </c>
      <c r="C357" t="s">
        <v>2097</v>
      </c>
      <c r="D357">
        <f>IF(Crowdfunding!G982="failed",Crowdfunding!H982)</f>
        <v>742</v>
      </c>
    </row>
    <row r="358" spans="1:4" x14ac:dyDescent="0.35">
      <c r="A358" t="s">
        <v>2096</v>
      </c>
      <c r="B358">
        <f>IF(Crowdfunding!G630="successful",Crowdfunding!H630)</f>
        <v>96</v>
      </c>
      <c r="C358" t="s">
        <v>2097</v>
      </c>
      <c r="D358">
        <f>IF(Crowdfunding!G984="failed",Crowdfunding!H984)</f>
        <v>75</v>
      </c>
    </row>
    <row r="359" spans="1:4" x14ac:dyDescent="0.35">
      <c r="A359" t="s">
        <v>2096</v>
      </c>
      <c r="B359">
        <f>IF(Crowdfunding!G633="successful",Crowdfunding!H633)</f>
        <v>3063</v>
      </c>
      <c r="C359" t="s">
        <v>2097</v>
      </c>
      <c r="D359">
        <f>IF(Crowdfunding!G987="failed",Crowdfunding!H987)</f>
        <v>4405</v>
      </c>
    </row>
    <row r="360" spans="1:4" x14ac:dyDescent="0.35">
      <c r="A360" t="s">
        <v>2096</v>
      </c>
      <c r="B360">
        <f>IF(Crowdfunding!G637="successful",Crowdfunding!H637)</f>
        <v>2266</v>
      </c>
      <c r="C360" t="s">
        <v>2097</v>
      </c>
      <c r="D360">
        <f>IF(Crowdfunding!G988="failed",Crowdfunding!H988)</f>
        <v>92</v>
      </c>
    </row>
    <row r="361" spans="1:4" x14ac:dyDescent="0.35">
      <c r="A361" t="s">
        <v>2096</v>
      </c>
      <c r="B361">
        <f>IF(Crowdfunding!G643="successful",Crowdfunding!H643)</f>
        <v>194</v>
      </c>
      <c r="C361" t="s">
        <v>2097</v>
      </c>
      <c r="D361">
        <f>IF(Crowdfunding!G990="failed",Crowdfunding!H990)</f>
        <v>64</v>
      </c>
    </row>
    <row r="362" spans="1:4" x14ac:dyDescent="0.35">
      <c r="A362" t="s">
        <v>2096</v>
      </c>
      <c r="B362">
        <f>IF(Crowdfunding!G644="successful",Crowdfunding!H644)</f>
        <v>129</v>
      </c>
      <c r="C362" t="s">
        <v>2097</v>
      </c>
      <c r="D362">
        <f>IF(Crowdfunding!G992="failed",Crowdfunding!H992)</f>
        <v>64</v>
      </c>
    </row>
    <row r="363" spans="1:4" x14ac:dyDescent="0.35">
      <c r="A363" t="s">
        <v>2096</v>
      </c>
      <c r="B363">
        <f>IF(Crowdfunding!G645="successful",Crowdfunding!H645)</f>
        <v>375</v>
      </c>
      <c r="C363" t="s">
        <v>2097</v>
      </c>
      <c r="D363">
        <f>IF(Crowdfunding!G996="failed",Crowdfunding!H996)</f>
        <v>842</v>
      </c>
    </row>
    <row r="364" spans="1:4" x14ac:dyDescent="0.35">
      <c r="A364" t="s">
        <v>2096</v>
      </c>
      <c r="B364">
        <f>IF(Crowdfunding!G654="successful",Crowdfunding!H654)</f>
        <v>409</v>
      </c>
      <c r="C364" t="s">
        <v>2097</v>
      </c>
      <c r="D364">
        <f>IF(Crowdfunding!G998="failed",Crowdfunding!H998)</f>
        <v>112</v>
      </c>
    </row>
    <row r="365" spans="1:4" x14ac:dyDescent="0.35">
      <c r="A365" t="s">
        <v>2096</v>
      </c>
      <c r="B365">
        <f>IF(Crowdfunding!G655="successful",Crowdfunding!H655)</f>
        <v>234</v>
      </c>
      <c r="C365" t="s">
        <v>2097</v>
      </c>
      <c r="D365">
        <f>IF(Crowdfunding!G1000="failed",Crowdfunding!H1000)</f>
        <v>374</v>
      </c>
    </row>
    <row r="366" spans="1:4" x14ac:dyDescent="0.35">
      <c r="A366" t="s">
        <v>2096</v>
      </c>
      <c r="B366">
        <f>IF(Crowdfunding!G656="successful",Crowdfunding!H656)</f>
        <v>3016</v>
      </c>
    </row>
    <row r="367" spans="1:4" x14ac:dyDescent="0.35">
      <c r="A367" t="s">
        <v>2096</v>
      </c>
      <c r="B367">
        <f>IF(Crowdfunding!G657="successful",Crowdfunding!H657)</f>
        <v>264</v>
      </c>
    </row>
    <row r="368" spans="1:4" x14ac:dyDescent="0.35">
      <c r="A368" t="s">
        <v>2096</v>
      </c>
      <c r="B368">
        <f>IF(Crowdfunding!G667="successful",Crowdfunding!H667)</f>
        <v>272</v>
      </c>
    </row>
    <row r="369" spans="1:2" x14ac:dyDescent="0.35">
      <c r="A369" t="s">
        <v>2096</v>
      </c>
      <c r="B369">
        <f>IF(Crowdfunding!G669="successful",Crowdfunding!H669)</f>
        <v>419</v>
      </c>
    </row>
    <row r="370" spans="1:2" x14ac:dyDescent="0.35">
      <c r="A370" t="s">
        <v>2096</v>
      </c>
      <c r="B370">
        <f>IF(Crowdfunding!G671="successful",Crowdfunding!H671)</f>
        <v>1621</v>
      </c>
    </row>
    <row r="371" spans="1:2" x14ac:dyDescent="0.35">
      <c r="A371" t="s">
        <v>2096</v>
      </c>
      <c r="B371">
        <f>IF(Crowdfunding!G672="successful",Crowdfunding!H672)</f>
        <v>1101</v>
      </c>
    </row>
    <row r="372" spans="1:2" x14ac:dyDescent="0.35">
      <c r="A372" t="s">
        <v>2096</v>
      </c>
      <c r="B372">
        <f>IF(Crowdfunding!G673="successful",Crowdfunding!H673)</f>
        <v>1073</v>
      </c>
    </row>
    <row r="373" spans="1:2" x14ac:dyDescent="0.35">
      <c r="A373" t="s">
        <v>2096</v>
      </c>
      <c r="B373">
        <f>IF(Crowdfunding!G677="successful",Crowdfunding!H677)</f>
        <v>331</v>
      </c>
    </row>
    <row r="374" spans="1:2" x14ac:dyDescent="0.35">
      <c r="A374" t="s">
        <v>2096</v>
      </c>
      <c r="B374">
        <f>IF(Crowdfunding!G678="successful",Crowdfunding!H678)</f>
        <v>1170</v>
      </c>
    </row>
    <row r="375" spans="1:2" x14ac:dyDescent="0.35">
      <c r="A375" t="s">
        <v>2096</v>
      </c>
      <c r="B375">
        <f>IF(Crowdfunding!G681="successful",Crowdfunding!H681)</f>
        <v>363</v>
      </c>
    </row>
    <row r="376" spans="1:2" x14ac:dyDescent="0.35">
      <c r="A376" t="s">
        <v>2096</v>
      </c>
      <c r="B376">
        <f>IF(Crowdfunding!G684="successful",Crowdfunding!H684)</f>
        <v>103</v>
      </c>
    </row>
    <row r="377" spans="1:2" x14ac:dyDescent="0.35">
      <c r="A377" t="s">
        <v>2096</v>
      </c>
      <c r="B377">
        <f>IF(Crowdfunding!G685="successful",Crowdfunding!H685)</f>
        <v>147</v>
      </c>
    </row>
    <row r="378" spans="1:2" x14ac:dyDescent="0.35">
      <c r="A378" t="s">
        <v>2096</v>
      </c>
      <c r="B378">
        <f>IF(Crowdfunding!G686="successful",Crowdfunding!H686)</f>
        <v>110</v>
      </c>
    </row>
    <row r="379" spans="1:2" x14ac:dyDescent="0.35">
      <c r="A379" t="s">
        <v>2096</v>
      </c>
      <c r="B379">
        <f>IF(Crowdfunding!G688="successful",Crowdfunding!H688)</f>
        <v>134</v>
      </c>
    </row>
    <row r="380" spans="1:2" x14ac:dyDescent="0.35">
      <c r="A380" t="s">
        <v>2096</v>
      </c>
      <c r="B380">
        <f>IF(Crowdfunding!G689="successful",Crowdfunding!H689)</f>
        <v>269</v>
      </c>
    </row>
    <row r="381" spans="1:2" x14ac:dyDescent="0.35">
      <c r="A381" t="s">
        <v>2096</v>
      </c>
      <c r="B381">
        <f>IF(Crowdfunding!G690="successful",Crowdfunding!H690)</f>
        <v>175</v>
      </c>
    </row>
    <row r="382" spans="1:2" x14ac:dyDescent="0.35">
      <c r="A382" t="s">
        <v>2096</v>
      </c>
      <c r="B382">
        <f>IF(Crowdfunding!G691="successful",Crowdfunding!H691)</f>
        <v>69</v>
      </c>
    </row>
    <row r="383" spans="1:2" x14ac:dyDescent="0.35">
      <c r="A383" t="s">
        <v>2096</v>
      </c>
      <c r="B383">
        <f>IF(Crowdfunding!G692="successful",Crowdfunding!H692)</f>
        <v>190</v>
      </c>
    </row>
    <row r="384" spans="1:2" x14ac:dyDescent="0.35">
      <c r="A384" t="s">
        <v>2096</v>
      </c>
      <c r="B384">
        <f>IF(Crowdfunding!G693="successful",Crowdfunding!H693)</f>
        <v>237</v>
      </c>
    </row>
    <row r="385" spans="1:2" x14ac:dyDescent="0.35">
      <c r="A385" t="s">
        <v>2096</v>
      </c>
      <c r="B385">
        <f>IF(Crowdfunding!G697="successful",Crowdfunding!H697)</f>
        <v>196</v>
      </c>
    </row>
    <row r="386" spans="1:2" x14ac:dyDescent="0.35">
      <c r="A386" t="s">
        <v>2096</v>
      </c>
      <c r="B386">
        <f>IF(Crowdfunding!G699="successful",Crowdfunding!H699)</f>
        <v>7295</v>
      </c>
    </row>
    <row r="387" spans="1:2" x14ac:dyDescent="0.35">
      <c r="A387" t="s">
        <v>2096</v>
      </c>
      <c r="B387">
        <f>IF(Crowdfunding!G700="successful",Crowdfunding!H700)</f>
        <v>2893</v>
      </c>
    </row>
    <row r="388" spans="1:2" x14ac:dyDescent="0.35">
      <c r="A388" t="s">
        <v>2096</v>
      </c>
      <c r="B388">
        <f>IF(Crowdfunding!G703="successful",Crowdfunding!H703)</f>
        <v>820</v>
      </c>
    </row>
    <row r="389" spans="1:2" x14ac:dyDescent="0.35">
      <c r="A389" t="s">
        <v>2096</v>
      </c>
      <c r="B389">
        <f>IF(Crowdfunding!G705="successful",Crowdfunding!H705)</f>
        <v>2038</v>
      </c>
    </row>
    <row r="390" spans="1:2" x14ac:dyDescent="0.35">
      <c r="A390" t="s">
        <v>2096</v>
      </c>
      <c r="B390">
        <f>IF(Crowdfunding!G706="successful",Crowdfunding!H706)</f>
        <v>116</v>
      </c>
    </row>
    <row r="391" spans="1:2" x14ac:dyDescent="0.35">
      <c r="A391" t="s">
        <v>2096</v>
      </c>
      <c r="B391">
        <f>IF(Crowdfunding!G708="successful",Crowdfunding!H708)</f>
        <v>1345</v>
      </c>
    </row>
    <row r="392" spans="1:2" x14ac:dyDescent="0.35">
      <c r="A392" t="s">
        <v>2096</v>
      </c>
      <c r="B392">
        <f>IF(Crowdfunding!G709="successful",Crowdfunding!H709)</f>
        <v>168</v>
      </c>
    </row>
    <row r="393" spans="1:2" x14ac:dyDescent="0.35">
      <c r="A393" t="s">
        <v>2096</v>
      </c>
      <c r="B393">
        <f>IF(Crowdfunding!G710="successful",Crowdfunding!H710)</f>
        <v>137</v>
      </c>
    </row>
    <row r="394" spans="1:2" x14ac:dyDescent="0.35">
      <c r="A394" t="s">
        <v>2096</v>
      </c>
      <c r="B394">
        <f>IF(Crowdfunding!G711="successful",Crowdfunding!H711)</f>
        <v>186</v>
      </c>
    </row>
    <row r="395" spans="1:2" x14ac:dyDescent="0.35">
      <c r="A395" t="s">
        <v>2096</v>
      </c>
      <c r="B395">
        <f>IF(Crowdfunding!G712="successful",Crowdfunding!H712)</f>
        <v>125</v>
      </c>
    </row>
    <row r="396" spans="1:2" x14ac:dyDescent="0.35">
      <c r="A396" t="s">
        <v>2096</v>
      </c>
      <c r="B396">
        <f>IF(Crowdfunding!G714="successful",Crowdfunding!H714)</f>
        <v>202</v>
      </c>
    </row>
    <row r="397" spans="1:2" x14ac:dyDescent="0.35">
      <c r="A397" t="s">
        <v>2096</v>
      </c>
      <c r="B397">
        <f>IF(Crowdfunding!G715="successful",Crowdfunding!H715)</f>
        <v>103</v>
      </c>
    </row>
    <row r="398" spans="1:2" x14ac:dyDescent="0.35">
      <c r="A398" t="s">
        <v>2096</v>
      </c>
      <c r="B398">
        <f>IF(Crowdfunding!G716="successful",Crowdfunding!H716)</f>
        <v>1785</v>
      </c>
    </row>
    <row r="399" spans="1:2" x14ac:dyDescent="0.35">
      <c r="A399" t="s">
        <v>2096</v>
      </c>
      <c r="B399">
        <f>IF(Crowdfunding!G718="successful",Crowdfunding!H718)</f>
        <v>157</v>
      </c>
    </row>
    <row r="400" spans="1:2" x14ac:dyDescent="0.35">
      <c r="A400" t="s">
        <v>2096</v>
      </c>
      <c r="B400">
        <f>IF(Crowdfunding!G719="successful",Crowdfunding!H719)</f>
        <v>555</v>
      </c>
    </row>
    <row r="401" spans="1:2" x14ac:dyDescent="0.35">
      <c r="A401" t="s">
        <v>2096</v>
      </c>
      <c r="B401">
        <f>IF(Crowdfunding!G720="successful",Crowdfunding!H720)</f>
        <v>297</v>
      </c>
    </row>
    <row r="402" spans="1:2" x14ac:dyDescent="0.35">
      <c r="A402" t="s">
        <v>2096</v>
      </c>
      <c r="B402">
        <f>IF(Crowdfunding!G721="successful",Crowdfunding!H721)</f>
        <v>123</v>
      </c>
    </row>
    <row r="403" spans="1:2" x14ac:dyDescent="0.35">
      <c r="A403" t="s">
        <v>2096</v>
      </c>
      <c r="B403">
        <f>IF(Crowdfunding!G724="successful",Crowdfunding!H724)</f>
        <v>3036</v>
      </c>
    </row>
    <row r="404" spans="1:2" x14ac:dyDescent="0.35">
      <c r="A404" t="s">
        <v>2096</v>
      </c>
      <c r="B404">
        <f>IF(Crowdfunding!G725="successful",Crowdfunding!H725)</f>
        <v>144</v>
      </c>
    </row>
    <row r="405" spans="1:2" x14ac:dyDescent="0.35">
      <c r="A405" t="s">
        <v>2096</v>
      </c>
      <c r="B405">
        <f>IF(Crowdfunding!G726="successful",Crowdfunding!H726)</f>
        <v>121</v>
      </c>
    </row>
    <row r="406" spans="1:2" x14ac:dyDescent="0.35">
      <c r="A406" t="s">
        <v>2096</v>
      </c>
      <c r="B406">
        <f>IF(Crowdfunding!G729="successful",Crowdfunding!H729)</f>
        <v>181</v>
      </c>
    </row>
    <row r="407" spans="1:2" x14ac:dyDescent="0.35">
      <c r="A407" t="s">
        <v>2096</v>
      </c>
      <c r="B407">
        <f>IF(Crowdfunding!G731="successful",Crowdfunding!H731)</f>
        <v>122</v>
      </c>
    </row>
    <row r="408" spans="1:2" x14ac:dyDescent="0.35">
      <c r="A408" t="s">
        <v>2096</v>
      </c>
      <c r="B408">
        <f>IF(Crowdfunding!G732="successful",Crowdfunding!H732)</f>
        <v>1071</v>
      </c>
    </row>
    <row r="409" spans="1:2" x14ac:dyDescent="0.35">
      <c r="A409" t="s">
        <v>2096</v>
      </c>
      <c r="B409">
        <f>IF(Crowdfunding!G735="successful",Crowdfunding!H735)</f>
        <v>980</v>
      </c>
    </row>
    <row r="410" spans="1:2" x14ac:dyDescent="0.35">
      <c r="A410" t="s">
        <v>2096</v>
      </c>
      <c r="B410">
        <f>IF(Crowdfunding!G736="successful",Crowdfunding!H736)</f>
        <v>536</v>
      </c>
    </row>
    <row r="411" spans="1:2" x14ac:dyDescent="0.35">
      <c r="A411" t="s">
        <v>2096</v>
      </c>
      <c r="B411">
        <f>IF(Crowdfunding!G737="successful",Crowdfunding!H737)</f>
        <v>1991</v>
      </c>
    </row>
    <row r="412" spans="1:2" x14ac:dyDescent="0.35">
      <c r="A412" t="s">
        <v>2096</v>
      </c>
      <c r="B412">
        <f>IF(Crowdfunding!G739="successful",Crowdfunding!H739)</f>
        <v>180</v>
      </c>
    </row>
    <row r="413" spans="1:2" x14ac:dyDescent="0.35">
      <c r="A413" t="s">
        <v>2096</v>
      </c>
      <c r="B413">
        <f>IF(Crowdfunding!G743="successful",Crowdfunding!H743)</f>
        <v>130</v>
      </c>
    </row>
    <row r="414" spans="1:2" x14ac:dyDescent="0.35">
      <c r="A414" t="s">
        <v>2096</v>
      </c>
      <c r="B414">
        <f>IF(Crowdfunding!G744="successful",Crowdfunding!H744)</f>
        <v>122</v>
      </c>
    </row>
    <row r="415" spans="1:2" x14ac:dyDescent="0.35">
      <c r="A415" t="s">
        <v>2096</v>
      </c>
      <c r="B415">
        <f>IF(Crowdfunding!G746="successful",Crowdfunding!H746)</f>
        <v>140</v>
      </c>
    </row>
    <row r="416" spans="1:2" x14ac:dyDescent="0.35">
      <c r="A416" t="s">
        <v>2096</v>
      </c>
      <c r="B416">
        <f>IF(Crowdfunding!G748="successful",Crowdfunding!H748)</f>
        <v>3388</v>
      </c>
    </row>
    <row r="417" spans="1:2" x14ac:dyDescent="0.35">
      <c r="A417" t="s">
        <v>2096</v>
      </c>
      <c r="B417">
        <f>IF(Crowdfunding!G749="successful",Crowdfunding!H749)</f>
        <v>280</v>
      </c>
    </row>
    <row r="418" spans="1:2" x14ac:dyDescent="0.35">
      <c r="A418" t="s">
        <v>2096</v>
      </c>
      <c r="B418">
        <f>IF(Crowdfunding!G751="successful",Crowdfunding!H751)</f>
        <v>366</v>
      </c>
    </row>
    <row r="419" spans="1:2" x14ac:dyDescent="0.35">
      <c r="A419" t="s">
        <v>2096</v>
      </c>
      <c r="B419">
        <f>IF(Crowdfunding!G753="successful",Crowdfunding!H753)</f>
        <v>270</v>
      </c>
    </row>
    <row r="420" spans="1:2" x14ac:dyDescent="0.35">
      <c r="A420" t="s">
        <v>2096</v>
      </c>
      <c r="B420">
        <f>IF(Crowdfunding!G755="successful",Crowdfunding!H755)</f>
        <v>137</v>
      </c>
    </row>
    <row r="421" spans="1:2" x14ac:dyDescent="0.35">
      <c r="A421" t="s">
        <v>2096</v>
      </c>
      <c r="B421">
        <f>IF(Crowdfunding!G756="successful",Crowdfunding!H756)</f>
        <v>3205</v>
      </c>
    </row>
    <row r="422" spans="1:2" x14ac:dyDescent="0.35">
      <c r="A422" t="s">
        <v>2096</v>
      </c>
      <c r="B422">
        <f>IF(Crowdfunding!G757="successful",Crowdfunding!H757)</f>
        <v>288</v>
      </c>
    </row>
    <row r="423" spans="1:2" x14ac:dyDescent="0.35">
      <c r="A423" t="s">
        <v>2096</v>
      </c>
      <c r="B423">
        <f>IF(Crowdfunding!G758="successful",Crowdfunding!H758)</f>
        <v>148</v>
      </c>
    </row>
    <row r="424" spans="1:2" x14ac:dyDescent="0.35">
      <c r="A424" t="s">
        <v>2096</v>
      </c>
      <c r="B424">
        <f>IF(Crowdfunding!G759="successful",Crowdfunding!H759)</f>
        <v>114</v>
      </c>
    </row>
    <row r="425" spans="1:2" x14ac:dyDescent="0.35">
      <c r="A425" t="s">
        <v>2096</v>
      </c>
      <c r="B425">
        <f>IF(Crowdfunding!G760="successful",Crowdfunding!H760)</f>
        <v>1518</v>
      </c>
    </row>
    <row r="426" spans="1:2" x14ac:dyDescent="0.35">
      <c r="A426" t="s">
        <v>2096</v>
      </c>
      <c r="B426">
        <f>IF(Crowdfunding!G763="successful",Crowdfunding!H763)</f>
        <v>166</v>
      </c>
    </row>
    <row r="427" spans="1:2" x14ac:dyDescent="0.35">
      <c r="A427" t="s">
        <v>2096</v>
      </c>
      <c r="B427">
        <f>IF(Crowdfunding!G764="successful",Crowdfunding!H764)</f>
        <v>100</v>
      </c>
    </row>
    <row r="428" spans="1:2" x14ac:dyDescent="0.35">
      <c r="A428" t="s">
        <v>2096</v>
      </c>
      <c r="B428">
        <f>IF(Crowdfunding!G765="successful",Crowdfunding!H765)</f>
        <v>235</v>
      </c>
    </row>
    <row r="429" spans="1:2" x14ac:dyDescent="0.35">
      <c r="A429" t="s">
        <v>2096</v>
      </c>
      <c r="B429">
        <f>IF(Crowdfunding!G766="successful",Crowdfunding!H766)</f>
        <v>148</v>
      </c>
    </row>
    <row r="430" spans="1:2" x14ac:dyDescent="0.35">
      <c r="A430" t="s">
        <v>2096</v>
      </c>
      <c r="B430">
        <f>IF(Crowdfunding!G767="successful",Crowdfunding!H767)</f>
        <v>198</v>
      </c>
    </row>
    <row r="431" spans="1:2" x14ac:dyDescent="0.35">
      <c r="A431" t="s">
        <v>2096</v>
      </c>
      <c r="B431">
        <f>IF(Crowdfunding!G770="successful",Crowdfunding!H770)</f>
        <v>150</v>
      </c>
    </row>
    <row r="432" spans="1:2" x14ac:dyDescent="0.35">
      <c r="A432" t="s">
        <v>2096</v>
      </c>
      <c r="B432">
        <f>IF(Crowdfunding!G772="successful",Crowdfunding!H772)</f>
        <v>216</v>
      </c>
    </row>
    <row r="433" spans="1:2" x14ac:dyDescent="0.35">
      <c r="A433" t="s">
        <v>2096</v>
      </c>
      <c r="B433">
        <f>IF(Crowdfunding!G774="successful",Crowdfunding!H774)</f>
        <v>5139</v>
      </c>
    </row>
    <row r="434" spans="1:2" x14ac:dyDescent="0.35">
      <c r="A434" t="s">
        <v>2096</v>
      </c>
      <c r="B434">
        <f>IF(Crowdfunding!G775="successful",Crowdfunding!H775)</f>
        <v>2353</v>
      </c>
    </row>
    <row r="435" spans="1:2" x14ac:dyDescent="0.35">
      <c r="A435" t="s">
        <v>2096</v>
      </c>
      <c r="B435">
        <f>IF(Crowdfunding!G776="successful",Crowdfunding!H776)</f>
        <v>78</v>
      </c>
    </row>
    <row r="436" spans="1:2" x14ac:dyDescent="0.35">
      <c r="A436" t="s">
        <v>2096</v>
      </c>
      <c r="B436">
        <f>IF(Crowdfunding!G780="successful",Crowdfunding!H780)</f>
        <v>174</v>
      </c>
    </row>
    <row r="437" spans="1:2" x14ac:dyDescent="0.35">
      <c r="A437" t="s">
        <v>2096</v>
      </c>
      <c r="B437">
        <f>IF(Crowdfunding!G782="successful",Crowdfunding!H782)</f>
        <v>164</v>
      </c>
    </row>
    <row r="438" spans="1:2" x14ac:dyDescent="0.35">
      <c r="A438" t="s">
        <v>2096</v>
      </c>
      <c r="B438">
        <f>IF(Crowdfunding!G784="successful",Crowdfunding!H784)</f>
        <v>161</v>
      </c>
    </row>
    <row r="439" spans="1:2" x14ac:dyDescent="0.35">
      <c r="A439" t="s">
        <v>2096</v>
      </c>
      <c r="B439">
        <f>IF(Crowdfunding!G785="successful",Crowdfunding!H785)</f>
        <v>138</v>
      </c>
    </row>
    <row r="440" spans="1:2" x14ac:dyDescent="0.35">
      <c r="A440" t="s">
        <v>2096</v>
      </c>
      <c r="B440">
        <f>IF(Crowdfunding!G786="successful",Crowdfunding!H786)</f>
        <v>3308</v>
      </c>
    </row>
    <row r="441" spans="1:2" x14ac:dyDescent="0.35">
      <c r="A441" t="s">
        <v>2096</v>
      </c>
      <c r="B441">
        <f>IF(Crowdfunding!G787="successful",Crowdfunding!H787)</f>
        <v>127</v>
      </c>
    </row>
    <row r="442" spans="1:2" x14ac:dyDescent="0.35">
      <c r="A442" t="s">
        <v>2096</v>
      </c>
      <c r="B442">
        <f>IF(Crowdfunding!G788="successful",Crowdfunding!H788)</f>
        <v>207</v>
      </c>
    </row>
    <row r="443" spans="1:2" x14ac:dyDescent="0.35">
      <c r="A443" t="s">
        <v>2096</v>
      </c>
      <c r="B443">
        <f>IF(Crowdfunding!G795="successful",Crowdfunding!H795)</f>
        <v>181</v>
      </c>
    </row>
    <row r="444" spans="1:2" x14ac:dyDescent="0.35">
      <c r="A444" t="s">
        <v>2096</v>
      </c>
      <c r="B444">
        <f>IF(Crowdfunding!G796="successful",Crowdfunding!H796)</f>
        <v>110</v>
      </c>
    </row>
    <row r="445" spans="1:2" x14ac:dyDescent="0.35">
      <c r="A445" t="s">
        <v>2096</v>
      </c>
      <c r="B445">
        <f>IF(Crowdfunding!G799="successful",Crowdfunding!H799)</f>
        <v>185</v>
      </c>
    </row>
    <row r="446" spans="1:2" x14ac:dyDescent="0.35">
      <c r="A446" t="s">
        <v>2096</v>
      </c>
      <c r="B446">
        <f>IF(Crowdfunding!G800="successful",Crowdfunding!H800)</f>
        <v>121</v>
      </c>
    </row>
    <row r="447" spans="1:2" x14ac:dyDescent="0.35">
      <c r="A447" t="s">
        <v>2096</v>
      </c>
      <c r="B447">
        <f>IF(Crowdfunding!G803="successful",Crowdfunding!H803)</f>
        <v>106</v>
      </c>
    </row>
    <row r="448" spans="1:2" x14ac:dyDescent="0.35">
      <c r="A448" t="s">
        <v>2096</v>
      </c>
      <c r="B448">
        <f>IF(Crowdfunding!G804="successful",Crowdfunding!H804)</f>
        <v>142</v>
      </c>
    </row>
    <row r="449" spans="1:2" x14ac:dyDescent="0.35">
      <c r="A449" t="s">
        <v>2096</v>
      </c>
      <c r="B449">
        <f>IF(Crowdfunding!G805="successful",Crowdfunding!H805)</f>
        <v>233</v>
      </c>
    </row>
    <row r="450" spans="1:2" x14ac:dyDescent="0.35">
      <c r="A450" t="s">
        <v>2096</v>
      </c>
      <c r="B450">
        <f>IF(Crowdfunding!G806="successful",Crowdfunding!H806)</f>
        <v>218</v>
      </c>
    </row>
    <row r="451" spans="1:2" x14ac:dyDescent="0.35">
      <c r="A451" t="s">
        <v>2096</v>
      </c>
      <c r="B451">
        <f>IF(Crowdfunding!G808="successful",Crowdfunding!H808)</f>
        <v>76</v>
      </c>
    </row>
    <row r="452" spans="1:2" x14ac:dyDescent="0.35">
      <c r="A452" t="s">
        <v>2096</v>
      </c>
      <c r="B452">
        <f>IF(Crowdfunding!G809="successful",Crowdfunding!H809)</f>
        <v>43</v>
      </c>
    </row>
    <row r="453" spans="1:2" x14ac:dyDescent="0.35">
      <c r="A453" t="s">
        <v>2096</v>
      </c>
      <c r="B453">
        <f>IF(Crowdfunding!G812="successful",Crowdfunding!H812)</f>
        <v>221</v>
      </c>
    </row>
    <row r="454" spans="1:2" x14ac:dyDescent="0.35">
      <c r="A454" t="s">
        <v>2096</v>
      </c>
      <c r="B454">
        <f>IF(Crowdfunding!G814="successful",Crowdfunding!H814)</f>
        <v>2805</v>
      </c>
    </row>
    <row r="455" spans="1:2" x14ac:dyDescent="0.35">
      <c r="A455" t="s">
        <v>2096</v>
      </c>
      <c r="B455">
        <f>IF(Crowdfunding!G815="successful",Crowdfunding!H815)</f>
        <v>68</v>
      </c>
    </row>
    <row r="456" spans="1:2" x14ac:dyDescent="0.35">
      <c r="A456" t="s">
        <v>2096</v>
      </c>
      <c r="B456">
        <f>IF(Crowdfunding!G817="successful",Crowdfunding!H817)</f>
        <v>183</v>
      </c>
    </row>
    <row r="457" spans="1:2" x14ac:dyDescent="0.35">
      <c r="A457" t="s">
        <v>2096</v>
      </c>
      <c r="B457">
        <f>IF(Crowdfunding!G818="successful",Crowdfunding!H818)</f>
        <v>133</v>
      </c>
    </row>
    <row r="458" spans="1:2" x14ac:dyDescent="0.35">
      <c r="A458" t="s">
        <v>2096</v>
      </c>
      <c r="B458">
        <f>IF(Crowdfunding!G819="successful",Crowdfunding!H819)</f>
        <v>2489</v>
      </c>
    </row>
    <row r="459" spans="1:2" x14ac:dyDescent="0.35">
      <c r="A459" t="s">
        <v>2096</v>
      </c>
      <c r="B459">
        <f>IF(Crowdfunding!G820="successful",Crowdfunding!H820)</f>
        <v>69</v>
      </c>
    </row>
    <row r="460" spans="1:2" x14ac:dyDescent="0.35">
      <c r="A460" t="s">
        <v>2096</v>
      </c>
      <c r="B460">
        <f>IF(Crowdfunding!G822="successful",Crowdfunding!H822)</f>
        <v>279</v>
      </c>
    </row>
    <row r="461" spans="1:2" x14ac:dyDescent="0.35">
      <c r="A461" t="s">
        <v>2096</v>
      </c>
      <c r="B461">
        <f>IF(Crowdfunding!G823="successful",Crowdfunding!H823)</f>
        <v>210</v>
      </c>
    </row>
    <row r="462" spans="1:2" x14ac:dyDescent="0.35">
      <c r="A462" t="s">
        <v>2096</v>
      </c>
      <c r="B462">
        <f>IF(Crowdfunding!G824="successful",Crowdfunding!H824)</f>
        <v>2100</v>
      </c>
    </row>
    <row r="463" spans="1:2" x14ac:dyDescent="0.35">
      <c r="A463" t="s">
        <v>2096</v>
      </c>
      <c r="B463">
        <f>IF(Crowdfunding!G825="successful",Crowdfunding!H825)</f>
        <v>252</v>
      </c>
    </row>
    <row r="464" spans="1:2" x14ac:dyDescent="0.35">
      <c r="A464" t="s">
        <v>2096</v>
      </c>
      <c r="B464">
        <f>IF(Crowdfunding!G826="successful",Crowdfunding!H826)</f>
        <v>1280</v>
      </c>
    </row>
    <row r="465" spans="1:2" x14ac:dyDescent="0.35">
      <c r="A465" t="s">
        <v>2096</v>
      </c>
      <c r="B465">
        <f>IF(Crowdfunding!G827="successful",Crowdfunding!H827)</f>
        <v>157</v>
      </c>
    </row>
    <row r="466" spans="1:2" x14ac:dyDescent="0.35">
      <c r="A466" t="s">
        <v>2096</v>
      </c>
      <c r="B466">
        <f>IF(Crowdfunding!G828="successful",Crowdfunding!H828)</f>
        <v>194</v>
      </c>
    </row>
    <row r="467" spans="1:2" x14ac:dyDescent="0.35">
      <c r="A467" t="s">
        <v>2096</v>
      </c>
      <c r="B467">
        <f>IF(Crowdfunding!G829="successful",Crowdfunding!H829)</f>
        <v>82</v>
      </c>
    </row>
    <row r="468" spans="1:2" x14ac:dyDescent="0.35">
      <c r="A468" t="s">
        <v>2096</v>
      </c>
      <c r="B468">
        <f>IF(Crowdfunding!G833="successful",Crowdfunding!H833)</f>
        <v>4233</v>
      </c>
    </row>
    <row r="469" spans="1:2" x14ac:dyDescent="0.35">
      <c r="A469" t="s">
        <v>2096</v>
      </c>
      <c r="B469">
        <f>IF(Crowdfunding!G834="successful",Crowdfunding!H834)</f>
        <v>1297</v>
      </c>
    </row>
    <row r="470" spans="1:2" x14ac:dyDescent="0.35">
      <c r="A470" t="s">
        <v>2096</v>
      </c>
      <c r="B470">
        <f>IF(Crowdfunding!G835="successful",Crowdfunding!H835)</f>
        <v>165</v>
      </c>
    </row>
    <row r="471" spans="1:2" x14ac:dyDescent="0.35">
      <c r="A471" t="s">
        <v>2096</v>
      </c>
      <c r="B471">
        <f>IF(Crowdfunding!G836="successful",Crowdfunding!H836)</f>
        <v>119</v>
      </c>
    </row>
    <row r="472" spans="1:2" x14ac:dyDescent="0.35">
      <c r="A472" t="s">
        <v>2096</v>
      </c>
      <c r="B472">
        <f>IF(Crowdfunding!G839="successful",Crowdfunding!H839)</f>
        <v>1797</v>
      </c>
    </row>
    <row r="473" spans="1:2" x14ac:dyDescent="0.35">
      <c r="A473" t="s">
        <v>2096</v>
      </c>
      <c r="B473">
        <f>IF(Crowdfunding!G840="successful",Crowdfunding!H840)</f>
        <v>261</v>
      </c>
    </row>
    <row r="474" spans="1:2" x14ac:dyDescent="0.35">
      <c r="A474" t="s">
        <v>2096</v>
      </c>
      <c r="B474">
        <f>IF(Crowdfunding!G841="successful",Crowdfunding!H841)</f>
        <v>157</v>
      </c>
    </row>
    <row r="475" spans="1:2" x14ac:dyDescent="0.35">
      <c r="A475" t="s">
        <v>2096</v>
      </c>
      <c r="B475">
        <f>IF(Crowdfunding!G842="successful",Crowdfunding!H842)</f>
        <v>3533</v>
      </c>
    </row>
    <row r="476" spans="1:2" x14ac:dyDescent="0.35">
      <c r="A476" t="s">
        <v>2096</v>
      </c>
      <c r="B476">
        <f>IF(Crowdfunding!G843="successful",Crowdfunding!H843)</f>
        <v>155</v>
      </c>
    </row>
    <row r="477" spans="1:2" x14ac:dyDescent="0.35">
      <c r="A477" t="s">
        <v>2096</v>
      </c>
      <c r="B477">
        <f>IF(Crowdfunding!G844="successful",Crowdfunding!H844)</f>
        <v>132</v>
      </c>
    </row>
    <row r="478" spans="1:2" x14ac:dyDescent="0.35">
      <c r="A478" t="s">
        <v>2096</v>
      </c>
      <c r="B478">
        <f>IF(Crowdfunding!G847="successful",Crowdfunding!H847)</f>
        <v>1354</v>
      </c>
    </row>
    <row r="479" spans="1:2" x14ac:dyDescent="0.35">
      <c r="A479" t="s">
        <v>2096</v>
      </c>
      <c r="B479">
        <f>IF(Crowdfunding!G848="successful",Crowdfunding!H848)</f>
        <v>48</v>
      </c>
    </row>
    <row r="480" spans="1:2" x14ac:dyDescent="0.35">
      <c r="A480" t="s">
        <v>2096</v>
      </c>
      <c r="B480">
        <f>IF(Crowdfunding!G849="successful",Crowdfunding!H849)</f>
        <v>110</v>
      </c>
    </row>
    <row r="481" spans="1:2" x14ac:dyDescent="0.35">
      <c r="A481" t="s">
        <v>2096</v>
      </c>
      <c r="B481">
        <f>IF(Crowdfunding!G850="successful",Crowdfunding!H850)</f>
        <v>172</v>
      </c>
    </row>
    <row r="482" spans="1:2" x14ac:dyDescent="0.35">
      <c r="A482" t="s">
        <v>2096</v>
      </c>
      <c r="B482">
        <f>IF(Crowdfunding!G851="successful",Crowdfunding!H851)</f>
        <v>307</v>
      </c>
    </row>
    <row r="483" spans="1:2" x14ac:dyDescent="0.35">
      <c r="A483" t="s">
        <v>2096</v>
      </c>
      <c r="B483">
        <f>IF(Crowdfunding!G853="successful",Crowdfunding!H853)</f>
        <v>160</v>
      </c>
    </row>
    <row r="484" spans="1:2" x14ac:dyDescent="0.35">
      <c r="A484" t="s">
        <v>2096</v>
      </c>
      <c r="B484">
        <f>IF(Crowdfunding!G855="successful",Crowdfunding!H855)</f>
        <v>1467</v>
      </c>
    </row>
    <row r="485" spans="1:2" x14ac:dyDescent="0.35">
      <c r="A485" t="s">
        <v>2096</v>
      </c>
      <c r="B485">
        <f>IF(Crowdfunding!G856="successful",Crowdfunding!H856)</f>
        <v>2662</v>
      </c>
    </row>
    <row r="486" spans="1:2" x14ac:dyDescent="0.35">
      <c r="A486" t="s">
        <v>2096</v>
      </c>
      <c r="B486">
        <f>IF(Crowdfunding!G857="successful",Crowdfunding!H857)</f>
        <v>452</v>
      </c>
    </row>
    <row r="487" spans="1:2" x14ac:dyDescent="0.35">
      <c r="A487" t="s">
        <v>2096</v>
      </c>
      <c r="B487">
        <f>IF(Crowdfunding!G858="successful",Crowdfunding!H858)</f>
        <v>158</v>
      </c>
    </row>
    <row r="488" spans="1:2" x14ac:dyDescent="0.35">
      <c r="A488" t="s">
        <v>2096</v>
      </c>
      <c r="B488">
        <f>IF(Crowdfunding!G859="successful",Crowdfunding!H859)</f>
        <v>225</v>
      </c>
    </row>
    <row r="489" spans="1:2" x14ac:dyDescent="0.35">
      <c r="A489" t="s">
        <v>2096</v>
      </c>
      <c r="B489">
        <f>IF(Crowdfunding!G862="successful",Crowdfunding!H862)</f>
        <v>65</v>
      </c>
    </row>
    <row r="490" spans="1:2" x14ac:dyDescent="0.35">
      <c r="A490" t="s">
        <v>2096</v>
      </c>
      <c r="B490">
        <f>IF(Crowdfunding!G863="successful",Crowdfunding!H863)</f>
        <v>163</v>
      </c>
    </row>
    <row r="491" spans="1:2" x14ac:dyDescent="0.35">
      <c r="A491" t="s">
        <v>2096</v>
      </c>
      <c r="B491">
        <f>IF(Crowdfunding!G864="successful",Crowdfunding!H864)</f>
        <v>85</v>
      </c>
    </row>
    <row r="492" spans="1:2" x14ac:dyDescent="0.35">
      <c r="A492" t="s">
        <v>2096</v>
      </c>
      <c r="B492">
        <f>IF(Crowdfunding!G865="successful",Crowdfunding!H865)</f>
        <v>217</v>
      </c>
    </row>
    <row r="493" spans="1:2" x14ac:dyDescent="0.35">
      <c r="A493" t="s">
        <v>2096</v>
      </c>
      <c r="B493">
        <f>IF(Crowdfunding!G866="successful",Crowdfunding!H866)</f>
        <v>150</v>
      </c>
    </row>
    <row r="494" spans="1:2" x14ac:dyDescent="0.35">
      <c r="A494" t="s">
        <v>2096</v>
      </c>
      <c r="B494">
        <f>IF(Crowdfunding!G867="successful",Crowdfunding!H867)</f>
        <v>3272</v>
      </c>
    </row>
    <row r="495" spans="1:2" x14ac:dyDescent="0.35">
      <c r="A495" t="s">
        <v>2096</v>
      </c>
      <c r="B495">
        <f>IF(Crowdfunding!G869="successful",Crowdfunding!H869)</f>
        <v>300</v>
      </c>
    </row>
    <row r="496" spans="1:2" x14ac:dyDescent="0.35">
      <c r="A496" t="s">
        <v>2096</v>
      </c>
      <c r="B496">
        <f>IF(Crowdfunding!G870="successful",Crowdfunding!H870)</f>
        <v>126</v>
      </c>
    </row>
    <row r="497" spans="1:2" x14ac:dyDescent="0.35">
      <c r="A497" t="s">
        <v>2096</v>
      </c>
      <c r="B497">
        <f>IF(Crowdfunding!G873="successful",Crowdfunding!H873)</f>
        <v>2320</v>
      </c>
    </row>
    <row r="498" spans="1:2" x14ac:dyDescent="0.35">
      <c r="A498" t="s">
        <v>2096</v>
      </c>
      <c r="B498">
        <f>IF(Crowdfunding!G874="successful",Crowdfunding!H874)</f>
        <v>81</v>
      </c>
    </row>
    <row r="499" spans="1:2" x14ac:dyDescent="0.35">
      <c r="A499" t="s">
        <v>2096</v>
      </c>
      <c r="B499">
        <f>IF(Crowdfunding!G875="successful",Crowdfunding!H875)</f>
        <v>1887</v>
      </c>
    </row>
    <row r="500" spans="1:2" x14ac:dyDescent="0.35">
      <c r="A500" t="s">
        <v>2096</v>
      </c>
      <c r="B500">
        <f>IF(Crowdfunding!G876="successful",Crowdfunding!H876)</f>
        <v>4358</v>
      </c>
    </row>
    <row r="501" spans="1:2" x14ac:dyDescent="0.35">
      <c r="A501" t="s">
        <v>2096</v>
      </c>
      <c r="B501">
        <f>IF(Crowdfunding!G881="successful",Crowdfunding!H881)</f>
        <v>53</v>
      </c>
    </row>
    <row r="502" spans="1:2" x14ac:dyDescent="0.35">
      <c r="A502" t="s">
        <v>2096</v>
      </c>
      <c r="B502">
        <f>IF(Crowdfunding!G882="successful",Crowdfunding!H882)</f>
        <v>2414</v>
      </c>
    </row>
    <row r="503" spans="1:2" x14ac:dyDescent="0.35">
      <c r="A503" t="s">
        <v>2096</v>
      </c>
      <c r="B503">
        <f>IF(Crowdfunding!G884="successful",Crowdfunding!H884)</f>
        <v>80</v>
      </c>
    </row>
    <row r="504" spans="1:2" x14ac:dyDescent="0.35">
      <c r="A504" t="s">
        <v>2096</v>
      </c>
      <c r="B504">
        <f>IF(Crowdfunding!G885="successful",Crowdfunding!H885)</f>
        <v>193</v>
      </c>
    </row>
    <row r="505" spans="1:2" x14ac:dyDescent="0.35">
      <c r="A505" t="s">
        <v>2096</v>
      </c>
      <c r="B505">
        <f>IF(Crowdfunding!G887="successful",Crowdfunding!H887)</f>
        <v>52</v>
      </c>
    </row>
    <row r="506" spans="1:2" x14ac:dyDescent="0.35">
      <c r="A506" t="s">
        <v>2096</v>
      </c>
      <c r="B506">
        <f>IF(Crowdfunding!G890="successful",Crowdfunding!H890)</f>
        <v>290</v>
      </c>
    </row>
    <row r="507" spans="1:2" x14ac:dyDescent="0.35">
      <c r="A507" t="s">
        <v>2096</v>
      </c>
      <c r="B507">
        <f>IF(Crowdfunding!G891="successful",Crowdfunding!H891)</f>
        <v>122</v>
      </c>
    </row>
    <row r="508" spans="1:2" x14ac:dyDescent="0.35">
      <c r="A508" t="s">
        <v>2096</v>
      </c>
      <c r="B508">
        <f>IF(Crowdfunding!G892="successful",Crowdfunding!H892)</f>
        <v>1470</v>
      </c>
    </row>
    <row r="509" spans="1:2" x14ac:dyDescent="0.35">
      <c r="A509" t="s">
        <v>2096</v>
      </c>
      <c r="B509">
        <f>IF(Crowdfunding!G893="successful",Crowdfunding!H893)</f>
        <v>165</v>
      </c>
    </row>
    <row r="510" spans="1:2" x14ac:dyDescent="0.35">
      <c r="A510" t="s">
        <v>2096</v>
      </c>
      <c r="B510">
        <f>IF(Crowdfunding!G894="successful",Crowdfunding!H894)</f>
        <v>182</v>
      </c>
    </row>
    <row r="511" spans="1:2" x14ac:dyDescent="0.35">
      <c r="A511" t="s">
        <v>2096</v>
      </c>
      <c r="B511">
        <f>IF(Crowdfunding!G895="successful",Crowdfunding!H895)</f>
        <v>199</v>
      </c>
    </row>
    <row r="512" spans="1:2" x14ac:dyDescent="0.35">
      <c r="A512" t="s">
        <v>2096</v>
      </c>
      <c r="B512">
        <f>IF(Crowdfunding!G896="successful",Crowdfunding!H896)</f>
        <v>56</v>
      </c>
    </row>
    <row r="513" spans="1:2" x14ac:dyDescent="0.35">
      <c r="A513" t="s">
        <v>2096</v>
      </c>
      <c r="B513">
        <f>IF(Crowdfunding!G898="successful",Crowdfunding!H898)</f>
        <v>1460</v>
      </c>
    </row>
    <row r="514" spans="1:2" x14ac:dyDescent="0.35">
      <c r="A514" t="s">
        <v>2096</v>
      </c>
      <c r="B514">
        <f>IF(Crowdfunding!G901="successful",Crowdfunding!H901)</f>
        <v>123</v>
      </c>
    </row>
    <row r="515" spans="1:2" x14ac:dyDescent="0.35">
      <c r="A515" t="s">
        <v>2096</v>
      </c>
      <c r="B515">
        <f>IF(Crowdfunding!G903="successful",Crowdfunding!H903)</f>
        <v>159</v>
      </c>
    </row>
    <row r="516" spans="1:2" x14ac:dyDescent="0.35">
      <c r="A516" t="s">
        <v>2096</v>
      </c>
      <c r="B516">
        <f>IF(Crowdfunding!G904="successful",Crowdfunding!H904)</f>
        <v>110</v>
      </c>
    </row>
    <row r="517" spans="1:2" x14ac:dyDescent="0.35">
      <c r="A517" t="s">
        <v>2096</v>
      </c>
      <c r="B517">
        <f>IF(Crowdfunding!G907="successful",Crowdfunding!H907)</f>
        <v>236</v>
      </c>
    </row>
    <row r="518" spans="1:2" x14ac:dyDescent="0.35">
      <c r="A518" t="s">
        <v>2096</v>
      </c>
      <c r="B518">
        <f>IF(Crowdfunding!G908="successful",Crowdfunding!H908)</f>
        <v>191</v>
      </c>
    </row>
    <row r="519" spans="1:2" x14ac:dyDescent="0.35">
      <c r="A519" t="s">
        <v>2096</v>
      </c>
      <c r="B519">
        <f>IF(Crowdfunding!G910="successful",Crowdfunding!H910)</f>
        <v>3934</v>
      </c>
    </row>
    <row r="520" spans="1:2" x14ac:dyDescent="0.35">
      <c r="A520" t="s">
        <v>2096</v>
      </c>
      <c r="B520">
        <f>IF(Crowdfunding!G911="successful",Crowdfunding!H911)</f>
        <v>80</v>
      </c>
    </row>
    <row r="521" spans="1:2" x14ac:dyDescent="0.35">
      <c r="A521" t="s">
        <v>2096</v>
      </c>
      <c r="B521">
        <f>IF(Crowdfunding!G913="successful",Crowdfunding!H913)</f>
        <v>462</v>
      </c>
    </row>
    <row r="522" spans="1:2" x14ac:dyDescent="0.35">
      <c r="A522" t="s">
        <v>2096</v>
      </c>
      <c r="B522">
        <f>IF(Crowdfunding!G914="successful",Crowdfunding!H914)</f>
        <v>179</v>
      </c>
    </row>
    <row r="523" spans="1:2" x14ac:dyDescent="0.35">
      <c r="A523" t="s">
        <v>2096</v>
      </c>
      <c r="B523">
        <f>IF(Crowdfunding!G917="successful",Crowdfunding!H917)</f>
        <v>1866</v>
      </c>
    </row>
    <row r="524" spans="1:2" x14ac:dyDescent="0.35">
      <c r="A524" t="s">
        <v>2096</v>
      </c>
      <c r="B524">
        <f>IF(Crowdfunding!G920="successful",Crowdfunding!H920)</f>
        <v>156</v>
      </c>
    </row>
    <row r="525" spans="1:2" x14ac:dyDescent="0.35">
      <c r="A525" t="s">
        <v>2096</v>
      </c>
      <c r="B525">
        <f>IF(Crowdfunding!G922="successful",Crowdfunding!H922)</f>
        <v>255</v>
      </c>
    </row>
    <row r="526" spans="1:2" x14ac:dyDescent="0.35">
      <c r="A526" t="s">
        <v>2096</v>
      </c>
      <c r="B526">
        <f>IF(Crowdfunding!G924="successful",Crowdfunding!H924)</f>
        <v>2261</v>
      </c>
    </row>
    <row r="527" spans="1:2" x14ac:dyDescent="0.35">
      <c r="A527" t="s">
        <v>2096</v>
      </c>
      <c r="B527">
        <f>IF(Crowdfunding!G925="successful",Crowdfunding!H925)</f>
        <v>40</v>
      </c>
    </row>
    <row r="528" spans="1:2" x14ac:dyDescent="0.35">
      <c r="A528" t="s">
        <v>2096</v>
      </c>
      <c r="B528">
        <f>IF(Crowdfunding!G926="successful",Crowdfunding!H926)</f>
        <v>2289</v>
      </c>
    </row>
    <row r="529" spans="1:2" x14ac:dyDescent="0.35">
      <c r="A529" t="s">
        <v>2096</v>
      </c>
      <c r="B529">
        <f>IF(Crowdfunding!G927="successful",Crowdfunding!H927)</f>
        <v>65</v>
      </c>
    </row>
    <row r="530" spans="1:2" x14ac:dyDescent="0.35">
      <c r="A530" t="s">
        <v>2096</v>
      </c>
      <c r="B530">
        <f>IF(Crowdfunding!G930="successful",Crowdfunding!H930)</f>
        <v>3777</v>
      </c>
    </row>
    <row r="531" spans="1:2" x14ac:dyDescent="0.35">
      <c r="A531" t="s">
        <v>2096</v>
      </c>
      <c r="B531">
        <f>IF(Crowdfunding!G931="successful",Crowdfunding!H931)</f>
        <v>184</v>
      </c>
    </row>
    <row r="532" spans="1:2" x14ac:dyDescent="0.35">
      <c r="A532" t="s">
        <v>2096</v>
      </c>
      <c r="B532">
        <f>IF(Crowdfunding!G932="successful",Crowdfunding!H932)</f>
        <v>85</v>
      </c>
    </row>
    <row r="533" spans="1:2" x14ac:dyDescent="0.35">
      <c r="A533" t="s">
        <v>2096</v>
      </c>
      <c r="B533">
        <f>IF(Crowdfunding!G934="successful",Crowdfunding!H934)</f>
        <v>144</v>
      </c>
    </row>
    <row r="534" spans="1:2" x14ac:dyDescent="0.35">
      <c r="A534" t="s">
        <v>2096</v>
      </c>
      <c r="B534">
        <f>IF(Crowdfunding!G935="successful",Crowdfunding!H935)</f>
        <v>1902</v>
      </c>
    </row>
    <row r="535" spans="1:2" x14ac:dyDescent="0.35">
      <c r="A535" t="s">
        <v>2096</v>
      </c>
      <c r="B535">
        <f>IF(Crowdfunding!G936="successful",Crowdfunding!H936)</f>
        <v>105</v>
      </c>
    </row>
    <row r="536" spans="1:2" x14ac:dyDescent="0.35">
      <c r="A536" t="s">
        <v>2096</v>
      </c>
      <c r="B536">
        <f>IF(Crowdfunding!G937="successful",Crowdfunding!H937)</f>
        <v>132</v>
      </c>
    </row>
    <row r="537" spans="1:2" x14ac:dyDescent="0.35">
      <c r="A537" t="s">
        <v>2096</v>
      </c>
      <c r="B537">
        <f>IF(Crowdfunding!G940="successful",Crowdfunding!H940)</f>
        <v>96</v>
      </c>
    </row>
    <row r="538" spans="1:2" x14ac:dyDescent="0.35">
      <c r="A538" t="s">
        <v>2096</v>
      </c>
      <c r="B538">
        <f>IF(Crowdfunding!G945="successful",Crowdfunding!H945)</f>
        <v>114</v>
      </c>
    </row>
    <row r="539" spans="1:2" x14ac:dyDescent="0.35">
      <c r="A539" t="s">
        <v>2096</v>
      </c>
      <c r="B539">
        <f>IF(Crowdfunding!G951="successful",Crowdfunding!H951)</f>
        <v>203</v>
      </c>
    </row>
    <row r="540" spans="1:2" x14ac:dyDescent="0.35">
      <c r="A540" t="s">
        <v>2096</v>
      </c>
      <c r="B540">
        <f>IF(Crowdfunding!G953="successful",Crowdfunding!H953)</f>
        <v>1559</v>
      </c>
    </row>
    <row r="541" spans="1:2" x14ac:dyDescent="0.35">
      <c r="A541" t="s">
        <v>2096</v>
      </c>
      <c r="B541">
        <f>IF(Crowdfunding!G956="successful",Crowdfunding!H956)</f>
        <v>1548</v>
      </c>
    </row>
    <row r="542" spans="1:2" x14ac:dyDescent="0.35">
      <c r="A542" t="s">
        <v>2096</v>
      </c>
      <c r="B542">
        <f>IF(Crowdfunding!G957="successful",Crowdfunding!H957)</f>
        <v>80</v>
      </c>
    </row>
    <row r="543" spans="1:2" x14ac:dyDescent="0.35">
      <c r="A543" t="s">
        <v>2096</v>
      </c>
      <c r="B543">
        <f>IF(Crowdfunding!G959="successful",Crowdfunding!H959)</f>
        <v>131</v>
      </c>
    </row>
    <row r="544" spans="1:2" x14ac:dyDescent="0.35">
      <c r="A544" t="s">
        <v>2096</v>
      </c>
      <c r="B544">
        <f>IF(Crowdfunding!G960="successful",Crowdfunding!H960)</f>
        <v>112</v>
      </c>
    </row>
    <row r="545" spans="1:2" x14ac:dyDescent="0.35">
      <c r="A545" t="s">
        <v>2096</v>
      </c>
      <c r="B545">
        <f>IF(Crowdfunding!G963="successful",Crowdfunding!H963)</f>
        <v>155</v>
      </c>
    </row>
    <row r="546" spans="1:2" x14ac:dyDescent="0.35">
      <c r="A546" t="s">
        <v>2096</v>
      </c>
      <c r="B546">
        <f>IF(Crowdfunding!G964="successful",Crowdfunding!H964)</f>
        <v>266</v>
      </c>
    </row>
    <row r="547" spans="1:2" x14ac:dyDescent="0.35">
      <c r="A547" t="s">
        <v>2096</v>
      </c>
      <c r="B547">
        <f>IF(Crowdfunding!G966="successful",Crowdfunding!H966)</f>
        <v>155</v>
      </c>
    </row>
    <row r="548" spans="1:2" x14ac:dyDescent="0.35">
      <c r="A548" t="s">
        <v>2096</v>
      </c>
      <c r="B548">
        <f>IF(Crowdfunding!G967="successful",Crowdfunding!H967)</f>
        <v>207</v>
      </c>
    </row>
    <row r="549" spans="1:2" x14ac:dyDescent="0.35">
      <c r="A549" t="s">
        <v>2096</v>
      </c>
      <c r="B549">
        <f>IF(Crowdfunding!G968="successful",Crowdfunding!H968)</f>
        <v>245</v>
      </c>
    </row>
    <row r="550" spans="1:2" x14ac:dyDescent="0.35">
      <c r="A550" t="s">
        <v>2096</v>
      </c>
      <c r="B550">
        <f>IF(Crowdfunding!G969="successful",Crowdfunding!H969)</f>
        <v>1573</v>
      </c>
    </row>
    <row r="551" spans="1:2" x14ac:dyDescent="0.35">
      <c r="A551" t="s">
        <v>2096</v>
      </c>
      <c r="B551">
        <f>IF(Crowdfunding!G970="successful",Crowdfunding!H970)</f>
        <v>114</v>
      </c>
    </row>
    <row r="552" spans="1:2" x14ac:dyDescent="0.35">
      <c r="A552" t="s">
        <v>2096</v>
      </c>
      <c r="B552">
        <f>IF(Crowdfunding!G971="successful",Crowdfunding!H971)</f>
        <v>93</v>
      </c>
    </row>
    <row r="553" spans="1:2" x14ac:dyDescent="0.35">
      <c r="A553" t="s">
        <v>2096</v>
      </c>
      <c r="B553">
        <f>IF(Crowdfunding!G974="successful",Crowdfunding!H974)</f>
        <v>1681</v>
      </c>
    </row>
    <row r="554" spans="1:2" x14ac:dyDescent="0.35">
      <c r="A554" t="s">
        <v>2096</v>
      </c>
      <c r="B554">
        <f>IF(Crowdfunding!G976="successful",Crowdfunding!H976)</f>
        <v>32</v>
      </c>
    </row>
    <row r="555" spans="1:2" x14ac:dyDescent="0.35">
      <c r="A555" t="s">
        <v>2096</v>
      </c>
      <c r="B555">
        <f>IF(Crowdfunding!G977="successful",Crowdfunding!H977)</f>
        <v>135</v>
      </c>
    </row>
    <row r="556" spans="1:2" x14ac:dyDescent="0.35">
      <c r="A556" t="s">
        <v>2096</v>
      </c>
      <c r="B556">
        <f>IF(Crowdfunding!G978="successful",Crowdfunding!H978)</f>
        <v>140</v>
      </c>
    </row>
    <row r="557" spans="1:2" x14ac:dyDescent="0.35">
      <c r="A557" t="s">
        <v>2096</v>
      </c>
      <c r="B557">
        <f>IF(Crowdfunding!G980="successful",Crowdfunding!H980)</f>
        <v>92</v>
      </c>
    </row>
    <row r="558" spans="1:2" x14ac:dyDescent="0.35">
      <c r="A558" t="s">
        <v>2096</v>
      </c>
      <c r="B558">
        <f>IF(Crowdfunding!G981="successful",Crowdfunding!H981)</f>
        <v>1015</v>
      </c>
    </row>
    <row r="559" spans="1:2" x14ac:dyDescent="0.35">
      <c r="A559" t="s">
        <v>2096</v>
      </c>
      <c r="B559">
        <f>IF(Crowdfunding!G983="successful",Crowdfunding!H983)</f>
        <v>323</v>
      </c>
    </row>
    <row r="560" spans="1:2" x14ac:dyDescent="0.35">
      <c r="A560" t="s">
        <v>2096</v>
      </c>
      <c r="B560">
        <f>IF(Crowdfunding!G985="successful",Crowdfunding!H985)</f>
        <v>2326</v>
      </c>
    </row>
    <row r="561" spans="1:2" x14ac:dyDescent="0.35">
      <c r="A561" t="s">
        <v>2096</v>
      </c>
      <c r="B561">
        <f>IF(Crowdfunding!G986="successful",Crowdfunding!H986)</f>
        <v>381</v>
      </c>
    </row>
    <row r="562" spans="1:2" x14ac:dyDescent="0.35">
      <c r="A562" t="s">
        <v>2096</v>
      </c>
      <c r="B562">
        <f>IF(Crowdfunding!G989="successful",Crowdfunding!H989)</f>
        <v>480</v>
      </c>
    </row>
    <row r="563" spans="1:2" x14ac:dyDescent="0.35">
      <c r="A563" t="s">
        <v>2096</v>
      </c>
      <c r="B563">
        <f>IF(Crowdfunding!G991="successful",Crowdfunding!H991)</f>
        <v>226</v>
      </c>
    </row>
    <row r="564" spans="1:2" x14ac:dyDescent="0.35">
      <c r="A564" t="s">
        <v>2096</v>
      </c>
      <c r="B564">
        <f>IF(Crowdfunding!G993="successful",Crowdfunding!H993)</f>
        <v>241</v>
      </c>
    </row>
    <row r="565" spans="1:2" x14ac:dyDescent="0.35">
      <c r="A565" t="s">
        <v>2096</v>
      </c>
      <c r="B565">
        <f>IF(Crowdfunding!G994="successful",Crowdfunding!H994)</f>
        <v>132</v>
      </c>
    </row>
    <row r="566" spans="1:2" x14ac:dyDescent="0.35">
      <c r="A566" t="s">
        <v>2096</v>
      </c>
      <c r="B566">
        <f>IF(Crowdfunding!G997="successful",Crowdfunding!H997)</f>
        <v>2043</v>
      </c>
    </row>
    <row r="567" spans="1:2" x14ac:dyDescent="0.35">
      <c r="A567" t="s">
        <v>2096</v>
      </c>
    </row>
    <row r="568" spans="1:2" x14ac:dyDescent="0.35">
      <c r="A568" t="s">
        <v>2096</v>
      </c>
    </row>
  </sheetData>
  <autoFilter ref="B1:D1001" xr:uid="{3F1EC8A9-94B9-44BE-A1D9-8C3147B31D7D}">
    <sortState xmlns:xlrd2="http://schemas.microsoft.com/office/spreadsheetml/2017/richdata2" ref="B2:D1001">
      <sortCondition sortBy="icon" ref="D2:D1001"/>
    </sortState>
  </autoFilter>
  <sortState xmlns:xlrd2="http://schemas.microsoft.com/office/spreadsheetml/2017/richdata2" ref="A2:D1002">
    <sortCondition sortBy="cellColor" ref="B2:B1002" dxfId="16"/>
  </sortState>
  <mergeCells count="2">
    <mergeCell ref="G1:H1"/>
    <mergeCell ref="J1:K1"/>
  </mergeCells>
  <conditionalFormatting sqref="B1:D1048576">
    <cfRule type="containsText" dxfId="10" priority="6" operator="containsText" text="FALSE">
      <formula>NOT(ISERROR(SEARCH("FALSE",B1)))</formula>
    </cfRule>
  </conditionalFormatting>
  <conditionalFormatting sqref="G1:G1048576">
    <cfRule type="containsText" dxfId="9" priority="7" operator="containsText" text="canceled">
      <formula>NOT(ISERROR(SEARCH("canceled",G1)))</formula>
    </cfRule>
    <cfRule type="containsText" dxfId="8" priority="8" operator="containsText" text="cancelled">
      <formula>NOT(ISERROR(SEARCH("cancelled",G1)))</formula>
    </cfRule>
    <cfRule type="containsText" dxfId="7" priority="9" operator="containsText" text="live">
      <formula>NOT(ISERROR(SEARCH("live",G1)))</formula>
    </cfRule>
    <cfRule type="containsText" dxfId="6" priority="10" operator="containsText" text="successful">
      <formula>NOT(ISERROR(SEARCH("successful",G1)))</formula>
    </cfRule>
    <cfRule type="containsText" dxfId="5" priority="11" operator="containsText" text="failed">
      <formula>NOT(ISERROR(SEARCH("failed",G1)))</formula>
    </cfRule>
  </conditionalFormatting>
  <conditionalFormatting sqref="J2:J7">
    <cfRule type="containsText" dxfId="4" priority="1" operator="containsText" text="canceled">
      <formula>NOT(ISERROR(SEARCH("canceled",J2)))</formula>
    </cfRule>
    <cfRule type="containsText" dxfId="3" priority="2" operator="containsText" text="cancelled">
      <formula>NOT(ISERROR(SEARCH("cancelled",J2)))</formula>
    </cfRule>
    <cfRule type="containsText" dxfId="2" priority="3" operator="containsText" text="live">
      <formula>NOT(ISERROR(SEARCH("live",J2)))</formula>
    </cfRule>
    <cfRule type="containsText" dxfId="1" priority="4" operator="containsText" text="successful">
      <formula>NOT(ISERROR(SEARCH("successful",J2)))</formula>
    </cfRule>
    <cfRule type="containsText" dxfId="0" priority="5" operator="containsText" text="failed">
      <formula>NOT(ISERROR(SEARCH("failed",J2)))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Goal</vt:lpstr>
      <vt:lpstr>statisitcal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Cassidy Kratwell</cp:lastModifiedBy>
  <dcterms:created xsi:type="dcterms:W3CDTF">2021-09-29T18:52:28Z</dcterms:created>
  <dcterms:modified xsi:type="dcterms:W3CDTF">2023-12-19T23:07:27Z</dcterms:modified>
</cp:coreProperties>
</file>