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ml.chartshapes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lia/Desktop/Data/DATA SUITS/Module 1/Examen/Rendu/"/>
    </mc:Choice>
  </mc:AlternateContent>
  <xr:revisionPtr revIDLastSave="0" documentId="13_ncr:1_{0C6E702E-314F-C24C-A093-EAC64B48E5B2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Dashboard" sheetId="3" r:id="rId1"/>
    <sheet name="Données" sheetId="1" r:id="rId2"/>
    <sheet name="Traitement" sheetId="2" r:id="rId3"/>
  </sheets>
  <definedNames>
    <definedName name="_xlnm._FilterDatabase" localSheetId="1" hidden="1">Données!$A$1:$N$101</definedName>
    <definedName name="Segment_Réseau_Social">#N/A</definedName>
    <definedName name="Segment_Segmentation_du_Public___Âge">#N/A</definedName>
    <definedName name="Segment_Segmentation_du_Public___Intérêts">#N/A</definedName>
    <definedName name="Segment_Segmentation_du_Public___Sexe">#N/A</definedName>
  </definedNames>
  <calcPr calcId="191029"/>
  <pivotCaches>
    <pivotCache cacheId="12" r:id="rId4"/>
    <pivotCache cacheId="13" r:id="rId5"/>
    <pivotCache cacheId="14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" i="1" l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F90" i="1"/>
  <c r="F91" i="1"/>
  <c r="F92" i="1"/>
  <c r="F93" i="1"/>
  <c r="F94" i="1"/>
  <c r="F95" i="1"/>
  <c r="F96" i="1"/>
  <c r="F97" i="1"/>
  <c r="F98" i="1"/>
  <c r="F99" i="1"/>
  <c r="F100" i="1"/>
  <c r="F10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116" i="1"/>
  <c r="E117" i="1"/>
  <c r="E115" i="1"/>
  <c r="E108" i="1" a="1"/>
  <c r="E108" i="1" s="1"/>
  <c r="E110" i="1" a="1"/>
  <c r="E110" i="1" s="1"/>
  <c r="E109" i="1" a="1"/>
  <c r="E109" i="1" s="1"/>
  <c r="Q104" i="1"/>
  <c r="J92" i="1"/>
  <c r="J93" i="1"/>
  <c r="J94" i="1"/>
  <c r="J95" i="1"/>
  <c r="J96" i="1"/>
  <c r="J97" i="1"/>
  <c r="J98" i="1"/>
  <c r="J99" i="1"/>
  <c r="J100" i="1"/>
  <c r="J101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<sst xmlns="http://schemas.openxmlformats.org/spreadsheetml/2006/main" count="604" uniqueCount="57">
  <si>
    <t>ID Campagne</t>
  </si>
  <si>
    <t>Réseau Social</t>
  </si>
  <si>
    <t>Budget de la Campagne (€)</t>
  </si>
  <si>
    <t>Nombre de Vues</t>
  </si>
  <si>
    <t>Nombre de Clics</t>
  </si>
  <si>
    <t>Taux de Conversion (%)</t>
  </si>
  <si>
    <t>Ventes Générées (€)</t>
  </si>
  <si>
    <t>Segmentation du Public - Âge</t>
  </si>
  <si>
    <t>Segmentation du Public - Sexe</t>
  </si>
  <si>
    <t>Segmentation du Public - Intérêts</t>
  </si>
  <si>
    <t>Facebook</t>
  </si>
  <si>
    <t>Twitter</t>
  </si>
  <si>
    <t>Instagram</t>
  </si>
  <si>
    <t>18-24</t>
  </si>
  <si>
    <t>25-34</t>
  </si>
  <si>
    <t>55+</t>
  </si>
  <si>
    <t>45-54</t>
  </si>
  <si>
    <t>35-44</t>
  </si>
  <si>
    <t>Non Spécifié</t>
  </si>
  <si>
    <t>Femme</t>
  </si>
  <si>
    <t>Homme</t>
  </si>
  <si>
    <t>Beauté</t>
  </si>
  <si>
    <t>Santé</t>
  </si>
  <si>
    <t>Lifestyle</t>
  </si>
  <si>
    <t>Fitness</t>
  </si>
  <si>
    <t>Mode</t>
  </si>
  <si>
    <t>ROI</t>
  </si>
  <si>
    <t>Retour sur Investissement</t>
  </si>
  <si>
    <t>ROAS</t>
  </si>
  <si>
    <t>Étiquettes de lignes</t>
  </si>
  <si>
    <t>Total général</t>
  </si>
  <si>
    <t>Somme de Ventes Générées (€)</t>
  </si>
  <si>
    <t>Réseau social</t>
  </si>
  <si>
    <t>Ventes Générées</t>
  </si>
  <si>
    <t>Budget de la Campagne</t>
  </si>
  <si>
    <t>Nb jours</t>
  </si>
  <si>
    <t>Date de début</t>
  </si>
  <si>
    <t>Date de fin</t>
  </si>
  <si>
    <t>Médiane jours campagne</t>
  </si>
  <si>
    <t>Nb campagnes</t>
  </si>
  <si>
    <t>Moyenne de Taux de Conversion (%)</t>
  </si>
  <si>
    <t>Moyenne de Taux de clics</t>
  </si>
  <si>
    <t>Âges</t>
  </si>
  <si>
    <t>Taux de clics (%)</t>
  </si>
  <si>
    <t>Genre</t>
  </si>
  <si>
    <t>Moyenne de Taux de clics (%)</t>
  </si>
  <si>
    <t>Nombre de Campagnes</t>
  </si>
  <si>
    <t>Benefices</t>
  </si>
  <si>
    <t>Somme de Benefices</t>
  </si>
  <si>
    <t>Moyenne de clics (CTR)</t>
  </si>
  <si>
    <t>Efficacité des campagnes publicitaires et facteurs à succès</t>
  </si>
  <si>
    <t>Jours de campagne</t>
  </si>
  <si>
    <t>Moyenne de jours de campagne</t>
  </si>
  <si>
    <t>Public cible</t>
  </si>
  <si>
    <t>Âge</t>
  </si>
  <si>
    <t>Intêréts</t>
  </si>
  <si>
    <t>Intérêts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</si>
</sst>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* #,##0.00_)\ &quot;€&quot;_ ;_ * \(#,##0.00\)\ &quot;€&quot;_ ;_ * &quot;-&quot;??_)\ &quot;€&quot;_ ;_ @_ "/>
    <numFmt numFmtId="164" formatCode="h:mm:ss;@"/>
    <numFmt numFmtId="165" formatCode="[$-F400]h:mm:ss\ AM/PM"/>
    <numFmt numFmtId="166" formatCode="#,##0.00\ &quot;€&quot;"/>
    <numFmt numFmtId="167" formatCode="#,##0.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20"/>
      <color theme="0"/>
      <name val="Cambria (En-têtes)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4008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3" fontId="0" fillId="0" borderId="0" xfId="0" applyNumberFormat="1"/>
    <xf numFmtId="14" fontId="1" fillId="2" borderId="1" xfId="0" applyNumberFormat="1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 vertical="top"/>
    </xf>
    <xf numFmtId="165" fontId="1" fillId="3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right" vertical="top"/>
    </xf>
    <xf numFmtId="14" fontId="1" fillId="3" borderId="1" xfId="0" applyNumberFormat="1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center" vertical="top"/>
    </xf>
    <xf numFmtId="0" fontId="4" fillId="3" borderId="0" xfId="0" applyFont="1" applyFill="1" applyAlignment="1">
      <alignment horizontal="center"/>
    </xf>
    <xf numFmtId="3" fontId="0" fillId="0" borderId="0" xfId="0" applyNumberFormat="1" applyAlignment="1">
      <alignment horizontal="right"/>
    </xf>
    <xf numFmtId="167" fontId="1" fillId="3" borderId="1" xfId="0" applyNumberFormat="1" applyFont="1" applyFill="1" applyBorder="1" applyAlignment="1">
      <alignment horizontal="center" vertical="top"/>
    </xf>
    <xf numFmtId="2" fontId="0" fillId="0" borderId="0" xfId="0" applyNumberFormat="1"/>
    <xf numFmtId="3" fontId="1" fillId="3" borderId="1" xfId="0" applyNumberFormat="1" applyFont="1" applyFill="1" applyBorder="1" applyAlignment="1">
      <alignment horizontal="center" vertical="top"/>
    </xf>
    <xf numFmtId="0" fontId="0" fillId="4" borderId="0" xfId="0" applyFill="1"/>
    <xf numFmtId="10" fontId="0" fillId="0" borderId="0" xfId="0" applyNumberFormat="1"/>
    <xf numFmtId="10" fontId="1" fillId="3" borderId="1" xfId="0" applyNumberFormat="1" applyFont="1" applyFill="1" applyBorder="1" applyAlignment="1">
      <alignment horizontal="center" vertical="top"/>
    </xf>
    <xf numFmtId="4" fontId="0" fillId="0" borderId="0" xfId="0" pivotButton="1" applyNumberFormat="1"/>
    <xf numFmtId="4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0" borderId="0" xfId="0"/>
    <xf numFmtId="0" fontId="6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29">
    <dxf>
      <numFmt numFmtId="2" formatCode="0.00"/>
    </dxf>
    <dxf>
      <numFmt numFmtId="166" formatCode="#,##0.00\ &quot;€&quot;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2" formatCode="0.0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 * #,##0.00_)\ &quot;€&quot;_ ;_ * \(#,##0.00\)\ &quot;€&quot;_ ;_ * &quot;-&quot;??_)\ &quot;€&quot;_ ;_ @_ "/>
    </dxf>
    <dxf>
      <numFmt numFmtId="166" formatCode="#,##0.00\ &quot;€&quot;"/>
    </dxf>
    <dxf>
      <alignment horizontal="center"/>
    </dxf>
    <dxf>
      <numFmt numFmtId="4" formatCode="#,##0.00"/>
    </dxf>
    <dxf>
      <numFmt numFmtId="2" formatCode="0.00"/>
    </dxf>
    <dxf>
      <numFmt numFmtId="166" formatCode="#,##0.00\ &quot;€&quot;"/>
    </dxf>
    <dxf>
      <numFmt numFmtId="4" formatCode="#,##0.00"/>
    </dxf>
    <dxf>
      <alignment horizontal="center"/>
    </dxf>
    <dxf>
      <numFmt numFmtId="4" formatCode="#,##0.00"/>
    </dxf>
    <dxf>
      <alignment horizontal="center"/>
    </dxf>
    <dxf>
      <numFmt numFmtId="166" formatCode="#,##0.00\ &quot;€&quot;"/>
    </dxf>
    <dxf>
      <numFmt numFmtId="166" formatCode="#,##0.00\ &quot;€&quot;"/>
    </dxf>
    <dxf>
      <numFmt numFmtId="2" formatCode="0.00"/>
    </dxf>
  </dxfs>
  <tableStyles count="0" defaultTableStyle="TableStyleMedium9" defaultPivotStyle="PivotStyleLight16"/>
  <colors>
    <mruColors>
      <color rgb="FF5FBB92"/>
      <color rgb="FF3C5782"/>
      <color rgb="FF85C7FF"/>
      <color rgb="FFC40086"/>
      <color rgb="FF6FA5D3"/>
      <color rgb="FF9854B8"/>
      <color rgb="FF993CFF"/>
      <color rgb="FFFAA7EB"/>
      <color rgb="FF96D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5" Type="http://schemas.openxmlformats.org/officeDocument/2006/relationships/calcChain" Target="calcChain.xml"/><Relationship Id="rId10" Type="http://schemas.microsoft.com/office/2007/relationships/slicerCache" Target="slicerCaches/slicerCache4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>
                <a:solidFill>
                  <a:schemeClr val="tx1"/>
                </a:solidFill>
                <a:latin typeface="+mj-lt"/>
              </a:rPr>
              <a:t>Taux de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40086"/>
          </a:solidFill>
          <a:ln w="19050">
            <a:solidFill>
              <a:schemeClr val="tx1"/>
            </a:solidFill>
          </a:ln>
          <a:effectLst/>
        </c:spPr>
      </c:pivotFmt>
      <c:pivotFmt>
        <c:idx val="2"/>
        <c:spPr>
          <a:solidFill>
            <a:srgbClr val="00B0F0"/>
          </a:solidFill>
          <a:ln w="19050"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5"/>
        <c:spPr>
          <a:solidFill>
            <a:srgbClr val="C40086"/>
          </a:solidFill>
          <a:ln w="19050">
            <a:solidFill>
              <a:schemeClr val="tx1"/>
            </a:solidFill>
          </a:ln>
          <a:effectLst/>
        </c:spPr>
      </c:pivotFmt>
      <c:pivotFmt>
        <c:idx val="6"/>
        <c:spPr>
          <a:solidFill>
            <a:srgbClr val="00B0F0"/>
          </a:solidFill>
          <a:ln w="19050">
            <a:solidFill>
              <a:schemeClr val="tx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9"/>
        <c:spPr>
          <a:solidFill>
            <a:srgbClr val="C40086"/>
          </a:solidFill>
          <a:ln w="19050">
            <a:solidFill>
              <a:schemeClr val="tx1"/>
            </a:solidFill>
          </a:ln>
          <a:effectLst/>
        </c:spPr>
      </c:pivotFmt>
      <c:pivotFmt>
        <c:idx val="10"/>
        <c:spPr>
          <a:solidFill>
            <a:srgbClr val="00B0F0"/>
          </a:solidFill>
          <a:ln w="19050">
            <a:solidFill>
              <a:schemeClr val="tx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Traitement!$K$4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E0-204B-848E-0527876192DB}"/>
              </c:ext>
            </c:extLst>
          </c:dPt>
          <c:dPt>
            <c:idx val="1"/>
            <c:bubble3D val="0"/>
            <c:spPr>
              <a:solidFill>
                <a:srgbClr val="C4008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E0-204B-848E-0527876192DB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E0-204B-848E-0527876192DB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Traitement!$J$5:$J$8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Traitement!$K$5:$K$8</c:f>
              <c:numCache>
                <c:formatCode>#,##0.00</c:formatCode>
                <c:ptCount val="3"/>
                <c:pt idx="0">
                  <c:v>7.6485294117647058</c:v>
                </c:pt>
                <c:pt idx="1">
                  <c:v>7.8105128205128205</c:v>
                </c:pt>
                <c:pt idx="2">
                  <c:v>7.5985185185185209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E0-204B-848E-052787619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dynamique11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Ventes</a:t>
            </a:r>
            <a:r>
              <a:rPr lang="fr-FR" b="1" baseline="0">
                <a:solidFill>
                  <a:schemeClr val="tx1"/>
                </a:solidFill>
                <a:latin typeface="+mj-lt"/>
              </a:rPr>
              <a:t> genérées par le public cible</a:t>
            </a:r>
            <a:endParaRPr lang="fr-FR" b="1">
              <a:solidFill>
                <a:schemeClr val="tx1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FBB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3C5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Traitement!$C$89:$C$90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rgbClr val="5FBB92"/>
            </a:solidFill>
            <a:ln>
              <a:noFill/>
            </a:ln>
            <a:effectLst/>
          </c:spPr>
          <c:invertIfNegative val="0"/>
          <c:cat>
            <c:strRef>
              <c:f>Traitement!$B$91:$B$94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Traitement!$C$91:$C$94</c:f>
              <c:numCache>
                <c:formatCode>#\ ##0.00\ "€"</c:formatCode>
                <c:ptCount val="3"/>
                <c:pt idx="0">
                  <c:v>373206</c:v>
                </c:pt>
                <c:pt idx="1">
                  <c:v>605312</c:v>
                </c:pt>
                <c:pt idx="2">
                  <c:v>341720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B-7F40-9F20-7D10145AB853}"/>
            </c:ext>
          </c:extLst>
        </c:ser>
        <c:ser>
          <c:idx val="1"/>
          <c:order val="1"/>
          <c:tx>
            <c:strRef>
              <c:f>Traitement!$D$89:$D$90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Traitement!$B$91:$B$94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Traitement!$D$91:$D$94</c:f>
              <c:numCache>
                <c:formatCode>#\ ##0.00\ "€"</c:formatCode>
                <c:ptCount val="3"/>
                <c:pt idx="0">
                  <c:v>149169</c:v>
                </c:pt>
                <c:pt idx="1">
                  <c:v>237845</c:v>
                </c:pt>
                <c:pt idx="2">
                  <c:v>279233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B-7F40-9F20-7D10145AB853}"/>
            </c:ext>
          </c:extLst>
        </c:ser>
        <c:ser>
          <c:idx val="2"/>
          <c:order val="2"/>
          <c:tx>
            <c:strRef>
              <c:f>Traitement!$E$89:$E$90</c:f>
              <c:strCache>
                <c:ptCount val="1"/>
                <c:pt idx="0">
                  <c:v>Non Spécifié</c:v>
                </c:pt>
              </c:strCache>
            </c:strRef>
          </c:tx>
          <c:spPr>
            <a:solidFill>
              <a:srgbClr val="3C5782"/>
            </a:solidFill>
            <a:ln>
              <a:noFill/>
            </a:ln>
            <a:effectLst/>
          </c:spPr>
          <c:invertIfNegative val="0"/>
          <c:cat>
            <c:strRef>
              <c:f>Traitement!$B$91:$B$94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Traitement!$E$91:$E$94</c:f>
              <c:numCache>
                <c:formatCode>#\ ##0.00\ "€"</c:formatCode>
                <c:ptCount val="3"/>
                <c:pt idx="0">
                  <c:v>287817</c:v>
                </c:pt>
                <c:pt idx="1">
                  <c:v>281239</c:v>
                </c:pt>
                <c:pt idx="2">
                  <c:v>216271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8B-7F40-9F20-7D10145A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177807"/>
        <c:axId val="2144179519"/>
      </c:barChart>
      <c:catAx>
        <c:axId val="214417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2144179519"/>
        <c:crosses val="autoZero"/>
        <c:auto val="1"/>
        <c:lblAlgn val="ctr"/>
        <c:lblOffset val="100"/>
        <c:noMultiLvlLbl val="0"/>
      </c:catAx>
      <c:valAx>
        <c:axId val="21441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21441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dynamique13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Moyenne CTR par le public cible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5FBB9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3C578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Traitement!$C$120:$C$121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rgbClr val="5FBB92"/>
            </a:solidFill>
            <a:ln>
              <a:noFill/>
            </a:ln>
            <a:effectLst/>
          </c:spPr>
          <c:invertIfNegative val="0"/>
          <c:cat>
            <c:strRef>
              <c:f>Traitement!$B$122:$B$125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Traitement!$C$122:$C$125</c:f>
              <c:numCache>
                <c:formatCode>#,##0.00</c:formatCode>
                <c:ptCount val="3"/>
                <c:pt idx="0">
                  <c:v>5.0553271004074878</c:v>
                </c:pt>
                <c:pt idx="1">
                  <c:v>4.9100437716566514</c:v>
                </c:pt>
                <c:pt idx="2">
                  <c:v>8.0996329982456583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A-2448-B097-BFB10FA2A9D5}"/>
            </c:ext>
          </c:extLst>
        </c:ser>
        <c:ser>
          <c:idx val="1"/>
          <c:order val="1"/>
          <c:tx>
            <c:strRef>
              <c:f>Traitement!$D$120:$D$121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Traitement!$B$122:$B$125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Traitement!$D$122:$D$125</c:f>
              <c:numCache>
                <c:formatCode>#,##0.00</c:formatCode>
                <c:ptCount val="3"/>
                <c:pt idx="0">
                  <c:v>44.62148971127867</c:v>
                </c:pt>
                <c:pt idx="1">
                  <c:v>4.8898974409771521</c:v>
                </c:pt>
                <c:pt idx="2">
                  <c:v>10.420545274929658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8A-2448-B097-BFB10FA2A9D5}"/>
            </c:ext>
          </c:extLst>
        </c:ser>
        <c:ser>
          <c:idx val="2"/>
          <c:order val="2"/>
          <c:tx>
            <c:strRef>
              <c:f>Traitement!$E$120:$E$121</c:f>
              <c:strCache>
                <c:ptCount val="1"/>
                <c:pt idx="0">
                  <c:v>Non Spécifié</c:v>
                </c:pt>
              </c:strCache>
            </c:strRef>
          </c:tx>
          <c:spPr>
            <a:solidFill>
              <a:srgbClr val="3C5782"/>
            </a:solidFill>
            <a:ln>
              <a:noFill/>
            </a:ln>
            <a:effectLst/>
          </c:spPr>
          <c:invertIfNegative val="0"/>
          <c:cat>
            <c:strRef>
              <c:f>Traitement!$B$122:$B$125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Traitement!$E$122:$E$125</c:f>
              <c:numCache>
                <c:formatCode>#,##0.00</c:formatCode>
                <c:ptCount val="3"/>
                <c:pt idx="0">
                  <c:v>19.285687043279729</c:v>
                </c:pt>
                <c:pt idx="1">
                  <c:v>5.9015351271935534</c:v>
                </c:pt>
                <c:pt idx="2">
                  <c:v>7.5190383189418011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A-2448-B097-BFB10FA2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177807"/>
        <c:axId val="2144179519"/>
      </c:barChart>
      <c:catAx>
        <c:axId val="214417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2144179519"/>
        <c:crosses val="autoZero"/>
        <c:auto val="1"/>
        <c:lblAlgn val="ctr"/>
        <c:lblOffset val="100"/>
        <c:noMultiLvlLbl val="0"/>
      </c:catAx>
      <c:valAx>
        <c:axId val="21441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21441778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dynamique25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Campagne</a:t>
            </a:r>
            <a:r>
              <a:rPr lang="fr-FR" b="1" baseline="0">
                <a:solidFill>
                  <a:schemeClr val="tx1"/>
                </a:solidFill>
                <a:latin typeface="+mj-lt"/>
              </a:rPr>
              <a:t> Facebook</a:t>
            </a:r>
            <a:r>
              <a:rPr lang="fr-FR" b="1">
                <a:solidFill>
                  <a:schemeClr val="tx1"/>
                </a:solidFill>
                <a:latin typeface="+mj-lt"/>
              </a:rPr>
              <a:t> ciblées pour</a:t>
            </a:r>
            <a:r>
              <a:rPr lang="fr-FR" b="1" baseline="0">
                <a:solidFill>
                  <a:schemeClr val="tx1"/>
                </a:solidFill>
                <a:latin typeface="+mj-lt"/>
              </a:rPr>
              <a:t> un genre</a:t>
            </a:r>
            <a:endParaRPr lang="fr-FR" b="1">
              <a:solidFill>
                <a:schemeClr val="tx1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FBB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3C5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Traitement!$I$129:$I$130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rgbClr val="5FBB9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Traitement!$H$131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Traitement!$I$131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C-8642-8BC7-62FE5422E954}"/>
            </c:ext>
          </c:extLst>
        </c:ser>
        <c:ser>
          <c:idx val="1"/>
          <c:order val="1"/>
          <c:tx>
            <c:strRef>
              <c:f>Traitement!$J$129:$J$130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Traitement!$H$131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Traitement!$J$131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C-8642-8BC7-62FE5422E954}"/>
            </c:ext>
          </c:extLst>
        </c:ser>
        <c:ser>
          <c:idx val="2"/>
          <c:order val="2"/>
          <c:tx>
            <c:strRef>
              <c:f>Traitement!$K$129:$K$130</c:f>
              <c:strCache>
                <c:ptCount val="1"/>
                <c:pt idx="0">
                  <c:v>Non Spécifié</c:v>
                </c:pt>
              </c:strCache>
            </c:strRef>
          </c:tx>
          <c:spPr>
            <a:solidFill>
              <a:srgbClr val="3C578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Traitement!$H$131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Traitement!$K$131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C-8642-8BC7-62FE5422E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024032"/>
        <c:axId val="2038576800"/>
      </c:barChart>
      <c:catAx>
        <c:axId val="17950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2038576800"/>
        <c:crosses val="autoZero"/>
        <c:auto val="1"/>
        <c:lblAlgn val="ctr"/>
        <c:lblOffset val="100"/>
        <c:noMultiLvlLbl val="0"/>
      </c:catAx>
      <c:valAx>
        <c:axId val="2038576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950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dynamique26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Taux de conversion moyen par âge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3C5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5FBB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85C7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Traitement!$C$154:$C$155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3C5782"/>
            </a:solidFill>
            <a:ln>
              <a:noFill/>
            </a:ln>
            <a:effectLst/>
          </c:spPr>
          <c:invertIfNegative val="0"/>
          <c:cat>
            <c:strRef>
              <c:f>Traitement!$B$156:$B$159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Traitement!$C$156:$C$159</c:f>
              <c:numCache>
                <c:formatCode>0.00</c:formatCode>
                <c:ptCount val="3"/>
                <c:pt idx="0">
                  <c:v>6.879999999999999</c:v>
                </c:pt>
                <c:pt idx="1">
                  <c:v>5.6044444444444439</c:v>
                </c:pt>
                <c:pt idx="2">
                  <c:v>7.8857142857142861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0-3D47-92A5-8AEF1FA49CEA}"/>
            </c:ext>
          </c:extLst>
        </c:ser>
        <c:ser>
          <c:idx val="1"/>
          <c:order val="1"/>
          <c:tx>
            <c:strRef>
              <c:f>Traitement!$D$154:$D$155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5FBB92"/>
            </a:solidFill>
            <a:ln>
              <a:noFill/>
            </a:ln>
            <a:effectLst/>
          </c:spPr>
          <c:invertIfNegative val="0"/>
          <c:cat>
            <c:strRef>
              <c:f>Traitement!$B$156:$B$159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Traitement!$D$156:$D$159</c:f>
              <c:numCache>
                <c:formatCode>0.00</c:formatCode>
                <c:ptCount val="3"/>
                <c:pt idx="0">
                  <c:v>7.9649999999999999</c:v>
                </c:pt>
                <c:pt idx="1">
                  <c:v>9.7139999999999986</c:v>
                </c:pt>
                <c:pt idx="2">
                  <c:v>6.9562500000000007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0-3D47-92A5-8AEF1FA49CEA}"/>
            </c:ext>
          </c:extLst>
        </c:ser>
        <c:ser>
          <c:idx val="2"/>
          <c:order val="2"/>
          <c:tx>
            <c:strRef>
              <c:f>Traitement!$E$154:$E$155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Traitement!$B$156:$B$159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Traitement!$E$156:$E$159</c:f>
              <c:numCache>
                <c:formatCode>0.00</c:formatCode>
                <c:ptCount val="3"/>
                <c:pt idx="0">
                  <c:v>5.4799999999999995</c:v>
                </c:pt>
                <c:pt idx="1">
                  <c:v>9.6237499999999994</c:v>
                </c:pt>
                <c:pt idx="2">
                  <c:v>8.3233333333333324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B0-3D47-92A5-8AEF1FA49CEA}"/>
            </c:ext>
          </c:extLst>
        </c:ser>
        <c:ser>
          <c:idx val="3"/>
          <c:order val="3"/>
          <c:tx>
            <c:strRef>
              <c:f>Traitement!$F$154:$F$155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85C7FF"/>
            </a:solidFill>
            <a:ln>
              <a:noFill/>
            </a:ln>
            <a:effectLst/>
          </c:spPr>
          <c:invertIfNegative val="0"/>
          <c:cat>
            <c:strRef>
              <c:f>Traitement!$B$156:$B$159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Traitement!$F$156:$F$159</c:f>
              <c:numCache>
                <c:formatCode>0.00</c:formatCode>
                <c:ptCount val="3"/>
                <c:pt idx="0">
                  <c:v>9.0355555555555558</c:v>
                </c:pt>
                <c:pt idx="1">
                  <c:v>8.3687500000000004</c:v>
                </c:pt>
                <c:pt idx="2">
                  <c:v>9.5519999999999996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B0-3D47-92A5-8AEF1FA49CEA}"/>
            </c:ext>
          </c:extLst>
        </c:ser>
        <c:ser>
          <c:idx val="4"/>
          <c:order val="4"/>
          <c:tx>
            <c:strRef>
              <c:f>Traitement!$G$154:$G$155</c:f>
              <c:strCache>
                <c:ptCount val="1"/>
                <c:pt idx="0">
                  <c:v>55+</c:v>
                </c:pt>
              </c:strCache>
            </c:strRef>
          </c:tx>
          <c:spPr>
            <a:solidFill>
              <a:srgbClr val="C40086"/>
            </a:solidFill>
            <a:ln>
              <a:noFill/>
            </a:ln>
            <a:effectLst/>
          </c:spPr>
          <c:invertIfNegative val="0"/>
          <c:cat>
            <c:strRef>
              <c:f>Traitement!$B$156:$B$159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Traitement!$G$156:$G$159</c:f>
              <c:numCache>
                <c:formatCode>0.00</c:formatCode>
                <c:ptCount val="3"/>
                <c:pt idx="0">
                  <c:v>8.1425000000000001</c:v>
                </c:pt>
                <c:pt idx="1">
                  <c:v>6.8511111111111109</c:v>
                </c:pt>
                <c:pt idx="2">
                  <c:v>5.3949999999999996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B0-3D47-92A5-8AEF1FA49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558816"/>
        <c:axId val="2017893568"/>
      </c:barChart>
      <c:catAx>
        <c:axId val="20175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893568"/>
        <c:crosses val="autoZero"/>
        <c:auto val="1"/>
        <c:lblAlgn val="ctr"/>
        <c:lblOffset val="100"/>
        <c:noMultiLvlLbl val="0"/>
      </c:catAx>
      <c:valAx>
        <c:axId val="20178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5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tint val="75000"/>
          <a:shade val="95000"/>
          <a:satMod val="10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dynamique27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Taux de conversion moyen par genre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5FBB9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3C578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Traitement!$K$154:$K$155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rgbClr val="5FBB92"/>
            </a:solidFill>
            <a:ln>
              <a:noFill/>
            </a:ln>
            <a:effectLst/>
          </c:spPr>
          <c:invertIfNegative val="0"/>
          <c:cat>
            <c:strRef>
              <c:f>Traitement!$J$156:$J$159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Traitement!$K$156:$K$159</c:f>
              <c:numCache>
                <c:formatCode>0.00</c:formatCode>
                <c:ptCount val="3"/>
                <c:pt idx="0">
                  <c:v>7.2383333333333333</c:v>
                </c:pt>
                <c:pt idx="1">
                  <c:v>7.0027777777777773</c:v>
                </c:pt>
                <c:pt idx="2">
                  <c:v>7.4774999999999991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3-4E46-AC52-C4C7700B1019}"/>
            </c:ext>
          </c:extLst>
        </c:ser>
        <c:ser>
          <c:idx val="1"/>
          <c:order val="1"/>
          <c:tx>
            <c:strRef>
              <c:f>Traitement!$L$154:$L$155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Traitement!$J$156:$J$159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Traitement!$L$156:$L$159</c:f>
              <c:numCache>
                <c:formatCode>0.00</c:formatCode>
                <c:ptCount val="3"/>
                <c:pt idx="0">
                  <c:v>8.7562499999999996</c:v>
                </c:pt>
                <c:pt idx="1">
                  <c:v>8.3640000000000008</c:v>
                </c:pt>
                <c:pt idx="2">
                  <c:v>8.2449999999999992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3-4E46-AC52-C4C7700B1019}"/>
            </c:ext>
          </c:extLst>
        </c:ser>
        <c:ser>
          <c:idx val="2"/>
          <c:order val="2"/>
          <c:tx>
            <c:strRef>
              <c:f>Traitement!$M$154:$M$155</c:f>
              <c:strCache>
                <c:ptCount val="1"/>
                <c:pt idx="0">
                  <c:v>Non Spécifié</c:v>
                </c:pt>
              </c:strCache>
            </c:strRef>
          </c:tx>
          <c:spPr>
            <a:solidFill>
              <a:srgbClr val="3C5782"/>
            </a:solidFill>
            <a:ln>
              <a:noFill/>
            </a:ln>
            <a:effectLst/>
          </c:spPr>
          <c:invertIfNegative val="0"/>
          <c:cat>
            <c:strRef>
              <c:f>Traitement!$J$156:$J$159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Traitement!$M$156:$M$159</c:f>
              <c:numCache>
                <c:formatCode>0.00</c:formatCode>
                <c:ptCount val="3"/>
                <c:pt idx="0">
                  <c:v>7.3671428571428574</c:v>
                </c:pt>
                <c:pt idx="1">
                  <c:v>8.6290909090909071</c:v>
                </c:pt>
                <c:pt idx="2">
                  <c:v>7.0671428571428567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3-4E46-AC52-C4C7700B1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558816"/>
        <c:axId val="2017893568"/>
      </c:barChart>
      <c:catAx>
        <c:axId val="20175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2017893568"/>
        <c:crosses val="autoZero"/>
        <c:auto val="1"/>
        <c:lblAlgn val="ctr"/>
        <c:lblOffset val="100"/>
        <c:noMultiLvlLbl val="0"/>
      </c:catAx>
      <c:valAx>
        <c:axId val="20178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55881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ln w="19050"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dynamique29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Ventes générées par la cible</a:t>
            </a:r>
            <a:r>
              <a:rPr lang="fr-FR" b="1" baseline="0">
                <a:solidFill>
                  <a:schemeClr val="tx1"/>
                </a:solidFill>
                <a:latin typeface="+mj-lt"/>
              </a:rPr>
              <a:t> des intérêts</a:t>
            </a:r>
            <a:endParaRPr lang="fr-FR" b="1">
              <a:solidFill>
                <a:schemeClr val="tx1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3C578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5FBB92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Traitement!$Q$184:$Q$185</c:f>
              <c:strCache>
                <c:ptCount val="1"/>
                <c:pt idx="0">
                  <c:v>Beauté</c:v>
                </c:pt>
              </c:strCache>
            </c:strRef>
          </c:tx>
          <c:spPr>
            <a:solidFill>
              <a:srgbClr val="C40086"/>
            </a:solidFill>
            <a:ln>
              <a:noFill/>
            </a:ln>
            <a:effectLst/>
          </c:spPr>
          <c:invertIfNegative val="0"/>
          <c:cat>
            <c:strRef>
              <c:f>Traitement!$P$186:$P$189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Traitement!$Q$186:$Q$189</c:f>
              <c:numCache>
                <c:formatCode>#\ ##0.00\ "€"</c:formatCode>
                <c:ptCount val="3"/>
                <c:pt idx="0">
                  <c:v>138044</c:v>
                </c:pt>
                <c:pt idx="1">
                  <c:v>156955</c:v>
                </c:pt>
                <c:pt idx="2">
                  <c:v>200054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B-284A-83F2-C5A027C2A93F}"/>
            </c:ext>
          </c:extLst>
        </c:ser>
        <c:ser>
          <c:idx val="1"/>
          <c:order val="1"/>
          <c:tx>
            <c:strRef>
              <c:f>Traitement!$R$184:$R$185</c:f>
              <c:strCache>
                <c:ptCount val="1"/>
                <c:pt idx="0">
                  <c:v>Fitness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Traitement!$P$186:$P$189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Traitement!$R$186:$R$189</c:f>
              <c:numCache>
                <c:formatCode>#\ ##0.00\ "€"</c:formatCode>
                <c:ptCount val="3"/>
                <c:pt idx="0">
                  <c:v>85433</c:v>
                </c:pt>
                <c:pt idx="1">
                  <c:v>255554</c:v>
                </c:pt>
                <c:pt idx="2">
                  <c:v>228618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B-284A-83F2-C5A027C2A93F}"/>
            </c:ext>
          </c:extLst>
        </c:ser>
        <c:ser>
          <c:idx val="2"/>
          <c:order val="2"/>
          <c:tx>
            <c:strRef>
              <c:f>Traitement!$S$184:$S$185</c:f>
              <c:strCache>
                <c:ptCount val="1"/>
                <c:pt idx="0">
                  <c:v>Lifestyle</c:v>
                </c:pt>
              </c:strCache>
            </c:strRef>
          </c:tx>
          <c:spPr>
            <a:solidFill>
              <a:srgbClr val="3C5782"/>
            </a:solidFill>
            <a:ln>
              <a:noFill/>
            </a:ln>
            <a:effectLst/>
          </c:spPr>
          <c:invertIfNegative val="0"/>
          <c:cat>
            <c:strRef>
              <c:f>Traitement!$P$186:$P$189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Traitement!$S$186:$S$189</c:f>
              <c:numCache>
                <c:formatCode>#\ ##0.00\ "€"</c:formatCode>
                <c:ptCount val="3"/>
                <c:pt idx="0">
                  <c:v>234934</c:v>
                </c:pt>
                <c:pt idx="1">
                  <c:v>179719</c:v>
                </c:pt>
                <c:pt idx="2">
                  <c:v>117414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3B-284A-83F2-C5A027C2A93F}"/>
            </c:ext>
          </c:extLst>
        </c:ser>
        <c:ser>
          <c:idx val="3"/>
          <c:order val="3"/>
          <c:tx>
            <c:strRef>
              <c:f>Traitement!$T$184:$T$185</c:f>
              <c:strCache>
                <c:ptCount val="1"/>
                <c:pt idx="0">
                  <c:v>Mode</c:v>
                </c:pt>
              </c:strCache>
            </c:strRef>
          </c:tx>
          <c:invertIfNegative val="0"/>
          <c:cat>
            <c:strRef>
              <c:f>Traitement!$P$186:$P$189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Traitement!$T$186:$T$189</c:f>
              <c:numCache>
                <c:formatCode>#\ ##0.00\ "€"</c:formatCode>
                <c:ptCount val="3"/>
                <c:pt idx="0">
                  <c:v>92487</c:v>
                </c:pt>
                <c:pt idx="1">
                  <c:v>335636</c:v>
                </c:pt>
                <c:pt idx="2">
                  <c:v>152178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3B-284A-83F2-C5A027C2A93F}"/>
            </c:ext>
          </c:extLst>
        </c:ser>
        <c:ser>
          <c:idx val="4"/>
          <c:order val="4"/>
          <c:tx>
            <c:strRef>
              <c:f>Traitement!$U$184:$U$185</c:f>
              <c:strCache>
                <c:ptCount val="1"/>
                <c:pt idx="0">
                  <c:v>Santé</c:v>
                </c:pt>
              </c:strCache>
            </c:strRef>
          </c:tx>
          <c:spPr>
            <a:solidFill>
              <a:srgbClr val="5FBB92"/>
            </a:solidFill>
          </c:spPr>
          <c:invertIfNegative val="0"/>
          <c:cat>
            <c:strRef>
              <c:f>Traitement!$P$186:$P$189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Traitement!$U$186:$U$189</c:f>
              <c:numCache>
                <c:formatCode>#\ ##0.00\ "€"</c:formatCode>
                <c:ptCount val="3"/>
                <c:pt idx="0">
                  <c:v>259294</c:v>
                </c:pt>
                <c:pt idx="1">
                  <c:v>196532</c:v>
                </c:pt>
                <c:pt idx="2">
                  <c:v>138960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3B-284A-83F2-C5A027C2A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558816"/>
        <c:axId val="2017893568"/>
      </c:barChart>
      <c:catAx>
        <c:axId val="20175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2017893568"/>
        <c:crosses val="autoZero"/>
        <c:auto val="1"/>
        <c:lblAlgn val="ctr"/>
        <c:lblOffset val="100"/>
        <c:noMultiLvlLbl val="0"/>
      </c:catAx>
      <c:valAx>
        <c:axId val="20178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55881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ln w="19050">
      <a:solidFill>
        <a:schemeClr val="tx1">
          <a:tint val="75000"/>
          <a:shade val="95000"/>
          <a:satMod val="105000"/>
        </a:schemeClr>
      </a:solidFill>
    </a:ln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dynamique28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Taux de conversion</a:t>
            </a:r>
            <a:r>
              <a:rPr lang="fr-FR" b="1" baseline="0">
                <a:solidFill>
                  <a:schemeClr val="tx1"/>
                </a:solidFill>
                <a:latin typeface="+mj-lt"/>
              </a:rPr>
              <a:t> par intérêts</a:t>
            </a:r>
            <a:endParaRPr lang="fr-FR" b="1">
              <a:solidFill>
                <a:schemeClr val="tx1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3C578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5FBB92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Traitement!$Q$154:$Q$155</c:f>
              <c:strCache>
                <c:ptCount val="1"/>
                <c:pt idx="0">
                  <c:v>Beauté</c:v>
                </c:pt>
              </c:strCache>
            </c:strRef>
          </c:tx>
          <c:spPr>
            <a:solidFill>
              <a:srgbClr val="C40086"/>
            </a:solidFill>
            <a:ln>
              <a:noFill/>
            </a:ln>
            <a:effectLst/>
          </c:spPr>
          <c:invertIfNegative val="0"/>
          <c:cat>
            <c:strRef>
              <c:f>Traitement!$P$156:$P$159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Traitement!$Q$156:$Q$159</c:f>
              <c:numCache>
                <c:formatCode>0.00</c:formatCode>
                <c:ptCount val="3"/>
                <c:pt idx="0">
                  <c:v>6.2277777777777779</c:v>
                </c:pt>
                <c:pt idx="1">
                  <c:v>7.7233333333333336</c:v>
                </c:pt>
                <c:pt idx="2">
                  <c:v>8.5485714285714298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5-F34D-B255-409909C39B8D}"/>
            </c:ext>
          </c:extLst>
        </c:ser>
        <c:ser>
          <c:idx val="1"/>
          <c:order val="1"/>
          <c:tx>
            <c:strRef>
              <c:f>Traitement!$R$154:$R$155</c:f>
              <c:strCache>
                <c:ptCount val="1"/>
                <c:pt idx="0">
                  <c:v>Fitness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Traitement!$P$156:$P$159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Traitement!$R$156:$R$159</c:f>
              <c:numCache>
                <c:formatCode>0.00</c:formatCode>
                <c:ptCount val="3"/>
                <c:pt idx="0">
                  <c:v>5.1133333333333324</c:v>
                </c:pt>
                <c:pt idx="1">
                  <c:v>9.3811111111111121</c:v>
                </c:pt>
                <c:pt idx="2">
                  <c:v>7.1599999999999993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5-F34D-B255-409909C39B8D}"/>
            </c:ext>
          </c:extLst>
        </c:ser>
        <c:ser>
          <c:idx val="2"/>
          <c:order val="2"/>
          <c:tx>
            <c:strRef>
              <c:f>Traitement!$S$154:$S$155</c:f>
              <c:strCache>
                <c:ptCount val="1"/>
                <c:pt idx="0">
                  <c:v>Lifestyle</c:v>
                </c:pt>
              </c:strCache>
            </c:strRef>
          </c:tx>
          <c:spPr>
            <a:solidFill>
              <a:srgbClr val="3C5782"/>
            </a:solidFill>
            <a:ln>
              <a:noFill/>
            </a:ln>
            <a:effectLst/>
          </c:spPr>
          <c:invertIfNegative val="0"/>
          <c:cat>
            <c:strRef>
              <c:f>Traitement!$P$156:$P$159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Traitement!$S$156:$S$159</c:f>
              <c:numCache>
                <c:formatCode>0.00</c:formatCode>
                <c:ptCount val="3"/>
                <c:pt idx="0">
                  <c:v>7.8010000000000002</c:v>
                </c:pt>
                <c:pt idx="1">
                  <c:v>5.9942857142857147</c:v>
                </c:pt>
                <c:pt idx="2">
                  <c:v>6.876666666666666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15-F34D-B255-409909C39B8D}"/>
            </c:ext>
          </c:extLst>
        </c:ser>
        <c:ser>
          <c:idx val="3"/>
          <c:order val="3"/>
          <c:tx>
            <c:strRef>
              <c:f>Traitement!$T$154:$T$155</c:f>
              <c:strCache>
                <c:ptCount val="1"/>
                <c:pt idx="0">
                  <c:v>Mode</c:v>
                </c:pt>
              </c:strCache>
            </c:strRef>
          </c:tx>
          <c:invertIfNegative val="0"/>
          <c:cat>
            <c:strRef>
              <c:f>Traitement!$P$156:$P$159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Traitement!$T$156:$T$159</c:f>
              <c:numCache>
                <c:formatCode>0.00</c:formatCode>
                <c:ptCount val="3"/>
                <c:pt idx="0">
                  <c:v>8.18</c:v>
                </c:pt>
                <c:pt idx="1">
                  <c:v>6.8469999999999995</c:v>
                </c:pt>
                <c:pt idx="2">
                  <c:v>7.2966666666666677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15-F34D-B255-409909C39B8D}"/>
            </c:ext>
          </c:extLst>
        </c:ser>
        <c:ser>
          <c:idx val="4"/>
          <c:order val="4"/>
          <c:tx>
            <c:strRef>
              <c:f>Traitement!$U$154:$U$155</c:f>
              <c:strCache>
                <c:ptCount val="1"/>
                <c:pt idx="0">
                  <c:v>Santé</c:v>
                </c:pt>
              </c:strCache>
            </c:strRef>
          </c:tx>
          <c:spPr>
            <a:solidFill>
              <a:srgbClr val="5FBB92"/>
            </a:solidFill>
          </c:spPr>
          <c:invertIfNegative val="0"/>
          <c:cat>
            <c:strRef>
              <c:f>Traitement!$P$156:$P$159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Traitement!$U$156:$U$159</c:f>
              <c:numCache>
                <c:formatCode>0.00</c:formatCode>
                <c:ptCount val="3"/>
                <c:pt idx="0">
                  <c:v>9.5677777777777777</c:v>
                </c:pt>
                <c:pt idx="1">
                  <c:v>9.0585714285714278</c:v>
                </c:pt>
                <c:pt idx="2">
                  <c:v>7.5900000000000007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15-F34D-B255-409909C39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558816"/>
        <c:axId val="2017893568"/>
      </c:barChart>
      <c:catAx>
        <c:axId val="20175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2017893568"/>
        <c:crosses val="autoZero"/>
        <c:auto val="1"/>
        <c:lblAlgn val="ctr"/>
        <c:lblOffset val="100"/>
        <c:noMultiLvlLbl val="0"/>
      </c:catAx>
      <c:valAx>
        <c:axId val="20178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55881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ln w="19050"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dynamique30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Moyenne CTR par les intérêts cible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3C578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rgbClr val="5FBB92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Traitement!$Q$216:$Q$217</c:f>
              <c:strCache>
                <c:ptCount val="1"/>
                <c:pt idx="0">
                  <c:v>Beauté</c:v>
                </c:pt>
              </c:strCache>
            </c:strRef>
          </c:tx>
          <c:spPr>
            <a:solidFill>
              <a:srgbClr val="C40086"/>
            </a:solidFill>
            <a:ln>
              <a:noFill/>
            </a:ln>
            <a:effectLst/>
          </c:spPr>
          <c:invertIfNegative val="0"/>
          <c:cat>
            <c:strRef>
              <c:f>Traitement!$P$218:$P$221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Traitement!$Q$218:$Q$221</c:f>
              <c:numCache>
                <c:formatCode>#,##0.00</c:formatCode>
                <c:ptCount val="3"/>
                <c:pt idx="0">
                  <c:v>52.778371842201075</c:v>
                </c:pt>
                <c:pt idx="1">
                  <c:v>5.1918525172498464</c:v>
                </c:pt>
                <c:pt idx="2">
                  <c:v>7.5614711597998099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9-1544-8523-46D1220D4F1F}"/>
            </c:ext>
          </c:extLst>
        </c:ser>
        <c:ser>
          <c:idx val="1"/>
          <c:order val="1"/>
          <c:tx>
            <c:strRef>
              <c:f>Traitement!$R$216:$R$217</c:f>
              <c:strCache>
                <c:ptCount val="1"/>
                <c:pt idx="0">
                  <c:v>Fitness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Traitement!$P$218:$P$221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Traitement!$R$218:$R$221</c:f>
              <c:numCache>
                <c:formatCode>#,##0.00</c:formatCode>
                <c:ptCount val="3"/>
                <c:pt idx="0">
                  <c:v>6.473417994282495</c:v>
                </c:pt>
                <c:pt idx="1">
                  <c:v>4.9534766882295376</c:v>
                </c:pt>
                <c:pt idx="2">
                  <c:v>11.406229222732483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B9-1544-8523-46D1220D4F1F}"/>
            </c:ext>
          </c:extLst>
        </c:ser>
        <c:ser>
          <c:idx val="2"/>
          <c:order val="2"/>
          <c:tx>
            <c:strRef>
              <c:f>Traitement!$S$216:$S$217</c:f>
              <c:strCache>
                <c:ptCount val="1"/>
                <c:pt idx="0">
                  <c:v>Lifestyle</c:v>
                </c:pt>
              </c:strCache>
            </c:strRef>
          </c:tx>
          <c:spPr>
            <a:solidFill>
              <a:srgbClr val="3C5782"/>
            </a:solidFill>
            <a:ln>
              <a:noFill/>
            </a:ln>
            <a:effectLst/>
          </c:spPr>
          <c:invertIfNegative val="0"/>
          <c:cat>
            <c:strRef>
              <c:f>Traitement!$P$218:$P$221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Traitement!$S$218:$S$221</c:f>
              <c:numCache>
                <c:formatCode>#,##0.00</c:formatCode>
                <c:ptCount val="3"/>
                <c:pt idx="0">
                  <c:v>5.8393777958548085</c:v>
                </c:pt>
                <c:pt idx="1">
                  <c:v>4.7530916988367524</c:v>
                </c:pt>
                <c:pt idx="2">
                  <c:v>15.635631817939908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B9-1544-8523-46D1220D4F1F}"/>
            </c:ext>
          </c:extLst>
        </c:ser>
        <c:ser>
          <c:idx val="3"/>
          <c:order val="3"/>
          <c:tx>
            <c:strRef>
              <c:f>Traitement!$T$216:$T$217</c:f>
              <c:strCache>
                <c:ptCount val="1"/>
                <c:pt idx="0">
                  <c:v>Mode</c:v>
                </c:pt>
              </c:strCache>
            </c:strRef>
          </c:tx>
          <c:invertIfNegative val="0"/>
          <c:cat>
            <c:strRef>
              <c:f>Traitement!$P$218:$P$221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Traitement!$T$218:$T$221</c:f>
              <c:numCache>
                <c:formatCode>#,##0.00</c:formatCode>
                <c:ptCount val="3"/>
                <c:pt idx="0">
                  <c:v>25.354990577024726</c:v>
                </c:pt>
                <c:pt idx="1">
                  <c:v>6.1842880936157432</c:v>
                </c:pt>
                <c:pt idx="2">
                  <c:v>3.6748791387826678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B9-1544-8523-46D1220D4F1F}"/>
            </c:ext>
          </c:extLst>
        </c:ser>
        <c:ser>
          <c:idx val="4"/>
          <c:order val="4"/>
          <c:tx>
            <c:strRef>
              <c:f>Traitement!$U$216:$U$217</c:f>
              <c:strCache>
                <c:ptCount val="1"/>
                <c:pt idx="0">
                  <c:v>Santé</c:v>
                </c:pt>
              </c:strCache>
            </c:strRef>
          </c:tx>
          <c:spPr>
            <a:solidFill>
              <a:srgbClr val="5FBB92"/>
            </a:solidFill>
          </c:spPr>
          <c:invertIfNegative val="0"/>
          <c:cat>
            <c:strRef>
              <c:f>Traitement!$P$218:$P$221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Traitement!$U$218:$U$221</c:f>
              <c:numCache>
                <c:formatCode>#,##0.00</c:formatCode>
                <c:ptCount val="3"/>
                <c:pt idx="0">
                  <c:v>6.5279012498617908</c:v>
                </c:pt>
                <c:pt idx="1">
                  <c:v>4.4785315104486711</c:v>
                </c:pt>
                <c:pt idx="2">
                  <c:v>8.5738765338936904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B9-1544-8523-46D1220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558816"/>
        <c:axId val="2017893568"/>
      </c:barChart>
      <c:catAx>
        <c:axId val="20175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2017893568"/>
        <c:crosses val="autoZero"/>
        <c:auto val="1"/>
        <c:lblAlgn val="ctr"/>
        <c:lblOffset val="100"/>
        <c:noMultiLvlLbl val="0"/>
      </c:catAx>
      <c:valAx>
        <c:axId val="20178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55881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ln w="19050"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+mj-lt"/>
              </a:rPr>
              <a:t>Ventes Générées (Total</a:t>
            </a:r>
            <a:r>
              <a:rPr lang="en-US" b="1" baseline="0">
                <a:solidFill>
                  <a:schemeClr val="tx1"/>
                </a:solidFill>
                <a:latin typeface="+mj-lt"/>
              </a:rPr>
              <a:t> Campagnes)</a:t>
            </a:r>
            <a:endParaRPr lang="en-US" b="1">
              <a:solidFill>
                <a:schemeClr val="tx1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 w="3175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40086"/>
          </a:solidFill>
          <a:ln w="19050">
            <a:solidFill>
              <a:schemeClr val="tx1"/>
            </a:solidFill>
          </a:ln>
          <a:effectLst/>
        </c:spPr>
      </c:pivotFmt>
      <c:pivotFmt>
        <c:idx val="3"/>
        <c:spPr>
          <a:solidFill>
            <a:srgbClr val="00B0F0"/>
          </a:solidFill>
          <a:ln w="19050">
            <a:solidFill>
              <a:schemeClr val="tx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FB-6946-B074-1644C5C82BEC}"/>
              </c:ext>
            </c:extLst>
          </c:dPt>
          <c:dPt>
            <c:idx val="1"/>
            <c:bubble3D val="0"/>
            <c:spPr>
              <a:solidFill>
                <a:srgbClr val="C4008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A2-9041-A405-3AA7B1E19A8C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CA2-9041-A405-3AA7B1E19A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 w="3175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Traitement!$B$5:$B$8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Traitement!$C$5:$C$8</c:f>
              <c:numCache>
                <c:formatCode>_("€"* #,##0.00_);_("€"* \(#,##0.00\);_("€"* "-"??_);_(@_)</c:formatCode>
                <c:ptCount val="3"/>
                <c:pt idx="0">
                  <c:v>810192</c:v>
                </c:pt>
                <c:pt idx="1">
                  <c:v>1124396</c:v>
                </c:pt>
                <c:pt idx="2">
                  <c:v>837224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9041-A405-3AA7B1E19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+mj-lt"/>
              </a:rPr>
              <a:t>ROI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 w="19050">
            <a:solidFill>
              <a:schemeClr val="tx1"/>
            </a:solidFill>
          </a:ln>
          <a:effectLst/>
        </c:spPr>
      </c:pivotFmt>
      <c:pivotFmt>
        <c:idx val="2"/>
        <c:spPr>
          <a:solidFill>
            <a:srgbClr val="C40086"/>
          </a:solidFill>
          <a:ln w="19050"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Traitement!$G$4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5149-A27D-18E83F05D6C6}"/>
              </c:ext>
            </c:extLst>
          </c:dPt>
          <c:dPt>
            <c:idx val="1"/>
            <c:bubble3D val="0"/>
            <c:spPr>
              <a:solidFill>
                <a:srgbClr val="C4008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5D-EC4E-B4DB-D65C25B95FFF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5D-EC4E-B4DB-D65C25B95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Traitement!$F$5:$F$8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Traitement!$G$5:$G$8</c:f>
              <c:numCache>
                <c:formatCode>#,##0.00</c:formatCode>
                <c:ptCount val="3"/>
                <c:pt idx="0">
                  <c:v>177.92741854612012</c:v>
                </c:pt>
                <c:pt idx="1">
                  <c:v>263.70088156109205</c:v>
                </c:pt>
                <c:pt idx="2">
                  <c:v>303.73224230686793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D-EC4E-B4DB-D65C25B95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  <a:latin typeface="+mj-lt"/>
              </a:rPr>
              <a:t>Ventes Générées (Total</a:t>
            </a:r>
            <a:r>
              <a:rPr lang="en-US" sz="1600" b="1" baseline="0">
                <a:solidFill>
                  <a:schemeClr val="tx1"/>
                </a:solidFill>
                <a:latin typeface="+mj-lt"/>
              </a:rPr>
              <a:t> Campagnes)</a:t>
            </a:r>
            <a:endParaRPr lang="en-US" sz="1600" b="1">
              <a:solidFill>
                <a:schemeClr val="tx1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 w="3175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40086"/>
          </a:solidFill>
          <a:ln w="19050">
            <a:solidFill>
              <a:schemeClr val="tx1"/>
            </a:solidFill>
          </a:ln>
          <a:effectLst/>
        </c:spPr>
      </c:pivotFmt>
      <c:pivotFmt>
        <c:idx val="3"/>
        <c:spPr>
          <a:solidFill>
            <a:srgbClr val="00B0F0"/>
          </a:solidFill>
          <a:ln w="19050">
            <a:solidFill>
              <a:schemeClr val="tx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 w="3175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6"/>
        <c:spPr>
          <a:solidFill>
            <a:srgbClr val="C40086"/>
          </a:solidFill>
          <a:ln w="19050">
            <a:solidFill>
              <a:schemeClr val="tx1"/>
            </a:solidFill>
          </a:ln>
          <a:effectLst/>
        </c:spPr>
      </c:pivotFmt>
      <c:pivotFmt>
        <c:idx val="7"/>
        <c:spPr>
          <a:solidFill>
            <a:srgbClr val="00B0F0"/>
          </a:solidFill>
          <a:ln w="19050">
            <a:solidFill>
              <a:schemeClr val="tx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ln w="3175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0"/>
        <c:spPr>
          <a:solidFill>
            <a:srgbClr val="C40086"/>
          </a:solidFill>
          <a:ln w="19050">
            <a:solidFill>
              <a:schemeClr val="tx1"/>
            </a:solidFill>
          </a:ln>
          <a:effectLst/>
        </c:spPr>
      </c:pivotFmt>
      <c:pivotFmt>
        <c:idx val="11"/>
        <c:spPr>
          <a:solidFill>
            <a:srgbClr val="00B0F0"/>
          </a:solidFill>
          <a:ln w="19050">
            <a:solidFill>
              <a:schemeClr val="tx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C2-DF44-A8AC-563D81989535}"/>
              </c:ext>
            </c:extLst>
          </c:dPt>
          <c:dPt>
            <c:idx val="1"/>
            <c:bubble3D val="0"/>
            <c:spPr>
              <a:solidFill>
                <a:srgbClr val="C4008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C2-DF44-A8AC-563D81989535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C2-DF44-A8AC-563D81989535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ln w="3175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Traitement!$B$5:$B$8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Traitement!$C$5:$C$8</c:f>
              <c:numCache>
                <c:formatCode>_("€"* #,##0.00_);_("€"* \(#,##0.00\);_("€"* "-"??_);_(@_)</c:formatCode>
                <c:ptCount val="3"/>
                <c:pt idx="0">
                  <c:v>810192</c:v>
                </c:pt>
                <c:pt idx="1">
                  <c:v>1124396</c:v>
                </c:pt>
                <c:pt idx="2">
                  <c:v>837224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C2-DF44-A8AC-563D81989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Budget Campagnes des réseaux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C4008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Traitement!$C$28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FC-CB4D-A9D8-C7B362F71275}"/>
              </c:ext>
            </c:extLst>
          </c:dPt>
          <c:dPt>
            <c:idx val="1"/>
            <c:bubble3D val="0"/>
            <c:spPr>
              <a:solidFill>
                <a:srgbClr val="C4008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B-7E4B-9659-59B685B058E3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7FB-7E4B-9659-59B685B058E3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Traitement!$B$29:$B$32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Traitement!$C$29:$C$32</c:f>
              <c:numCache>
                <c:formatCode>#\ ##0.00\ "€"</c:formatCode>
                <c:ptCount val="3"/>
                <c:pt idx="0">
                  <c:v>177051</c:v>
                </c:pt>
                <c:pt idx="1">
                  <c:v>227498</c:v>
                </c:pt>
                <c:pt idx="2">
                  <c:v>133365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B-7E4B-9659-59B685B05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Comparaison Budget / Ventes</a:t>
            </a:r>
            <a:r>
              <a:rPr lang="fr-FR" b="1" baseline="0">
                <a:solidFill>
                  <a:schemeClr val="tx1"/>
                </a:solidFill>
                <a:latin typeface="+mj-lt"/>
              </a:rPr>
              <a:t> Générées (selon l'âge)</a:t>
            </a:r>
            <a:endParaRPr lang="fr-FR" b="1">
              <a:solidFill>
                <a:schemeClr val="tx1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412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40086"/>
          </a:solidFill>
          <a:ln>
            <a:noFill/>
          </a:ln>
          <a:effectLst/>
        </c:spPr>
      </c:pivotFmt>
      <c:pivotFmt>
        <c:idx val="3"/>
        <c:spPr>
          <a:solidFill>
            <a:srgbClr val="C40086"/>
          </a:solidFill>
          <a:ln>
            <a:noFill/>
          </a:ln>
          <a:effectLst/>
        </c:spPr>
      </c:pivotFmt>
      <c:pivotFmt>
        <c:idx val="4"/>
        <c:spPr>
          <a:solidFill>
            <a:srgbClr val="C40086"/>
          </a:solidFill>
          <a:ln>
            <a:noFill/>
          </a:ln>
          <a:effectLst/>
        </c:spPr>
      </c:pivotFmt>
      <c:pivotFmt>
        <c:idx val="5"/>
        <c:spPr>
          <a:solidFill>
            <a:srgbClr val="C40086"/>
          </a:solidFill>
          <a:ln>
            <a:noFill/>
          </a:ln>
          <a:effectLst/>
        </c:spPr>
      </c:pivotFmt>
      <c:pivotFmt>
        <c:idx val="6"/>
        <c:spPr>
          <a:solidFill>
            <a:srgbClr val="C40086"/>
          </a:solidFill>
          <a:ln>
            <a:noFill/>
          </a:ln>
          <a:effectLst/>
        </c:spPr>
      </c:pivotFmt>
      <c:pivotFmt>
        <c:idx val="7"/>
        <c:spPr>
          <a:solidFill>
            <a:srgbClr val="00B0F0"/>
          </a:solidFill>
          <a:ln>
            <a:noFill/>
          </a:ln>
          <a:effectLst/>
        </c:spPr>
      </c:pivotFmt>
      <c:pivotFmt>
        <c:idx val="8"/>
        <c:spPr>
          <a:solidFill>
            <a:srgbClr val="00B0F0"/>
          </a:solidFill>
          <a:ln>
            <a:noFill/>
          </a:ln>
          <a:effectLst/>
        </c:spPr>
      </c:pivotFmt>
      <c:pivotFmt>
        <c:idx val="9"/>
        <c:spPr>
          <a:solidFill>
            <a:srgbClr val="00B0F0"/>
          </a:solidFill>
          <a:ln>
            <a:noFill/>
          </a:ln>
          <a:effectLst/>
        </c:spPr>
      </c:pivotFmt>
      <c:pivotFmt>
        <c:idx val="10"/>
        <c:spPr>
          <a:solidFill>
            <a:srgbClr val="00B0F0"/>
          </a:solidFill>
          <a:ln>
            <a:noFill/>
          </a:ln>
          <a:effectLst/>
        </c:spPr>
      </c:pivotFmt>
      <c:pivotFmt>
        <c:idx val="11"/>
        <c:spPr>
          <a:solidFill>
            <a:srgbClr val="00B0F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Traitement!$C$54</c:f>
              <c:strCache>
                <c:ptCount val="1"/>
                <c:pt idx="0">
                  <c:v>Ventes Générées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4008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7B-8348-B1E5-2C1D022B7B7B}"/>
              </c:ext>
            </c:extLst>
          </c:dPt>
          <c:dPt>
            <c:idx val="1"/>
            <c:invertIfNegative val="0"/>
            <c:bubble3D val="0"/>
            <c:spPr>
              <a:solidFill>
                <a:srgbClr val="C4008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57B-8348-B1E5-2C1D022B7B7B}"/>
              </c:ext>
            </c:extLst>
          </c:dPt>
          <c:dPt>
            <c:idx val="2"/>
            <c:invertIfNegative val="0"/>
            <c:bubble3D val="0"/>
            <c:spPr>
              <a:solidFill>
                <a:srgbClr val="C4008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7B-8348-B1E5-2C1D022B7B7B}"/>
              </c:ext>
            </c:extLst>
          </c:dPt>
          <c:dPt>
            <c:idx val="3"/>
            <c:invertIfNegative val="0"/>
            <c:bubble3D val="0"/>
            <c:spPr>
              <a:solidFill>
                <a:srgbClr val="C4008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57B-8348-B1E5-2C1D022B7B7B}"/>
              </c:ext>
            </c:extLst>
          </c:dPt>
          <c:dPt>
            <c:idx val="4"/>
            <c:invertIfNegative val="0"/>
            <c:bubble3D val="0"/>
            <c:spPr>
              <a:solidFill>
                <a:srgbClr val="C4008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57B-8348-B1E5-2C1D022B7B7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57B-8348-B1E5-2C1D022B7B7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57B-8348-B1E5-2C1D022B7B7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57B-8348-B1E5-2C1D022B7B7B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57B-8348-B1E5-2C1D022B7B7B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57B-8348-B1E5-2C1D022B7B7B}"/>
              </c:ext>
            </c:extLst>
          </c:dPt>
          <c:cat>
            <c:multiLvlStrRef>
              <c:f>Traitement!$B$55:$B$73</c:f>
              <c:multiLvlStrCache>
                <c:ptCount val="15"/>
                <c:lvl>
                  <c:pt idx="0">
                    <c:v>18-24</c:v>
                  </c:pt>
                  <c:pt idx="1">
                    <c:v>25-34</c:v>
                  </c:pt>
                  <c:pt idx="2">
                    <c:v>35-44</c:v>
                  </c:pt>
                  <c:pt idx="3">
                    <c:v>45-54</c:v>
                  </c:pt>
                  <c:pt idx="4">
                    <c:v>55+</c:v>
                  </c:pt>
                  <c:pt idx="5">
                    <c:v>18-24</c:v>
                  </c:pt>
                  <c:pt idx="6">
                    <c:v>25-34</c:v>
                  </c:pt>
                  <c:pt idx="7">
                    <c:v>35-44</c:v>
                  </c:pt>
                  <c:pt idx="8">
                    <c:v>45-54</c:v>
                  </c:pt>
                  <c:pt idx="9">
                    <c:v>55+</c:v>
                  </c:pt>
                  <c:pt idx="10">
                    <c:v>18-24</c:v>
                  </c:pt>
                  <c:pt idx="11">
                    <c:v>25-34</c:v>
                  </c:pt>
                  <c:pt idx="12">
                    <c:v>35-44</c:v>
                  </c:pt>
                  <c:pt idx="13">
                    <c:v>45-54</c:v>
                  </c:pt>
                  <c:pt idx="14">
                    <c:v>55+</c:v>
                  </c:pt>
                </c:lvl>
                <c:lvl>
                  <c:pt idx="0">
                    <c:v>Instagram</c:v>
                  </c:pt>
                  <c:pt idx="5">
                    <c:v>Twitter</c:v>
                  </c:pt>
                  <c:pt idx="10">
                    <c:v>Facebook</c:v>
                  </c:pt>
                </c:lvl>
              </c:multiLvlStrCache>
            </c:multiLvlStrRef>
          </c:cat>
          <c:val>
            <c:numRef>
              <c:f>Traitement!$C$55:$C$73</c:f>
              <c:numCache>
                <c:formatCode>#\ ##0.00\ "€"</c:formatCode>
                <c:ptCount val="15"/>
                <c:pt idx="0">
                  <c:v>243869</c:v>
                </c:pt>
                <c:pt idx="1">
                  <c:v>152779</c:v>
                </c:pt>
                <c:pt idx="2">
                  <c:v>257340</c:v>
                </c:pt>
                <c:pt idx="3">
                  <c:v>211704</c:v>
                </c:pt>
                <c:pt idx="4">
                  <c:v>258704</c:v>
                </c:pt>
                <c:pt idx="5">
                  <c:v>212153</c:v>
                </c:pt>
                <c:pt idx="6">
                  <c:v>306774</c:v>
                </c:pt>
                <c:pt idx="7">
                  <c:v>115372</c:v>
                </c:pt>
                <c:pt idx="8">
                  <c:v>132584</c:v>
                </c:pt>
                <c:pt idx="9">
                  <c:v>70341</c:v>
                </c:pt>
                <c:pt idx="10">
                  <c:v>132163</c:v>
                </c:pt>
                <c:pt idx="11">
                  <c:v>110385</c:v>
                </c:pt>
                <c:pt idx="12">
                  <c:v>150735</c:v>
                </c:pt>
                <c:pt idx="13">
                  <c:v>303349</c:v>
                </c:pt>
                <c:pt idx="14">
                  <c:v>113560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B-8348-B1E5-2C1D022B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833232"/>
        <c:axId val="1580834944"/>
      </c:barChart>
      <c:lineChart>
        <c:grouping val="standard"/>
        <c:varyColors val="0"/>
        <c:ser>
          <c:idx val="1"/>
          <c:order val="1"/>
          <c:tx>
            <c:strRef>
              <c:f>Traitement!$D$54</c:f>
              <c:strCache>
                <c:ptCount val="1"/>
                <c:pt idx="0">
                  <c:v>Budget de la Campagne</c:v>
                </c:pt>
              </c:strCache>
            </c:strRef>
          </c:tx>
          <c:spPr>
            <a:ln w="412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Traitement!$B$55:$B$73</c:f>
              <c:multiLvlStrCache>
                <c:ptCount val="15"/>
                <c:lvl>
                  <c:pt idx="0">
                    <c:v>18-24</c:v>
                  </c:pt>
                  <c:pt idx="1">
                    <c:v>25-34</c:v>
                  </c:pt>
                  <c:pt idx="2">
                    <c:v>35-44</c:v>
                  </c:pt>
                  <c:pt idx="3">
                    <c:v>45-54</c:v>
                  </c:pt>
                  <c:pt idx="4">
                    <c:v>55+</c:v>
                  </c:pt>
                  <c:pt idx="5">
                    <c:v>18-24</c:v>
                  </c:pt>
                  <c:pt idx="6">
                    <c:v>25-34</c:v>
                  </c:pt>
                  <c:pt idx="7">
                    <c:v>35-44</c:v>
                  </c:pt>
                  <c:pt idx="8">
                    <c:v>45-54</c:v>
                  </c:pt>
                  <c:pt idx="9">
                    <c:v>55+</c:v>
                  </c:pt>
                  <c:pt idx="10">
                    <c:v>18-24</c:v>
                  </c:pt>
                  <c:pt idx="11">
                    <c:v>25-34</c:v>
                  </c:pt>
                  <c:pt idx="12">
                    <c:v>35-44</c:v>
                  </c:pt>
                  <c:pt idx="13">
                    <c:v>45-54</c:v>
                  </c:pt>
                  <c:pt idx="14">
                    <c:v>55+</c:v>
                  </c:pt>
                </c:lvl>
                <c:lvl>
                  <c:pt idx="0">
                    <c:v>Instagram</c:v>
                  </c:pt>
                  <c:pt idx="5">
                    <c:v>Twitter</c:v>
                  </c:pt>
                  <c:pt idx="10">
                    <c:v>Facebook</c:v>
                  </c:pt>
                </c:lvl>
              </c:multiLvlStrCache>
            </c:multiLvlStrRef>
          </c:cat>
          <c:val>
            <c:numRef>
              <c:f>Traitement!$D$55:$D$73</c:f>
              <c:numCache>
                <c:formatCode>#\ ##0.00\ "€"</c:formatCode>
                <c:ptCount val="15"/>
                <c:pt idx="0">
                  <c:v>51697</c:v>
                </c:pt>
                <c:pt idx="1">
                  <c:v>23232</c:v>
                </c:pt>
                <c:pt idx="2">
                  <c:v>56045</c:v>
                </c:pt>
                <c:pt idx="3">
                  <c:v>41343</c:v>
                </c:pt>
                <c:pt idx="4">
                  <c:v>55181</c:v>
                </c:pt>
                <c:pt idx="5">
                  <c:v>48312</c:v>
                </c:pt>
                <c:pt idx="6">
                  <c:v>41513</c:v>
                </c:pt>
                <c:pt idx="7">
                  <c:v>7557</c:v>
                </c:pt>
                <c:pt idx="8">
                  <c:v>22442</c:v>
                </c:pt>
                <c:pt idx="9">
                  <c:v>13541</c:v>
                </c:pt>
                <c:pt idx="10">
                  <c:v>33026</c:v>
                </c:pt>
                <c:pt idx="11">
                  <c:v>38026</c:v>
                </c:pt>
                <c:pt idx="12">
                  <c:v>31430</c:v>
                </c:pt>
                <c:pt idx="13">
                  <c:v>51953</c:v>
                </c:pt>
                <c:pt idx="14">
                  <c:v>22616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B-8348-B1E5-2C1D022B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833232"/>
        <c:axId val="1580834944"/>
      </c:lineChart>
      <c:catAx>
        <c:axId val="15808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1580834944"/>
        <c:crosses val="autoZero"/>
        <c:auto val="1"/>
        <c:lblAlgn val="ctr"/>
        <c:lblOffset val="100"/>
        <c:noMultiLvlLbl val="0"/>
      </c:catAx>
      <c:valAx>
        <c:axId val="15808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158083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Taux de clics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</c:pivotFmt>
      <c:pivotFmt>
        <c:idx val="2"/>
        <c:spPr>
          <a:solidFill>
            <a:srgbClr val="C4008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Traitement!$G$28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274-4A49-9CFE-AEB8B16BF246}"/>
              </c:ext>
            </c:extLst>
          </c:dPt>
          <c:dPt>
            <c:idx val="2"/>
            <c:invertIfNegative val="0"/>
            <c:bubble3D val="0"/>
            <c:spPr>
              <a:solidFill>
                <a:srgbClr val="C4008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74-4A49-9CFE-AEB8B16BF2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Traitement!$F$29:$F$32</c:f>
              <c:strCache>
                <c:ptCount val="3"/>
                <c:pt idx="0">
                  <c:v>Facebook</c:v>
                </c:pt>
                <c:pt idx="1">
                  <c:v>Twitter</c:v>
                </c:pt>
                <c:pt idx="2">
                  <c:v>Instagram</c:v>
                </c:pt>
              </c:strCache>
            </c:strRef>
          </c:cat>
          <c:val>
            <c:numRef>
              <c:f>Traitement!$G$29:$G$32</c:f>
              <c:numCache>
                <c:formatCode>0.00</c:formatCode>
                <c:ptCount val="3"/>
                <c:pt idx="0">
                  <c:v>20.224572397089286</c:v>
                </c:pt>
                <c:pt idx="1">
                  <c:v>8.6367861633695462</c:v>
                </c:pt>
                <c:pt idx="2">
                  <c:v>5.1845294538133402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4-4A49-9CFE-AEB8B16B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303167"/>
        <c:axId val="329788896"/>
      </c:barChart>
      <c:catAx>
        <c:axId val="20713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9788896"/>
        <c:crosses val="autoZero"/>
        <c:auto val="1"/>
        <c:lblAlgn val="ctr"/>
        <c:lblOffset val="100"/>
        <c:noMultiLvlLbl val="0"/>
      </c:catAx>
      <c:valAx>
        <c:axId val="32978889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713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Durée</a:t>
            </a:r>
            <a:r>
              <a:rPr lang="fr-FR" b="1" baseline="0">
                <a:solidFill>
                  <a:schemeClr val="tx1"/>
                </a:solidFill>
                <a:latin typeface="+mj-lt"/>
              </a:rPr>
              <a:t> des campagnes</a:t>
            </a:r>
            <a:endParaRPr lang="fr-FR" b="1">
              <a:solidFill>
                <a:schemeClr val="tx1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5FBB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Traitement!$N$28</c:f>
              <c:strCache>
                <c:ptCount val="1"/>
                <c:pt idx="0">
                  <c:v>Jours de campagne</c:v>
                </c:pt>
              </c:strCache>
            </c:strRef>
          </c:tx>
          <c:spPr>
            <a:solidFill>
              <a:srgbClr val="5FBB9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Traitement!$M$29:$M$32</c:f>
              <c:strCache>
                <c:ptCount val="3"/>
                <c:pt idx="0">
                  <c:v>Instagram</c:v>
                </c:pt>
                <c:pt idx="1">
                  <c:v>Facebook</c:v>
                </c:pt>
                <c:pt idx="2">
                  <c:v>Twitter</c:v>
                </c:pt>
              </c:strCache>
            </c:strRef>
          </c:cat>
          <c:val>
            <c:numRef>
              <c:f>Traitement!$N$29:$N$32</c:f>
              <c:numCache>
                <c:formatCode>#,##0</c:formatCode>
                <c:ptCount val="3"/>
                <c:pt idx="0">
                  <c:v>4237.3204282406805</c:v>
                </c:pt>
                <c:pt idx="1">
                  <c:v>4109.6551273148434</c:v>
                </c:pt>
                <c:pt idx="2">
                  <c:v>3136.7435879629847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C-004A-A62E-E445A9F69FCE}"/>
            </c:ext>
          </c:extLst>
        </c:ser>
        <c:ser>
          <c:idx val="1"/>
          <c:order val="1"/>
          <c:tx>
            <c:strRef>
              <c:f>Traitement!$O$28</c:f>
              <c:strCache>
                <c:ptCount val="1"/>
                <c:pt idx="0">
                  <c:v>Moyenne de jours de campagne</c:v>
                </c:pt>
              </c:strCache>
            </c:strRef>
          </c:tx>
          <c:spPr>
            <a:solidFill>
              <a:srgbClr val="C4008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Traitement!$M$29:$M$32</c:f>
              <c:strCache>
                <c:ptCount val="3"/>
                <c:pt idx="0">
                  <c:v>Instagram</c:v>
                </c:pt>
                <c:pt idx="1">
                  <c:v>Facebook</c:v>
                </c:pt>
                <c:pt idx="2">
                  <c:v>Twitter</c:v>
                </c:pt>
              </c:strCache>
            </c:strRef>
          </c:cat>
          <c:val>
            <c:numRef>
              <c:f>Traitement!$O$29:$O$32</c:f>
              <c:numCache>
                <c:formatCode>#,##0</c:formatCode>
                <c:ptCount val="3"/>
                <c:pt idx="0">
                  <c:v>108.64924174976103</c:v>
                </c:pt>
                <c:pt idx="1">
                  <c:v>120.87220962690716</c:v>
                </c:pt>
                <c:pt idx="2">
                  <c:v>116.17568844307351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C-004A-A62E-E445A9F69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451008"/>
        <c:axId val="330090864"/>
      </c:barChart>
      <c:catAx>
        <c:axId val="32945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330090864"/>
        <c:crosses val="autoZero"/>
        <c:auto val="1"/>
        <c:lblAlgn val="ctr"/>
        <c:lblOffset val="100"/>
        <c:noMultiLvlLbl val="0"/>
      </c:catAx>
      <c:valAx>
        <c:axId val="33009086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294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Taux de clics par âge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854B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FA5D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Traitement!$C$78:$C$79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Traitement!$B$80:$B$83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Traitement!$C$80:$C$83</c:f>
              <c:numCache>
                <c:formatCode>#,##0.00</c:formatCode>
                <c:ptCount val="3"/>
                <c:pt idx="0">
                  <c:v>39.136242889876648</c:v>
                </c:pt>
                <c:pt idx="1">
                  <c:v>5.2325991301775145</c:v>
                </c:pt>
                <c:pt idx="2">
                  <c:v>8.4657691864090872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5-E348-8006-1ACB5804D4CB}"/>
            </c:ext>
          </c:extLst>
        </c:ser>
        <c:ser>
          <c:idx val="1"/>
          <c:order val="1"/>
          <c:tx>
            <c:strRef>
              <c:f>Traitement!$D$78:$D$79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Traitement!$B$80:$B$83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Traitement!$D$80:$D$83</c:f>
              <c:numCache>
                <c:formatCode>#,##0.00</c:formatCode>
                <c:ptCount val="3"/>
                <c:pt idx="0">
                  <c:v>30.263108673915387</c:v>
                </c:pt>
                <c:pt idx="1">
                  <c:v>3.6754116682093723</c:v>
                </c:pt>
                <c:pt idx="2">
                  <c:v>13.96426521746157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5-E348-8006-1ACB5804D4CB}"/>
            </c:ext>
          </c:extLst>
        </c:ser>
        <c:ser>
          <c:idx val="2"/>
          <c:order val="2"/>
          <c:tx>
            <c:strRef>
              <c:f>Traitement!$E$78:$E$79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Traitement!$B$80:$B$83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Traitement!$E$80:$E$83</c:f>
              <c:numCache>
                <c:formatCode>#,##0.00</c:formatCode>
                <c:ptCount val="3"/>
                <c:pt idx="0">
                  <c:v>5.7197981856384308</c:v>
                </c:pt>
                <c:pt idx="1">
                  <c:v>7.540166938418448</c:v>
                </c:pt>
                <c:pt idx="2">
                  <c:v>3.3601943123311124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E5-E348-8006-1ACB5804D4CB}"/>
            </c:ext>
          </c:extLst>
        </c:ser>
        <c:ser>
          <c:idx val="3"/>
          <c:order val="3"/>
          <c:tx>
            <c:strRef>
              <c:f>Traitement!$F$78:$F$79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6FA5D3"/>
            </a:solidFill>
            <a:ln>
              <a:noFill/>
            </a:ln>
            <a:effectLst/>
          </c:spPr>
          <c:invertIfNegative val="0"/>
          <c:cat>
            <c:strRef>
              <c:f>Traitement!$B$80:$B$83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Traitement!$F$80:$F$83</c:f>
              <c:numCache>
                <c:formatCode>#,##0.00</c:formatCode>
                <c:ptCount val="3"/>
                <c:pt idx="0">
                  <c:v>9.8953543697652897</c:v>
                </c:pt>
                <c:pt idx="1">
                  <c:v>5.7808564404364322</c:v>
                </c:pt>
                <c:pt idx="2">
                  <c:v>8.1748355152517007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E5-E348-8006-1ACB5804D4CB}"/>
            </c:ext>
          </c:extLst>
        </c:ser>
        <c:ser>
          <c:idx val="4"/>
          <c:order val="4"/>
          <c:tx>
            <c:strRef>
              <c:f>Traitement!$G$78:$G$79</c:f>
              <c:strCache>
                <c:ptCount val="1"/>
                <c:pt idx="0">
                  <c:v>55+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Traitement!$B$80:$B$83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Traitement!$G$80:$G$83</c:f>
              <c:numCache>
                <c:formatCode>#,##0.00</c:formatCode>
                <c:ptCount val="3"/>
                <c:pt idx="0">
                  <c:v>3.6958671836548564</c:v>
                </c:pt>
                <c:pt idx="1">
                  <c:v>3.3508901283596435</c:v>
                </c:pt>
                <c:pt idx="2">
                  <c:v>2.8159899632924343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E5-E348-8006-1ACB5804D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5557887"/>
        <c:axId val="2145755183"/>
      </c:barChart>
      <c:catAx>
        <c:axId val="20655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2145755183"/>
        <c:crosses val="autoZero"/>
        <c:auto val="1"/>
        <c:lblAlgn val="ctr"/>
        <c:lblOffset val="100"/>
        <c:noMultiLvlLbl val="0"/>
      </c:catAx>
      <c:valAx>
        <c:axId val="2145755183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20655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rgbClr val="C4008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Traitement!$C$89:$C$90</c:f>
              <c:strCache>
                <c:ptCount val="1"/>
                <c:pt idx="0">
                  <c:v>Femme</c:v>
                </c:pt>
              </c:strCache>
            </c:strRef>
          </c:tx>
          <c:spPr>
            <a:ln w="28575" cap="rnd">
              <a:solidFill>
                <a:srgbClr val="C4008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Traitement!$B$91:$B$94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Traitement!$C$91:$C$94</c:f>
              <c:numCache>
                <c:formatCode>#\ ##0.00\ "€"</c:formatCode>
                <c:ptCount val="3"/>
                <c:pt idx="0">
                  <c:v>373206</c:v>
                </c:pt>
                <c:pt idx="1">
                  <c:v>605312</c:v>
                </c:pt>
                <c:pt idx="2">
                  <c:v>341720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C-6541-83BE-F3AED6E7EF04}"/>
            </c:ext>
          </c:extLst>
        </c:ser>
        <c:ser>
          <c:idx val="1"/>
          <c:order val="1"/>
          <c:tx>
            <c:strRef>
              <c:f>Traitement!$D$89:$D$90</c:f>
              <c:strCache>
                <c:ptCount val="1"/>
                <c:pt idx="0">
                  <c:v>Homme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Traitement!$B$91:$B$94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Traitement!$D$91:$D$94</c:f>
              <c:numCache>
                <c:formatCode>#\ ##0.00\ "€"</c:formatCode>
                <c:ptCount val="3"/>
                <c:pt idx="0">
                  <c:v>149169</c:v>
                </c:pt>
                <c:pt idx="1">
                  <c:v>237845</c:v>
                </c:pt>
                <c:pt idx="2">
                  <c:v>279233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C-6541-83BE-F3AED6E7EF04}"/>
            </c:ext>
          </c:extLst>
        </c:ser>
        <c:ser>
          <c:idx val="2"/>
          <c:order val="2"/>
          <c:tx>
            <c:strRef>
              <c:f>Traitement!$E$89:$E$90</c:f>
              <c:strCache>
                <c:ptCount val="1"/>
                <c:pt idx="0">
                  <c:v>Non Spécifié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Traitement!$B$91:$B$94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Traitement!$E$91:$E$94</c:f>
              <c:numCache>
                <c:formatCode>#\ ##0.00\ "€"</c:formatCode>
                <c:ptCount val="3"/>
                <c:pt idx="0">
                  <c:v>287817</c:v>
                </c:pt>
                <c:pt idx="1">
                  <c:v>281239</c:v>
                </c:pt>
                <c:pt idx="2">
                  <c:v>216271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C-6541-83BE-F3AED6E7E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33567"/>
        <c:axId val="2119735279"/>
      </c:radarChart>
      <c:catAx>
        <c:axId val="21197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2119735279"/>
        <c:crosses val="autoZero"/>
        <c:auto val="1"/>
        <c:lblAlgn val="ctr"/>
        <c:lblOffset val="100"/>
        <c:noMultiLvlLbl val="0"/>
      </c:catAx>
      <c:valAx>
        <c:axId val="21197352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crossAx val="211973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Ventes</a:t>
            </a:r>
            <a:r>
              <a:rPr lang="fr-FR" b="1" baseline="0">
                <a:solidFill>
                  <a:schemeClr val="tx1"/>
                </a:solidFill>
                <a:latin typeface="+mj-lt"/>
              </a:rPr>
              <a:t> genérées par le public cible</a:t>
            </a:r>
            <a:endParaRPr lang="fr-FR" b="1">
              <a:solidFill>
                <a:schemeClr val="tx1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Traitement!$C$89:$C$90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rgbClr val="C40086"/>
            </a:solidFill>
            <a:ln>
              <a:noFill/>
            </a:ln>
            <a:effectLst/>
          </c:spPr>
          <c:invertIfNegative val="0"/>
          <c:cat>
            <c:strRef>
              <c:f>Traitement!$B$91:$B$94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Traitement!$C$91:$C$94</c:f>
              <c:numCache>
                <c:formatCode>#\ ##0.00\ "€"</c:formatCode>
                <c:ptCount val="3"/>
                <c:pt idx="0">
                  <c:v>373206</c:v>
                </c:pt>
                <c:pt idx="1">
                  <c:v>605312</c:v>
                </c:pt>
                <c:pt idx="2">
                  <c:v>341720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9-1040-8D6F-27B05A71FEF6}"/>
            </c:ext>
          </c:extLst>
        </c:ser>
        <c:ser>
          <c:idx val="1"/>
          <c:order val="1"/>
          <c:tx>
            <c:strRef>
              <c:f>Traitement!$D$89:$D$90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Traitement!$B$91:$B$94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Traitement!$D$91:$D$94</c:f>
              <c:numCache>
                <c:formatCode>#\ ##0.00\ "€"</c:formatCode>
                <c:ptCount val="3"/>
                <c:pt idx="0">
                  <c:v>149169</c:v>
                </c:pt>
                <c:pt idx="1">
                  <c:v>237845</c:v>
                </c:pt>
                <c:pt idx="2">
                  <c:v>279233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9-1040-8D6F-27B05A71FEF6}"/>
            </c:ext>
          </c:extLst>
        </c:ser>
        <c:ser>
          <c:idx val="2"/>
          <c:order val="2"/>
          <c:tx>
            <c:strRef>
              <c:f>Traitement!$E$89:$E$90</c:f>
              <c:strCache>
                <c:ptCount val="1"/>
                <c:pt idx="0">
                  <c:v>Non Spécifié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Traitement!$B$91:$B$94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Traitement!$E$91:$E$94</c:f>
              <c:numCache>
                <c:formatCode>#\ ##0.00\ "€"</c:formatCode>
                <c:ptCount val="3"/>
                <c:pt idx="0">
                  <c:v>287817</c:v>
                </c:pt>
                <c:pt idx="1">
                  <c:v>281239</c:v>
                </c:pt>
                <c:pt idx="2">
                  <c:v>216271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9-1040-8D6F-27B05A71F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177807"/>
        <c:axId val="2144179519"/>
      </c:barChart>
      <c:catAx>
        <c:axId val="214417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2144179519"/>
        <c:crosses val="autoZero"/>
        <c:auto val="1"/>
        <c:lblAlgn val="ctr"/>
        <c:lblOffset val="100"/>
        <c:noMultiLvlLbl val="0"/>
      </c:catAx>
      <c:valAx>
        <c:axId val="21441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21441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Moyenne CTR par le public cible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Traitement!$C$120:$C$121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rgbClr val="C40086"/>
            </a:solidFill>
            <a:ln>
              <a:noFill/>
            </a:ln>
            <a:effectLst/>
          </c:spPr>
          <c:invertIfNegative val="0"/>
          <c:cat>
            <c:strRef>
              <c:f>Traitement!$B$122:$B$125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Traitement!$C$122:$C$125</c:f>
              <c:numCache>
                <c:formatCode>#,##0.00</c:formatCode>
                <c:ptCount val="3"/>
                <c:pt idx="0">
                  <c:v>5.0553271004074878</c:v>
                </c:pt>
                <c:pt idx="1">
                  <c:v>4.9100437716566514</c:v>
                </c:pt>
                <c:pt idx="2">
                  <c:v>8.0996329982456583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67-304A-88A9-64A63B2804B5}"/>
            </c:ext>
          </c:extLst>
        </c:ser>
        <c:ser>
          <c:idx val="1"/>
          <c:order val="1"/>
          <c:tx>
            <c:strRef>
              <c:f>Traitement!$D$120:$D$121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Traitement!$B$122:$B$125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Traitement!$D$122:$D$125</c:f>
              <c:numCache>
                <c:formatCode>#,##0.00</c:formatCode>
                <c:ptCount val="3"/>
                <c:pt idx="0">
                  <c:v>44.62148971127867</c:v>
                </c:pt>
                <c:pt idx="1">
                  <c:v>4.8898974409771521</c:v>
                </c:pt>
                <c:pt idx="2">
                  <c:v>10.420545274929658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67-304A-88A9-64A63B2804B5}"/>
            </c:ext>
          </c:extLst>
        </c:ser>
        <c:ser>
          <c:idx val="2"/>
          <c:order val="2"/>
          <c:tx>
            <c:strRef>
              <c:f>Traitement!$E$120:$E$121</c:f>
              <c:strCache>
                <c:ptCount val="1"/>
                <c:pt idx="0">
                  <c:v>Non Spécifié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Traitement!$B$122:$B$125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Traitement!$E$122:$E$125</c:f>
              <c:numCache>
                <c:formatCode>#,##0.00</c:formatCode>
                <c:ptCount val="3"/>
                <c:pt idx="0">
                  <c:v>19.285687043279729</c:v>
                </c:pt>
                <c:pt idx="1">
                  <c:v>5.9015351271935534</c:v>
                </c:pt>
                <c:pt idx="2">
                  <c:v>7.5190383189418011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67-304A-88A9-64A63B280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177807"/>
        <c:axId val="2144179519"/>
      </c:barChart>
      <c:catAx>
        <c:axId val="214417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2144179519"/>
        <c:crosses val="autoZero"/>
        <c:auto val="1"/>
        <c:lblAlgn val="ctr"/>
        <c:lblOffset val="100"/>
        <c:noMultiLvlLbl val="0"/>
      </c:catAx>
      <c:valAx>
        <c:axId val="21441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21441778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Taux de conversion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40086"/>
          </a:solidFill>
          <a:ln w="19050">
            <a:solidFill>
              <a:schemeClr val="tx1"/>
            </a:solidFill>
          </a:ln>
          <a:effectLst/>
        </c:spPr>
      </c:pivotFmt>
      <c:pivotFmt>
        <c:idx val="2"/>
        <c:spPr>
          <a:solidFill>
            <a:srgbClr val="00B0F0"/>
          </a:solidFill>
          <a:ln w="19050"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Traitement!$K$4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6F-2444-A9C8-33918D89290A}"/>
              </c:ext>
            </c:extLst>
          </c:dPt>
          <c:dPt>
            <c:idx val="1"/>
            <c:bubble3D val="0"/>
            <c:spPr>
              <a:solidFill>
                <a:srgbClr val="C4008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ABE-D342-8620-009BD7DE843E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BE-D342-8620-009BD7DE843E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Traitement!$J$5:$J$8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Traitement!$K$5:$K$8</c:f>
              <c:numCache>
                <c:formatCode>#,##0.00</c:formatCode>
                <c:ptCount val="3"/>
                <c:pt idx="0">
                  <c:v>7.6485294117647058</c:v>
                </c:pt>
                <c:pt idx="1">
                  <c:v>7.8105128205128205</c:v>
                </c:pt>
                <c:pt idx="2">
                  <c:v>7.5985185185185209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E-D342-8620-009BD7DE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Bénéfices sur toutes les campagnes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40086"/>
          </a:solidFill>
          <a:ln w="19050">
            <a:solidFill>
              <a:schemeClr val="tx1"/>
            </a:solidFill>
          </a:ln>
          <a:effectLst/>
        </c:spPr>
      </c:pivotFmt>
      <c:pivotFmt>
        <c:idx val="2"/>
        <c:spPr>
          <a:solidFill>
            <a:srgbClr val="00B0F0"/>
          </a:solidFill>
          <a:ln w="19050"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Traitement!$O$4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61-A740-997C-D9249B8DD2C2}"/>
              </c:ext>
            </c:extLst>
          </c:dPt>
          <c:dPt>
            <c:idx val="1"/>
            <c:bubble3D val="0"/>
            <c:spPr>
              <a:solidFill>
                <a:srgbClr val="C4008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3F4-324D-B94E-FC97A257597C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F4-324D-B94E-FC97A257597C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Traitement!$N$5:$N$8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Traitement!$O$5:$O$8</c:f>
              <c:numCache>
                <c:formatCode>#\ ##0.00\ "€"</c:formatCode>
                <c:ptCount val="3"/>
                <c:pt idx="0">
                  <c:v>633141</c:v>
                </c:pt>
                <c:pt idx="1">
                  <c:v>896898</c:v>
                </c:pt>
                <c:pt idx="2">
                  <c:v>703859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4-324D-B94E-FC97A2575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>
                <a:solidFill>
                  <a:schemeClr val="tx1"/>
                </a:solidFill>
                <a:latin typeface="+mj-lt"/>
              </a:rPr>
              <a:t>Budget Campagnes des réseaux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C4008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C4008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3C578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C4008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Traitement!$C$28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3C57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9F-7F41-8026-79919871626A}"/>
              </c:ext>
            </c:extLst>
          </c:dPt>
          <c:dPt>
            <c:idx val="1"/>
            <c:bubble3D val="0"/>
            <c:spPr>
              <a:solidFill>
                <a:srgbClr val="C4008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9F-7F41-8026-79919871626A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9F-7F41-8026-79919871626A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Traitement!$B$29:$B$32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Traitement!$C$29:$C$32</c:f>
              <c:numCache>
                <c:formatCode>#\ ##0.00\ "€"</c:formatCode>
                <c:ptCount val="3"/>
                <c:pt idx="0">
                  <c:v>177051</c:v>
                </c:pt>
                <c:pt idx="1">
                  <c:v>227498</c:v>
                </c:pt>
                <c:pt idx="2">
                  <c:v>133365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9F-7F41-8026-799198716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dynamique23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Nombre de campagnes publicitaires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40086"/>
          </a:solidFill>
          <a:ln w="19050">
            <a:solidFill>
              <a:schemeClr val="tx1"/>
            </a:solidFill>
          </a:ln>
          <a:effectLst/>
        </c:spPr>
      </c:pivotFmt>
      <c:pivotFmt>
        <c:idx val="2"/>
        <c:spPr>
          <a:solidFill>
            <a:srgbClr val="00B0F0"/>
          </a:solidFill>
          <a:ln w="19050"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Traitement!$K$28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ED-2545-B628-3F259BD226A2}"/>
              </c:ext>
            </c:extLst>
          </c:dPt>
          <c:dPt>
            <c:idx val="1"/>
            <c:bubble3D val="0"/>
            <c:spPr>
              <a:solidFill>
                <a:srgbClr val="C4008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F74-934C-A9E9-D219F593D2BC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74-934C-A9E9-D219F593D2BC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Traitement!$J$29:$J$32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Traitement!$K$29:$K$32</c:f>
              <c:numCache>
                <c:formatCode>#,##0</c:formatCode>
                <c:ptCount val="3"/>
                <c:pt idx="0">
                  <c:v>34</c:v>
                </c:pt>
                <c:pt idx="1">
                  <c:v>39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4-934C-A9E9-D219F593D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dynamique25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Campagne</a:t>
            </a:r>
            <a:r>
              <a:rPr lang="fr-FR" b="1" baseline="0">
                <a:solidFill>
                  <a:schemeClr val="tx1"/>
                </a:solidFill>
                <a:latin typeface="+mj-lt"/>
              </a:rPr>
              <a:t> Facebook</a:t>
            </a:r>
            <a:r>
              <a:rPr lang="fr-FR" b="1">
                <a:solidFill>
                  <a:schemeClr val="tx1"/>
                </a:solidFill>
                <a:latin typeface="+mj-lt"/>
              </a:rPr>
              <a:t> ciblées pour</a:t>
            </a:r>
            <a:r>
              <a:rPr lang="fr-FR" b="1" baseline="0">
                <a:solidFill>
                  <a:schemeClr val="tx1"/>
                </a:solidFill>
                <a:latin typeface="+mj-lt"/>
              </a:rPr>
              <a:t> un genre</a:t>
            </a:r>
            <a:endParaRPr lang="fr-FR" b="1">
              <a:solidFill>
                <a:schemeClr val="tx1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Traitement!$I$129:$I$130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rgbClr val="C4008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Traitement!$H$131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Traitement!$I$131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5-6B4A-8896-D566C14D08E2}"/>
            </c:ext>
          </c:extLst>
        </c:ser>
        <c:ser>
          <c:idx val="1"/>
          <c:order val="1"/>
          <c:tx>
            <c:strRef>
              <c:f>Traitement!$J$129:$J$130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Traitement!$H$131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Traitement!$J$131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5-6B4A-8896-D566C14D08E2}"/>
            </c:ext>
          </c:extLst>
        </c:ser>
        <c:ser>
          <c:idx val="2"/>
          <c:order val="2"/>
          <c:tx>
            <c:strRef>
              <c:f>Traitement!$K$129:$K$130</c:f>
              <c:strCache>
                <c:ptCount val="1"/>
                <c:pt idx="0">
                  <c:v>Non Spécifié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Traitement!$H$131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Traitement!$K$131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5-6B4A-8896-D566C14D0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024032"/>
        <c:axId val="2038576800"/>
      </c:barChart>
      <c:catAx>
        <c:axId val="17950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2038576800"/>
        <c:crosses val="autoZero"/>
        <c:auto val="1"/>
        <c:lblAlgn val="ctr"/>
        <c:lblOffset val="100"/>
        <c:noMultiLvlLbl val="0"/>
      </c:catAx>
      <c:valAx>
        <c:axId val="2038576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950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dynamique26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Taux de conversion moyen par âge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Traitement!$C$154:$C$155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Traitement!$B$156:$B$159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Traitement!$C$156:$C$159</c:f>
              <c:numCache>
                <c:formatCode>0.00</c:formatCode>
                <c:ptCount val="3"/>
                <c:pt idx="0">
                  <c:v>6.879999999999999</c:v>
                </c:pt>
                <c:pt idx="1">
                  <c:v>5.6044444444444439</c:v>
                </c:pt>
                <c:pt idx="2">
                  <c:v>7.8857142857142861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3-C949-BAE3-82A4948976DA}"/>
            </c:ext>
          </c:extLst>
        </c:ser>
        <c:ser>
          <c:idx val="1"/>
          <c:order val="1"/>
          <c:tx>
            <c:strRef>
              <c:f>Traitement!$D$154:$D$155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Traitement!$B$156:$B$159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Traitement!$D$156:$D$159</c:f>
              <c:numCache>
                <c:formatCode>0.00</c:formatCode>
                <c:ptCount val="3"/>
                <c:pt idx="0">
                  <c:v>7.9649999999999999</c:v>
                </c:pt>
                <c:pt idx="1">
                  <c:v>9.7139999999999986</c:v>
                </c:pt>
                <c:pt idx="2">
                  <c:v>6.9562500000000007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3-C949-BAE3-82A4948976DA}"/>
            </c:ext>
          </c:extLst>
        </c:ser>
        <c:ser>
          <c:idx val="2"/>
          <c:order val="2"/>
          <c:tx>
            <c:strRef>
              <c:f>Traitement!$E$154:$E$155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Traitement!$B$156:$B$159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Traitement!$E$156:$E$159</c:f>
              <c:numCache>
                <c:formatCode>0.00</c:formatCode>
                <c:ptCount val="3"/>
                <c:pt idx="0">
                  <c:v>5.4799999999999995</c:v>
                </c:pt>
                <c:pt idx="1">
                  <c:v>9.6237499999999994</c:v>
                </c:pt>
                <c:pt idx="2">
                  <c:v>8.3233333333333324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3-C949-BAE3-82A4948976DA}"/>
            </c:ext>
          </c:extLst>
        </c:ser>
        <c:ser>
          <c:idx val="3"/>
          <c:order val="3"/>
          <c:tx>
            <c:strRef>
              <c:f>Traitement!$F$154:$F$155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C40086"/>
            </a:solidFill>
            <a:ln>
              <a:noFill/>
            </a:ln>
            <a:effectLst/>
          </c:spPr>
          <c:invertIfNegative val="0"/>
          <c:cat>
            <c:strRef>
              <c:f>Traitement!$B$156:$B$159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Traitement!$F$156:$F$159</c:f>
              <c:numCache>
                <c:formatCode>0.00</c:formatCode>
                <c:ptCount val="3"/>
                <c:pt idx="0">
                  <c:v>9.0355555555555558</c:v>
                </c:pt>
                <c:pt idx="1">
                  <c:v>8.3687500000000004</c:v>
                </c:pt>
                <c:pt idx="2">
                  <c:v>9.5519999999999996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3-C949-BAE3-82A4948976DA}"/>
            </c:ext>
          </c:extLst>
        </c:ser>
        <c:ser>
          <c:idx val="4"/>
          <c:order val="4"/>
          <c:tx>
            <c:strRef>
              <c:f>Traitement!$G$154:$G$155</c:f>
              <c:strCache>
                <c:ptCount val="1"/>
                <c:pt idx="0">
                  <c:v>55+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Traitement!$B$156:$B$159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Traitement!$G$156:$G$159</c:f>
              <c:numCache>
                <c:formatCode>0.00</c:formatCode>
                <c:ptCount val="3"/>
                <c:pt idx="0">
                  <c:v>8.1425000000000001</c:v>
                </c:pt>
                <c:pt idx="1">
                  <c:v>6.8511111111111109</c:v>
                </c:pt>
                <c:pt idx="2">
                  <c:v>5.3949999999999996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3-C949-BAE3-82A494897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558816"/>
        <c:axId val="2017893568"/>
      </c:barChart>
      <c:catAx>
        <c:axId val="20175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893568"/>
        <c:crosses val="autoZero"/>
        <c:auto val="1"/>
        <c:lblAlgn val="ctr"/>
        <c:lblOffset val="100"/>
        <c:noMultiLvlLbl val="0"/>
      </c:catAx>
      <c:valAx>
        <c:axId val="20178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5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dynamique27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Taux de conversion moyen par genre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Traitement!$K$154:$K$155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rgbClr val="C40086"/>
            </a:solidFill>
            <a:ln>
              <a:noFill/>
            </a:ln>
            <a:effectLst/>
          </c:spPr>
          <c:invertIfNegative val="0"/>
          <c:cat>
            <c:strRef>
              <c:f>Traitement!$J$156:$J$159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Traitement!$K$156:$K$159</c:f>
              <c:numCache>
                <c:formatCode>0.00</c:formatCode>
                <c:ptCount val="3"/>
                <c:pt idx="0">
                  <c:v>7.2383333333333333</c:v>
                </c:pt>
                <c:pt idx="1">
                  <c:v>7.0027777777777773</c:v>
                </c:pt>
                <c:pt idx="2">
                  <c:v>7.4774999999999991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D3-F848-AE0C-B5ABDB1AEC90}"/>
            </c:ext>
          </c:extLst>
        </c:ser>
        <c:ser>
          <c:idx val="1"/>
          <c:order val="1"/>
          <c:tx>
            <c:strRef>
              <c:f>Traitement!$L$154:$L$155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Traitement!$J$156:$J$159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Traitement!$L$156:$L$159</c:f>
              <c:numCache>
                <c:formatCode>0.00</c:formatCode>
                <c:ptCount val="3"/>
                <c:pt idx="0">
                  <c:v>8.7562499999999996</c:v>
                </c:pt>
                <c:pt idx="1">
                  <c:v>8.3640000000000008</c:v>
                </c:pt>
                <c:pt idx="2">
                  <c:v>8.2449999999999992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D3-F848-AE0C-B5ABDB1AEC90}"/>
            </c:ext>
          </c:extLst>
        </c:ser>
        <c:ser>
          <c:idx val="2"/>
          <c:order val="2"/>
          <c:tx>
            <c:strRef>
              <c:f>Traitement!$M$154:$M$155</c:f>
              <c:strCache>
                <c:ptCount val="1"/>
                <c:pt idx="0">
                  <c:v>Non Spécifié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Traitement!$J$156:$J$159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Traitement!$M$156:$M$159</c:f>
              <c:numCache>
                <c:formatCode>0.00</c:formatCode>
                <c:ptCount val="3"/>
                <c:pt idx="0">
                  <c:v>7.3671428571428574</c:v>
                </c:pt>
                <c:pt idx="1">
                  <c:v>8.6290909090909071</c:v>
                </c:pt>
                <c:pt idx="2">
                  <c:v>7.0671428571428567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D3-F848-AE0C-B5ABDB1AE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558816"/>
        <c:axId val="2017893568"/>
      </c:barChart>
      <c:catAx>
        <c:axId val="20175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2017893568"/>
        <c:crosses val="autoZero"/>
        <c:auto val="1"/>
        <c:lblAlgn val="ctr"/>
        <c:lblOffset val="100"/>
        <c:noMultiLvlLbl val="0"/>
      </c:catAx>
      <c:valAx>
        <c:axId val="20178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55881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dynamique28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Taux de conversion</a:t>
            </a:r>
            <a:r>
              <a:rPr lang="fr-FR" b="1" baseline="0">
                <a:solidFill>
                  <a:schemeClr val="tx1"/>
                </a:solidFill>
                <a:latin typeface="+mj-lt"/>
              </a:rPr>
              <a:t> par intérêts</a:t>
            </a:r>
            <a:endParaRPr lang="fr-FR" b="1">
              <a:solidFill>
                <a:schemeClr val="tx1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Traitement!$Q$154:$Q$155</c:f>
              <c:strCache>
                <c:ptCount val="1"/>
                <c:pt idx="0">
                  <c:v>Beauté</c:v>
                </c:pt>
              </c:strCache>
            </c:strRef>
          </c:tx>
          <c:spPr>
            <a:solidFill>
              <a:srgbClr val="C40086"/>
            </a:solidFill>
            <a:ln>
              <a:noFill/>
            </a:ln>
            <a:effectLst/>
          </c:spPr>
          <c:invertIfNegative val="0"/>
          <c:cat>
            <c:strRef>
              <c:f>Traitement!$P$156:$P$159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Traitement!$Q$156:$Q$159</c:f>
              <c:numCache>
                <c:formatCode>0.00</c:formatCode>
                <c:ptCount val="3"/>
                <c:pt idx="0">
                  <c:v>6.2277777777777779</c:v>
                </c:pt>
                <c:pt idx="1">
                  <c:v>7.7233333333333336</c:v>
                </c:pt>
                <c:pt idx="2">
                  <c:v>8.5485714285714298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23-674D-A386-CB340B962CA3}"/>
            </c:ext>
          </c:extLst>
        </c:ser>
        <c:ser>
          <c:idx val="1"/>
          <c:order val="1"/>
          <c:tx>
            <c:strRef>
              <c:f>Traitement!$R$154:$R$155</c:f>
              <c:strCache>
                <c:ptCount val="1"/>
                <c:pt idx="0">
                  <c:v>Fitness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Traitement!$P$156:$P$159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Traitement!$R$156:$R$159</c:f>
              <c:numCache>
                <c:formatCode>0.00</c:formatCode>
                <c:ptCount val="3"/>
                <c:pt idx="0">
                  <c:v>5.1133333333333324</c:v>
                </c:pt>
                <c:pt idx="1">
                  <c:v>9.3811111111111121</c:v>
                </c:pt>
                <c:pt idx="2">
                  <c:v>7.1599999999999993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23-674D-A386-CB340B962CA3}"/>
            </c:ext>
          </c:extLst>
        </c:ser>
        <c:ser>
          <c:idx val="2"/>
          <c:order val="2"/>
          <c:tx>
            <c:strRef>
              <c:f>Traitement!$S$154:$S$155</c:f>
              <c:strCache>
                <c:ptCount val="1"/>
                <c:pt idx="0">
                  <c:v>Lifestyle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Traitement!$P$156:$P$159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Traitement!$S$156:$S$159</c:f>
              <c:numCache>
                <c:formatCode>0.00</c:formatCode>
                <c:ptCount val="3"/>
                <c:pt idx="0">
                  <c:v>7.8010000000000002</c:v>
                </c:pt>
                <c:pt idx="1">
                  <c:v>5.9942857142857147</c:v>
                </c:pt>
                <c:pt idx="2">
                  <c:v>6.876666666666666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23-674D-A386-CB340B962CA3}"/>
            </c:ext>
          </c:extLst>
        </c:ser>
        <c:ser>
          <c:idx val="3"/>
          <c:order val="3"/>
          <c:tx>
            <c:strRef>
              <c:f>Traitement!$T$154:$T$155</c:f>
              <c:strCache>
                <c:ptCount val="1"/>
                <c:pt idx="0">
                  <c:v>Mode</c:v>
                </c:pt>
              </c:strCache>
            </c:strRef>
          </c:tx>
          <c:invertIfNegative val="0"/>
          <c:cat>
            <c:strRef>
              <c:f>Traitement!$P$156:$P$159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Traitement!$T$156:$T$159</c:f>
              <c:numCache>
                <c:formatCode>0.00</c:formatCode>
                <c:ptCount val="3"/>
                <c:pt idx="0">
                  <c:v>8.18</c:v>
                </c:pt>
                <c:pt idx="1">
                  <c:v>6.8469999999999995</c:v>
                </c:pt>
                <c:pt idx="2">
                  <c:v>7.2966666666666677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23-674D-A386-CB340B962CA3}"/>
            </c:ext>
          </c:extLst>
        </c:ser>
        <c:ser>
          <c:idx val="4"/>
          <c:order val="4"/>
          <c:tx>
            <c:strRef>
              <c:f>Traitement!$U$154:$U$155</c:f>
              <c:strCache>
                <c:ptCount val="1"/>
                <c:pt idx="0">
                  <c:v>Santé</c:v>
                </c:pt>
              </c:strCache>
            </c:strRef>
          </c:tx>
          <c:invertIfNegative val="0"/>
          <c:cat>
            <c:strRef>
              <c:f>Traitement!$P$156:$P$159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Traitement!$U$156:$U$159</c:f>
              <c:numCache>
                <c:formatCode>0.00</c:formatCode>
                <c:ptCount val="3"/>
                <c:pt idx="0">
                  <c:v>9.5677777777777777</c:v>
                </c:pt>
                <c:pt idx="1">
                  <c:v>9.0585714285714278</c:v>
                </c:pt>
                <c:pt idx="2">
                  <c:v>7.5900000000000007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23-674D-A386-CB340B962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558816"/>
        <c:axId val="2017893568"/>
      </c:barChart>
      <c:catAx>
        <c:axId val="20175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2017893568"/>
        <c:crosses val="autoZero"/>
        <c:auto val="1"/>
        <c:lblAlgn val="ctr"/>
        <c:lblOffset val="100"/>
        <c:noMultiLvlLbl val="0"/>
      </c:catAx>
      <c:valAx>
        <c:axId val="20178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55881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dynamique29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Ventes générées par la cible</a:t>
            </a:r>
            <a:r>
              <a:rPr lang="fr-FR" b="1" baseline="0">
                <a:solidFill>
                  <a:schemeClr val="tx1"/>
                </a:solidFill>
                <a:latin typeface="+mj-lt"/>
              </a:rPr>
              <a:t> des intérêts</a:t>
            </a:r>
            <a:endParaRPr lang="fr-FR" b="1">
              <a:solidFill>
                <a:schemeClr val="tx1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Traitement!$Q$184:$Q$185</c:f>
              <c:strCache>
                <c:ptCount val="1"/>
                <c:pt idx="0">
                  <c:v>Beauté</c:v>
                </c:pt>
              </c:strCache>
            </c:strRef>
          </c:tx>
          <c:spPr>
            <a:solidFill>
              <a:srgbClr val="C40086"/>
            </a:solidFill>
            <a:ln>
              <a:noFill/>
            </a:ln>
            <a:effectLst/>
          </c:spPr>
          <c:invertIfNegative val="0"/>
          <c:cat>
            <c:strRef>
              <c:f>Traitement!$P$186:$P$189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Traitement!$Q$186:$Q$189</c:f>
              <c:numCache>
                <c:formatCode>#\ ##0.00\ "€"</c:formatCode>
                <c:ptCount val="3"/>
                <c:pt idx="0">
                  <c:v>138044</c:v>
                </c:pt>
                <c:pt idx="1">
                  <c:v>156955</c:v>
                </c:pt>
                <c:pt idx="2">
                  <c:v>200054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EF-BE48-88A1-A89C1729C81E}"/>
            </c:ext>
          </c:extLst>
        </c:ser>
        <c:ser>
          <c:idx val="1"/>
          <c:order val="1"/>
          <c:tx>
            <c:strRef>
              <c:f>Traitement!$R$184:$R$185</c:f>
              <c:strCache>
                <c:ptCount val="1"/>
                <c:pt idx="0">
                  <c:v>Fitness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Traitement!$P$186:$P$189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Traitement!$R$186:$R$189</c:f>
              <c:numCache>
                <c:formatCode>#\ ##0.00\ "€"</c:formatCode>
                <c:ptCount val="3"/>
                <c:pt idx="0">
                  <c:v>85433</c:v>
                </c:pt>
                <c:pt idx="1">
                  <c:v>255554</c:v>
                </c:pt>
                <c:pt idx="2">
                  <c:v>228618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EF-BE48-88A1-A89C1729C81E}"/>
            </c:ext>
          </c:extLst>
        </c:ser>
        <c:ser>
          <c:idx val="2"/>
          <c:order val="2"/>
          <c:tx>
            <c:strRef>
              <c:f>Traitement!$S$184:$S$185</c:f>
              <c:strCache>
                <c:ptCount val="1"/>
                <c:pt idx="0">
                  <c:v>Lifestyle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Traitement!$P$186:$P$189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Traitement!$S$186:$S$189</c:f>
              <c:numCache>
                <c:formatCode>#\ ##0.00\ "€"</c:formatCode>
                <c:ptCount val="3"/>
                <c:pt idx="0">
                  <c:v>234934</c:v>
                </c:pt>
                <c:pt idx="1">
                  <c:v>179719</c:v>
                </c:pt>
                <c:pt idx="2">
                  <c:v>117414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EF-BE48-88A1-A89C1729C81E}"/>
            </c:ext>
          </c:extLst>
        </c:ser>
        <c:ser>
          <c:idx val="3"/>
          <c:order val="3"/>
          <c:tx>
            <c:strRef>
              <c:f>Traitement!$T$184:$T$185</c:f>
              <c:strCache>
                <c:ptCount val="1"/>
                <c:pt idx="0">
                  <c:v>Mode</c:v>
                </c:pt>
              </c:strCache>
            </c:strRef>
          </c:tx>
          <c:invertIfNegative val="0"/>
          <c:cat>
            <c:strRef>
              <c:f>Traitement!$P$186:$P$189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Traitement!$T$186:$T$189</c:f>
              <c:numCache>
                <c:formatCode>#\ ##0.00\ "€"</c:formatCode>
                <c:ptCount val="3"/>
                <c:pt idx="0">
                  <c:v>92487</c:v>
                </c:pt>
                <c:pt idx="1">
                  <c:v>335636</c:v>
                </c:pt>
                <c:pt idx="2">
                  <c:v>152178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EF-BE48-88A1-A89C1729C81E}"/>
            </c:ext>
          </c:extLst>
        </c:ser>
        <c:ser>
          <c:idx val="4"/>
          <c:order val="4"/>
          <c:tx>
            <c:strRef>
              <c:f>Traitement!$U$184:$U$185</c:f>
              <c:strCache>
                <c:ptCount val="1"/>
                <c:pt idx="0">
                  <c:v>Santé</c:v>
                </c:pt>
              </c:strCache>
            </c:strRef>
          </c:tx>
          <c:invertIfNegative val="0"/>
          <c:cat>
            <c:strRef>
              <c:f>Traitement!$P$186:$P$189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Traitement!$U$186:$U$189</c:f>
              <c:numCache>
                <c:formatCode>#\ ##0.00\ "€"</c:formatCode>
                <c:ptCount val="3"/>
                <c:pt idx="0">
                  <c:v>259294</c:v>
                </c:pt>
                <c:pt idx="1">
                  <c:v>196532</c:v>
                </c:pt>
                <c:pt idx="2">
                  <c:v>138960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EF-BE48-88A1-A89C1729C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558816"/>
        <c:axId val="2017893568"/>
      </c:barChart>
      <c:catAx>
        <c:axId val="20175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2017893568"/>
        <c:crosses val="autoZero"/>
        <c:auto val="1"/>
        <c:lblAlgn val="ctr"/>
        <c:lblOffset val="100"/>
        <c:noMultiLvlLbl val="0"/>
      </c:catAx>
      <c:valAx>
        <c:axId val="20178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55881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dynamique30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Moyenne CTR par les intérêts cible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Traitement!$Q$216:$Q$217</c:f>
              <c:strCache>
                <c:ptCount val="1"/>
                <c:pt idx="0">
                  <c:v>Beauté</c:v>
                </c:pt>
              </c:strCache>
            </c:strRef>
          </c:tx>
          <c:spPr>
            <a:solidFill>
              <a:srgbClr val="C40086"/>
            </a:solidFill>
            <a:ln>
              <a:noFill/>
            </a:ln>
            <a:effectLst/>
          </c:spPr>
          <c:invertIfNegative val="0"/>
          <c:cat>
            <c:strRef>
              <c:f>Traitement!$P$218:$P$221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Traitement!$Q$218:$Q$221</c:f>
              <c:numCache>
                <c:formatCode>#,##0.00</c:formatCode>
                <c:ptCount val="3"/>
                <c:pt idx="0">
                  <c:v>52.778371842201075</c:v>
                </c:pt>
                <c:pt idx="1">
                  <c:v>5.1918525172498464</c:v>
                </c:pt>
                <c:pt idx="2">
                  <c:v>7.5614711597998099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B1-B543-B584-8BEF2B52078F}"/>
            </c:ext>
          </c:extLst>
        </c:ser>
        <c:ser>
          <c:idx val="1"/>
          <c:order val="1"/>
          <c:tx>
            <c:strRef>
              <c:f>Traitement!$R$216:$R$217</c:f>
              <c:strCache>
                <c:ptCount val="1"/>
                <c:pt idx="0">
                  <c:v>Fitness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Traitement!$P$218:$P$221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Traitement!$R$218:$R$221</c:f>
              <c:numCache>
                <c:formatCode>#,##0.00</c:formatCode>
                <c:ptCount val="3"/>
                <c:pt idx="0">
                  <c:v>6.473417994282495</c:v>
                </c:pt>
                <c:pt idx="1">
                  <c:v>4.9534766882295376</c:v>
                </c:pt>
                <c:pt idx="2">
                  <c:v>11.406229222732483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B1-B543-B584-8BEF2B52078F}"/>
            </c:ext>
          </c:extLst>
        </c:ser>
        <c:ser>
          <c:idx val="2"/>
          <c:order val="2"/>
          <c:tx>
            <c:strRef>
              <c:f>Traitement!$S$216:$S$217</c:f>
              <c:strCache>
                <c:ptCount val="1"/>
                <c:pt idx="0">
                  <c:v>Lifestyle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Traitement!$P$218:$P$221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Traitement!$S$218:$S$221</c:f>
              <c:numCache>
                <c:formatCode>#,##0.00</c:formatCode>
                <c:ptCount val="3"/>
                <c:pt idx="0">
                  <c:v>5.8393777958548085</c:v>
                </c:pt>
                <c:pt idx="1">
                  <c:v>4.7530916988367524</c:v>
                </c:pt>
                <c:pt idx="2">
                  <c:v>15.635631817939908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B1-B543-B584-8BEF2B52078F}"/>
            </c:ext>
          </c:extLst>
        </c:ser>
        <c:ser>
          <c:idx val="3"/>
          <c:order val="3"/>
          <c:tx>
            <c:strRef>
              <c:f>Traitement!$T$216:$T$217</c:f>
              <c:strCache>
                <c:ptCount val="1"/>
                <c:pt idx="0">
                  <c:v>Mode</c:v>
                </c:pt>
              </c:strCache>
            </c:strRef>
          </c:tx>
          <c:invertIfNegative val="0"/>
          <c:cat>
            <c:strRef>
              <c:f>Traitement!$P$218:$P$221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Traitement!$T$218:$T$221</c:f>
              <c:numCache>
                <c:formatCode>#,##0.00</c:formatCode>
                <c:ptCount val="3"/>
                <c:pt idx="0">
                  <c:v>25.354990577024726</c:v>
                </c:pt>
                <c:pt idx="1">
                  <c:v>6.1842880936157432</c:v>
                </c:pt>
                <c:pt idx="2">
                  <c:v>3.6748791387826678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B1-B543-B584-8BEF2B52078F}"/>
            </c:ext>
          </c:extLst>
        </c:ser>
        <c:ser>
          <c:idx val="4"/>
          <c:order val="4"/>
          <c:tx>
            <c:strRef>
              <c:f>Traitement!$U$216:$U$217</c:f>
              <c:strCache>
                <c:ptCount val="1"/>
                <c:pt idx="0">
                  <c:v>Santé</c:v>
                </c:pt>
              </c:strCache>
            </c:strRef>
          </c:tx>
          <c:invertIfNegative val="0"/>
          <c:cat>
            <c:strRef>
              <c:f>Traitement!$P$218:$P$221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Traitement!$U$218:$U$221</c:f>
              <c:numCache>
                <c:formatCode>#,##0.00</c:formatCode>
                <c:ptCount val="3"/>
                <c:pt idx="0">
                  <c:v>6.5279012498617908</c:v>
                </c:pt>
                <c:pt idx="1">
                  <c:v>4.4785315104486711</c:v>
                </c:pt>
                <c:pt idx="2">
                  <c:v>8.5738765338936904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FB1-B543-B584-8BEF2B52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558816"/>
        <c:axId val="2017893568"/>
      </c:barChart>
      <c:catAx>
        <c:axId val="20175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2017893568"/>
        <c:crosses val="autoZero"/>
        <c:auto val="1"/>
        <c:lblAlgn val="ctr"/>
        <c:lblOffset val="100"/>
        <c:noMultiLvlLbl val="0"/>
      </c:catAx>
      <c:valAx>
        <c:axId val="20178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55881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>
                <a:solidFill>
                  <a:schemeClr val="tx1"/>
                </a:solidFill>
                <a:latin typeface="+mj-lt"/>
              </a:rPr>
              <a:t>Bénéfices sur toutes les campagnes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40086"/>
          </a:solidFill>
          <a:ln w="19050">
            <a:solidFill>
              <a:schemeClr val="tx1"/>
            </a:solidFill>
          </a:ln>
          <a:effectLst/>
        </c:spPr>
      </c:pivotFmt>
      <c:pivotFmt>
        <c:idx val="2"/>
        <c:spPr>
          <a:solidFill>
            <a:srgbClr val="00B0F0"/>
          </a:solidFill>
          <a:ln w="19050"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5"/>
        <c:spPr>
          <a:solidFill>
            <a:srgbClr val="C40086"/>
          </a:solidFill>
          <a:ln w="19050">
            <a:solidFill>
              <a:schemeClr val="tx1"/>
            </a:solidFill>
          </a:ln>
          <a:effectLst/>
        </c:spPr>
      </c:pivotFmt>
      <c:pivotFmt>
        <c:idx val="6"/>
        <c:spPr>
          <a:solidFill>
            <a:srgbClr val="00B0F0"/>
          </a:solidFill>
          <a:ln w="19050">
            <a:solidFill>
              <a:schemeClr val="tx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3C5782"/>
          </a:solidFill>
          <a:ln w="19050">
            <a:solidFill>
              <a:schemeClr val="tx1"/>
            </a:solidFill>
          </a:ln>
          <a:effectLst/>
        </c:spPr>
      </c:pivotFmt>
      <c:pivotFmt>
        <c:idx val="9"/>
        <c:spPr>
          <a:solidFill>
            <a:srgbClr val="C40086"/>
          </a:solidFill>
          <a:ln w="19050">
            <a:solidFill>
              <a:schemeClr val="tx1"/>
            </a:solidFill>
          </a:ln>
          <a:effectLst/>
        </c:spPr>
      </c:pivotFmt>
      <c:pivotFmt>
        <c:idx val="10"/>
        <c:spPr>
          <a:solidFill>
            <a:srgbClr val="00B0F0"/>
          </a:solidFill>
          <a:ln w="19050">
            <a:solidFill>
              <a:schemeClr val="tx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Traitement!$O$4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3C578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09-8C42-AA77-8EBFD34089D9}"/>
              </c:ext>
            </c:extLst>
          </c:dPt>
          <c:dPt>
            <c:idx val="1"/>
            <c:bubble3D val="0"/>
            <c:spPr>
              <a:solidFill>
                <a:srgbClr val="C4008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09-8C42-AA77-8EBFD34089D9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09-8C42-AA77-8EBFD34089D9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Traitement!$N$5:$N$8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Traitement!$O$5:$O$8</c:f>
              <c:numCache>
                <c:formatCode>#\ ##0.00\ "€"</c:formatCode>
                <c:ptCount val="3"/>
                <c:pt idx="0">
                  <c:v>633141</c:v>
                </c:pt>
                <c:pt idx="1">
                  <c:v>896898</c:v>
                </c:pt>
                <c:pt idx="2">
                  <c:v>703859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09-8C42-AA77-8EBFD3408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>
                <a:solidFill>
                  <a:schemeClr val="tx1"/>
                </a:solidFill>
                <a:latin typeface="+mj-lt"/>
              </a:rPr>
              <a:t>Taux de clics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</c:pivotFmt>
      <c:pivotFmt>
        <c:idx val="2"/>
        <c:spPr>
          <a:solidFill>
            <a:srgbClr val="C40086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</c:pivotFmt>
      <c:pivotFmt>
        <c:idx val="5"/>
        <c:spPr>
          <a:solidFill>
            <a:srgbClr val="C40086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noFill/>
          </a:ln>
          <a:effectLst/>
        </c:spPr>
      </c:pivotFmt>
      <c:pivotFmt>
        <c:idx val="8"/>
        <c:spPr>
          <a:solidFill>
            <a:srgbClr val="C4008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Traitement!$G$28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40-844F-8879-51BA6C4E0426}"/>
              </c:ext>
            </c:extLst>
          </c:dPt>
          <c:dPt>
            <c:idx val="2"/>
            <c:invertIfNegative val="0"/>
            <c:bubble3D val="0"/>
            <c:spPr>
              <a:solidFill>
                <a:srgbClr val="C4008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40-844F-8879-51BA6C4E04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Traitement!$F$29:$F$32</c:f>
              <c:strCache>
                <c:ptCount val="3"/>
                <c:pt idx="0">
                  <c:v>Facebook</c:v>
                </c:pt>
                <c:pt idx="1">
                  <c:v>Twitter</c:v>
                </c:pt>
                <c:pt idx="2">
                  <c:v>Instagram</c:v>
                </c:pt>
              </c:strCache>
            </c:strRef>
          </c:cat>
          <c:val>
            <c:numRef>
              <c:f>Traitement!$G$29:$G$32</c:f>
              <c:numCache>
                <c:formatCode>0.00</c:formatCode>
                <c:ptCount val="3"/>
                <c:pt idx="0">
                  <c:v>20.224572397089286</c:v>
                </c:pt>
                <c:pt idx="1">
                  <c:v>8.6367861633695462</c:v>
                </c:pt>
                <c:pt idx="2">
                  <c:v>5.1845294538133402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40-844F-8879-51BA6C4E0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303167"/>
        <c:axId val="329788896"/>
      </c:barChart>
      <c:catAx>
        <c:axId val="20713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9788896"/>
        <c:crosses val="autoZero"/>
        <c:auto val="1"/>
        <c:lblAlgn val="ctr"/>
        <c:lblOffset val="100"/>
        <c:noMultiLvlLbl val="0"/>
      </c:catAx>
      <c:valAx>
        <c:axId val="32978889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713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dynamique23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>
                <a:solidFill>
                  <a:schemeClr val="tx1"/>
                </a:solidFill>
                <a:latin typeface="+mj-lt"/>
              </a:rPr>
              <a:t>Nombre de campagnes publicitaires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40086"/>
          </a:solidFill>
          <a:ln w="19050">
            <a:solidFill>
              <a:schemeClr val="tx1"/>
            </a:solidFill>
          </a:ln>
          <a:effectLst/>
        </c:spPr>
      </c:pivotFmt>
      <c:pivotFmt>
        <c:idx val="2"/>
        <c:spPr>
          <a:solidFill>
            <a:srgbClr val="00B0F0"/>
          </a:solidFill>
          <a:ln w="19050"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5"/>
        <c:spPr>
          <a:solidFill>
            <a:srgbClr val="C40086"/>
          </a:solidFill>
          <a:ln w="19050">
            <a:solidFill>
              <a:schemeClr val="tx1"/>
            </a:solidFill>
          </a:ln>
          <a:effectLst/>
        </c:spPr>
      </c:pivotFmt>
      <c:pivotFmt>
        <c:idx val="6"/>
        <c:spPr>
          <a:solidFill>
            <a:srgbClr val="00B0F0"/>
          </a:solidFill>
          <a:ln w="19050">
            <a:solidFill>
              <a:schemeClr val="tx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3C5782"/>
          </a:solidFill>
          <a:ln w="19050">
            <a:solidFill>
              <a:schemeClr val="tx1"/>
            </a:solidFill>
          </a:ln>
          <a:effectLst/>
        </c:spPr>
      </c:pivotFmt>
      <c:pivotFmt>
        <c:idx val="9"/>
        <c:spPr>
          <a:solidFill>
            <a:srgbClr val="C40086"/>
          </a:solidFill>
          <a:ln w="19050">
            <a:solidFill>
              <a:schemeClr val="tx1"/>
            </a:solidFill>
          </a:ln>
          <a:effectLst/>
        </c:spPr>
      </c:pivotFmt>
      <c:pivotFmt>
        <c:idx val="10"/>
        <c:spPr>
          <a:solidFill>
            <a:srgbClr val="00B0F0"/>
          </a:solidFill>
          <a:ln w="19050">
            <a:solidFill>
              <a:schemeClr val="tx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Traitement!$K$28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3C578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3A-5746-921E-F69B8E46CDF5}"/>
              </c:ext>
            </c:extLst>
          </c:dPt>
          <c:dPt>
            <c:idx val="1"/>
            <c:bubble3D val="0"/>
            <c:spPr>
              <a:solidFill>
                <a:srgbClr val="C4008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3A-5746-921E-F69B8E46CDF5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3A-5746-921E-F69B8E46CDF5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Traitement!$J$29:$J$32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Traitement!$K$29:$K$32</c:f>
              <c:numCache>
                <c:formatCode>#,##0</c:formatCode>
                <c:ptCount val="3"/>
                <c:pt idx="0">
                  <c:v>34</c:v>
                </c:pt>
                <c:pt idx="1">
                  <c:v>39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3A-5746-921E-F69B8E46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>
                <a:solidFill>
                  <a:schemeClr val="tx1"/>
                </a:solidFill>
                <a:latin typeface="+mj-lt"/>
              </a:rPr>
              <a:t>Durée</a:t>
            </a:r>
            <a:r>
              <a:rPr lang="fr-FR" sz="1800" b="1" baseline="0">
                <a:solidFill>
                  <a:schemeClr val="tx1"/>
                </a:solidFill>
                <a:latin typeface="+mj-lt"/>
              </a:rPr>
              <a:t> des campagnes</a:t>
            </a:r>
            <a:endParaRPr lang="fr-FR" sz="1800" b="1">
              <a:solidFill>
                <a:schemeClr val="tx1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5FBB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FBB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FBB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Traitement!$N$28</c:f>
              <c:strCache>
                <c:ptCount val="1"/>
                <c:pt idx="0">
                  <c:v>Jours de campagne</c:v>
                </c:pt>
              </c:strCache>
            </c:strRef>
          </c:tx>
          <c:spPr>
            <a:solidFill>
              <a:srgbClr val="5FBB9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Traitement!$M$29:$M$32</c:f>
              <c:strCache>
                <c:ptCount val="3"/>
                <c:pt idx="0">
                  <c:v>Instagram</c:v>
                </c:pt>
                <c:pt idx="1">
                  <c:v>Facebook</c:v>
                </c:pt>
                <c:pt idx="2">
                  <c:v>Twitter</c:v>
                </c:pt>
              </c:strCache>
            </c:strRef>
          </c:cat>
          <c:val>
            <c:numRef>
              <c:f>Traitement!$N$29:$N$32</c:f>
              <c:numCache>
                <c:formatCode>#,##0</c:formatCode>
                <c:ptCount val="3"/>
                <c:pt idx="0">
                  <c:v>4237.3204282406805</c:v>
                </c:pt>
                <c:pt idx="1">
                  <c:v>4109.6551273148434</c:v>
                </c:pt>
                <c:pt idx="2">
                  <c:v>3136.7435879629847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5-7141-A69E-55748F0D9582}"/>
            </c:ext>
          </c:extLst>
        </c:ser>
        <c:ser>
          <c:idx val="1"/>
          <c:order val="1"/>
          <c:tx>
            <c:strRef>
              <c:f>Traitement!$O$28</c:f>
              <c:strCache>
                <c:ptCount val="1"/>
                <c:pt idx="0">
                  <c:v>Moyenne de jours de campagne</c:v>
                </c:pt>
              </c:strCache>
            </c:strRef>
          </c:tx>
          <c:spPr>
            <a:solidFill>
              <a:srgbClr val="C4008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Traitement!$M$29:$M$32</c:f>
              <c:strCache>
                <c:ptCount val="3"/>
                <c:pt idx="0">
                  <c:v>Instagram</c:v>
                </c:pt>
                <c:pt idx="1">
                  <c:v>Facebook</c:v>
                </c:pt>
                <c:pt idx="2">
                  <c:v>Twitter</c:v>
                </c:pt>
              </c:strCache>
            </c:strRef>
          </c:cat>
          <c:val>
            <c:numRef>
              <c:f>Traitement!$O$29:$O$32</c:f>
              <c:numCache>
                <c:formatCode>#,##0</c:formatCode>
                <c:ptCount val="3"/>
                <c:pt idx="0">
                  <c:v>108.64924174976103</c:v>
                </c:pt>
                <c:pt idx="1">
                  <c:v>120.87220962690716</c:v>
                </c:pt>
                <c:pt idx="2">
                  <c:v>116.17568844307351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5-7141-A69E-55748F0D9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451008"/>
        <c:axId val="330090864"/>
      </c:barChart>
      <c:catAx>
        <c:axId val="32945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330090864"/>
        <c:crosses val="autoZero"/>
        <c:auto val="1"/>
        <c:lblAlgn val="ctr"/>
        <c:lblOffset val="100"/>
        <c:noMultiLvlLbl val="0"/>
      </c:catAx>
      <c:valAx>
        <c:axId val="33009086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294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Comparaison Budget / Ventes</a:t>
            </a:r>
            <a:r>
              <a:rPr lang="fr-FR" b="1" baseline="0">
                <a:solidFill>
                  <a:schemeClr val="tx1"/>
                </a:solidFill>
                <a:latin typeface="+mj-lt"/>
              </a:rPr>
              <a:t> Générées (selon l'âge)</a:t>
            </a:r>
            <a:endParaRPr lang="fr-FR" b="1">
              <a:solidFill>
                <a:schemeClr val="tx1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412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40086"/>
          </a:solidFill>
          <a:ln>
            <a:noFill/>
          </a:ln>
          <a:effectLst/>
        </c:spPr>
      </c:pivotFmt>
      <c:pivotFmt>
        <c:idx val="3"/>
        <c:spPr>
          <a:solidFill>
            <a:srgbClr val="C40086"/>
          </a:solidFill>
          <a:ln>
            <a:noFill/>
          </a:ln>
          <a:effectLst/>
        </c:spPr>
      </c:pivotFmt>
      <c:pivotFmt>
        <c:idx val="4"/>
        <c:spPr>
          <a:solidFill>
            <a:srgbClr val="C40086"/>
          </a:solidFill>
          <a:ln>
            <a:noFill/>
          </a:ln>
          <a:effectLst/>
        </c:spPr>
      </c:pivotFmt>
      <c:pivotFmt>
        <c:idx val="5"/>
        <c:spPr>
          <a:solidFill>
            <a:srgbClr val="C40086"/>
          </a:solidFill>
          <a:ln>
            <a:noFill/>
          </a:ln>
          <a:effectLst/>
        </c:spPr>
      </c:pivotFmt>
      <c:pivotFmt>
        <c:idx val="6"/>
        <c:spPr>
          <a:solidFill>
            <a:srgbClr val="C40086"/>
          </a:solidFill>
          <a:ln>
            <a:noFill/>
          </a:ln>
          <a:effectLst/>
        </c:spPr>
      </c:pivotFmt>
      <c:pivotFmt>
        <c:idx val="7"/>
        <c:spPr>
          <a:solidFill>
            <a:srgbClr val="00B0F0"/>
          </a:solidFill>
          <a:ln>
            <a:noFill/>
          </a:ln>
          <a:effectLst/>
        </c:spPr>
      </c:pivotFmt>
      <c:pivotFmt>
        <c:idx val="8"/>
        <c:spPr>
          <a:solidFill>
            <a:srgbClr val="00B0F0"/>
          </a:solidFill>
          <a:ln>
            <a:noFill/>
          </a:ln>
          <a:effectLst/>
        </c:spPr>
      </c:pivotFmt>
      <c:pivotFmt>
        <c:idx val="9"/>
        <c:spPr>
          <a:solidFill>
            <a:srgbClr val="00B0F0"/>
          </a:solidFill>
          <a:ln>
            <a:noFill/>
          </a:ln>
          <a:effectLst/>
        </c:spPr>
      </c:pivotFmt>
      <c:pivotFmt>
        <c:idx val="10"/>
        <c:spPr>
          <a:solidFill>
            <a:srgbClr val="00B0F0"/>
          </a:solidFill>
          <a:ln>
            <a:noFill/>
          </a:ln>
          <a:effectLst/>
        </c:spPr>
      </c:pivotFmt>
      <c:pivotFmt>
        <c:idx val="11"/>
        <c:spPr>
          <a:solidFill>
            <a:srgbClr val="00B0F0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40086"/>
          </a:solidFill>
          <a:ln>
            <a:noFill/>
          </a:ln>
          <a:effectLst/>
        </c:spPr>
      </c:pivotFmt>
      <c:pivotFmt>
        <c:idx val="14"/>
        <c:spPr>
          <a:solidFill>
            <a:srgbClr val="C40086"/>
          </a:solidFill>
          <a:ln>
            <a:noFill/>
          </a:ln>
          <a:effectLst/>
        </c:spPr>
      </c:pivotFmt>
      <c:pivotFmt>
        <c:idx val="15"/>
        <c:spPr>
          <a:solidFill>
            <a:srgbClr val="C40086"/>
          </a:solidFill>
          <a:ln>
            <a:noFill/>
          </a:ln>
          <a:effectLst/>
        </c:spPr>
      </c:pivotFmt>
      <c:pivotFmt>
        <c:idx val="16"/>
        <c:spPr>
          <a:solidFill>
            <a:srgbClr val="C40086"/>
          </a:solidFill>
          <a:ln>
            <a:noFill/>
          </a:ln>
          <a:effectLst/>
        </c:spPr>
      </c:pivotFmt>
      <c:pivotFmt>
        <c:idx val="17"/>
        <c:spPr>
          <a:solidFill>
            <a:srgbClr val="C40086"/>
          </a:solidFill>
          <a:ln>
            <a:noFill/>
          </a:ln>
          <a:effectLst/>
        </c:spPr>
      </c:pivotFmt>
      <c:pivotFmt>
        <c:idx val="18"/>
        <c:spPr>
          <a:solidFill>
            <a:srgbClr val="00B0F0"/>
          </a:solidFill>
          <a:ln>
            <a:noFill/>
          </a:ln>
          <a:effectLst/>
        </c:spPr>
      </c:pivotFmt>
      <c:pivotFmt>
        <c:idx val="19"/>
        <c:spPr>
          <a:solidFill>
            <a:srgbClr val="00B0F0"/>
          </a:solidFill>
          <a:ln>
            <a:noFill/>
          </a:ln>
          <a:effectLst/>
        </c:spPr>
      </c:pivotFmt>
      <c:pivotFmt>
        <c:idx val="20"/>
        <c:spPr>
          <a:solidFill>
            <a:srgbClr val="00B0F0"/>
          </a:solidFill>
          <a:ln>
            <a:noFill/>
          </a:ln>
          <a:effectLst/>
        </c:spPr>
      </c:pivotFmt>
      <c:pivotFmt>
        <c:idx val="21"/>
        <c:spPr>
          <a:solidFill>
            <a:srgbClr val="00B0F0"/>
          </a:solidFill>
          <a:ln>
            <a:noFill/>
          </a:ln>
          <a:effectLst/>
        </c:spPr>
      </c:pivotFmt>
      <c:pivotFmt>
        <c:idx val="22"/>
        <c:spPr>
          <a:solidFill>
            <a:srgbClr val="00B0F0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 w="412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40086"/>
          </a:solidFill>
          <a:ln>
            <a:noFill/>
          </a:ln>
          <a:effectLst/>
        </c:spPr>
      </c:pivotFmt>
      <c:pivotFmt>
        <c:idx val="26"/>
        <c:spPr>
          <a:solidFill>
            <a:srgbClr val="C40086"/>
          </a:solidFill>
          <a:ln>
            <a:noFill/>
          </a:ln>
          <a:effectLst/>
        </c:spPr>
      </c:pivotFmt>
      <c:pivotFmt>
        <c:idx val="27"/>
        <c:spPr>
          <a:solidFill>
            <a:srgbClr val="C40086"/>
          </a:solidFill>
          <a:ln>
            <a:noFill/>
          </a:ln>
          <a:effectLst/>
        </c:spPr>
      </c:pivotFmt>
      <c:pivotFmt>
        <c:idx val="28"/>
        <c:spPr>
          <a:solidFill>
            <a:srgbClr val="C40086"/>
          </a:solidFill>
          <a:ln>
            <a:noFill/>
          </a:ln>
          <a:effectLst/>
        </c:spPr>
      </c:pivotFmt>
      <c:pivotFmt>
        <c:idx val="29"/>
        <c:spPr>
          <a:solidFill>
            <a:srgbClr val="C40086"/>
          </a:solidFill>
          <a:ln>
            <a:noFill/>
          </a:ln>
          <a:effectLst/>
        </c:spPr>
      </c:pivotFmt>
      <c:pivotFmt>
        <c:idx val="30"/>
        <c:spPr>
          <a:solidFill>
            <a:srgbClr val="00B0F0"/>
          </a:solidFill>
          <a:ln>
            <a:noFill/>
          </a:ln>
          <a:effectLst/>
        </c:spPr>
      </c:pivotFmt>
      <c:pivotFmt>
        <c:idx val="31"/>
        <c:spPr>
          <a:solidFill>
            <a:srgbClr val="00B0F0"/>
          </a:solidFill>
          <a:ln>
            <a:noFill/>
          </a:ln>
          <a:effectLst/>
        </c:spPr>
      </c:pivotFmt>
      <c:pivotFmt>
        <c:idx val="32"/>
        <c:spPr>
          <a:solidFill>
            <a:srgbClr val="00B0F0"/>
          </a:solidFill>
          <a:ln>
            <a:noFill/>
          </a:ln>
          <a:effectLst/>
        </c:spPr>
      </c:pivotFmt>
      <c:pivotFmt>
        <c:idx val="33"/>
        <c:spPr>
          <a:solidFill>
            <a:srgbClr val="00B0F0"/>
          </a:solidFill>
          <a:ln>
            <a:noFill/>
          </a:ln>
          <a:effectLst/>
        </c:spPr>
      </c:pivotFmt>
      <c:pivotFmt>
        <c:idx val="34"/>
        <c:spPr>
          <a:solidFill>
            <a:srgbClr val="00B0F0"/>
          </a:solidFill>
          <a:ln>
            <a:noFill/>
          </a:ln>
          <a:effectLst/>
        </c:spPr>
      </c:pivotFmt>
      <c:pivotFmt>
        <c:idx val="35"/>
        <c:spPr>
          <a:ln w="41275" cap="rnd">
            <a:solidFill>
              <a:srgbClr val="5FBB9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3C5782"/>
          </a:solidFill>
          <a:ln>
            <a:noFill/>
          </a:ln>
          <a:effectLst/>
        </c:spPr>
      </c:pivotFmt>
      <c:pivotFmt>
        <c:idx val="37"/>
        <c:spPr>
          <a:solidFill>
            <a:srgbClr val="3C5782"/>
          </a:solidFill>
          <a:ln>
            <a:noFill/>
          </a:ln>
          <a:effectLst/>
        </c:spPr>
      </c:pivotFmt>
      <c:pivotFmt>
        <c:idx val="38"/>
        <c:spPr>
          <a:solidFill>
            <a:srgbClr val="3C5782"/>
          </a:solidFill>
          <a:ln>
            <a:noFill/>
          </a:ln>
          <a:effectLst/>
        </c:spPr>
      </c:pivotFmt>
      <c:pivotFmt>
        <c:idx val="39"/>
        <c:spPr>
          <a:solidFill>
            <a:srgbClr val="3C5782"/>
          </a:solidFill>
          <a:ln>
            <a:noFill/>
          </a:ln>
          <a:effectLst/>
        </c:spPr>
      </c:pivotFmt>
      <c:pivotFmt>
        <c:idx val="40"/>
        <c:spPr>
          <a:solidFill>
            <a:srgbClr val="3C578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Traitement!$C$54</c:f>
              <c:strCache>
                <c:ptCount val="1"/>
                <c:pt idx="0">
                  <c:v>Ventes Générées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4008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E4-9C41-9AEB-CE8889954DD8}"/>
              </c:ext>
            </c:extLst>
          </c:dPt>
          <c:dPt>
            <c:idx val="1"/>
            <c:invertIfNegative val="0"/>
            <c:bubble3D val="0"/>
            <c:spPr>
              <a:solidFill>
                <a:srgbClr val="C4008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E4-9C41-9AEB-CE8889954DD8}"/>
              </c:ext>
            </c:extLst>
          </c:dPt>
          <c:dPt>
            <c:idx val="2"/>
            <c:invertIfNegative val="0"/>
            <c:bubble3D val="0"/>
            <c:spPr>
              <a:solidFill>
                <a:srgbClr val="C4008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E4-9C41-9AEB-CE8889954DD8}"/>
              </c:ext>
            </c:extLst>
          </c:dPt>
          <c:dPt>
            <c:idx val="3"/>
            <c:invertIfNegative val="0"/>
            <c:bubble3D val="0"/>
            <c:spPr>
              <a:solidFill>
                <a:srgbClr val="C4008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E4-9C41-9AEB-CE8889954DD8}"/>
              </c:ext>
            </c:extLst>
          </c:dPt>
          <c:dPt>
            <c:idx val="4"/>
            <c:invertIfNegative val="0"/>
            <c:bubble3D val="0"/>
            <c:spPr>
              <a:solidFill>
                <a:srgbClr val="C4008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E4-9C41-9AEB-CE8889954DD8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8E4-9C41-9AEB-CE8889954DD8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8E4-9C41-9AEB-CE8889954DD8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8E4-9C41-9AEB-CE8889954DD8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8E4-9C41-9AEB-CE8889954DD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8E4-9C41-9AEB-CE8889954DD8}"/>
              </c:ext>
            </c:extLst>
          </c:dPt>
          <c:dPt>
            <c:idx val="10"/>
            <c:invertIfNegative val="0"/>
            <c:bubble3D val="0"/>
            <c:spPr>
              <a:solidFill>
                <a:srgbClr val="3C57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8B9-0740-A7EB-65C2D3B5A718}"/>
              </c:ext>
            </c:extLst>
          </c:dPt>
          <c:dPt>
            <c:idx val="11"/>
            <c:invertIfNegative val="0"/>
            <c:bubble3D val="0"/>
            <c:spPr>
              <a:solidFill>
                <a:srgbClr val="3C57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8B9-0740-A7EB-65C2D3B5A718}"/>
              </c:ext>
            </c:extLst>
          </c:dPt>
          <c:dPt>
            <c:idx val="12"/>
            <c:invertIfNegative val="0"/>
            <c:bubble3D val="0"/>
            <c:spPr>
              <a:solidFill>
                <a:srgbClr val="3C57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8B9-0740-A7EB-65C2D3B5A718}"/>
              </c:ext>
            </c:extLst>
          </c:dPt>
          <c:dPt>
            <c:idx val="13"/>
            <c:invertIfNegative val="0"/>
            <c:bubble3D val="0"/>
            <c:spPr>
              <a:solidFill>
                <a:srgbClr val="3C57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8B9-0740-A7EB-65C2D3B5A718}"/>
              </c:ext>
            </c:extLst>
          </c:dPt>
          <c:dPt>
            <c:idx val="14"/>
            <c:invertIfNegative val="0"/>
            <c:bubble3D val="0"/>
            <c:spPr>
              <a:solidFill>
                <a:srgbClr val="3C57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8B9-0740-A7EB-65C2D3B5A718}"/>
              </c:ext>
            </c:extLst>
          </c:dPt>
          <c:cat>
            <c:multiLvlStrRef>
              <c:f>Traitement!$B$55:$B$73</c:f>
              <c:multiLvlStrCache>
                <c:ptCount val="15"/>
                <c:lvl>
                  <c:pt idx="0">
                    <c:v>18-24</c:v>
                  </c:pt>
                  <c:pt idx="1">
                    <c:v>25-34</c:v>
                  </c:pt>
                  <c:pt idx="2">
                    <c:v>35-44</c:v>
                  </c:pt>
                  <c:pt idx="3">
                    <c:v>45-54</c:v>
                  </c:pt>
                  <c:pt idx="4">
                    <c:v>55+</c:v>
                  </c:pt>
                  <c:pt idx="5">
                    <c:v>18-24</c:v>
                  </c:pt>
                  <c:pt idx="6">
                    <c:v>25-34</c:v>
                  </c:pt>
                  <c:pt idx="7">
                    <c:v>35-44</c:v>
                  </c:pt>
                  <c:pt idx="8">
                    <c:v>45-54</c:v>
                  </c:pt>
                  <c:pt idx="9">
                    <c:v>55+</c:v>
                  </c:pt>
                  <c:pt idx="10">
                    <c:v>18-24</c:v>
                  </c:pt>
                  <c:pt idx="11">
                    <c:v>25-34</c:v>
                  </c:pt>
                  <c:pt idx="12">
                    <c:v>35-44</c:v>
                  </c:pt>
                  <c:pt idx="13">
                    <c:v>45-54</c:v>
                  </c:pt>
                  <c:pt idx="14">
                    <c:v>55+</c:v>
                  </c:pt>
                </c:lvl>
                <c:lvl>
                  <c:pt idx="0">
                    <c:v>Instagram</c:v>
                  </c:pt>
                  <c:pt idx="5">
                    <c:v>Twitter</c:v>
                  </c:pt>
                  <c:pt idx="10">
                    <c:v>Facebook</c:v>
                  </c:pt>
                </c:lvl>
              </c:multiLvlStrCache>
            </c:multiLvlStrRef>
          </c:cat>
          <c:val>
            <c:numRef>
              <c:f>Traitement!$C$55:$C$73</c:f>
              <c:numCache>
                <c:formatCode>#\ ##0.00\ "€"</c:formatCode>
                <c:ptCount val="15"/>
                <c:pt idx="0">
                  <c:v>243869</c:v>
                </c:pt>
                <c:pt idx="1">
                  <c:v>152779</c:v>
                </c:pt>
                <c:pt idx="2">
                  <c:v>257340</c:v>
                </c:pt>
                <c:pt idx="3">
                  <c:v>211704</c:v>
                </c:pt>
                <c:pt idx="4">
                  <c:v>258704</c:v>
                </c:pt>
                <c:pt idx="5">
                  <c:v>212153</c:v>
                </c:pt>
                <c:pt idx="6">
                  <c:v>306774</c:v>
                </c:pt>
                <c:pt idx="7">
                  <c:v>115372</c:v>
                </c:pt>
                <c:pt idx="8">
                  <c:v>132584</c:v>
                </c:pt>
                <c:pt idx="9">
                  <c:v>70341</c:v>
                </c:pt>
                <c:pt idx="10">
                  <c:v>132163</c:v>
                </c:pt>
                <c:pt idx="11">
                  <c:v>110385</c:v>
                </c:pt>
                <c:pt idx="12">
                  <c:v>150735</c:v>
                </c:pt>
                <c:pt idx="13">
                  <c:v>303349</c:v>
                </c:pt>
                <c:pt idx="14">
                  <c:v>113560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8E4-9C41-9AEB-CE8889954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833232"/>
        <c:axId val="1580834944"/>
      </c:barChart>
      <c:lineChart>
        <c:grouping val="standard"/>
        <c:varyColors val="0"/>
        <c:ser>
          <c:idx val="1"/>
          <c:order val="1"/>
          <c:tx>
            <c:strRef>
              <c:f>Traitement!$D$54</c:f>
              <c:strCache>
                <c:ptCount val="1"/>
                <c:pt idx="0">
                  <c:v>Budget de la Campagne</c:v>
                </c:pt>
              </c:strCache>
            </c:strRef>
          </c:tx>
          <c:spPr>
            <a:ln w="41275" cap="rnd">
              <a:solidFill>
                <a:srgbClr val="5FBB92"/>
              </a:solidFill>
              <a:round/>
            </a:ln>
            <a:effectLst/>
          </c:spPr>
          <c:marker>
            <c:symbol val="none"/>
          </c:marker>
          <c:cat>
            <c:multiLvlStrRef>
              <c:f>Traitement!$B$55:$B$73</c:f>
              <c:multiLvlStrCache>
                <c:ptCount val="15"/>
                <c:lvl>
                  <c:pt idx="0">
                    <c:v>18-24</c:v>
                  </c:pt>
                  <c:pt idx="1">
                    <c:v>25-34</c:v>
                  </c:pt>
                  <c:pt idx="2">
                    <c:v>35-44</c:v>
                  </c:pt>
                  <c:pt idx="3">
                    <c:v>45-54</c:v>
                  </c:pt>
                  <c:pt idx="4">
                    <c:v>55+</c:v>
                  </c:pt>
                  <c:pt idx="5">
                    <c:v>18-24</c:v>
                  </c:pt>
                  <c:pt idx="6">
                    <c:v>25-34</c:v>
                  </c:pt>
                  <c:pt idx="7">
                    <c:v>35-44</c:v>
                  </c:pt>
                  <c:pt idx="8">
                    <c:v>45-54</c:v>
                  </c:pt>
                  <c:pt idx="9">
                    <c:v>55+</c:v>
                  </c:pt>
                  <c:pt idx="10">
                    <c:v>18-24</c:v>
                  </c:pt>
                  <c:pt idx="11">
                    <c:v>25-34</c:v>
                  </c:pt>
                  <c:pt idx="12">
                    <c:v>35-44</c:v>
                  </c:pt>
                  <c:pt idx="13">
                    <c:v>45-54</c:v>
                  </c:pt>
                  <c:pt idx="14">
                    <c:v>55+</c:v>
                  </c:pt>
                </c:lvl>
                <c:lvl>
                  <c:pt idx="0">
                    <c:v>Instagram</c:v>
                  </c:pt>
                  <c:pt idx="5">
                    <c:v>Twitter</c:v>
                  </c:pt>
                  <c:pt idx="10">
                    <c:v>Facebook</c:v>
                  </c:pt>
                </c:lvl>
              </c:multiLvlStrCache>
            </c:multiLvlStrRef>
          </c:cat>
          <c:val>
            <c:numRef>
              <c:f>Traitement!$D$55:$D$73</c:f>
              <c:numCache>
                <c:formatCode>#\ ##0.00\ "€"</c:formatCode>
                <c:ptCount val="15"/>
                <c:pt idx="0">
                  <c:v>51697</c:v>
                </c:pt>
                <c:pt idx="1">
                  <c:v>23232</c:v>
                </c:pt>
                <c:pt idx="2">
                  <c:v>56045</c:v>
                </c:pt>
                <c:pt idx="3">
                  <c:v>41343</c:v>
                </c:pt>
                <c:pt idx="4">
                  <c:v>55181</c:v>
                </c:pt>
                <c:pt idx="5">
                  <c:v>48312</c:v>
                </c:pt>
                <c:pt idx="6">
                  <c:v>41513</c:v>
                </c:pt>
                <c:pt idx="7">
                  <c:v>7557</c:v>
                </c:pt>
                <c:pt idx="8">
                  <c:v>22442</c:v>
                </c:pt>
                <c:pt idx="9">
                  <c:v>13541</c:v>
                </c:pt>
                <c:pt idx="10">
                  <c:v>33026</c:v>
                </c:pt>
                <c:pt idx="11">
                  <c:v>38026</c:v>
                </c:pt>
                <c:pt idx="12">
                  <c:v>31430</c:v>
                </c:pt>
                <c:pt idx="13">
                  <c:v>51953</c:v>
                </c:pt>
                <c:pt idx="14">
                  <c:v>22616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8E4-9C41-9AEB-CE8889954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833232"/>
        <c:axId val="1580834944"/>
      </c:lineChart>
      <c:catAx>
        <c:axId val="15808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1580834944"/>
        <c:crosses val="autoZero"/>
        <c:auto val="1"/>
        <c:lblAlgn val="ctr"/>
        <c:lblOffset val="100"/>
        <c:noMultiLvlLbl val="0"/>
      </c:catAx>
      <c:valAx>
        <c:axId val="15808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158083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[Publicite_Cosmetiques_Data.xlsx]Traitement!Tableau croisé dynamique8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+mj-lt"/>
              </a:rPr>
              <a:t>Taux de clics par âge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854B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FA5D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FA5D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3C5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5FBB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6FA5D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C40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Traitement!$C$78:$C$79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3C5782"/>
            </a:solidFill>
            <a:ln>
              <a:noFill/>
            </a:ln>
            <a:effectLst/>
          </c:spPr>
          <c:invertIfNegative val="0"/>
          <c:cat>
            <c:strRef>
              <c:f>Traitement!$B$80:$B$83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Traitement!$C$80:$C$83</c:f>
              <c:numCache>
                <c:formatCode>#,##0.00</c:formatCode>
                <c:ptCount val="3"/>
                <c:pt idx="0">
                  <c:v>39.136242889876648</c:v>
                </c:pt>
                <c:pt idx="1">
                  <c:v>5.2325991301775145</c:v>
                </c:pt>
                <c:pt idx="2">
                  <c:v>8.4657691864090872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8-C04D-B25E-DC085C1B0F8F}"/>
            </c:ext>
          </c:extLst>
        </c:ser>
        <c:ser>
          <c:idx val="1"/>
          <c:order val="1"/>
          <c:tx>
            <c:strRef>
              <c:f>Traitement!$D$78:$D$79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5FBB92"/>
            </a:solidFill>
            <a:ln>
              <a:noFill/>
            </a:ln>
            <a:effectLst/>
          </c:spPr>
          <c:invertIfNegative val="0"/>
          <c:cat>
            <c:strRef>
              <c:f>Traitement!$B$80:$B$83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Traitement!$D$80:$D$83</c:f>
              <c:numCache>
                <c:formatCode>#,##0.00</c:formatCode>
                <c:ptCount val="3"/>
                <c:pt idx="0">
                  <c:v>30.263108673915387</c:v>
                </c:pt>
                <c:pt idx="1">
                  <c:v>3.6754116682093723</c:v>
                </c:pt>
                <c:pt idx="2">
                  <c:v>13.96426521746157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8-C04D-B25E-DC085C1B0F8F}"/>
            </c:ext>
          </c:extLst>
        </c:ser>
        <c:ser>
          <c:idx val="2"/>
          <c:order val="2"/>
          <c:tx>
            <c:strRef>
              <c:f>Traitement!$E$78:$E$79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Traitement!$B$80:$B$83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Traitement!$E$80:$E$83</c:f>
              <c:numCache>
                <c:formatCode>#,##0.00</c:formatCode>
                <c:ptCount val="3"/>
                <c:pt idx="0">
                  <c:v>5.7197981856384308</c:v>
                </c:pt>
                <c:pt idx="1">
                  <c:v>7.540166938418448</c:v>
                </c:pt>
                <c:pt idx="2">
                  <c:v>3.3601943123311124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8-C04D-B25E-DC085C1B0F8F}"/>
            </c:ext>
          </c:extLst>
        </c:ser>
        <c:ser>
          <c:idx val="3"/>
          <c:order val="3"/>
          <c:tx>
            <c:strRef>
              <c:f>Traitement!$F$78:$F$79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6FA5D3"/>
            </a:solidFill>
            <a:ln>
              <a:noFill/>
            </a:ln>
            <a:effectLst/>
          </c:spPr>
          <c:invertIfNegative val="0"/>
          <c:cat>
            <c:strRef>
              <c:f>Traitement!$B$80:$B$83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Traitement!$F$80:$F$83</c:f>
              <c:numCache>
                <c:formatCode>#,##0.00</c:formatCode>
                <c:ptCount val="3"/>
                <c:pt idx="0">
                  <c:v>9.8953543697652897</c:v>
                </c:pt>
                <c:pt idx="1">
                  <c:v>5.7808564404364322</c:v>
                </c:pt>
                <c:pt idx="2">
                  <c:v>8.1748355152517007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E8-C04D-B25E-DC085C1B0F8F}"/>
            </c:ext>
          </c:extLst>
        </c:ser>
        <c:ser>
          <c:idx val="4"/>
          <c:order val="4"/>
          <c:tx>
            <c:strRef>
              <c:f>Traitement!$G$78:$G$79</c:f>
              <c:strCache>
                <c:ptCount val="1"/>
                <c:pt idx="0">
                  <c:v>55+</c:v>
                </c:pt>
              </c:strCache>
            </c:strRef>
          </c:tx>
          <c:spPr>
            <a:solidFill>
              <a:srgbClr val="C40086"/>
            </a:solidFill>
            <a:ln>
              <a:noFill/>
            </a:ln>
            <a:effectLst/>
          </c:spPr>
          <c:invertIfNegative val="0"/>
          <c:cat>
            <c:strRef>
              <c:f>Traitement!$B$80:$B$83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Traitement!$G$80:$G$83</c:f>
              <c:numCache>
                <c:formatCode>#,##0.00</c:formatCode>
                <c:ptCount val="3"/>
                <c:pt idx="0">
                  <c:v>3.6958671836548564</c:v>
                </c:pt>
                <c:pt idx="1">
                  <c:v>3.3508901283596435</c:v>
                </c:pt>
                <c:pt idx="2">
                  <c:v>2.8159899632924343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E8-C04D-B25E-DC085C1B0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5557887"/>
        <c:axId val="2145755183"/>
      </c:barChart>
      <c:catAx>
        <c:axId val="20655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2145755183"/>
        <c:crosses val="autoZero"/>
        <c:auto val="1"/>
        <c:lblAlgn val="ctr"/>
        <c:lblOffset val="100"/>
        <c:noMultiLvlLbl val="0"/>
      </c:catAx>
      <c:valAx>
        <c:axId val="2145755183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20655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18" Type="http://schemas.openxmlformats.org/officeDocument/2006/relationships/chart" Target="../charts/chart3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19" Type="http://schemas.openxmlformats.org/officeDocument/2006/relationships/chart" Target="../charts/chart36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8</xdr:col>
      <xdr:colOff>787400</xdr:colOff>
      <xdr:row>25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2422441-024C-5245-91EC-B176843A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88900</xdr:colOff>
      <xdr:row>7</xdr:row>
      <xdr:rowOff>0</xdr:rowOff>
    </xdr:from>
    <xdr:to>
      <xdr:col>17</xdr:col>
      <xdr:colOff>50800</xdr:colOff>
      <xdr:row>25</xdr:row>
      <xdr:rowOff>50800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D3D8A5A-54AD-7F4F-B929-91E01E59E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774391</xdr:colOff>
      <xdr:row>44</xdr:row>
      <xdr:rowOff>139390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C6FE30F-52B6-DD4D-8A24-E4A15BFCE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277064</xdr:colOff>
      <xdr:row>6</xdr:row>
      <xdr:rowOff>177217</xdr:rowOff>
    </xdr:from>
    <xdr:to>
      <xdr:col>33</xdr:col>
      <xdr:colOff>243197</xdr:colOff>
      <xdr:row>25</xdr:row>
      <xdr:rowOff>21897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1B34E89-E831-EC4F-9425-8B9E59261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203200</xdr:colOff>
      <xdr:row>7</xdr:row>
      <xdr:rowOff>0</xdr:rowOff>
    </xdr:from>
    <xdr:to>
      <xdr:col>25</xdr:col>
      <xdr:colOff>101600</xdr:colOff>
      <xdr:row>25</xdr:row>
      <xdr:rowOff>33866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DBDB09E-CA2C-8140-982A-02FAEBB46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115613</xdr:colOff>
      <xdr:row>25</xdr:row>
      <xdr:rowOff>192106</xdr:rowOff>
    </xdr:from>
    <xdr:to>
      <xdr:col>16</xdr:col>
      <xdr:colOff>812217</xdr:colOff>
      <xdr:row>44</xdr:row>
      <xdr:rowOff>130503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3DBEAAC-C0AD-CB40-B8EE-F4FEE8AFF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208456</xdr:colOff>
      <xdr:row>25</xdr:row>
      <xdr:rowOff>150356</xdr:rowOff>
    </xdr:from>
    <xdr:to>
      <xdr:col>29</xdr:col>
      <xdr:colOff>22188</xdr:colOff>
      <xdr:row>44</xdr:row>
      <xdr:rowOff>116491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3029090-9473-AE4B-BAFF-CFCECBA57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16</xdr:col>
      <xdr:colOff>508001</xdr:colOff>
      <xdr:row>97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ACD48CD-FB27-C348-A816-5BE99FD90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635000</xdr:colOff>
      <xdr:row>75</xdr:row>
      <xdr:rowOff>0</xdr:rowOff>
    </xdr:from>
    <xdr:to>
      <xdr:col>28</xdr:col>
      <xdr:colOff>574964</xdr:colOff>
      <xdr:row>97</xdr:row>
      <xdr:rowOff>127000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8E237DB-BA00-894C-9108-9F0EDA577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11</xdr:col>
      <xdr:colOff>244944</xdr:colOff>
      <xdr:row>122</xdr:row>
      <xdr:rowOff>26925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C4AD69B7-08E7-AC42-B544-53D0F404B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558800</xdr:colOff>
      <xdr:row>100</xdr:row>
      <xdr:rowOff>0</xdr:rowOff>
    </xdr:from>
    <xdr:to>
      <xdr:col>23</xdr:col>
      <xdr:colOff>124343</xdr:colOff>
      <xdr:row>122</xdr:row>
      <xdr:rowOff>39923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F95A82B9-28F7-C140-93A2-E2C0688A9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406400</xdr:colOff>
      <xdr:row>100</xdr:row>
      <xdr:rowOff>0</xdr:rowOff>
    </xdr:from>
    <xdr:to>
      <xdr:col>33</xdr:col>
      <xdr:colOff>731520</xdr:colOff>
      <xdr:row>122</xdr:row>
      <xdr:rowOff>25400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9FDFBC7-19A9-0048-9CC5-FF09EC97E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0</xdr:colOff>
      <xdr:row>75</xdr:row>
      <xdr:rowOff>0</xdr:rowOff>
    </xdr:from>
    <xdr:to>
      <xdr:col>37</xdr:col>
      <xdr:colOff>762000</xdr:colOff>
      <xdr:row>97</xdr:row>
      <xdr:rowOff>127000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CFD46944-F064-8C4C-AF7D-5D6982FA1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0</xdr:colOff>
      <xdr:row>100</xdr:row>
      <xdr:rowOff>0</xdr:rowOff>
    </xdr:from>
    <xdr:to>
      <xdr:col>43</xdr:col>
      <xdr:colOff>330200</xdr:colOff>
      <xdr:row>122</xdr:row>
      <xdr:rowOff>50800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DDD04EBF-61FB-A245-830A-CCD8E0B11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124</xdr:row>
      <xdr:rowOff>0</xdr:rowOff>
    </xdr:from>
    <xdr:to>
      <xdr:col>11</xdr:col>
      <xdr:colOff>711200</xdr:colOff>
      <xdr:row>148</xdr:row>
      <xdr:rowOff>152400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2A7591DB-5A94-0946-9ADF-3ED911AF9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124</xdr:row>
      <xdr:rowOff>0</xdr:rowOff>
    </xdr:from>
    <xdr:to>
      <xdr:col>24</xdr:col>
      <xdr:colOff>0</xdr:colOff>
      <xdr:row>149</xdr:row>
      <xdr:rowOff>25400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7ABE3430-92D6-1A4B-9C18-9FE809DF7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0</xdr:colOff>
      <xdr:row>124</xdr:row>
      <xdr:rowOff>0</xdr:rowOff>
    </xdr:from>
    <xdr:to>
      <xdr:col>36</xdr:col>
      <xdr:colOff>50800</xdr:colOff>
      <xdr:row>148</xdr:row>
      <xdr:rowOff>186267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5FEC417F-704F-3D46-92E1-F6B44B253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575584</xdr:colOff>
      <xdr:row>31</xdr:row>
      <xdr:rowOff>25914</xdr:rowOff>
    </xdr:from>
    <xdr:to>
      <xdr:col>6</xdr:col>
      <xdr:colOff>560172</xdr:colOff>
      <xdr:row>32</xdr:row>
      <xdr:rowOff>79738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402165E3-BD5D-6C6B-1A96-0C9CE3B652FD}"/>
            </a:ext>
          </a:extLst>
        </xdr:cNvPr>
        <xdr:cNvSpPr/>
      </xdr:nvSpPr>
      <xdr:spPr>
        <a:xfrm>
          <a:off x="3903860" y="6135052"/>
          <a:ext cx="1648726" cy="250893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77% du budget d’Insta</a:t>
          </a:r>
        </a:p>
      </xdr:txBody>
    </xdr:sp>
    <xdr:clientData/>
  </xdr:twoCellAnchor>
  <xdr:twoCellAnchor>
    <xdr:from>
      <xdr:col>2</xdr:col>
      <xdr:colOff>279120</xdr:colOff>
      <xdr:row>30</xdr:row>
      <xdr:rowOff>41869</xdr:rowOff>
    </xdr:from>
    <xdr:to>
      <xdr:col>4</xdr:col>
      <xdr:colOff>263709</xdr:colOff>
      <xdr:row>31</xdr:row>
      <xdr:rowOff>95694</xdr:rowOff>
    </xdr:to>
    <xdr:sp macro="" textlink="">
      <xdr:nvSpPr>
        <xdr:cNvPr id="21" name="Rectangle : coins arrondis 20">
          <a:extLst>
            <a:ext uri="{FF2B5EF4-FFF2-40B4-BE49-F238E27FC236}">
              <a16:creationId xmlns:a16="http://schemas.microsoft.com/office/drawing/2014/main" id="{8FD6A677-D5B2-4CBA-4163-6EADCE298509}"/>
            </a:ext>
          </a:extLst>
        </xdr:cNvPr>
        <xdr:cNvSpPr/>
      </xdr:nvSpPr>
      <xdr:spPr>
        <a:xfrm>
          <a:off x="1943258" y="5953938"/>
          <a:ext cx="1648727" cy="250894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58% du budget d’Insta</a:t>
          </a:r>
        </a:p>
      </xdr:txBody>
    </xdr:sp>
    <xdr:clientData/>
  </xdr:twoCellAnchor>
  <xdr:twoCellAnchor>
    <xdr:from>
      <xdr:col>11</xdr:col>
      <xdr:colOff>181427</xdr:colOff>
      <xdr:row>13</xdr:row>
      <xdr:rowOff>39895</xdr:rowOff>
    </xdr:from>
    <xdr:to>
      <xdr:col>12</xdr:col>
      <xdr:colOff>53066</xdr:colOff>
      <xdr:row>14</xdr:row>
      <xdr:rowOff>3063</xdr:rowOff>
    </xdr:to>
    <xdr:sp macro="" textlink="">
      <xdr:nvSpPr>
        <xdr:cNvPr id="22" name="Rectangle : coins arrondis 21">
          <a:extLst>
            <a:ext uri="{FF2B5EF4-FFF2-40B4-BE49-F238E27FC236}">
              <a16:creationId xmlns:a16="http://schemas.microsoft.com/office/drawing/2014/main" id="{C746E716-9FFC-A27C-0DC5-2ECB7314D059}"/>
            </a:ext>
          </a:extLst>
        </xdr:cNvPr>
        <xdr:cNvSpPr/>
      </xdr:nvSpPr>
      <xdr:spPr>
        <a:xfrm>
          <a:off x="9238900" y="2579895"/>
          <a:ext cx="695045" cy="158553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x 6,3</a:t>
          </a:r>
        </a:p>
      </xdr:txBody>
    </xdr:sp>
    <xdr:clientData/>
  </xdr:twoCellAnchor>
  <xdr:twoCellAnchor>
    <xdr:from>
      <xdr:col>12</xdr:col>
      <xdr:colOff>563182</xdr:colOff>
      <xdr:row>13</xdr:row>
      <xdr:rowOff>13956</xdr:rowOff>
    </xdr:from>
    <xdr:to>
      <xdr:col>13</xdr:col>
      <xdr:colOff>434820</xdr:colOff>
      <xdr:row>13</xdr:row>
      <xdr:rowOff>172508</xdr:rowOff>
    </xdr:to>
    <xdr:sp macro="" textlink="">
      <xdr:nvSpPr>
        <xdr:cNvPr id="23" name="Rectangle : coins arrondis 22">
          <a:extLst>
            <a:ext uri="{FF2B5EF4-FFF2-40B4-BE49-F238E27FC236}">
              <a16:creationId xmlns:a16="http://schemas.microsoft.com/office/drawing/2014/main" id="{BABF85D8-4559-D90B-BBCC-A90CBD5F508F}"/>
            </a:ext>
          </a:extLst>
        </xdr:cNvPr>
        <xdr:cNvSpPr/>
      </xdr:nvSpPr>
      <xdr:spPr>
        <a:xfrm>
          <a:off x="10444061" y="2553956"/>
          <a:ext cx="695045" cy="158552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x 4,6</a:t>
          </a:r>
        </a:p>
      </xdr:txBody>
    </xdr:sp>
    <xdr:clientData/>
  </xdr:twoCellAnchor>
  <xdr:twoCellAnchor>
    <xdr:from>
      <xdr:col>11</xdr:col>
      <xdr:colOff>820648</xdr:colOff>
      <xdr:row>18</xdr:row>
      <xdr:rowOff>184600</xdr:rowOff>
    </xdr:from>
    <xdr:to>
      <xdr:col>12</xdr:col>
      <xdr:colOff>675046</xdr:colOff>
      <xdr:row>20</xdr:row>
      <xdr:rowOff>7826</xdr:rowOff>
    </xdr:to>
    <xdr:sp macro="" textlink="">
      <xdr:nvSpPr>
        <xdr:cNvPr id="24" name="Rectangle : coins arrondis 23">
          <a:extLst>
            <a:ext uri="{FF2B5EF4-FFF2-40B4-BE49-F238E27FC236}">
              <a16:creationId xmlns:a16="http://schemas.microsoft.com/office/drawing/2014/main" id="{C529B1F5-94A4-C2AB-3F09-E4B4E9F73F62}"/>
            </a:ext>
          </a:extLst>
        </xdr:cNvPr>
        <xdr:cNvSpPr/>
      </xdr:nvSpPr>
      <xdr:spPr>
        <a:xfrm>
          <a:off x="9878121" y="3701523"/>
          <a:ext cx="677804" cy="213995"/>
        </a:xfrm>
        <a:prstGeom prst="roundRect">
          <a:avLst/>
        </a:prstGeom>
        <a:solidFill>
          <a:srgbClr val="C00000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x 4,95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0.37712</cdr:x>
      <cdr:y>0.04785</cdr:y>
    </cdr:from>
    <cdr:to>
      <cdr:x>0.65269</cdr:x>
      <cdr:y>0.23317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FACFE13A-FA80-D849-0493-559F3F5F03D5}"/>
            </a:ext>
          </a:extLst>
        </cdr:cNvPr>
        <cdr:cNvSpPr txBox="1"/>
      </cdr:nvSpPr>
      <cdr:spPr>
        <a:xfrm xmlns:a="http://schemas.openxmlformats.org/drawingml/2006/main">
          <a:off x="2866943" y="134544"/>
          <a:ext cx="2094957" cy="521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8</xdr:row>
      <xdr:rowOff>171449</xdr:rowOff>
    </xdr:from>
    <xdr:to>
      <xdr:col>4</xdr:col>
      <xdr:colOff>317500</xdr:colOff>
      <xdr:row>25</xdr:row>
      <xdr:rowOff>88901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9C5ECA9-65D1-6280-820A-C52FAC6F0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562490</xdr:colOff>
      <xdr:row>8</xdr:row>
      <xdr:rowOff>182304</xdr:rowOff>
    </xdr:from>
    <xdr:to>
      <xdr:col>8</xdr:col>
      <xdr:colOff>1358900</xdr:colOff>
      <xdr:row>25</xdr:row>
      <xdr:rowOff>101599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7C4BD5B-0598-B541-2142-EC204D5E0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482600</xdr:colOff>
      <xdr:row>33</xdr:row>
      <xdr:rowOff>19050</xdr:rowOff>
    </xdr:from>
    <xdr:to>
      <xdr:col>4</xdr:col>
      <xdr:colOff>330200</xdr:colOff>
      <xdr:row>49</xdr:row>
      <xdr:rowOff>127000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FDF7243-E5F1-002E-DB38-CAD31BEE7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541866</xdr:colOff>
      <xdr:row>51</xdr:row>
      <xdr:rowOff>78316</xdr:rowOff>
    </xdr:from>
    <xdr:to>
      <xdr:col>12</xdr:col>
      <xdr:colOff>914400</xdr:colOff>
      <xdr:row>74</xdr:row>
      <xdr:rowOff>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E0989CF7-C2A9-C09C-6010-5E9D8AAAF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558800</xdr:colOff>
      <xdr:row>33</xdr:row>
      <xdr:rowOff>19050</xdr:rowOff>
    </xdr:from>
    <xdr:to>
      <xdr:col>8</xdr:col>
      <xdr:colOff>1384300</xdr:colOff>
      <xdr:row>49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3EEC71A8-2399-1AF0-D175-83CD18CF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139700</xdr:colOff>
      <xdr:row>34</xdr:row>
      <xdr:rowOff>44450</xdr:rowOff>
    </xdr:from>
    <xdr:to>
      <xdr:col>16</xdr:col>
      <xdr:colOff>76200</xdr:colOff>
      <xdr:row>48</xdr:row>
      <xdr:rowOff>120650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BA4EE97D-AC94-4B11-CD79-E22F4633B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237068</xdr:colOff>
      <xdr:row>76</xdr:row>
      <xdr:rowOff>175683</xdr:rowOff>
    </xdr:from>
    <xdr:to>
      <xdr:col>13</xdr:col>
      <xdr:colOff>364068</xdr:colOff>
      <xdr:row>93</xdr:row>
      <xdr:rowOff>71967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54D3117-785E-828F-1A30-ED5C12DAE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16933</xdr:colOff>
      <xdr:row>95</xdr:row>
      <xdr:rowOff>0</xdr:rowOff>
    </xdr:from>
    <xdr:to>
      <xdr:col>5</xdr:col>
      <xdr:colOff>1507066</xdr:colOff>
      <xdr:row>117</xdr:row>
      <xdr:rowOff>35983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DCB7A0E1-5323-F919-0802-332806760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185674</xdr:colOff>
      <xdr:row>95</xdr:row>
      <xdr:rowOff>32145</xdr:rowOff>
    </xdr:from>
    <xdr:to>
      <xdr:col>11</xdr:col>
      <xdr:colOff>354418</xdr:colOff>
      <xdr:row>117</xdr:row>
      <xdr:rowOff>59070</xdr:rowOff>
    </xdr:to>
    <xdr:graphicFrame macro="">
      <xdr:nvGraphicFramePr>
        <xdr:cNvPr id="31" name="Graphique 30">
          <a:extLst>
            <a:ext uri="{FF2B5EF4-FFF2-40B4-BE49-F238E27FC236}">
              <a16:creationId xmlns:a16="http://schemas.microsoft.com/office/drawing/2014/main" id="{8C6608F2-5E40-88F8-4E7C-BFC26D7EB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790057</xdr:colOff>
      <xdr:row>126</xdr:row>
      <xdr:rowOff>19146</xdr:rowOff>
    </xdr:from>
    <xdr:to>
      <xdr:col>6</xdr:col>
      <xdr:colOff>0</xdr:colOff>
      <xdr:row>148</xdr:row>
      <xdr:rowOff>59069</xdr:rowOff>
    </xdr:to>
    <xdr:graphicFrame macro="">
      <xdr:nvGraphicFramePr>
        <xdr:cNvPr id="34" name="Graphique 33">
          <a:extLst>
            <a:ext uri="{FF2B5EF4-FFF2-40B4-BE49-F238E27FC236}">
              <a16:creationId xmlns:a16="http://schemas.microsoft.com/office/drawing/2014/main" id="{E42D8A2C-B833-4D5D-99E7-1D6A98CCF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13</xdr:col>
      <xdr:colOff>828323</xdr:colOff>
      <xdr:row>95</xdr:row>
      <xdr:rowOff>1412</xdr:rowOff>
    </xdr:from>
    <xdr:to>
      <xdr:col>14</xdr:col>
      <xdr:colOff>1127818</xdr:colOff>
      <xdr:row>107</xdr:row>
      <xdr:rowOff>166052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Réseau Social">
              <a:extLst>
                <a:ext uri="{FF2B5EF4-FFF2-40B4-BE49-F238E27FC236}">
                  <a16:creationId xmlns:a16="http://schemas.microsoft.com/office/drawing/2014/main" id="{33ED577F-E653-EDD3-F357-1D8B4AFF78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éseau So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02523" y="19305412"/>
              <a:ext cx="1798095" cy="2603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64513</xdr:colOff>
      <xdr:row>109</xdr:row>
      <xdr:rowOff>173303</xdr:rowOff>
    </xdr:from>
    <xdr:to>
      <xdr:col>13</xdr:col>
      <xdr:colOff>279930</xdr:colOff>
      <xdr:row>122</xdr:row>
      <xdr:rowOff>136220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6" name="Segmentation du Public - Âge">
              <a:extLst>
                <a:ext uri="{FF2B5EF4-FFF2-40B4-BE49-F238E27FC236}">
                  <a16:creationId xmlns:a16="http://schemas.microsoft.com/office/drawing/2014/main" id="{5DCCA3F1-DFEF-5466-92CD-C93943E087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ation du Public - Â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38513" y="22322103"/>
              <a:ext cx="1815617" cy="26045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954718</xdr:colOff>
      <xdr:row>109</xdr:row>
      <xdr:rowOff>123976</xdr:rowOff>
    </xdr:from>
    <xdr:to>
      <xdr:col>14</xdr:col>
      <xdr:colOff>1292418</xdr:colOff>
      <xdr:row>122</xdr:row>
      <xdr:rowOff>85416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7" name="Segmentation du Public - Sexe">
              <a:extLst>
                <a:ext uri="{FF2B5EF4-FFF2-40B4-BE49-F238E27FC236}">
                  <a16:creationId xmlns:a16="http://schemas.microsoft.com/office/drawing/2014/main" id="{C71491A0-0CA8-DF07-CA6D-BB66630A11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ation du Public - Sex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28918" y="22272776"/>
              <a:ext cx="1836300" cy="2603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78543</xdr:colOff>
      <xdr:row>95</xdr:row>
      <xdr:rowOff>20010</xdr:rowOff>
    </xdr:from>
    <xdr:to>
      <xdr:col>13</xdr:col>
      <xdr:colOff>297584</xdr:colOff>
      <xdr:row>107</xdr:row>
      <xdr:rowOff>162879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Segmentation du Public - Intérêts">
              <a:extLst>
                <a:ext uri="{FF2B5EF4-FFF2-40B4-BE49-F238E27FC236}">
                  <a16:creationId xmlns:a16="http://schemas.microsoft.com/office/drawing/2014/main" id="{929F46F9-3074-6D37-B2F4-E6DAC427E0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ation du Public - Intérê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2543" y="19324010"/>
              <a:ext cx="1819241" cy="25812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8</xdr:col>
      <xdr:colOff>1703429</xdr:colOff>
      <xdr:row>8</xdr:row>
      <xdr:rowOff>184421</xdr:rowOff>
    </xdr:from>
    <xdr:to>
      <xdr:col>11</xdr:col>
      <xdr:colOff>1130301</xdr:colOff>
      <xdr:row>25</xdr:row>
      <xdr:rowOff>114300</xdr:rowOff>
    </xdr:to>
    <xdr:graphicFrame macro="">
      <xdr:nvGraphicFramePr>
        <xdr:cNvPr id="39" name="Graphique 38">
          <a:extLst>
            <a:ext uri="{FF2B5EF4-FFF2-40B4-BE49-F238E27FC236}">
              <a16:creationId xmlns:a16="http://schemas.microsoft.com/office/drawing/2014/main" id="{D2DCA4FA-40DF-AA8D-BA2A-98E3D41A8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357503</xdr:colOff>
      <xdr:row>8</xdr:row>
      <xdr:rowOff>180113</xdr:rowOff>
    </xdr:from>
    <xdr:to>
      <xdr:col>15</xdr:col>
      <xdr:colOff>368300</xdr:colOff>
      <xdr:row>25</xdr:row>
      <xdr:rowOff>127001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329CEACC-56E2-4B01-9D1B-1AD0BFC5D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1663700</xdr:colOff>
      <xdr:row>33</xdr:row>
      <xdr:rowOff>6350</xdr:rowOff>
    </xdr:from>
    <xdr:to>
      <xdr:col>11</xdr:col>
      <xdr:colOff>1130300</xdr:colOff>
      <xdr:row>49</xdr:row>
      <xdr:rowOff>127000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06B8D2D-59F0-F94C-F459-C9C846978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1498600</xdr:colOff>
      <xdr:row>131</xdr:row>
      <xdr:rowOff>127000</xdr:rowOff>
    </xdr:from>
    <xdr:to>
      <xdr:col>12</xdr:col>
      <xdr:colOff>45720</xdr:colOff>
      <xdr:row>145</xdr:row>
      <xdr:rowOff>167640</xdr:rowOff>
    </xdr:to>
    <xdr:graphicFrame macro="">
      <xdr:nvGraphicFramePr>
        <xdr:cNvPr id="62" name="Graphique 61">
          <a:extLst>
            <a:ext uri="{FF2B5EF4-FFF2-40B4-BE49-F238E27FC236}">
              <a16:creationId xmlns:a16="http://schemas.microsoft.com/office/drawing/2014/main" id="{ECC95D7E-BA75-3B9D-F546-9E36A3DF7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159</xdr:row>
      <xdr:rowOff>184150</xdr:rowOff>
    </xdr:from>
    <xdr:to>
      <xdr:col>4</xdr:col>
      <xdr:colOff>139700</xdr:colOff>
      <xdr:row>179</xdr:row>
      <xdr:rowOff>139700</xdr:rowOff>
    </xdr:to>
    <xdr:graphicFrame macro="">
      <xdr:nvGraphicFramePr>
        <xdr:cNvPr id="64" name="Graphique 63">
          <a:extLst>
            <a:ext uri="{FF2B5EF4-FFF2-40B4-BE49-F238E27FC236}">
              <a16:creationId xmlns:a16="http://schemas.microsoft.com/office/drawing/2014/main" id="{D35FBE68-0726-BF08-70A7-A95E75069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1591733</xdr:colOff>
      <xdr:row>160</xdr:row>
      <xdr:rowOff>16933</xdr:rowOff>
    </xdr:from>
    <xdr:to>
      <xdr:col>12</xdr:col>
      <xdr:colOff>762000</xdr:colOff>
      <xdr:row>180</xdr:row>
      <xdr:rowOff>0</xdr:rowOff>
    </xdr:to>
    <xdr:graphicFrame macro="">
      <xdr:nvGraphicFramePr>
        <xdr:cNvPr id="65" name="Graphique 64">
          <a:extLst>
            <a:ext uri="{FF2B5EF4-FFF2-40B4-BE49-F238E27FC236}">
              <a16:creationId xmlns:a16="http://schemas.microsoft.com/office/drawing/2014/main" id="{FC73D823-0723-998D-4EC9-B3AC5A43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1913466</xdr:colOff>
      <xdr:row>159</xdr:row>
      <xdr:rowOff>152400</xdr:rowOff>
    </xdr:from>
    <xdr:to>
      <xdr:col>19</xdr:col>
      <xdr:colOff>761999</xdr:colOff>
      <xdr:row>180</xdr:row>
      <xdr:rowOff>101600</xdr:rowOff>
    </xdr:to>
    <xdr:graphicFrame macro="">
      <xdr:nvGraphicFramePr>
        <xdr:cNvPr id="66" name="Graphique 65">
          <a:extLst>
            <a:ext uri="{FF2B5EF4-FFF2-40B4-BE49-F238E27FC236}">
              <a16:creationId xmlns:a16="http://schemas.microsoft.com/office/drawing/2014/main" id="{12BED293-ADD4-367B-9C81-ED197A6A7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127000</xdr:colOff>
      <xdr:row>190</xdr:row>
      <xdr:rowOff>88900</xdr:rowOff>
    </xdr:from>
    <xdr:to>
      <xdr:col>19</xdr:col>
      <xdr:colOff>1058333</xdr:colOff>
      <xdr:row>213</xdr:row>
      <xdr:rowOff>63500</xdr:rowOff>
    </xdr:to>
    <xdr:graphicFrame macro="">
      <xdr:nvGraphicFramePr>
        <xdr:cNvPr id="67" name="Graphique 66">
          <a:extLst>
            <a:ext uri="{FF2B5EF4-FFF2-40B4-BE49-F238E27FC236}">
              <a16:creationId xmlns:a16="http://schemas.microsoft.com/office/drawing/2014/main" id="{847A5F06-7CB2-F9A4-760C-365BD0092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1930399</xdr:colOff>
      <xdr:row>222</xdr:row>
      <xdr:rowOff>16933</xdr:rowOff>
    </xdr:from>
    <xdr:to>
      <xdr:col>19</xdr:col>
      <xdr:colOff>1015999</xdr:colOff>
      <xdr:row>247</xdr:row>
      <xdr:rowOff>0</xdr:rowOff>
    </xdr:to>
    <xdr:graphicFrame macro="">
      <xdr:nvGraphicFramePr>
        <xdr:cNvPr id="68" name="Graphique 67">
          <a:extLst>
            <a:ext uri="{FF2B5EF4-FFF2-40B4-BE49-F238E27FC236}">
              <a16:creationId xmlns:a16="http://schemas.microsoft.com/office/drawing/2014/main" id="{755F4B30-1C8C-49F1-B2B3-B88EE3881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0.37712</cdr:x>
      <cdr:y>0.04785</cdr:y>
    </cdr:from>
    <cdr:to>
      <cdr:x>0.65269</cdr:x>
      <cdr:y>0.23317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FACFE13A-FA80-D849-0493-559F3F5F03D5}"/>
            </a:ext>
          </a:extLst>
        </cdr:cNvPr>
        <cdr:cNvSpPr txBox="1"/>
      </cdr:nvSpPr>
      <cdr:spPr>
        <a:xfrm xmlns:a="http://schemas.openxmlformats.org/drawingml/2006/main">
          <a:off x="2866943" y="134544"/>
          <a:ext cx="2094957" cy="521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 Bensoussan" refreshedDate="45481.380889120373" createdVersion="8" refreshedVersion="8" minRefreshableVersion="3" recordCount="100" xr:uid="{3A6EEB19-3ABC-E946-869F-59BE964565D6}">
  <cacheSource type="worksheet">
    <worksheetSource ref="A1:T101" sheet="Données"/>
  </cacheSource>
  <cacheFields count="17">
    <cacheField name="ID Campagne" numFmtId="0">
      <sharedItems containsSemiMixedTypes="0" containsString="0" containsNumber="1" containsInteger="1" minValue="1" maxValue="100"/>
    </cacheField>
    <cacheField name="Réseau Social" numFmtId="0">
      <sharedItems count="3">
        <s v="Facebook"/>
        <s v="Twitter"/>
        <s v="Instagram"/>
      </sharedItems>
    </cacheField>
    <cacheField name="Budget de la Campagne (€)" numFmtId="0">
      <sharedItems containsSemiMixedTypes="0" containsString="0" containsNumber="1" containsInteger="1" minValue="636" maxValue="9911"/>
    </cacheField>
    <cacheField name="Nombre de Vues" numFmtId="0">
      <sharedItems containsSemiMixedTypes="0" containsString="0" containsNumber="1" containsInteger="1" minValue="1851" maxValue="98691"/>
    </cacheField>
    <cacheField name="Nombre de Clics" numFmtId="0">
      <sharedItems containsSemiMixedTypes="0" containsString="0" containsNumber="1" containsInteger="1" minValue="100" maxValue="4976"/>
    </cacheField>
    <cacheField name="Taux de clics" numFmtId="0">
      <sharedItems containsSemiMixedTypes="0" containsString="0" containsNumber="1" minValue="0.1480078148126221" maxValue="249.32468935710426"/>
    </cacheField>
    <cacheField name="Taux de Conversion (%)" numFmtId="0">
      <sharedItems containsSemiMixedTypes="0" containsString="0" containsNumber="1" minValue="0.39" maxValue="14.73"/>
    </cacheField>
    <cacheField name="Ventes Générées (€)" numFmtId="0">
      <sharedItems containsSemiMixedTypes="0" containsString="0" containsNumber="1" containsInteger="1" minValue="1266" maxValue="48663"/>
    </cacheField>
    <cacheField name="ROAS" numFmtId="0">
      <sharedItems containsSemiMixedTypes="0" containsString="0" containsNumber="1" minValue="26.281918206352501" maxValue="6090.2515723270444"/>
    </cacheField>
    <cacheField name="Retour sur Investissement" numFmtId="0">
      <sharedItems containsSemiMixedTypes="0" containsString="0" containsNumber="1" minValue="-0.73718081793647494" maxValue="59.90251572327044"/>
    </cacheField>
    <cacheField name="Segmentation du Public - Âge" numFmtId="0">
      <sharedItems count="5">
        <s v="18-24"/>
        <s v="25-34"/>
        <s v="55+"/>
        <s v="45-54"/>
        <s v="35-44"/>
      </sharedItems>
    </cacheField>
    <cacheField name="Segmentation du Public - Sexe" numFmtId="0">
      <sharedItems/>
    </cacheField>
    <cacheField name="Segmentation du Public - Intérêts" numFmtId="0">
      <sharedItems/>
    </cacheField>
    <cacheField name="Date de Début" numFmtId="14">
      <sharedItems containsSemiMixedTypes="0" containsNonDate="0" containsDate="1" containsString="0" minDate="2021-01-04T22:57:25" maxDate="2021-12-26T05:28:11"/>
    </cacheField>
    <cacheField name="Heure de Début" numFmtId="164">
      <sharedItems containsSemiMixedTypes="0" containsNonDate="0" containsDate="1" containsString="0" minDate="2021-01-04T22:57:25" maxDate="2021-12-26T05:28:11"/>
    </cacheField>
    <cacheField name="Date de Fin" numFmtId="14">
      <sharedItems containsSemiMixedTypes="0" containsNonDate="0" containsDate="1" containsString="0" minDate="2021-01-04T10:52:47" maxDate="2021-12-27T18:36:30"/>
    </cacheField>
    <cacheField name="Heure de Fin" numFmtId="165">
      <sharedItems containsSemiMixedTypes="0" containsNonDate="0" containsDate="1" containsString="0" minDate="2021-01-04T10:52:47" maxDate="2021-12-27T18:36: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 Bensoussan" refreshedDate="45481.429493518517" createdVersion="8" refreshedVersion="8" minRefreshableVersion="3" recordCount="100" xr:uid="{C39F5AD1-7CB1-F84E-9AE6-D7BF442286BF}">
  <cacheSource type="worksheet">
    <worksheetSource ref="A1:S101" sheet="Données"/>
  </cacheSource>
  <cacheFields count="22">
    <cacheField name="ID Campagne" numFmtId="0">
      <sharedItems containsSemiMixedTypes="0" containsString="0" containsNumber="1" containsInteger="1" minValue="1" maxValue="100"/>
    </cacheField>
    <cacheField name="Réseau Social" numFmtId="0">
      <sharedItems count="3">
        <s v="Facebook"/>
        <s v="Twitter"/>
        <s v="Instagram"/>
      </sharedItems>
    </cacheField>
    <cacheField name="Budget de la Campagne (€)" numFmtId="0">
      <sharedItems containsSemiMixedTypes="0" containsString="0" containsNumber="1" containsInteger="1" minValue="636" maxValue="9911" count="100">
        <n v="1394"/>
        <n v="5874"/>
        <n v="636"/>
        <n v="6773"/>
        <n v="3919"/>
        <n v="668"/>
        <n v="6504"/>
        <n v="3352"/>
        <n v="4919"/>
        <n v="8539"/>
        <n v="9200"/>
        <n v="3686"/>
        <n v="6418"/>
        <n v="5649"/>
        <n v="2277"/>
        <n v="3861"/>
        <n v="8838"/>
        <n v="5893"/>
        <n v="4817"/>
        <n v="5105"/>
        <n v="3062"/>
        <n v="6713"/>
        <n v="9600"/>
        <n v="5152"/>
        <n v="6735"/>
        <n v="923"/>
        <n v="7354"/>
        <n v="1467"/>
        <n v="4870"/>
        <n v="9552"/>
        <n v="6687"/>
        <n v="5703"/>
        <n v="933"/>
        <n v="6737"/>
        <n v="1929"/>
        <n v="3046"/>
        <n v="829"/>
        <n v="4112"/>
        <n v="8901"/>
        <n v="7261"/>
        <n v="4468"/>
        <n v="8650"/>
        <n v="1540"/>
        <n v="6750"/>
        <n v="8856"/>
        <n v="9298"/>
        <n v="8204"/>
        <n v="7272"/>
        <n v="5811"/>
        <n v="9911"/>
        <n v="9644"/>
        <n v="6511"/>
        <n v="3298"/>
        <n v="8852"/>
        <n v="2695"/>
        <n v="5180"/>
        <n v="7099"/>
        <n v="9803"/>
        <n v="3585"/>
        <n v="6213"/>
        <n v="5740"/>
        <n v="1232"/>
        <n v="5528"/>
        <n v="8973"/>
        <n v="8094"/>
        <n v="5066"/>
        <n v="7944"/>
        <n v="3896"/>
        <n v="5847"/>
        <n v="7534"/>
        <n v="1095"/>
        <n v="1147"/>
        <n v="1073"/>
        <n v="7297"/>
        <n v="6137"/>
        <n v="8948"/>
        <n v="5759"/>
        <n v="9720"/>
        <n v="7067"/>
        <n v="4944"/>
        <n v="3489"/>
        <n v="1086"/>
        <n v="5602"/>
        <n v="8101"/>
        <n v="1239"/>
        <n v="5382"/>
        <n v="5910"/>
        <n v="937"/>
        <n v="4398"/>
        <n v="2347"/>
        <n v="1520"/>
        <n v="7430"/>
        <n v="1441"/>
        <n v="9141"/>
        <n v="6110"/>
        <n v="9508"/>
        <n v="2607"/>
        <n v="4759"/>
        <n v="1445"/>
        <n v="8893"/>
      </sharedItems>
    </cacheField>
    <cacheField name="Nombre de Vues" numFmtId="0">
      <sharedItems containsSemiMixedTypes="0" containsString="0" containsNumber="1" containsInteger="1" minValue="1851" maxValue="98691"/>
    </cacheField>
    <cacheField name="Nombre de Clics" numFmtId="0">
      <sharedItems containsSemiMixedTypes="0" containsString="0" containsNumber="1" containsInteger="1" minValue="100" maxValue="4976"/>
    </cacheField>
    <cacheField name="Taux de clics" numFmtId="0">
      <sharedItems containsSemiMixedTypes="0" containsString="0" containsNumber="1" minValue="0.1480078148126221" maxValue="249.32468935710426"/>
    </cacheField>
    <cacheField name="Taux de Conversion (%)" numFmtId="0">
      <sharedItems containsSemiMixedTypes="0" containsString="0" containsNumber="1" minValue="0.39" maxValue="14.73"/>
    </cacheField>
    <cacheField name="Ventes Générées (€)" numFmtId="0">
      <sharedItems containsSemiMixedTypes="0" containsString="0" containsNumber="1" containsInteger="1" minValue="1266" maxValue="48663"/>
    </cacheField>
    <cacheField name="ROAS" numFmtId="0">
      <sharedItems containsSemiMixedTypes="0" containsString="0" containsNumber="1" minValue="26.281918206352501" maxValue="6090.2515723270444"/>
    </cacheField>
    <cacheField name="Retour sur Investissement" numFmtId="0">
      <sharedItems containsSemiMixedTypes="0" containsString="0" containsNumber="1" minValue="-0.73718081793647494" maxValue="59.90251572327044"/>
    </cacheField>
    <cacheField name="Segmentation du Public - Âge" numFmtId="0">
      <sharedItems count="5">
        <s v="18-24"/>
        <s v="25-34"/>
        <s v="55+"/>
        <s v="45-54"/>
        <s v="35-44"/>
      </sharedItems>
    </cacheField>
    <cacheField name="Segmentation du Public - Sexe" numFmtId="0">
      <sharedItems count="3">
        <s v="Non Spécifié"/>
        <s v="Femme"/>
        <s v="Homme"/>
      </sharedItems>
    </cacheField>
    <cacheField name="Segmentation du Public - Intérêts" numFmtId="0">
      <sharedItems count="5">
        <s v="Beauté"/>
        <s v="Santé"/>
        <s v="Lifestyle"/>
        <s v="Fitness"/>
        <s v="Mode"/>
      </sharedItems>
    </cacheField>
    <cacheField name="Date de début" numFmtId="14">
      <sharedItems containsSemiMixedTypes="0" containsNonDate="0" containsDate="1" containsString="0" minDate="2021-01-04T10:52:47" maxDate="2021-12-07T08:53:31" count="100">
        <d v="2021-04-07T08:43:24"/>
        <d v="2021-01-26T15:18:24"/>
        <d v="2021-03-01T16:41:39"/>
        <d v="2021-06-24T01:44:07"/>
        <d v="2021-03-30T11:22:49"/>
        <d v="2021-03-20T00:08:18"/>
        <d v="2021-01-05T08:02:44"/>
        <d v="2021-02-27T01:37:10"/>
        <d v="2021-05-16T11:22:00"/>
        <d v="2021-02-01T06:27:06"/>
        <d v="2021-05-13T08:31:34"/>
        <d v="2021-06-19T17:51:42"/>
        <d v="2021-04-18T08:44:01"/>
        <d v="2021-01-08T00:32:25"/>
        <d v="2021-03-01T05:52:09"/>
        <d v="2021-02-22T09:30:56"/>
        <d v="2021-07-20T08:09:41"/>
        <d v="2021-05-21T09:55:59"/>
        <d v="2021-04-13T04:42:58"/>
        <d v="2021-04-24T12:23:52"/>
        <d v="2021-01-27T22:28:03"/>
        <d v="2021-08-30T05:14:05"/>
        <d v="2021-02-24T00:45:02"/>
        <d v="2021-04-04T14:05:27"/>
        <d v="2021-05-16T14:58:17"/>
        <d v="2021-11-01T09:17:45"/>
        <d v="2021-02-09T22:09:36"/>
        <d v="2021-01-30T19:09:40"/>
        <d v="2021-08-30T02:46:47"/>
        <d v="2021-02-09T13:53:15"/>
        <d v="2021-05-07T10:07:46"/>
        <d v="2021-10-07T00:23:56"/>
        <d v="2021-04-30T14:04:48"/>
        <d v="2021-01-23T06:29:09"/>
        <d v="2021-03-03T12:13:57"/>
        <d v="2021-06-27T12:49:44"/>
        <d v="2021-07-26T20:13:56"/>
        <d v="2021-04-17T00:31:37"/>
        <d v="2021-01-07T14:33:30"/>
        <d v="2021-04-26T06:18:41"/>
        <d v="2021-10-02T21:57:59"/>
        <d v="2021-02-22T15:31:05"/>
        <d v="2021-08-22T18:20:22"/>
        <d v="2021-12-07T08:53:31"/>
        <d v="2021-07-15T04:15:23"/>
        <d v="2021-02-04T02:35:44"/>
        <d v="2021-08-04T12:46:45"/>
        <d v="2021-08-24T08:45:00"/>
        <d v="2021-02-24T18:09:24"/>
        <d v="2021-07-18T18:47:32"/>
        <d v="2021-01-24T23:24:52"/>
        <d v="2021-04-22T16:01:56"/>
        <d v="2021-06-04T16:50:20"/>
        <d v="2021-07-05T04:29:40"/>
        <d v="2021-01-16T05:10:38"/>
        <d v="2021-09-25T02:33:51"/>
        <d v="2021-04-22T06:08:35"/>
        <d v="2021-04-13T21:44:47"/>
        <d v="2021-02-19T17:12:45"/>
        <d v="2021-01-04T22:57:25"/>
        <d v="2021-09-01T23:27:01"/>
        <d v="2021-03-05T02:59:53"/>
        <d v="2021-03-18T10:30:24"/>
        <d v="2021-02-03T20:08:37"/>
        <d v="2021-06-16T14:13:20"/>
        <d v="2021-03-30T17:08:52"/>
        <d v="2021-04-27T17:45:06"/>
        <d v="2021-04-01T01:38:50"/>
        <d v="2021-01-10T20:55:41"/>
        <d v="2021-06-13T04:47:35"/>
        <d v="2021-08-05T20:52:15"/>
        <d v="2021-01-07T05:28:32"/>
        <d v="2021-03-19T09:31:30"/>
        <d v="2021-01-04T10:52:47"/>
        <d v="2021-08-04T07:07:39"/>
        <d v="2021-02-27T17:20:57"/>
        <d v="2021-09-30T04:59:42"/>
        <d v="2021-01-10T23:11:31"/>
        <d v="2021-03-23T21:32:43"/>
        <d v="2021-05-14T15:56:30"/>
        <d v="2021-07-23T21:13:07"/>
        <d v="2021-02-27T11:42:42"/>
        <d v="2021-01-10T11:16:57"/>
        <d v="2021-09-05T22:18:12"/>
        <d v="2021-08-01T19:30:30"/>
        <d v="2021-03-18T18:18:16"/>
        <d v="2021-11-15T08:57:38"/>
        <d v="2021-09-25T22:09:36"/>
        <d v="2021-01-18T01:55:12"/>
        <d v="2021-06-24T04:16:19"/>
        <d v="2021-01-29T14:31:06"/>
        <d v="2021-08-11T19:53:28"/>
        <d v="2021-02-10T12:22:00"/>
        <d v="2021-05-11T06:29:33"/>
        <d v="2021-10-17T03:40:08"/>
        <d v="2021-08-06T21:05:07"/>
        <d v="2021-01-31T10:28:46"/>
        <d v="2021-03-04T04:33:17"/>
        <d v="2021-06-28T23:38:24"/>
        <d v="2021-10-18T13:09:39"/>
      </sharedItems>
      <fieldGroup par="19"/>
    </cacheField>
    <cacheField name="Heure de Début" numFmtId="164">
      <sharedItems containsSemiMixedTypes="0" containsNonDate="0" containsDate="1" containsString="0" minDate="2021-01-04T22:57:25" maxDate="2021-12-26T05:28:11"/>
    </cacheField>
    <cacheField name="Date de fin" numFmtId="14">
      <sharedItems containsSemiMixedTypes="0" containsNonDate="0" containsDate="1" containsString="0" minDate="2021-02-02T18:56:23" maxDate="2021-12-27T18:36:30" count="100">
        <d v="2021-12-10T08:30:39"/>
        <d v="2021-07-31T08:40:21"/>
        <d v="2021-11-14T07:21:31"/>
        <d v="2021-10-17T08:20:19"/>
        <d v="2021-11-13T23:05:55"/>
        <d v="2021-09-19T22:17:57"/>
        <d v="2021-02-02T18:56:23"/>
        <d v="2021-04-11T16:29:12"/>
        <d v="2021-12-16T12:39:40"/>
        <d v="2021-02-24T19:28:01"/>
        <d v="2021-09-29T06:57:27"/>
        <d v="2021-10-03T14:55:20"/>
        <d v="2021-07-05T00:04:53"/>
        <d v="2021-02-05T23:14:21"/>
        <d v="2021-03-14T12:15:04"/>
        <d v="2021-08-17T08:08:19"/>
        <d v="2021-08-12T10:33:23"/>
        <d v="2021-08-23T14:17:34"/>
        <d v="2021-05-25T03:32:16"/>
        <d v="2021-08-30T11:52:03"/>
        <d v="2021-07-20T14:50:25"/>
        <d v="2021-12-19T12:41:55"/>
        <d v="2021-12-15T04:44:03"/>
        <d v="2021-12-20T08:47:28"/>
        <d v="2021-07-13T14:40:01"/>
        <d v="2021-12-23T08:51:11"/>
        <d v="2021-11-06T08:43:11"/>
        <d v="2021-08-04T23:54:50"/>
        <d v="2021-12-02T04:50:43"/>
        <d v="2021-11-27T07:36:30"/>
        <d v="2021-05-31T09:21:59"/>
        <d v="2021-10-22T23:28:34"/>
        <d v="2021-06-07T07:45:04"/>
        <d v="2021-07-10T07:35:00"/>
        <d v="2021-05-16T05:56:54"/>
        <d v="2021-07-02T18:12:33"/>
        <d v="2021-11-07T14:14:39"/>
        <d v="2021-08-19T12:44:26"/>
        <d v="2021-07-03T08:30:23"/>
        <d v="2021-07-14T10:05:53"/>
        <d v="2021-10-03T07:03:05"/>
        <d v="2021-05-15T10:14:59"/>
        <d v="2021-11-23T20:43:35"/>
        <d v="2021-12-27T18:36:30"/>
        <d v="2021-11-24T13:46:58"/>
        <d v="2021-05-26T13:39:26"/>
        <d v="2021-11-08T14:12:51"/>
        <d v="2021-12-23T16:36:58"/>
        <d v="2021-03-14T15:42:03"/>
        <d v="2021-10-17T12:37:26"/>
        <d v="2021-08-05T09:06:55"/>
        <d v="2021-10-13T22:06:55"/>
        <d v="2021-09-09T12:13:55"/>
        <d v="2021-08-21T04:30:28"/>
        <d v="2021-06-13T15:02:00"/>
        <d v="2021-10-23T15:39:00"/>
        <d v="2021-11-11T07:09:46"/>
        <d v="2021-05-16T04:35:35"/>
        <d v="2021-05-24T00:46:45"/>
        <d v="2021-08-22T17:24:00"/>
        <d v="2021-09-24T23:11:45"/>
        <d v="2021-07-31T16:38:59"/>
        <d v="2021-11-09T00:35:43"/>
        <d v="2021-10-14T06:55:26"/>
        <d v="2021-10-09T06:57:53"/>
        <d v="2021-04-10T18:55:46"/>
        <d v="2021-06-08T19:46:56"/>
        <d v="2021-06-08T17:57:23"/>
        <d v="2021-02-21T01:29:20"/>
        <d v="2021-10-18T15:24:05"/>
        <d v="2021-09-01T00:18:17"/>
        <d v="2021-07-29T07:49:30"/>
        <d v="2021-05-31T08:02:51"/>
        <d v="2021-05-30T13:57:14"/>
        <d v="2021-12-18T20:01:27"/>
        <d v="2021-03-18T13:32:50"/>
        <d v="2021-09-30T13:40:50"/>
        <d v="2021-07-27T10:33:02"/>
        <d v="2021-10-20T12:38:27"/>
        <d v="2021-09-05T03:58:10"/>
        <d v="2021-10-12T17:15:00"/>
        <d v="2021-05-13T06:02:54"/>
        <d v="2021-12-19T16:47:54"/>
        <d v="2021-10-08T01:37:05"/>
        <d v="2021-10-29T16:32:43"/>
        <d v="2021-06-16T10:10:19"/>
        <d v="2021-12-04T22:09:55"/>
        <d v="2021-11-22T13:25:36"/>
        <d v="2021-09-28T20:27:34"/>
        <d v="2021-12-10T21:05:42"/>
        <d v="2021-12-24T16:51:58"/>
        <d v="2021-10-23T14:25:55"/>
        <d v="2021-02-13T15:26:52"/>
        <d v="2021-08-22T09:55:42"/>
        <d v="2021-10-23T08:31:57"/>
        <d v="2021-12-20T20:35:14"/>
        <d v="2021-02-10T17:07:46"/>
        <d v="2021-12-26T05:28:11"/>
        <d v="2021-11-23T09:06:48"/>
        <d v="2021-10-31T13:34:00"/>
      </sharedItems>
      <fieldGroup par="21"/>
    </cacheField>
    <cacheField name="Heure de Fin" numFmtId="165">
      <sharedItems containsSemiMixedTypes="0" containsNonDate="0" containsDate="1" containsString="0" minDate="2021-01-04T10:52:47" maxDate="2021-12-27T18:36:30"/>
    </cacheField>
    <cacheField name="Nb jours" numFmtId="3">
      <sharedItems containsSemiMixedTypes="0" containsString="0" containsNumber="1" minValue="0.36189814815588761" maxValue="343.22982638889516"/>
    </cacheField>
    <cacheField name="Jours (Date de début)" numFmtId="0" databaseField="0">
      <fieldGroup base="13">
        <rangePr groupBy="days" startDate="2021-01-04T10:52:47" endDate="2021-12-07T08:53:31"/>
        <groupItems count="368">
          <s v="&lt;04/01/2021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7/12/2021"/>
        </groupItems>
      </fieldGroup>
    </cacheField>
    <cacheField name="Mois (Date de début)" numFmtId="0" databaseField="0">
      <fieldGroup base="13">
        <rangePr groupBy="months" startDate="2021-01-04T10:52:47" endDate="2021-12-07T08:53:31"/>
        <groupItems count="14">
          <s v="&lt;04/01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7/12/2021"/>
        </groupItems>
      </fieldGroup>
    </cacheField>
    <cacheField name="Jours (Date de fin)" numFmtId="0" databaseField="0">
      <fieldGroup base="15">
        <rangePr groupBy="days" startDate="2021-02-02T18:56:23" endDate="2021-12-27T18:36:30"/>
        <groupItems count="368">
          <s v="&lt;02/02/2021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7/12/2021"/>
        </groupItems>
      </fieldGroup>
    </cacheField>
    <cacheField name="Mois (Date de fin)" numFmtId="0" databaseField="0">
      <fieldGroup base="15">
        <rangePr groupBy="months" startDate="2021-02-02T18:56:23" endDate="2021-12-27T18:36:30"/>
        <groupItems count="14">
          <s v="&lt;02/02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7/12/2021"/>
        </groupItems>
      </fieldGroup>
    </cacheField>
  </cacheFields>
  <extLst>
    <ext xmlns:x14="http://schemas.microsoft.com/office/spreadsheetml/2009/9/main" uri="{725AE2AE-9491-48be-B2B4-4EB974FC3084}">
      <x14:pivotCacheDefinition pivotCacheId="54660785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 Bensoussan" refreshedDate="45481.662398611108" createdVersion="8" refreshedVersion="8" minRefreshableVersion="3" recordCount="100" xr:uid="{A5AC8969-055F-2B46-B765-45FB4FF59BF4}">
  <cacheSource type="worksheet">
    <worksheetSource ref="A1:Q101" sheet="Données"/>
  </cacheSource>
  <cacheFields count="17">
    <cacheField name="ID Campagne" numFmtId="0">
      <sharedItems containsSemiMixedTypes="0" containsString="0" containsNumber="1" containsInteger="1" minValue="1" maxValue="100"/>
    </cacheField>
    <cacheField name="Réseau Social" numFmtId="0">
      <sharedItems count="3">
        <s v="Facebook"/>
        <s v="Twitter"/>
        <s v="Instagram"/>
      </sharedItems>
    </cacheField>
    <cacheField name="Budget de la Campagne (€)" numFmtId="0">
      <sharedItems containsSemiMixedTypes="0" containsString="0" containsNumber="1" containsInteger="1" minValue="636" maxValue="9911"/>
    </cacheField>
    <cacheField name="Nombre de Vues" numFmtId="0">
      <sharedItems containsSemiMixedTypes="0" containsString="0" containsNumber="1" containsInteger="1" minValue="1851" maxValue="98691"/>
    </cacheField>
    <cacheField name="Nombre de Clics" numFmtId="0">
      <sharedItems containsSemiMixedTypes="0" containsString="0" containsNumber="1" containsInteger="1" minValue="100" maxValue="4976"/>
    </cacheField>
    <cacheField name="Taux de clics (%)" numFmtId="10">
      <sharedItems containsSemiMixedTypes="0" containsString="0" containsNumber="1" minValue="1.480078148126221E-3" maxValue="2.4932468935710426"/>
    </cacheField>
    <cacheField name="Taux de Conversion (%)" numFmtId="0">
      <sharedItems containsSemiMixedTypes="0" containsString="0" containsNumber="1" minValue="0.39" maxValue="14.73"/>
    </cacheField>
    <cacheField name="Ventes Générées (€)" numFmtId="3">
      <sharedItems containsSemiMixedTypes="0" containsString="0" containsNumber="1" containsInteger="1" minValue="1266" maxValue="48663"/>
    </cacheField>
    <cacheField name="Benefices" numFmtId="0">
      <sharedItems containsSemiMixedTypes="0" containsString="0" containsNumber="1" containsInteger="1" minValue="-4274" maxValue="44699"/>
    </cacheField>
    <cacheField name="ROAS" numFmtId="167">
      <sharedItems containsSemiMixedTypes="0" containsString="0" containsNumber="1" minValue="26.281918206352501" maxValue="6090.2515723270444"/>
    </cacheField>
    <cacheField name="Retour sur Investissement" numFmtId="4">
      <sharedItems containsSemiMixedTypes="0" containsString="0" containsNumber="1" minValue="-0.73718081793647494" maxValue="59.90251572327044"/>
    </cacheField>
    <cacheField name="Segmentation du Public - Âge" numFmtId="0">
      <sharedItems count="5">
        <s v="18-24"/>
        <s v="25-34"/>
        <s v="55+"/>
        <s v="45-54"/>
        <s v="35-44"/>
      </sharedItems>
    </cacheField>
    <cacheField name="Segmentation du Public - Sexe" numFmtId="0">
      <sharedItems count="3">
        <s v="Non Spécifié"/>
        <s v="Femme"/>
        <s v="Homme"/>
      </sharedItems>
    </cacheField>
    <cacheField name="Segmentation du Public - Intérêts" numFmtId="0">
      <sharedItems count="5">
        <s v="Beauté"/>
        <s v="Santé"/>
        <s v="Lifestyle"/>
        <s v="Fitness"/>
        <s v="Mode"/>
      </sharedItems>
    </cacheField>
    <cacheField name="Date de début" numFmtId="14">
      <sharedItems containsSemiMixedTypes="0" containsNonDate="0" containsDate="1" containsString="0" minDate="2021-01-04T10:52:47" maxDate="2021-12-07T08:53:31"/>
    </cacheField>
    <cacheField name="Date de fin" numFmtId="14">
      <sharedItems containsSemiMixedTypes="0" containsNonDate="0" containsDate="1" containsString="0" minDate="2021-02-02T18:56:23" maxDate="2021-12-27T18:36:30"/>
    </cacheField>
    <cacheField name="Nb jours" numFmtId="3">
      <sharedItems containsSemiMixedTypes="0" containsString="0" containsNumber="1" minValue="1" maxValue="343.229826388895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n v="1394"/>
    <n v="57620"/>
    <n v="297"/>
    <n v="0.51544602568552589"/>
    <n v="7.74"/>
    <n v="3098"/>
    <n v="222.23816355810615"/>
    <n v="1.2223816355810617"/>
    <x v="0"/>
    <s v="Non Spécifié"/>
    <s v="Beauté"/>
    <d v="2021-04-07T08:43:24"/>
    <d v="2021-04-07T08:43:24"/>
    <d v="2021-12-10T08:30:39"/>
    <d v="2021-12-10T08:30:39"/>
  </r>
  <r>
    <n v="2"/>
    <x v="1"/>
    <n v="5874"/>
    <n v="84725"/>
    <n v="1771"/>
    <n v="2.0902921215697847"/>
    <n v="9.7799999999999994"/>
    <n v="48346"/>
    <n v="823.0507320394961"/>
    <n v="7.2305073203949606"/>
    <x v="0"/>
    <s v="Non Spécifié"/>
    <s v="Beauté"/>
    <d v="2021-07-31T08:40:21"/>
    <d v="2021-07-31T08:40:21"/>
    <d v="2021-01-26T15:18:24"/>
    <d v="2021-01-26T15:18:24"/>
  </r>
  <r>
    <n v="3"/>
    <x v="1"/>
    <n v="636"/>
    <n v="48993"/>
    <n v="2785"/>
    <n v="5.6844855387504341"/>
    <n v="8.2100000000000009"/>
    <n v="38734"/>
    <n v="6090.2515723270444"/>
    <n v="59.90251572327044"/>
    <x v="1"/>
    <s v="Femme"/>
    <s v="Santé"/>
    <d v="2021-03-01T16:41:39"/>
    <d v="2021-03-01T16:41:39"/>
    <d v="2021-11-14T07:21:31"/>
    <d v="2021-11-14T07:21:31"/>
  </r>
  <r>
    <n v="4"/>
    <x v="0"/>
    <n v="6773"/>
    <n v="68398"/>
    <n v="706"/>
    <n v="1.0321939237989415"/>
    <n v="0.57999999999999996"/>
    <n v="3068"/>
    <n v="45.297504798464495"/>
    <n v="-0.54702495201535506"/>
    <x v="1"/>
    <s v="Homme"/>
    <s v="Lifestyle"/>
    <d v="2021-10-17T08:20:19"/>
    <d v="2021-10-17T08:20:19"/>
    <d v="2021-06-24T01:44:07"/>
    <d v="2021-06-24T01:44:07"/>
  </r>
  <r>
    <n v="5"/>
    <x v="0"/>
    <n v="3919"/>
    <n v="67439"/>
    <n v="2220"/>
    <n v="3.2918637583594061"/>
    <n v="8.74"/>
    <n v="7827"/>
    <n v="199.71931615207961"/>
    <n v="0.99719316152079607"/>
    <x v="1"/>
    <s v="Non Spécifié"/>
    <s v="Santé"/>
    <d v="2021-03-30T11:22:49"/>
    <d v="2021-03-30T11:22:49"/>
    <d v="2021-11-13T23:05:55"/>
    <d v="2021-11-13T23:05:55"/>
  </r>
  <r>
    <n v="6"/>
    <x v="0"/>
    <n v="668"/>
    <n v="96952"/>
    <n v="4442"/>
    <n v="4.5816486508787859"/>
    <n v="11.59"/>
    <n v="13918"/>
    <n v="2083.5329341317365"/>
    <n v="19.835329341317365"/>
    <x v="2"/>
    <s v="Non Spécifié"/>
    <s v="Beauté"/>
    <d v="2021-09-19T22:17:57"/>
    <d v="2021-09-19T22:17:57"/>
    <d v="2021-03-20T00:08:18"/>
    <d v="2021-03-20T00:08:18"/>
  </r>
  <r>
    <n v="7"/>
    <x v="2"/>
    <n v="6504"/>
    <n v="16352"/>
    <n v="1259"/>
    <n v="7.6993639921722119"/>
    <n v="5.71"/>
    <n v="39372"/>
    <n v="605.35055350553512"/>
    <n v="5.0535055350553506"/>
    <x v="1"/>
    <s v="Femme"/>
    <s v="Fitness"/>
    <d v="2021-01-05T08:02:44"/>
    <d v="2021-01-05T08:02:44"/>
    <d v="2021-02-02T18:56:23"/>
    <d v="2021-02-02T18:56:23"/>
  </r>
  <r>
    <n v="8"/>
    <x v="1"/>
    <n v="3352"/>
    <n v="65022"/>
    <n v="1831"/>
    <n v="2.8159699793915904"/>
    <n v="7.42"/>
    <n v="23893"/>
    <n v="712.79832935560853"/>
    <n v="6.1279832935560856"/>
    <x v="2"/>
    <s v="Femme"/>
    <s v="Beauté"/>
    <d v="2021-02-27T01:37:10"/>
    <d v="2021-02-27T01:37:10"/>
    <d v="2021-04-11T16:29:12"/>
    <d v="2021-04-11T16:29:12"/>
  </r>
  <r>
    <n v="9"/>
    <x v="0"/>
    <n v="4919"/>
    <n v="91616"/>
    <n v="2361"/>
    <n v="2.5770607754104087"/>
    <n v="14.73"/>
    <n v="13393"/>
    <n v="272.27078674527343"/>
    <n v="1.7227078674527343"/>
    <x v="0"/>
    <s v="Femme"/>
    <s v="Lifestyle"/>
    <d v="2021-05-16T11:22:00"/>
    <d v="2021-05-16T11:22:00"/>
    <d v="2021-12-16T12:39:40"/>
    <d v="2021-12-16T12:39:40"/>
  </r>
  <r>
    <n v="10"/>
    <x v="0"/>
    <n v="8539"/>
    <n v="90935"/>
    <n v="3495"/>
    <n v="3.8434046296805411"/>
    <n v="3.75"/>
    <n v="41642"/>
    <n v="487.66834523948938"/>
    <n v="3.8766834523948939"/>
    <x v="2"/>
    <s v="Femme"/>
    <s v="Lifestyle"/>
    <d v="2021-02-01T06:27:06"/>
    <d v="2021-02-01T06:27:06"/>
    <d v="2021-02-24T19:28:01"/>
    <d v="2021-02-24T19:28:01"/>
  </r>
  <r>
    <n v="11"/>
    <x v="2"/>
    <n v="9200"/>
    <n v="15297"/>
    <n v="2475"/>
    <n v="16.179643067268092"/>
    <n v="5.68"/>
    <n v="25204"/>
    <n v="273.95652173913044"/>
    <n v="1.7395652173913043"/>
    <x v="3"/>
    <s v="Homme"/>
    <s v="Mode"/>
    <d v="2021-05-13T08:31:34"/>
    <d v="2021-05-13T08:31:34"/>
    <d v="2021-09-29T06:57:27"/>
    <d v="2021-09-29T06:57:27"/>
  </r>
  <r>
    <n v="12"/>
    <x v="0"/>
    <n v="3686"/>
    <n v="6896"/>
    <n v="695"/>
    <n v="10.07830626450116"/>
    <n v="0.78"/>
    <n v="35575"/>
    <n v="965.13836136733585"/>
    <n v="8.6513836136733584"/>
    <x v="4"/>
    <s v="Femme"/>
    <s v="Fitness"/>
    <d v="2021-06-19T17:51:42"/>
    <d v="2021-06-19T17:51:42"/>
    <d v="2021-10-03T14:55:20"/>
    <d v="2021-10-03T14:55:20"/>
  </r>
  <r>
    <n v="13"/>
    <x v="1"/>
    <n v="6418"/>
    <n v="13003"/>
    <n v="2404"/>
    <n v="18.488041221256633"/>
    <n v="4.72"/>
    <n v="20574"/>
    <n v="320.56715487690866"/>
    <n v="2.2056715487690868"/>
    <x v="0"/>
    <s v="Homme"/>
    <s v="Santé"/>
    <d v="2021-04-18T08:44:01"/>
    <d v="2021-04-18T08:44:01"/>
    <d v="2021-07-05T00:04:53"/>
    <d v="2021-07-05T00:04:53"/>
  </r>
  <r>
    <n v="14"/>
    <x v="2"/>
    <n v="5649"/>
    <n v="74478"/>
    <n v="3817"/>
    <n v="5.1250033566959372"/>
    <n v="12.49"/>
    <n v="15881"/>
    <n v="281.12940343423617"/>
    <n v="1.8112940343423616"/>
    <x v="3"/>
    <s v="Homme"/>
    <s v="Fitness"/>
    <d v="2021-01-08T00:32:25"/>
    <d v="2021-01-08T00:32:25"/>
    <d v="2021-02-05T23:14:21"/>
    <d v="2021-02-05T23:14:21"/>
  </r>
  <r>
    <n v="15"/>
    <x v="2"/>
    <n v="2277"/>
    <n v="24761"/>
    <n v="3519"/>
    <n v="14.211865433544688"/>
    <n v="12.12"/>
    <n v="27775"/>
    <n v="1219.8067632850241"/>
    <n v="11.198067632850242"/>
    <x v="4"/>
    <s v="Non Spécifié"/>
    <s v="Mode"/>
    <d v="2021-03-14T12:15:04"/>
    <d v="2021-03-14T12:15:04"/>
    <d v="2021-03-01T05:52:09"/>
    <d v="2021-03-01T05:52:09"/>
  </r>
  <r>
    <n v="16"/>
    <x v="2"/>
    <n v="3861"/>
    <n v="43439"/>
    <n v="1231"/>
    <n v="2.8338589746541127"/>
    <n v="9.64"/>
    <n v="35700"/>
    <n v="924.63092463092471"/>
    <n v="8.2463092463092469"/>
    <x v="3"/>
    <s v="Non Spécifié"/>
    <s v="Beauté"/>
    <d v="2021-08-17T08:08:19"/>
    <d v="2021-08-17T08:08:19"/>
    <d v="2021-02-22T09:30:56"/>
    <d v="2021-02-22T09:30:56"/>
  </r>
  <r>
    <n v="17"/>
    <x v="0"/>
    <n v="8838"/>
    <n v="82858"/>
    <n v="2103"/>
    <n v="2.538077192304907"/>
    <n v="5.58"/>
    <n v="37741"/>
    <n v="427.03100248925097"/>
    <n v="3.2703100248925097"/>
    <x v="4"/>
    <s v="Femme"/>
    <s v="Lifestyle"/>
    <d v="2021-08-12T10:33:23"/>
    <d v="2021-08-12T10:33:23"/>
    <d v="2021-07-20T08:09:41"/>
    <d v="2021-07-20T08:09:41"/>
  </r>
  <r>
    <n v="18"/>
    <x v="0"/>
    <n v="5893"/>
    <n v="96804"/>
    <n v="3691"/>
    <n v="3.8128589727697206"/>
    <n v="4.76"/>
    <n v="32782"/>
    <n v="556.28712031223483"/>
    <n v="4.5628712031223486"/>
    <x v="4"/>
    <s v="Non Spécifié"/>
    <s v="Beauté"/>
    <d v="2021-08-23T14:17:34"/>
    <d v="2021-08-23T14:17:34"/>
    <d v="2021-05-21T09:55:59"/>
    <d v="2021-05-21T09:55:59"/>
  </r>
  <r>
    <n v="19"/>
    <x v="0"/>
    <n v="4817"/>
    <n v="53280"/>
    <n v="3321"/>
    <n v="6.2331081081081079"/>
    <n v="12.05"/>
    <n v="1266"/>
    <n v="26.281918206352501"/>
    <n v="-0.73718081793647494"/>
    <x v="1"/>
    <s v="Homme"/>
    <s v="Beauté"/>
    <d v="2021-05-25T03:32:16"/>
    <d v="2021-05-25T03:32:16"/>
    <d v="2021-04-13T04:42:58"/>
    <d v="2021-04-13T04:42:58"/>
  </r>
  <r>
    <n v="20"/>
    <x v="2"/>
    <n v="5105"/>
    <n v="37589"/>
    <n v="2121"/>
    <n v="5.6426082098486257"/>
    <n v="1.1499999999999999"/>
    <n v="45038"/>
    <n v="882.23310479921656"/>
    <n v="7.8223310479921642"/>
    <x v="3"/>
    <s v="Femme"/>
    <s v="Mode"/>
    <d v="2021-08-30T11:52:03"/>
    <d v="2021-08-30T11:52:03"/>
    <d v="2021-04-24T12:23:52"/>
    <d v="2021-04-24T12:23:52"/>
  </r>
  <r>
    <n v="21"/>
    <x v="2"/>
    <n v="3062"/>
    <n v="85631"/>
    <n v="1807"/>
    <n v="2.1102170942766052"/>
    <n v="10.29"/>
    <n v="33637"/>
    <n v="1098.5303723056825"/>
    <n v="9.9853037230568251"/>
    <x v="3"/>
    <s v="Femme"/>
    <s v="Santé"/>
    <d v="2021-07-20T14:50:25"/>
    <d v="2021-07-20T14:50:25"/>
    <d v="2021-01-27T22:28:03"/>
    <d v="2021-01-27T22:28:03"/>
  </r>
  <r>
    <n v="22"/>
    <x v="1"/>
    <n v="6713"/>
    <n v="9472"/>
    <n v="1682"/>
    <n v="17.757601351351351"/>
    <n v="5.77"/>
    <n v="6382"/>
    <n v="95.069268583345746"/>
    <n v="-4.9307314166542528E-2"/>
    <x v="0"/>
    <s v="Femme"/>
    <s v="Beauté"/>
    <d v="2021-08-30T05:14:05"/>
    <d v="2021-08-30T05:14:05"/>
    <d v="2021-12-19T12:41:55"/>
    <d v="2021-12-19T12:41:55"/>
  </r>
  <r>
    <n v="23"/>
    <x v="2"/>
    <n v="9600"/>
    <n v="67564"/>
    <n v="100"/>
    <n v="0.1480078148126221"/>
    <n v="9.5500000000000007"/>
    <n v="42574"/>
    <n v="443.47916666666663"/>
    <n v="3.4347916666666665"/>
    <x v="2"/>
    <s v="Femme"/>
    <s v="Lifestyle"/>
    <d v="2021-12-15T04:44:03"/>
    <d v="2021-12-15T04:44:03"/>
    <d v="2021-02-24T00:45:02"/>
    <d v="2021-02-24T00:45:02"/>
  </r>
  <r>
    <n v="24"/>
    <x v="0"/>
    <n v="5152"/>
    <n v="36428"/>
    <n v="791"/>
    <n v="2.1714066102997696"/>
    <n v="13.91"/>
    <n v="29582"/>
    <n v="574.18478260869563"/>
    <n v="4.7418478260869561"/>
    <x v="3"/>
    <s v="Non Spécifié"/>
    <s v="Lifestyle"/>
    <d v="2021-04-04T14:05:27"/>
    <d v="2021-04-04T14:05:27"/>
    <d v="2021-12-20T08:47:28"/>
    <d v="2021-12-20T08:47:28"/>
  </r>
  <r>
    <n v="25"/>
    <x v="0"/>
    <n v="6735"/>
    <n v="63444"/>
    <n v="3246"/>
    <n v="5.1163230565538109"/>
    <n v="12.82"/>
    <n v="46387"/>
    <n v="688.74536005939126"/>
    <n v="5.8874536005939122"/>
    <x v="3"/>
    <s v="Femme"/>
    <s v="Santé"/>
    <d v="2021-07-13T14:40:01"/>
    <d v="2021-07-13T14:40:01"/>
    <d v="2021-05-16T14:58:17"/>
    <d v="2021-05-16T14:58:17"/>
  </r>
  <r>
    <n v="26"/>
    <x v="2"/>
    <n v="923"/>
    <n v="68889"/>
    <n v="2647"/>
    <n v="3.8424131573981333"/>
    <n v="7.52"/>
    <n v="29030"/>
    <n v="3145.1787648970749"/>
    <n v="30.451787648970747"/>
    <x v="0"/>
    <s v="Homme"/>
    <s v="Santé"/>
    <d v="2021-11-01T09:17:45"/>
    <d v="2021-11-01T09:17:45"/>
    <d v="2021-12-23T08:51:11"/>
    <d v="2021-12-23T08:51:11"/>
  </r>
  <r>
    <n v="27"/>
    <x v="1"/>
    <n v="7354"/>
    <n v="93503"/>
    <n v="2886"/>
    <n v="3.0865319829310289"/>
    <n v="6.47"/>
    <n v="19802"/>
    <n v="269.26842534675006"/>
    <n v="1.6926842534675006"/>
    <x v="0"/>
    <s v="Femme"/>
    <s v="Mode"/>
    <d v="2021-02-09T22:09:36"/>
    <d v="2021-02-09T22:09:36"/>
    <d v="2021-11-06T08:43:11"/>
    <d v="2021-11-06T08:43:11"/>
  </r>
  <r>
    <n v="28"/>
    <x v="2"/>
    <n v="1467"/>
    <n v="88582"/>
    <n v="2783"/>
    <n v="3.141721794495496"/>
    <n v="12.36"/>
    <n v="24218"/>
    <n v="1650.8520790729381"/>
    <n v="15.50852079072938"/>
    <x v="1"/>
    <s v="Non Spécifié"/>
    <s v="Fitness"/>
    <d v="2021-08-04T23:54:50"/>
    <d v="2021-08-04T23:54:50"/>
    <d v="2021-01-30T19:09:40"/>
    <d v="2021-01-30T19:09:40"/>
  </r>
  <r>
    <n v="29"/>
    <x v="2"/>
    <n v="4870"/>
    <n v="8734"/>
    <n v="443"/>
    <n v="5.0721318983283723"/>
    <n v="11.1"/>
    <n v="33563"/>
    <n v="689.17864476386035"/>
    <n v="5.8917864476386033"/>
    <x v="2"/>
    <s v="Homme"/>
    <s v="Lifestyle"/>
    <d v="2021-08-30T02:46:47"/>
    <d v="2021-08-30T02:46:47"/>
    <d v="2021-12-02T04:50:43"/>
    <d v="2021-12-02T04:50:43"/>
  </r>
  <r>
    <n v="30"/>
    <x v="2"/>
    <n v="9552"/>
    <n v="91265"/>
    <n v="4478"/>
    <n v="4.9065906974196025"/>
    <n v="6.76"/>
    <n v="28906"/>
    <n v="302.61725293132326"/>
    <n v="2.0261725293132327"/>
    <x v="2"/>
    <s v="Non Spécifié"/>
    <s v="Beauté"/>
    <d v="2021-11-27T07:36:30"/>
    <d v="2021-11-27T07:36:30"/>
    <d v="2021-02-09T13:53:15"/>
    <d v="2021-02-09T13:53:15"/>
  </r>
  <r>
    <n v="31"/>
    <x v="0"/>
    <n v="6687"/>
    <n v="29436"/>
    <n v="3287"/>
    <n v="11.166598722652536"/>
    <n v="14.54"/>
    <n v="8500"/>
    <n v="127.11230746224015"/>
    <n v="0.27112307462240165"/>
    <x v="1"/>
    <s v="Non Spécifié"/>
    <s v="Mode"/>
    <d v="2021-05-07T10:07:46"/>
    <d v="2021-05-07T10:07:46"/>
    <d v="2021-05-31T09:21:59"/>
    <d v="2021-05-31T09:21:59"/>
  </r>
  <r>
    <n v="32"/>
    <x v="0"/>
    <n v="5703"/>
    <n v="24905"/>
    <n v="4624"/>
    <n v="18.56655290102389"/>
    <n v="5.51"/>
    <n v="38533"/>
    <n v="675.66193231632474"/>
    <n v="5.756619323163247"/>
    <x v="0"/>
    <s v="Non Spécifié"/>
    <s v="Santé"/>
    <d v="2021-10-07T00:23:56"/>
    <d v="2021-10-07T00:23:56"/>
    <d v="2021-10-22T23:28:34"/>
    <d v="2021-10-22T23:28:34"/>
  </r>
  <r>
    <n v="33"/>
    <x v="0"/>
    <n v="933"/>
    <n v="27981"/>
    <n v="927"/>
    <n v="3.3129623673206821"/>
    <n v="6.02"/>
    <n v="9819"/>
    <n v="1052.411575562701"/>
    <n v="9.52411575562701"/>
    <x v="0"/>
    <s v="Non Spécifié"/>
    <s v="Beauté"/>
    <d v="2021-04-30T14:04:48"/>
    <d v="2021-04-30T14:04:48"/>
    <d v="2021-06-07T07:45:04"/>
    <d v="2021-06-07T07:45:04"/>
  </r>
  <r>
    <n v="34"/>
    <x v="2"/>
    <n v="6737"/>
    <n v="77473"/>
    <n v="1949"/>
    <n v="2.515715152375666"/>
    <n v="11.11"/>
    <n v="26544"/>
    <n v="394.00326554846373"/>
    <n v="2.9400326554846372"/>
    <x v="0"/>
    <s v="Femme"/>
    <s v="Fitness"/>
    <d v="2021-07-10T07:35:00"/>
    <d v="2021-07-10T07:35:00"/>
    <d v="2021-01-23T06:29:09"/>
    <d v="2021-01-23T06:29:09"/>
  </r>
  <r>
    <n v="35"/>
    <x v="1"/>
    <n v="1929"/>
    <n v="46463"/>
    <n v="2321"/>
    <n v="4.9953726621182453"/>
    <n v="6.79"/>
    <n v="5485"/>
    <n v="284.34421980300675"/>
    <n v="1.8434421980300675"/>
    <x v="3"/>
    <s v="Non Spécifié"/>
    <s v="Santé"/>
    <d v="2021-03-03T12:13:57"/>
    <d v="2021-03-03T12:13:57"/>
    <d v="2021-05-16T05:56:54"/>
    <d v="2021-05-16T05:56:54"/>
  </r>
  <r>
    <n v="36"/>
    <x v="2"/>
    <n v="3046"/>
    <n v="98691"/>
    <n v="3304"/>
    <n v="3.3478230031107192"/>
    <n v="14.07"/>
    <n v="24156"/>
    <n v="793.04005252790546"/>
    <n v="6.9304005252790546"/>
    <x v="2"/>
    <s v="Femme"/>
    <s v="Fitness"/>
    <d v="2021-06-27T12:49:44"/>
    <d v="2021-06-27T12:49:44"/>
    <d v="2021-07-02T18:12:33"/>
    <d v="2021-07-02T18:12:33"/>
  </r>
  <r>
    <n v="37"/>
    <x v="2"/>
    <n v="829"/>
    <n v="67589"/>
    <n v="3613"/>
    <n v="5.3455443933184394"/>
    <n v="3.93"/>
    <n v="36051"/>
    <n v="4348.7334137515081"/>
    <n v="42.487334137515077"/>
    <x v="2"/>
    <s v="Femme"/>
    <s v="Fitness"/>
    <d v="2021-11-07T14:14:39"/>
    <d v="2021-11-07T14:14:39"/>
    <d v="2021-07-26T20:13:56"/>
    <d v="2021-07-26T20:13:56"/>
  </r>
  <r>
    <n v="38"/>
    <x v="0"/>
    <n v="4112"/>
    <n v="20361"/>
    <n v="193"/>
    <n v="0.94789057511910024"/>
    <n v="5.79"/>
    <n v="32311"/>
    <n v="785.77334630350197"/>
    <n v="6.8577334630350197"/>
    <x v="4"/>
    <s v="Non Spécifié"/>
    <s v="Lifestyle"/>
    <d v="2021-04-17T00:31:37"/>
    <d v="2021-04-17T00:31:37"/>
    <d v="2021-08-19T12:44:26"/>
    <d v="2021-08-19T12:44:26"/>
  </r>
  <r>
    <n v="39"/>
    <x v="0"/>
    <n v="8901"/>
    <n v="22875"/>
    <n v="2567"/>
    <n v="11.221857923497268"/>
    <n v="10.49"/>
    <n v="12326"/>
    <n v="138.47882260420178"/>
    <n v="0.38478822604201773"/>
    <x v="4"/>
    <s v="Homme"/>
    <s v="Lifestyle"/>
    <d v="2021-01-07T14:33:30"/>
    <d v="2021-01-07T14:33:30"/>
    <d v="2021-07-03T08:30:23"/>
    <d v="2021-07-03T08:30:23"/>
  </r>
  <r>
    <n v="40"/>
    <x v="2"/>
    <n v="7261"/>
    <n v="37661"/>
    <n v="3878"/>
    <n v="10.297124346140569"/>
    <n v="13.47"/>
    <n v="27956"/>
    <n v="385.01583803883761"/>
    <n v="2.8501583803883763"/>
    <x v="3"/>
    <s v="Non Spécifié"/>
    <s v="Fitness"/>
    <d v="2021-07-14T10:05:53"/>
    <d v="2021-07-14T10:05:53"/>
    <d v="2021-04-26T06:18:41"/>
    <d v="2021-04-26T06:18:41"/>
  </r>
  <r>
    <n v="41"/>
    <x v="1"/>
    <n v="4468"/>
    <n v="3679"/>
    <n v="504"/>
    <n v="13.699374830116879"/>
    <n v="1.9"/>
    <n v="48663"/>
    <n v="1089.1450313339301"/>
    <n v="9.8914503133393019"/>
    <x v="3"/>
    <s v="Non Spécifié"/>
    <s v="Lifestyle"/>
    <d v="2021-10-02T21:57:59"/>
    <d v="2021-10-02T21:57:59"/>
    <d v="2021-10-03T07:03:05"/>
    <d v="2021-10-03T07:03:05"/>
  </r>
  <r>
    <n v="42"/>
    <x v="0"/>
    <n v="8650"/>
    <n v="77723"/>
    <n v="1309"/>
    <n v="1.6841861482444063"/>
    <n v="3.7"/>
    <n v="24116"/>
    <n v="278.7976878612717"/>
    <n v="1.7879768786127168"/>
    <x v="2"/>
    <s v="Femme"/>
    <s v="Santé"/>
    <d v="2021-02-22T15:31:05"/>
    <d v="2021-02-22T15:31:05"/>
    <d v="2021-05-15T10:14:59"/>
    <d v="2021-05-15T10:14:59"/>
  </r>
  <r>
    <n v="43"/>
    <x v="1"/>
    <n v="1540"/>
    <n v="71486"/>
    <n v="475"/>
    <n v="0.66446576952130487"/>
    <n v="3.5"/>
    <n v="31357"/>
    <n v="2036.1688311688313"/>
    <n v="19.361688311688312"/>
    <x v="4"/>
    <s v="Femme"/>
    <s v="Fitness"/>
    <d v="2021-08-22T18:20:22"/>
    <d v="2021-08-22T18:20:22"/>
    <d v="2021-11-23T20:43:35"/>
    <d v="2021-11-23T20:43:35"/>
  </r>
  <r>
    <n v="44"/>
    <x v="1"/>
    <n v="6750"/>
    <n v="32222"/>
    <n v="4045"/>
    <n v="12.553534851964496"/>
    <n v="7.39"/>
    <n v="15098"/>
    <n v="223.6740740740741"/>
    <n v="1.2367407407407407"/>
    <x v="1"/>
    <s v="Femme"/>
    <s v="Fitness"/>
    <d v="2021-12-07T08:53:31"/>
    <d v="2021-12-07T08:53:31"/>
    <d v="2021-12-27T18:36:30"/>
    <d v="2021-12-27T18:36:30"/>
  </r>
  <r>
    <n v="45"/>
    <x v="2"/>
    <n v="8856"/>
    <n v="69201"/>
    <n v="2850"/>
    <n v="4.1184375948324448"/>
    <n v="13.38"/>
    <n v="48449"/>
    <n v="547.07542908762412"/>
    <n v="4.4707542908762417"/>
    <x v="0"/>
    <s v="Femme"/>
    <s v="Mode"/>
    <d v="2021-11-24T13:46:58"/>
    <d v="2021-11-24T13:46:58"/>
    <d v="2021-07-15T04:15:23"/>
    <d v="2021-07-15T04:15:23"/>
  </r>
  <r>
    <n v="46"/>
    <x v="2"/>
    <n v="9298"/>
    <n v="85977"/>
    <n v="597"/>
    <n v="0.69437175058445866"/>
    <n v="5.44"/>
    <n v="26101"/>
    <n v="280.71628307162831"/>
    <n v="1.807162830716283"/>
    <x v="2"/>
    <s v="Non Spécifié"/>
    <s v="Mode"/>
    <d v="2021-02-04T02:35:44"/>
    <d v="2021-02-04T02:35:44"/>
    <d v="2021-05-26T13:39:26"/>
    <d v="2021-05-26T13:39:26"/>
  </r>
  <r>
    <n v="47"/>
    <x v="2"/>
    <n v="8204"/>
    <n v="31857"/>
    <n v="1538"/>
    <n v="4.827824340019462"/>
    <n v="5.84"/>
    <n v="37444"/>
    <n v="456.41150658215503"/>
    <n v="3.5641150658215506"/>
    <x v="1"/>
    <s v="Homme"/>
    <s v="Mode"/>
    <d v="2021-11-08T14:12:51"/>
    <d v="2021-11-08T14:12:51"/>
    <d v="2021-08-04T12:46:45"/>
    <d v="2021-08-04T12:46:45"/>
  </r>
  <r>
    <n v="48"/>
    <x v="1"/>
    <n v="7272"/>
    <n v="40606"/>
    <n v="838"/>
    <n v="2.0637344234842141"/>
    <n v="13.76"/>
    <n v="11345"/>
    <n v="156.00935093509352"/>
    <n v="0.56009350935093505"/>
    <x v="3"/>
    <s v="Homme"/>
    <s v="Mode"/>
    <d v="2021-08-24T08:45:00"/>
    <d v="2021-08-24T08:45:00"/>
    <d v="2021-12-23T16:36:58"/>
    <d v="2021-12-23T16:36:58"/>
  </r>
  <r>
    <n v="49"/>
    <x v="0"/>
    <n v="5811"/>
    <n v="1851"/>
    <n v="4615"/>
    <n v="249.32468935710426"/>
    <n v="1.8"/>
    <n v="12477"/>
    <n v="214.71347444501805"/>
    <n v="1.1471347444501807"/>
    <x v="0"/>
    <s v="Homme"/>
    <s v="Beauté"/>
    <d v="2021-02-24T18:09:24"/>
    <d v="2021-02-24T18:09:24"/>
    <d v="2021-03-14T15:42:03"/>
    <d v="2021-03-14T15:42:03"/>
  </r>
  <r>
    <n v="50"/>
    <x v="0"/>
    <n v="9911"/>
    <n v="6028"/>
    <n v="3390"/>
    <n v="56.237558062375584"/>
    <n v="9.5"/>
    <n v="45550"/>
    <n v="459.5903541519524"/>
    <n v="3.5959035415195237"/>
    <x v="3"/>
    <s v="Homme"/>
    <s v="Mode"/>
    <d v="2021-07-18T18:47:32"/>
    <d v="2021-07-18T18:47:32"/>
    <d v="2021-10-17T12:37:26"/>
    <d v="2021-10-17T12:37:26"/>
  </r>
  <r>
    <n v="51"/>
    <x v="2"/>
    <n v="9644"/>
    <n v="21177"/>
    <n v="2075"/>
    <n v="9.7983661519573122"/>
    <n v="2.08"/>
    <n v="46668"/>
    <n v="483.90709249274158"/>
    <n v="3.839070924927416"/>
    <x v="4"/>
    <s v="Femme"/>
    <s v="Santé"/>
    <d v="2021-01-24T23:24:52"/>
    <d v="2021-01-24T23:24:52"/>
    <d v="2021-08-05T09:06:55"/>
    <d v="2021-08-05T09:06:55"/>
  </r>
  <r>
    <n v="52"/>
    <x v="0"/>
    <n v="6511"/>
    <n v="90236"/>
    <n v="1662"/>
    <n v="1.8418369608581941"/>
    <n v="5.68"/>
    <n v="21016"/>
    <n v="322.77683919520814"/>
    <n v="2.2277683919520812"/>
    <x v="1"/>
    <s v="Non Spécifié"/>
    <s v="Beauté"/>
    <d v="2021-10-13T22:06:55"/>
    <d v="2021-10-13T22:06:55"/>
    <d v="2021-04-22T16:01:56"/>
    <d v="2021-04-22T16:01:56"/>
  </r>
  <r>
    <n v="53"/>
    <x v="1"/>
    <n v="3298"/>
    <n v="40920"/>
    <n v="560"/>
    <n v="1.3685239491691104"/>
    <n v="4.93"/>
    <n v="27152"/>
    <n v="823.28684050939955"/>
    <n v="7.2328684050939964"/>
    <x v="0"/>
    <s v="Femme"/>
    <s v="Santé"/>
    <d v="2021-09-09T12:13:55"/>
    <d v="2021-09-09T12:13:55"/>
    <d v="2021-06-04T16:50:20"/>
    <d v="2021-06-04T16:50:20"/>
  </r>
  <r>
    <n v="54"/>
    <x v="1"/>
    <n v="8852"/>
    <n v="91238"/>
    <n v="3774"/>
    <n v="4.1364343804116706"/>
    <n v="10.23"/>
    <n v="42882"/>
    <n v="484.43289652056035"/>
    <n v="3.8443289652056034"/>
    <x v="0"/>
    <s v="Femme"/>
    <s v="Mode"/>
    <d v="2021-08-21T04:30:28"/>
    <d v="2021-08-21T04:30:28"/>
    <d v="2021-07-05T04:29:40"/>
    <d v="2021-07-05T04:29:40"/>
  </r>
  <r>
    <n v="55"/>
    <x v="0"/>
    <n v="2695"/>
    <n v="56082"/>
    <n v="3223"/>
    <n v="5.7469419778181949"/>
    <n v="11.95"/>
    <n v="8326"/>
    <n v="308.94248608534321"/>
    <n v="2.0894248608534323"/>
    <x v="3"/>
    <s v="Non Spécifié"/>
    <s v="Fitness"/>
    <d v="2021-06-13T15:02:00"/>
    <d v="2021-06-13T15:02:00"/>
    <d v="2021-01-16T05:10:38"/>
    <d v="2021-01-16T05:10:38"/>
  </r>
  <r>
    <n v="56"/>
    <x v="1"/>
    <n v="5180"/>
    <n v="75305"/>
    <n v="1938"/>
    <n v="2.5735342938715888"/>
    <n v="7.61"/>
    <n v="8557"/>
    <n v="165.1930501930502"/>
    <n v="0.65193050193050195"/>
    <x v="2"/>
    <s v="Non Spécifié"/>
    <s v="Beauté"/>
    <d v="2021-09-25T02:33:51"/>
    <d v="2021-09-25T02:33:51"/>
    <d v="2021-10-23T15:39:00"/>
    <d v="2021-10-23T15:39:00"/>
  </r>
  <r>
    <n v="57"/>
    <x v="1"/>
    <n v="7099"/>
    <n v="23036"/>
    <n v="1568"/>
    <n v="6.8067372807779121"/>
    <n v="4.51"/>
    <n v="48247"/>
    <n v="679.6309339343569"/>
    <n v="5.7963093393435692"/>
    <x v="1"/>
    <s v="Non Spécifié"/>
    <s v="Fitness"/>
    <d v="2021-04-22T06:08:35"/>
    <d v="2021-04-22T06:08:35"/>
    <d v="2021-11-11T07:09:46"/>
    <d v="2021-11-11T07:09:46"/>
  </r>
  <r>
    <n v="58"/>
    <x v="1"/>
    <n v="9803"/>
    <n v="39212"/>
    <n v="4836"/>
    <n v="12.332959298174028"/>
    <n v="13.3"/>
    <n v="47015"/>
    <n v="479.59808221972867"/>
    <n v="3.7959808221972864"/>
    <x v="0"/>
    <s v="Femme"/>
    <s v="Santé"/>
    <d v="2021-05-16T04:35:35"/>
    <d v="2021-05-16T04:35:35"/>
    <d v="2021-04-13T21:44:47"/>
    <d v="2021-04-13T21:44:47"/>
  </r>
  <r>
    <n v="59"/>
    <x v="2"/>
    <n v="3585"/>
    <n v="83032"/>
    <n v="3566"/>
    <n v="4.2947297427497828"/>
    <n v="5.34"/>
    <n v="12749"/>
    <n v="355.62064156206412"/>
    <n v="2.5562064156206414"/>
    <x v="0"/>
    <s v="Homme"/>
    <s v="Santé"/>
    <d v="2021-02-19T17:12:45"/>
    <d v="2021-02-19T17:12:45"/>
    <d v="2021-05-24T00:46:45"/>
    <d v="2021-05-24T00:46:45"/>
  </r>
  <r>
    <n v="60"/>
    <x v="2"/>
    <n v="6213"/>
    <n v="35735"/>
    <n v="4143"/>
    <n v="11.593675668112494"/>
    <n v="11.1"/>
    <n v="45069"/>
    <n v="725.39835828102366"/>
    <n v="6.2539835828102364"/>
    <x v="4"/>
    <s v="Femme"/>
    <s v="Beauté"/>
    <d v="2021-01-04T22:57:25"/>
    <d v="2021-01-04T22:57:25"/>
    <d v="2021-08-22T17:24:00"/>
    <d v="2021-08-22T17:24:00"/>
  </r>
  <r>
    <n v="61"/>
    <x v="0"/>
    <n v="5740"/>
    <n v="83570"/>
    <n v="4523"/>
    <n v="5.4122292688763913"/>
    <n v="8.3699999999999992"/>
    <n v="33315"/>
    <n v="580.40069686411152"/>
    <n v="4.8040069686411151"/>
    <x v="1"/>
    <s v="Femme"/>
    <s v="Santé"/>
    <d v="2021-09-24T23:11:45"/>
    <d v="2021-09-24T23:11:45"/>
    <d v="2021-09-01T23:27:01"/>
    <d v="2021-09-01T23:27:01"/>
  </r>
  <r>
    <n v="62"/>
    <x v="0"/>
    <n v="1232"/>
    <n v="2384"/>
    <n v="4802"/>
    <n v="201.42617449664431"/>
    <n v="3.1"/>
    <n v="16985"/>
    <n v="1378.6525974025974"/>
    <n v="12.786525974025974"/>
    <x v="1"/>
    <s v="Non Spécifié"/>
    <s v="Beauté"/>
    <d v="2021-03-05T02:59:53"/>
    <d v="2021-03-05T02:59:53"/>
    <d v="2021-07-31T16:38:59"/>
    <d v="2021-07-31T16:38:59"/>
  </r>
  <r>
    <n v="63"/>
    <x v="0"/>
    <n v="5528"/>
    <n v="80403"/>
    <n v="3087"/>
    <n v="3.8394089772769675"/>
    <n v="8.27"/>
    <n v="13383"/>
    <n v="242.09479015918959"/>
    <n v="1.4209479015918958"/>
    <x v="0"/>
    <s v="Femme"/>
    <s v="Santé"/>
    <d v="2021-03-18T10:30:24"/>
    <d v="2021-03-18T10:30:24"/>
    <d v="2021-11-09T00:35:43"/>
    <d v="2021-11-09T00:35:43"/>
  </r>
  <r>
    <n v="64"/>
    <x v="1"/>
    <n v="8973"/>
    <n v="66599"/>
    <n v="4790"/>
    <n v="7.1923001846874568"/>
    <n v="7.84"/>
    <n v="48456"/>
    <n v="540.02006018054158"/>
    <n v="4.4002006018054161"/>
    <x v="1"/>
    <s v="Homme"/>
    <s v="Fitness"/>
    <d v="2021-02-03T20:08:37"/>
    <d v="2021-02-03T20:08:37"/>
    <d v="2021-10-14T06:55:26"/>
    <d v="2021-10-14T06:55:26"/>
  </r>
  <r>
    <n v="65"/>
    <x v="1"/>
    <n v="8094"/>
    <n v="70524"/>
    <n v="3563"/>
    <n v="5.052180817877602"/>
    <n v="5.3"/>
    <n v="36312"/>
    <n v="448.62861378799107"/>
    <n v="3.4862861378799113"/>
    <x v="1"/>
    <s v="Homme"/>
    <s v="Lifestyle"/>
    <d v="2021-06-16T14:13:20"/>
    <d v="2021-06-16T14:13:20"/>
    <d v="2021-10-09T06:57:53"/>
    <d v="2021-10-09T06:57:53"/>
  </r>
  <r>
    <n v="66"/>
    <x v="2"/>
    <n v="5066"/>
    <n v="52654"/>
    <n v="3392"/>
    <n v="6.4420556842784968"/>
    <n v="0.47"/>
    <n v="48312"/>
    <n v="953.65179628898534"/>
    <n v="8.5365179628898531"/>
    <x v="0"/>
    <s v="Femme"/>
    <s v="Mode"/>
    <d v="2021-04-10T18:55:46"/>
    <d v="2021-04-10T18:55:46"/>
    <d v="2021-03-30T17:08:52"/>
    <d v="2021-03-30T17:08:52"/>
  </r>
  <r>
    <n v="67"/>
    <x v="2"/>
    <n v="7944"/>
    <n v="63729"/>
    <n v="2981"/>
    <n v="4.6776192941988732"/>
    <n v="2.3199999999999998"/>
    <n v="7432"/>
    <n v="93.554884189325264"/>
    <n v="-6.4451158106747231E-2"/>
    <x v="0"/>
    <s v="Non Spécifié"/>
    <s v="Mode"/>
    <d v="2021-04-27T17:45:06"/>
    <d v="2021-04-27T17:45:06"/>
    <d v="2021-06-08T19:46:56"/>
    <d v="2021-06-08T19:46:56"/>
  </r>
  <r>
    <n v="68"/>
    <x v="0"/>
    <n v="3896"/>
    <n v="53668"/>
    <n v="3008"/>
    <n v="5.6048296936722073"/>
    <n v="2.06"/>
    <n v="33830"/>
    <n v="868.32648870636558"/>
    <n v="7.6832648870636548"/>
    <x v="3"/>
    <s v="Femme"/>
    <s v="Lifestyle"/>
    <d v="2021-06-08T17:57:23"/>
    <d v="2021-06-08T17:57:23"/>
    <d v="2021-04-01T01:38:50"/>
    <d v="2021-04-01T01:38:50"/>
  </r>
  <r>
    <n v="69"/>
    <x v="0"/>
    <n v="5847"/>
    <n v="20055"/>
    <n v="434"/>
    <n v="2.164048865619546"/>
    <n v="10.65"/>
    <n v="28018"/>
    <n v="479.18590730289037"/>
    <n v="3.7918590730289039"/>
    <x v="3"/>
    <s v="Homme"/>
    <s v="Lifestyle"/>
    <d v="2021-01-10T20:55:41"/>
    <d v="2021-01-10T20:55:41"/>
    <d v="2021-02-21T01:29:20"/>
    <d v="2021-02-21T01:29:20"/>
  </r>
  <r>
    <n v="70"/>
    <x v="1"/>
    <n v="7534"/>
    <n v="47499"/>
    <n v="841"/>
    <n v="1.7705635908124382"/>
    <n v="10.67"/>
    <n v="31301"/>
    <n v="415.46323334218209"/>
    <n v="3.1546323334218211"/>
    <x v="3"/>
    <s v="Homme"/>
    <s v="Beauté"/>
    <d v="2021-06-13T04:47:35"/>
    <d v="2021-06-13T04:47:35"/>
    <d v="2021-10-18T15:24:05"/>
    <d v="2021-10-18T15:24:05"/>
  </r>
  <r>
    <n v="71"/>
    <x v="2"/>
    <n v="1095"/>
    <n v="92980"/>
    <n v="1343"/>
    <n v="1.4443966444396645"/>
    <n v="9.2200000000000006"/>
    <n v="17192"/>
    <n v="1570.0456621004566"/>
    <n v="14.700456621004566"/>
    <x v="3"/>
    <s v="Femme"/>
    <s v="Santé"/>
    <d v="2021-09-01T00:18:17"/>
    <d v="2021-09-01T00:18:17"/>
    <d v="2021-08-05T20:52:15"/>
    <d v="2021-08-05T20:52:15"/>
  </r>
  <r>
    <n v="72"/>
    <x v="2"/>
    <n v="1147"/>
    <n v="88314"/>
    <n v="200"/>
    <n v="0.22646466018977737"/>
    <n v="10.11"/>
    <n v="31109"/>
    <n v="2712.2057541412382"/>
    <n v="26.122057541412381"/>
    <x v="1"/>
    <s v="Homme"/>
    <s v="Fitness"/>
    <d v="2021-01-07T05:28:32"/>
    <d v="2021-01-07T05:28:32"/>
    <d v="2021-07-29T07:49:30"/>
    <d v="2021-07-29T07:49:30"/>
  </r>
  <r>
    <n v="73"/>
    <x v="1"/>
    <n v="1073"/>
    <n v="37209"/>
    <n v="2563"/>
    <n v="6.8881184659625365"/>
    <n v="6.77"/>
    <n v="40258"/>
    <n v="3751.9105312208758"/>
    <n v="36.519105312208758"/>
    <x v="4"/>
    <s v="Femme"/>
    <s v="Mode"/>
    <d v="2021-03-19T09:31:30"/>
    <d v="2021-03-19T09:31:30"/>
    <d v="2021-05-31T08:02:51"/>
    <d v="2021-05-31T08:02:51"/>
  </r>
  <r>
    <n v="74"/>
    <x v="0"/>
    <n v="7297"/>
    <n v="9010"/>
    <n v="2369"/>
    <n v="26.293007769145394"/>
    <n v="10.47"/>
    <n v="3023"/>
    <n v="41.427984103056048"/>
    <n v="-0.58572015896943952"/>
    <x v="0"/>
    <s v="Homme"/>
    <s v="Lifestyle"/>
    <d v="2021-05-30T13:57:14"/>
    <d v="2021-05-30T13:57:14"/>
    <d v="2021-01-04T10:52:47"/>
    <d v="2021-01-04T10:52:47"/>
  </r>
  <r>
    <n v="75"/>
    <x v="2"/>
    <n v="6137"/>
    <n v="60618"/>
    <n v="274"/>
    <n v="0.45201095384209306"/>
    <n v="5.74"/>
    <n v="9342"/>
    <n v="152.22421378523708"/>
    <n v="0.52224213785237084"/>
    <x v="0"/>
    <s v="Non Spécifié"/>
    <s v="Lifestyle"/>
    <d v="2021-12-18T20:01:27"/>
    <d v="2021-12-18T20:01:27"/>
    <d v="2021-08-04T07:07:39"/>
    <d v="2021-08-04T07:07:39"/>
  </r>
  <r>
    <n v="76"/>
    <x v="2"/>
    <n v="8948"/>
    <n v="80073"/>
    <n v="705"/>
    <n v="0.88044659248435808"/>
    <n v="1.59"/>
    <n v="19821"/>
    <n v="221.51318730442554"/>
    <n v="1.2151318730442557"/>
    <x v="2"/>
    <s v="Homme"/>
    <s v="Lifestyle"/>
    <d v="2021-03-18T13:32:50"/>
    <d v="2021-03-18T13:32:50"/>
    <d v="2021-02-27T17:20:57"/>
    <d v="2021-02-27T17:20:57"/>
  </r>
  <r>
    <n v="77"/>
    <x v="2"/>
    <n v="5759"/>
    <n v="52115"/>
    <n v="3845"/>
    <n v="7.3779142281492849"/>
    <n v="14.41"/>
    <n v="36620"/>
    <n v="635.87428372981424"/>
    <n v="5.3587428372981423"/>
    <x v="4"/>
    <s v="Femme"/>
    <s v="Santé"/>
    <d v="2021-09-30T13:40:50"/>
    <d v="2021-09-30T13:40:50"/>
    <d v="2021-09-30T04:59:42"/>
    <d v="2021-09-30T04:59:42"/>
  </r>
  <r>
    <n v="78"/>
    <x v="2"/>
    <n v="9720"/>
    <n v="72299"/>
    <n v="4976"/>
    <n v="6.8825294955670202"/>
    <n v="1.18"/>
    <n v="30267"/>
    <n v="311.38888888888891"/>
    <n v="2.1138888888888889"/>
    <x v="4"/>
    <s v="Femme"/>
    <s v="Fitness"/>
    <d v="2021-01-10T23:11:31"/>
    <d v="2021-01-10T23:11:31"/>
    <d v="2021-07-27T10:33:02"/>
    <d v="2021-07-27T10:33:02"/>
  </r>
  <r>
    <n v="79"/>
    <x v="2"/>
    <n v="7067"/>
    <n v="20340"/>
    <n v="3908"/>
    <n v="19.213372664700099"/>
    <n v="0.39"/>
    <n v="35276"/>
    <n v="499.16513372010752"/>
    <n v="3.9916513372010756"/>
    <x v="0"/>
    <s v="Non Spécifié"/>
    <s v="Lifestyle"/>
    <d v="2021-03-23T21:32:43"/>
    <d v="2021-03-23T21:32:43"/>
    <d v="2021-10-20T12:38:27"/>
    <d v="2021-10-20T12:38:27"/>
  </r>
  <r>
    <n v="80"/>
    <x v="1"/>
    <n v="4944"/>
    <n v="73932"/>
    <n v="1869"/>
    <n v="2.5279987015094951"/>
    <n v="14.7"/>
    <n v="43757"/>
    <n v="885.05258899676369"/>
    <n v="7.8505258899676376"/>
    <x v="4"/>
    <s v="Homme"/>
    <s v="Fitness"/>
    <d v="2021-09-05T03:58:10"/>
    <d v="2021-09-05T03:58:10"/>
    <d v="2021-05-14T15:56:30"/>
    <d v="2021-05-14T15:56:30"/>
  </r>
  <r>
    <n v="81"/>
    <x v="1"/>
    <n v="3489"/>
    <n v="54121"/>
    <n v="948"/>
    <n v="1.7516306054950941"/>
    <n v="2.31"/>
    <n v="16708"/>
    <n v="478.87646890226432"/>
    <n v="3.7887646890226425"/>
    <x v="2"/>
    <s v="Femme"/>
    <s v="Mode"/>
    <d v="2021-07-23T21:13:07"/>
    <d v="2021-07-23T21:13:07"/>
    <d v="2021-10-12T17:15:00"/>
    <d v="2021-10-12T17:15:00"/>
  </r>
  <r>
    <n v="82"/>
    <x v="1"/>
    <n v="1086"/>
    <n v="15705"/>
    <n v="1190"/>
    <n v="7.5772047118751988"/>
    <n v="3.95"/>
    <n v="45785"/>
    <n v="4215.9300184162066"/>
    <n v="41.159300184162063"/>
    <x v="1"/>
    <s v="Homme"/>
    <s v="Beauté"/>
    <d v="2021-02-27T11:42:42"/>
    <d v="2021-02-27T11:42:42"/>
    <d v="2021-05-13T06:02:54"/>
    <d v="2021-05-13T06:02:54"/>
  </r>
  <r>
    <n v="83"/>
    <x v="0"/>
    <n v="5602"/>
    <n v="57448"/>
    <n v="2273"/>
    <n v="3.95662164044005"/>
    <n v="3.31"/>
    <n v="26683"/>
    <n v="476.31203141735091"/>
    <n v="3.7631203141735097"/>
    <x v="3"/>
    <s v="Non Spécifié"/>
    <s v="Beauté"/>
    <d v="2021-01-10T11:16:57"/>
    <d v="2021-01-10T11:16:57"/>
    <d v="2021-12-19T16:47:54"/>
    <d v="2021-12-19T16:47:54"/>
  </r>
  <r>
    <n v="84"/>
    <x v="2"/>
    <n v="8101"/>
    <n v="87823"/>
    <n v="1262"/>
    <n v="1.4369812008243854"/>
    <n v="8.74"/>
    <n v="45940"/>
    <n v="567.09048265646209"/>
    <n v="4.6709048265646214"/>
    <x v="2"/>
    <s v="Femme"/>
    <s v="Mode"/>
    <d v="2021-10-08T01:37:05"/>
    <d v="2021-10-08T01:37:05"/>
    <d v="2021-09-05T22:18:12"/>
    <d v="2021-09-05T22:18:12"/>
  </r>
  <r>
    <n v="85"/>
    <x v="1"/>
    <n v="1239"/>
    <n v="26274"/>
    <n v="4820"/>
    <n v="18.345132069726727"/>
    <n v="14.64"/>
    <n v="35790"/>
    <n v="2888.6198547215495"/>
    <n v="27.886198547215496"/>
    <x v="3"/>
    <s v="Non Spécifié"/>
    <s v="Beauté"/>
    <d v="2021-08-01T19:30:30"/>
    <d v="2021-08-01T19:30:30"/>
    <d v="2021-10-29T16:32:43"/>
    <d v="2021-10-29T16:32:43"/>
  </r>
  <r>
    <n v="86"/>
    <x v="2"/>
    <n v="5382"/>
    <n v="83212"/>
    <n v="1279"/>
    <n v="1.5370379272220351"/>
    <n v="4.17"/>
    <n v="26735"/>
    <n v="496.74842066146414"/>
    <n v="3.9674842066146412"/>
    <x v="0"/>
    <s v="Femme"/>
    <s v="Lifestyle"/>
    <d v="2021-03-18T18:18:16"/>
    <d v="2021-03-18T18:18:16"/>
    <d v="2021-06-16T10:10:19"/>
    <d v="2021-06-16T10:10:19"/>
  </r>
  <r>
    <n v="87"/>
    <x v="2"/>
    <n v="5910"/>
    <n v="32075"/>
    <n v="796"/>
    <n v="2.4816835541699143"/>
    <n v="14.55"/>
    <n v="20636"/>
    <n v="349.17089678510996"/>
    <n v="2.4917089678510997"/>
    <x v="1"/>
    <s v="Homme"/>
    <s v="Santé"/>
    <d v="2021-11-15T08:57:38"/>
    <d v="2021-11-15T08:57:38"/>
    <d v="2021-12-04T22:09:55"/>
    <d v="2021-12-04T22:09:55"/>
  </r>
  <r>
    <n v="88"/>
    <x v="2"/>
    <n v="937"/>
    <n v="54251"/>
    <n v="4517"/>
    <n v="8.3261138043538363"/>
    <n v="0.48"/>
    <n v="1592"/>
    <n v="169.90394877267875"/>
    <n v="0.69903948772678759"/>
    <x v="2"/>
    <s v="Femme"/>
    <s v="Beauté"/>
    <d v="2021-11-22T13:25:36"/>
    <d v="2021-11-22T13:25:36"/>
    <d v="2021-09-25T22:09:36"/>
    <d v="2021-09-25T22:09:36"/>
  </r>
  <r>
    <n v="89"/>
    <x v="2"/>
    <n v="4398"/>
    <n v="71882"/>
    <n v="2596"/>
    <n v="3.6114743607579087"/>
    <n v="13.33"/>
    <n v="23941"/>
    <n v="544.3610732150978"/>
    <n v="4.4436107321509777"/>
    <x v="4"/>
    <s v="Non Spécifié"/>
    <s v="Mode"/>
    <d v="2021-09-28T20:27:34"/>
    <d v="2021-09-28T20:27:34"/>
    <d v="2021-01-18T01:55:12"/>
    <d v="2021-01-18T01:55:12"/>
  </r>
  <r>
    <n v="90"/>
    <x v="0"/>
    <n v="2347"/>
    <n v="24417"/>
    <n v="2857"/>
    <n v="11.700864152025229"/>
    <n v="10.66"/>
    <n v="18408"/>
    <n v="784.32040903280779"/>
    <n v="6.8432040903280784"/>
    <x v="1"/>
    <s v="Femme"/>
    <s v="Santé"/>
    <d v="2021-12-10T21:05:42"/>
    <d v="2021-12-10T21:05:42"/>
    <d v="2021-06-24T04:16:19"/>
    <d v="2021-06-24T04:16:19"/>
  </r>
  <r>
    <n v="91"/>
    <x v="1"/>
    <n v="1520"/>
    <n v="97700"/>
    <n v="4028"/>
    <n v="4.122824974411464"/>
    <n v="4.24"/>
    <n v="21183"/>
    <n v="1393.6184210526314"/>
    <n v="12.936184210526315"/>
    <x v="2"/>
    <s v="Non Spécifié"/>
    <s v="Mode"/>
    <d v="2021-12-24T16:51:58"/>
    <d v="2021-12-24T16:51:58"/>
    <d v="2021-01-29T14:31:06"/>
    <d v="2021-01-29T14:31:06"/>
  </r>
  <r>
    <n v="92"/>
    <x v="1"/>
    <n v="7430"/>
    <n v="14729"/>
    <n v="4147"/>
    <n v="28.155339805825243"/>
    <n v="13.43"/>
    <n v="32439"/>
    <n v="436.59488559892327"/>
    <n v="3.3659488559892328"/>
    <x v="1"/>
    <s v="Femme"/>
    <s v="Lifestyle"/>
    <d v="2021-10-23T14:25:55"/>
    <d v="2021-10-23T14:25:55"/>
    <d v="2021-08-11T19:53:28"/>
    <d v="2021-08-11T19:53:28"/>
  </r>
  <r>
    <n v="93"/>
    <x v="0"/>
    <n v="1441"/>
    <n v="24836"/>
    <n v="2151"/>
    <n v="8.6608149460460631"/>
    <n v="0.5"/>
    <n v="38437"/>
    <n v="2667.3837612768912"/>
    <n v="25.67383761276891"/>
    <x v="0"/>
    <s v="Non Spécifié"/>
    <s v="Mode"/>
    <d v="2021-02-13T15:26:52"/>
    <d v="2021-02-13T15:26:52"/>
    <d v="2021-02-10T12:22:00"/>
    <d v="2021-02-10T12:22:00"/>
  </r>
  <r>
    <n v="94"/>
    <x v="2"/>
    <n v="9141"/>
    <n v="57132"/>
    <n v="3410"/>
    <n v="5.9686340404676885"/>
    <n v="9.42"/>
    <n v="12408"/>
    <n v="135.74007220216606"/>
    <n v="0.35740072202166068"/>
    <x v="4"/>
    <s v="Homme"/>
    <s v="Lifestyle"/>
    <d v="2021-05-11T06:29:33"/>
    <d v="2021-05-11T06:29:33"/>
    <d v="2021-08-22T09:55:42"/>
    <d v="2021-08-22T09:55:42"/>
  </r>
  <r>
    <n v="95"/>
    <x v="2"/>
    <n v="6110"/>
    <n v="70658"/>
    <n v="1847"/>
    <n v="2.6139998301678506"/>
    <n v="5.01"/>
    <n v="11096"/>
    <n v="181.60392798690671"/>
    <n v="0.8160392798690671"/>
    <x v="3"/>
    <s v="Femme"/>
    <s v="Beauté"/>
    <d v="2021-10-17T03:40:08"/>
    <d v="2021-10-17T03:40:08"/>
    <d v="2021-10-23T08:31:57"/>
    <d v="2021-10-23T08:31:57"/>
  </r>
  <r>
    <n v="96"/>
    <x v="0"/>
    <n v="9508"/>
    <n v="67272"/>
    <n v="3004"/>
    <n v="4.4654536805803309"/>
    <n v="14.51"/>
    <n v="43441"/>
    <n v="456.88893563315105"/>
    <n v="3.5688893563315105"/>
    <x v="3"/>
    <s v="Homme"/>
    <s v="Santé"/>
    <d v="2021-12-20T20:35:14"/>
    <d v="2021-12-20T20:35:14"/>
    <d v="2021-08-06T21:05:07"/>
    <d v="2021-08-06T21:05:07"/>
  </r>
  <r>
    <n v="97"/>
    <x v="0"/>
    <n v="2607"/>
    <n v="27872"/>
    <n v="1002"/>
    <n v="3.595005740528129"/>
    <n v="2.61"/>
    <n v="41532"/>
    <n v="1593.0955120828539"/>
    <n v="14.930955120828539"/>
    <x v="3"/>
    <s v="Femme"/>
    <s v="Fitness"/>
    <d v="2021-01-31T10:28:46"/>
    <d v="2021-01-31T10:28:46"/>
    <d v="2021-02-10T17:07:46"/>
    <d v="2021-02-10T17:07:46"/>
  </r>
  <r>
    <n v="98"/>
    <x v="0"/>
    <n v="4759"/>
    <n v="84891"/>
    <n v="3968"/>
    <n v="4.6742293058156932"/>
    <n v="13.53"/>
    <n v="33884"/>
    <n v="711.99831897457443"/>
    <n v="6.1199831897457448"/>
    <x v="2"/>
    <s v="Femme"/>
    <s v="Santé"/>
    <d v="2021-12-26T05:28:11"/>
    <d v="2021-12-26T05:28:11"/>
    <d v="2021-03-04T04:33:17"/>
    <d v="2021-03-04T04:33:17"/>
  </r>
  <r>
    <n v="99"/>
    <x v="1"/>
    <n v="1445"/>
    <n v="12465"/>
    <n v="4823"/>
    <n v="38.69233854793422"/>
    <n v="5.0199999999999996"/>
    <n v="41703"/>
    <n v="2886.0207612456747"/>
    <n v="27.860207612456747"/>
    <x v="1"/>
    <s v="Homme"/>
    <s v="Fitness"/>
    <d v="2021-06-28T23:38:24"/>
    <d v="2021-06-28T23:38:24"/>
    <d v="2021-11-23T09:06:48"/>
    <d v="2021-11-23T09:06:48"/>
  </r>
  <r>
    <n v="100"/>
    <x v="2"/>
    <n v="8893"/>
    <n v="80285"/>
    <n v="704"/>
    <n v="0.87687612879118138"/>
    <n v="13.35"/>
    <n v="34592"/>
    <n v="388.98009670527381"/>
    <n v="2.889800967052738"/>
    <x v="4"/>
    <s v="Non Spécifié"/>
    <s v="Beauté"/>
    <d v="2021-10-31T13:34:00"/>
    <d v="2021-10-31T13:34:00"/>
    <d v="2021-10-18T13:09:39"/>
    <d v="2021-10-18T13:09: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n v="57620"/>
    <n v="297"/>
    <n v="0.51544602568552589"/>
    <n v="7.74"/>
    <n v="3098"/>
    <n v="222.23816355810615"/>
    <n v="1.2223816355810617"/>
    <x v="0"/>
    <x v="0"/>
    <x v="0"/>
    <x v="0"/>
    <d v="2021-04-07T08:43:24"/>
    <x v="0"/>
    <d v="2021-12-10T08:30:39"/>
    <n v="246.99114583333721"/>
  </r>
  <r>
    <n v="2"/>
    <x v="1"/>
    <x v="1"/>
    <n v="84725"/>
    <n v="1771"/>
    <n v="2.0902921215697847"/>
    <n v="9.7799999999999994"/>
    <n v="48346"/>
    <n v="823.0507320394961"/>
    <n v="7.2305073203949606"/>
    <x v="0"/>
    <x v="0"/>
    <x v="0"/>
    <x v="1"/>
    <d v="2021-07-31T08:40:21"/>
    <x v="1"/>
    <d v="2021-01-26T15:18:24"/>
    <n v="185.72357638888934"/>
  </r>
  <r>
    <n v="3"/>
    <x v="1"/>
    <x v="2"/>
    <n v="48993"/>
    <n v="2785"/>
    <n v="5.6844855387504341"/>
    <n v="8.2100000000000009"/>
    <n v="38734"/>
    <n v="6090.2515723270444"/>
    <n v="59.90251572327044"/>
    <x v="1"/>
    <x v="1"/>
    <x v="1"/>
    <x v="2"/>
    <d v="2021-03-01T16:41:39"/>
    <x v="2"/>
    <d v="2021-11-14T07:21:31"/>
    <n v="257.61101851850981"/>
  </r>
  <r>
    <n v="4"/>
    <x v="0"/>
    <x v="3"/>
    <n v="68398"/>
    <n v="706"/>
    <n v="1.0321939237989415"/>
    <n v="0.57999999999999996"/>
    <n v="3068"/>
    <n v="45.297504798464495"/>
    <n v="-0.54702495201535506"/>
    <x v="1"/>
    <x v="2"/>
    <x v="2"/>
    <x v="3"/>
    <d v="2021-10-17T08:20:19"/>
    <x v="3"/>
    <d v="2021-06-24T01:44:07"/>
    <n v="115.27513888888643"/>
  </r>
  <r>
    <n v="5"/>
    <x v="0"/>
    <x v="4"/>
    <n v="67439"/>
    <n v="2220"/>
    <n v="3.2918637583594061"/>
    <n v="8.74"/>
    <n v="7827"/>
    <n v="199.71931615207961"/>
    <n v="0.99719316152079607"/>
    <x v="1"/>
    <x v="0"/>
    <x v="1"/>
    <x v="4"/>
    <d v="2021-03-30T11:22:49"/>
    <x v="4"/>
    <d v="2021-11-13T23:05:55"/>
    <n v="228.48826388889574"/>
  </r>
  <r>
    <n v="6"/>
    <x v="0"/>
    <x v="5"/>
    <n v="96952"/>
    <n v="4442"/>
    <n v="4.5816486508787859"/>
    <n v="11.59"/>
    <n v="13918"/>
    <n v="2083.5329341317365"/>
    <n v="19.835329341317365"/>
    <x v="2"/>
    <x v="0"/>
    <x v="0"/>
    <x v="5"/>
    <d v="2021-09-19T22:17:57"/>
    <x v="5"/>
    <d v="2021-03-20T00:08:18"/>
    <n v="183.92336805556261"/>
  </r>
  <r>
    <n v="7"/>
    <x v="2"/>
    <x v="6"/>
    <n v="16352"/>
    <n v="1259"/>
    <n v="7.6993639921722119"/>
    <n v="5.71"/>
    <n v="39372"/>
    <n v="605.35055350553512"/>
    <n v="5.0535055350553506"/>
    <x v="1"/>
    <x v="1"/>
    <x v="3"/>
    <x v="6"/>
    <d v="2021-01-05T08:02:44"/>
    <x v="6"/>
    <d v="2021-02-02T18:56:23"/>
    <n v="28.453923611115897"/>
  </r>
  <r>
    <n v="8"/>
    <x v="1"/>
    <x v="7"/>
    <n v="65022"/>
    <n v="1831"/>
    <n v="2.8159699793915904"/>
    <n v="7.42"/>
    <n v="23893"/>
    <n v="712.79832935560853"/>
    <n v="6.1279832935560856"/>
    <x v="2"/>
    <x v="1"/>
    <x v="0"/>
    <x v="7"/>
    <d v="2021-02-27T01:37:10"/>
    <x v="7"/>
    <d v="2021-04-11T16:29:12"/>
    <n v="43.619467592601723"/>
  </r>
  <r>
    <n v="9"/>
    <x v="0"/>
    <x v="8"/>
    <n v="91616"/>
    <n v="2361"/>
    <n v="2.5770607754104087"/>
    <n v="14.73"/>
    <n v="13393"/>
    <n v="272.27078674527343"/>
    <n v="1.7227078674527343"/>
    <x v="0"/>
    <x v="1"/>
    <x v="2"/>
    <x v="8"/>
    <d v="2021-05-16T11:22:00"/>
    <x v="8"/>
    <d v="2021-12-16T12:39:40"/>
    <n v="214.05393518519122"/>
  </r>
  <r>
    <n v="10"/>
    <x v="0"/>
    <x v="9"/>
    <n v="90935"/>
    <n v="3495"/>
    <n v="3.8434046296805411"/>
    <n v="3.75"/>
    <n v="41642"/>
    <n v="487.66834523948938"/>
    <n v="3.8766834523948939"/>
    <x v="2"/>
    <x v="1"/>
    <x v="2"/>
    <x v="9"/>
    <d v="2021-02-01T06:27:06"/>
    <x v="9"/>
    <d v="2021-02-24T19:28:01"/>
    <n v="23.542303240741603"/>
  </r>
  <r>
    <n v="11"/>
    <x v="2"/>
    <x v="10"/>
    <n v="15297"/>
    <n v="2475"/>
    <n v="16.179643067268092"/>
    <n v="5.68"/>
    <n v="25204"/>
    <n v="273.95652173913044"/>
    <n v="1.7395652173913043"/>
    <x v="3"/>
    <x v="2"/>
    <x v="4"/>
    <x v="10"/>
    <d v="2021-05-13T08:31:34"/>
    <x v="10"/>
    <d v="2021-09-29T06:57:27"/>
    <n v="138.93464120370481"/>
  </r>
  <r>
    <n v="12"/>
    <x v="0"/>
    <x v="11"/>
    <n v="6896"/>
    <n v="695"/>
    <n v="10.07830626450116"/>
    <n v="0.78"/>
    <n v="35575"/>
    <n v="965.13836136733585"/>
    <n v="8.6513836136733584"/>
    <x v="4"/>
    <x v="1"/>
    <x v="3"/>
    <x v="11"/>
    <d v="2021-06-19T17:51:42"/>
    <x v="11"/>
    <d v="2021-10-03T14:55:20"/>
    <n v="105.87752314814861"/>
  </r>
  <r>
    <n v="13"/>
    <x v="1"/>
    <x v="12"/>
    <n v="13003"/>
    <n v="2404"/>
    <n v="18.488041221256633"/>
    <n v="4.72"/>
    <n v="20574"/>
    <n v="320.56715487690866"/>
    <n v="2.2056715487690868"/>
    <x v="0"/>
    <x v="2"/>
    <x v="1"/>
    <x v="12"/>
    <d v="2021-04-18T08:44:01"/>
    <x v="12"/>
    <d v="2021-07-05T00:04:53"/>
    <n v="77.639490740730253"/>
  </r>
  <r>
    <n v="14"/>
    <x v="2"/>
    <x v="13"/>
    <n v="74478"/>
    <n v="3817"/>
    <n v="5.1250033566959372"/>
    <n v="12.49"/>
    <n v="15881"/>
    <n v="281.12940343423617"/>
    <n v="1.8112940343423616"/>
    <x v="3"/>
    <x v="2"/>
    <x v="3"/>
    <x v="13"/>
    <d v="2021-01-08T00:32:25"/>
    <x v="13"/>
    <d v="2021-02-05T23:14:21"/>
    <n v="28.945787037024274"/>
  </r>
  <r>
    <n v="15"/>
    <x v="2"/>
    <x v="14"/>
    <n v="24761"/>
    <n v="3519"/>
    <n v="14.211865433544688"/>
    <n v="12.12"/>
    <n v="27775"/>
    <n v="1219.8067632850241"/>
    <n v="11.198067632850242"/>
    <x v="4"/>
    <x v="0"/>
    <x v="4"/>
    <x v="14"/>
    <d v="2021-03-14T12:15:04"/>
    <x v="14"/>
    <d v="2021-03-01T05:52:09"/>
    <n v="13.265914351846732"/>
  </r>
  <r>
    <n v="16"/>
    <x v="2"/>
    <x v="15"/>
    <n v="43439"/>
    <n v="1231"/>
    <n v="2.8338589746541127"/>
    <n v="9.64"/>
    <n v="35700"/>
    <n v="924.63092463092471"/>
    <n v="8.2463092463092469"/>
    <x v="3"/>
    <x v="0"/>
    <x v="0"/>
    <x v="15"/>
    <d v="2021-08-17T08:08:19"/>
    <x v="15"/>
    <d v="2021-02-22T09:30:56"/>
    <n v="175.94262731482013"/>
  </r>
  <r>
    <n v="17"/>
    <x v="0"/>
    <x v="16"/>
    <n v="82858"/>
    <n v="2103"/>
    <n v="2.538077192304907"/>
    <n v="5.58"/>
    <n v="37741"/>
    <n v="427.03100248925097"/>
    <n v="3.2703100248925097"/>
    <x v="4"/>
    <x v="1"/>
    <x v="2"/>
    <x v="16"/>
    <d v="2021-08-12T10:33:23"/>
    <x v="16"/>
    <d v="2021-07-20T08:09:41"/>
    <n v="23.099791666667443"/>
  </r>
  <r>
    <n v="18"/>
    <x v="0"/>
    <x v="17"/>
    <n v="96804"/>
    <n v="3691"/>
    <n v="3.8128589727697206"/>
    <n v="4.76"/>
    <n v="32782"/>
    <n v="556.28712031223483"/>
    <n v="4.5628712031223486"/>
    <x v="4"/>
    <x v="0"/>
    <x v="0"/>
    <x v="17"/>
    <d v="2021-08-23T14:17:34"/>
    <x v="17"/>
    <d v="2021-05-21T09:55:59"/>
    <n v="94.18165509258688"/>
  </r>
  <r>
    <n v="19"/>
    <x v="0"/>
    <x v="18"/>
    <n v="53280"/>
    <n v="3321"/>
    <n v="6.2331081081081079"/>
    <n v="12.05"/>
    <n v="1266"/>
    <n v="26.281918206352501"/>
    <n v="-0.73718081793647494"/>
    <x v="1"/>
    <x v="2"/>
    <x v="0"/>
    <x v="18"/>
    <d v="2021-05-25T03:32:16"/>
    <x v="18"/>
    <d v="2021-04-13T04:42:58"/>
    <n v="41.9509027777749"/>
  </r>
  <r>
    <n v="20"/>
    <x v="2"/>
    <x v="19"/>
    <n v="37589"/>
    <n v="2121"/>
    <n v="5.6426082098486257"/>
    <n v="1.1499999999999999"/>
    <n v="45038"/>
    <n v="882.23310479921656"/>
    <n v="7.8223310479921642"/>
    <x v="3"/>
    <x v="1"/>
    <x v="4"/>
    <x v="19"/>
    <d v="2021-08-30T11:52:03"/>
    <x v="19"/>
    <d v="2021-04-24T12:23:52"/>
    <n v="127.97790509257902"/>
  </r>
  <r>
    <n v="21"/>
    <x v="2"/>
    <x v="20"/>
    <n v="85631"/>
    <n v="1807"/>
    <n v="2.1102170942766052"/>
    <n v="10.29"/>
    <n v="33637"/>
    <n v="1098.5303723056825"/>
    <n v="9.9853037230568251"/>
    <x v="3"/>
    <x v="1"/>
    <x v="1"/>
    <x v="20"/>
    <d v="2021-07-20T14:50:25"/>
    <x v="20"/>
    <d v="2021-01-27T22:28:03"/>
    <n v="173.68219907407183"/>
  </r>
  <r>
    <n v="22"/>
    <x v="1"/>
    <x v="21"/>
    <n v="9472"/>
    <n v="1682"/>
    <n v="17.757601351351351"/>
    <n v="5.77"/>
    <n v="6382"/>
    <n v="95.069268583345746"/>
    <n v="-4.9307314166542528E-2"/>
    <x v="0"/>
    <x v="1"/>
    <x v="0"/>
    <x v="21"/>
    <d v="2021-08-30T05:14:05"/>
    <x v="21"/>
    <d v="2021-12-19T12:41:55"/>
    <n v="111.31099537037517"/>
  </r>
  <r>
    <n v="23"/>
    <x v="2"/>
    <x v="22"/>
    <n v="67564"/>
    <n v="100"/>
    <n v="0.1480078148126221"/>
    <n v="9.5500000000000007"/>
    <n v="42574"/>
    <n v="443.47916666666663"/>
    <n v="3.4347916666666665"/>
    <x v="2"/>
    <x v="1"/>
    <x v="2"/>
    <x v="22"/>
    <d v="2021-12-15T04:44:03"/>
    <x v="22"/>
    <d v="2021-02-24T00:45:02"/>
    <n v="294.16598379629431"/>
  </r>
  <r>
    <n v="24"/>
    <x v="0"/>
    <x v="23"/>
    <n v="36428"/>
    <n v="791"/>
    <n v="2.1714066102997696"/>
    <n v="13.91"/>
    <n v="29582"/>
    <n v="574.18478260869563"/>
    <n v="4.7418478260869561"/>
    <x v="3"/>
    <x v="0"/>
    <x v="2"/>
    <x v="23"/>
    <d v="2021-04-04T14:05:27"/>
    <x v="23"/>
    <d v="2021-12-20T08:47:28"/>
    <n v="259.77917824073666"/>
  </r>
  <r>
    <n v="25"/>
    <x v="0"/>
    <x v="24"/>
    <n v="63444"/>
    <n v="3246"/>
    <n v="5.1163230565538109"/>
    <n v="12.82"/>
    <n v="46387"/>
    <n v="688.74536005939126"/>
    <n v="5.8874536005939122"/>
    <x v="3"/>
    <x v="1"/>
    <x v="1"/>
    <x v="24"/>
    <d v="2021-07-13T14:40:01"/>
    <x v="24"/>
    <d v="2021-05-16T14:58:17"/>
    <n v="57.987314814825368"/>
  </r>
  <r>
    <n v="26"/>
    <x v="2"/>
    <x v="25"/>
    <n v="68889"/>
    <n v="2647"/>
    <n v="3.8424131573981333"/>
    <n v="7.52"/>
    <n v="29030"/>
    <n v="3145.1787648970749"/>
    <n v="30.451787648970747"/>
    <x v="0"/>
    <x v="2"/>
    <x v="1"/>
    <x v="25"/>
    <d v="2021-11-01T09:17:45"/>
    <x v="25"/>
    <d v="2021-12-23T08:51:11"/>
    <n v="51.981550925927877"/>
  </r>
  <r>
    <n v="27"/>
    <x v="1"/>
    <x v="26"/>
    <n v="93503"/>
    <n v="2886"/>
    <n v="3.0865319829310289"/>
    <n v="6.47"/>
    <n v="19802"/>
    <n v="269.26842534675006"/>
    <n v="1.6926842534675006"/>
    <x v="0"/>
    <x v="1"/>
    <x v="4"/>
    <x v="26"/>
    <d v="2021-02-09T22:09:36"/>
    <x v="26"/>
    <d v="2021-11-06T08:43:11"/>
    <n v="269.43998842592555"/>
  </r>
  <r>
    <n v="28"/>
    <x v="2"/>
    <x v="27"/>
    <n v="88582"/>
    <n v="2783"/>
    <n v="3.141721794495496"/>
    <n v="12.36"/>
    <n v="24218"/>
    <n v="1650.8520790729381"/>
    <n v="15.50852079072938"/>
    <x v="1"/>
    <x v="0"/>
    <x v="3"/>
    <x v="27"/>
    <d v="2021-08-04T23:54:50"/>
    <x v="27"/>
    <d v="2021-01-30T19:09:40"/>
    <n v="186.19803240741021"/>
  </r>
  <r>
    <n v="29"/>
    <x v="2"/>
    <x v="28"/>
    <n v="8734"/>
    <n v="443"/>
    <n v="5.0721318983283723"/>
    <n v="11.1"/>
    <n v="33563"/>
    <n v="689.17864476386035"/>
    <n v="5.8917864476386033"/>
    <x v="2"/>
    <x v="2"/>
    <x v="2"/>
    <x v="28"/>
    <d v="2021-08-30T02:46:47"/>
    <x v="28"/>
    <d v="2021-12-02T04:50:43"/>
    <n v="94.086064814822748"/>
  </r>
  <r>
    <n v="30"/>
    <x v="2"/>
    <x v="29"/>
    <n v="91265"/>
    <n v="4478"/>
    <n v="4.9065906974196025"/>
    <n v="6.76"/>
    <n v="28906"/>
    <n v="302.61725293132326"/>
    <n v="2.0261725293132327"/>
    <x v="2"/>
    <x v="0"/>
    <x v="0"/>
    <x v="29"/>
    <d v="2021-11-27T07:36:30"/>
    <x v="29"/>
    <d v="2021-02-09T13:53:15"/>
    <n v="290.73836805555766"/>
  </r>
  <r>
    <n v="31"/>
    <x v="0"/>
    <x v="30"/>
    <n v="29436"/>
    <n v="3287"/>
    <n v="11.166598722652536"/>
    <n v="14.54"/>
    <n v="8500"/>
    <n v="127.11230746224015"/>
    <n v="0.27112307462240165"/>
    <x v="1"/>
    <x v="0"/>
    <x v="4"/>
    <x v="30"/>
    <d v="2021-05-07T10:07:46"/>
    <x v="30"/>
    <d v="2021-05-31T09:21:59"/>
    <n v="23.9682060185296"/>
  </r>
  <r>
    <n v="32"/>
    <x v="0"/>
    <x v="31"/>
    <n v="24905"/>
    <n v="4624"/>
    <n v="18.56655290102389"/>
    <n v="5.51"/>
    <n v="38533"/>
    <n v="675.66193231632474"/>
    <n v="5.756619323163247"/>
    <x v="0"/>
    <x v="0"/>
    <x v="1"/>
    <x v="31"/>
    <d v="2021-10-07T00:23:56"/>
    <x v="31"/>
    <d v="2021-10-22T23:28:34"/>
    <n v="15.961550925916526"/>
  </r>
  <r>
    <n v="33"/>
    <x v="0"/>
    <x v="32"/>
    <n v="27981"/>
    <n v="927"/>
    <n v="3.3129623673206821"/>
    <n v="6.02"/>
    <n v="9819"/>
    <n v="1052.411575562701"/>
    <n v="9.52411575562701"/>
    <x v="0"/>
    <x v="0"/>
    <x v="0"/>
    <x v="32"/>
    <d v="2021-04-30T14:04:48"/>
    <x v="32"/>
    <d v="2021-06-07T07:45:04"/>
    <n v="37.736296296287037"/>
  </r>
  <r>
    <n v="34"/>
    <x v="2"/>
    <x v="33"/>
    <n v="77473"/>
    <n v="1949"/>
    <n v="2.515715152375666"/>
    <n v="11.11"/>
    <n v="26544"/>
    <n v="394.00326554846373"/>
    <n v="2.9400326554846372"/>
    <x v="0"/>
    <x v="1"/>
    <x v="3"/>
    <x v="33"/>
    <d v="2021-07-10T07:35:00"/>
    <x v="33"/>
    <d v="2021-01-23T06:29:09"/>
    <n v="168.04572916666075"/>
  </r>
  <r>
    <n v="35"/>
    <x v="1"/>
    <x v="34"/>
    <n v="46463"/>
    <n v="2321"/>
    <n v="4.9953726621182453"/>
    <n v="6.79"/>
    <n v="5485"/>
    <n v="284.34421980300675"/>
    <n v="1.8434421980300675"/>
    <x v="3"/>
    <x v="0"/>
    <x v="1"/>
    <x v="34"/>
    <d v="2021-03-03T12:13:57"/>
    <x v="34"/>
    <d v="2021-05-16T05:56:54"/>
    <n v="73.73815972221928"/>
  </r>
  <r>
    <n v="36"/>
    <x v="2"/>
    <x v="35"/>
    <n v="98691"/>
    <n v="3304"/>
    <n v="3.3478230031107192"/>
    <n v="14.07"/>
    <n v="24156"/>
    <n v="793.04005252790546"/>
    <n v="6.9304005252790546"/>
    <x v="2"/>
    <x v="1"/>
    <x v="3"/>
    <x v="35"/>
    <d v="2021-06-27T12:49:44"/>
    <x v="35"/>
    <d v="2021-07-02T18:12:33"/>
    <n v="5.2241782407509163"/>
  </r>
  <r>
    <n v="37"/>
    <x v="2"/>
    <x v="36"/>
    <n v="67589"/>
    <n v="3613"/>
    <n v="5.3455443933184394"/>
    <n v="3.93"/>
    <n v="36051"/>
    <n v="4348.7334137515081"/>
    <n v="42.487334137515077"/>
    <x v="2"/>
    <x v="1"/>
    <x v="3"/>
    <x v="36"/>
    <d v="2021-11-07T14:14:39"/>
    <x v="36"/>
    <d v="2021-07-26T20:13:56"/>
    <n v="103.75049768519239"/>
  </r>
  <r>
    <n v="38"/>
    <x v="0"/>
    <x v="37"/>
    <n v="20361"/>
    <n v="193"/>
    <n v="0.94789057511910024"/>
    <n v="5.79"/>
    <n v="32311"/>
    <n v="785.77334630350197"/>
    <n v="6.8577334630350197"/>
    <x v="4"/>
    <x v="0"/>
    <x v="2"/>
    <x v="37"/>
    <d v="2021-04-17T00:31:37"/>
    <x v="37"/>
    <d v="2021-08-19T12:44:26"/>
    <n v="124.50890046295535"/>
  </r>
  <r>
    <n v="39"/>
    <x v="0"/>
    <x v="38"/>
    <n v="22875"/>
    <n v="2567"/>
    <n v="11.221857923497268"/>
    <n v="10.49"/>
    <n v="12326"/>
    <n v="138.47882260420178"/>
    <n v="0.38478822604201773"/>
    <x v="4"/>
    <x v="2"/>
    <x v="2"/>
    <x v="38"/>
    <d v="2021-01-07T14:33:30"/>
    <x v="38"/>
    <d v="2021-07-03T08:30:23"/>
    <n v="176.74783564815152"/>
  </r>
  <r>
    <n v="40"/>
    <x v="2"/>
    <x v="39"/>
    <n v="37661"/>
    <n v="3878"/>
    <n v="10.297124346140569"/>
    <n v="13.47"/>
    <n v="27956"/>
    <n v="385.01583803883761"/>
    <n v="2.8501583803883763"/>
    <x v="3"/>
    <x v="0"/>
    <x v="3"/>
    <x v="39"/>
    <d v="2021-07-14T10:05:53"/>
    <x v="39"/>
    <d v="2021-04-26T06:18:41"/>
    <n v="79.15777777776384"/>
  </r>
  <r>
    <n v="41"/>
    <x v="1"/>
    <x v="40"/>
    <n v="3679"/>
    <n v="504"/>
    <n v="13.699374830116879"/>
    <n v="1.9"/>
    <n v="48663"/>
    <n v="1089.1450313339301"/>
    <n v="9.8914503133393019"/>
    <x v="3"/>
    <x v="0"/>
    <x v="2"/>
    <x v="40"/>
    <d v="2021-10-02T21:57:59"/>
    <x v="40"/>
    <d v="2021-10-03T07:03:05"/>
    <n v="0.37854166666511446"/>
  </r>
  <r>
    <n v="42"/>
    <x v="0"/>
    <x v="41"/>
    <n v="77723"/>
    <n v="1309"/>
    <n v="1.6841861482444063"/>
    <n v="3.7"/>
    <n v="24116"/>
    <n v="278.7976878612717"/>
    <n v="1.7879768786127168"/>
    <x v="2"/>
    <x v="1"/>
    <x v="1"/>
    <x v="41"/>
    <d v="2021-02-22T15:31:05"/>
    <x v="41"/>
    <d v="2021-05-15T10:14:59"/>
    <n v="81.780486111121718"/>
  </r>
  <r>
    <n v="43"/>
    <x v="1"/>
    <x v="42"/>
    <n v="71486"/>
    <n v="475"/>
    <n v="0.66446576952130487"/>
    <n v="3.5"/>
    <n v="31357"/>
    <n v="2036.1688311688313"/>
    <n v="19.361688311688312"/>
    <x v="4"/>
    <x v="1"/>
    <x v="3"/>
    <x v="42"/>
    <d v="2021-08-22T18:20:22"/>
    <x v="42"/>
    <d v="2021-11-23T20:43:35"/>
    <n v="93.099456018520868"/>
  </r>
  <r>
    <n v="44"/>
    <x v="1"/>
    <x v="43"/>
    <n v="32222"/>
    <n v="4045"/>
    <n v="12.553534851964496"/>
    <n v="7.39"/>
    <n v="15098"/>
    <n v="223.6740740740741"/>
    <n v="1.2367407407407407"/>
    <x v="1"/>
    <x v="1"/>
    <x v="3"/>
    <x v="43"/>
    <d v="2021-12-07T08:53:31"/>
    <x v="43"/>
    <d v="2021-12-27T18:36:30"/>
    <n v="20.404849537029804"/>
  </r>
  <r>
    <n v="45"/>
    <x v="2"/>
    <x v="44"/>
    <n v="69201"/>
    <n v="2850"/>
    <n v="4.1184375948324448"/>
    <n v="13.38"/>
    <n v="48449"/>
    <n v="547.07542908762412"/>
    <n v="4.4707542908762417"/>
    <x v="0"/>
    <x v="1"/>
    <x v="4"/>
    <x v="44"/>
    <d v="2021-11-24T13:46:58"/>
    <x v="44"/>
    <d v="2021-07-15T04:15:23"/>
    <n v="132.39693287035334"/>
  </r>
  <r>
    <n v="46"/>
    <x v="2"/>
    <x v="45"/>
    <n v="85977"/>
    <n v="597"/>
    <n v="0.69437175058445866"/>
    <n v="5.44"/>
    <n v="26101"/>
    <n v="280.71628307162831"/>
    <n v="1.807162830716283"/>
    <x v="2"/>
    <x v="0"/>
    <x v="4"/>
    <x v="45"/>
    <d v="2021-02-04T02:35:44"/>
    <x v="45"/>
    <d v="2021-05-26T13:39:26"/>
    <n v="111.46090277777694"/>
  </r>
  <r>
    <n v="47"/>
    <x v="2"/>
    <x v="46"/>
    <n v="31857"/>
    <n v="1538"/>
    <n v="4.827824340019462"/>
    <n v="5.84"/>
    <n v="37444"/>
    <n v="456.41150658215503"/>
    <n v="3.5641150658215506"/>
    <x v="1"/>
    <x v="2"/>
    <x v="4"/>
    <x v="46"/>
    <d v="2021-11-08T14:12:51"/>
    <x v="46"/>
    <d v="2021-08-04T12:46:45"/>
    <n v="96.059791666659294"/>
  </r>
  <r>
    <n v="48"/>
    <x v="1"/>
    <x v="47"/>
    <n v="40606"/>
    <n v="838"/>
    <n v="2.0637344234842141"/>
    <n v="13.76"/>
    <n v="11345"/>
    <n v="156.00935093509352"/>
    <n v="0.56009350935093505"/>
    <x v="3"/>
    <x v="2"/>
    <x v="4"/>
    <x v="47"/>
    <d v="2021-08-24T08:45:00"/>
    <x v="47"/>
    <d v="2021-12-23T16:36:58"/>
    <n v="121.32775462963036"/>
  </r>
  <r>
    <n v="49"/>
    <x v="0"/>
    <x v="48"/>
    <n v="1851"/>
    <n v="4615"/>
    <n v="249.32468935710426"/>
    <n v="1.8"/>
    <n v="12477"/>
    <n v="214.71347444501805"/>
    <n v="1.1471347444501807"/>
    <x v="0"/>
    <x v="2"/>
    <x v="0"/>
    <x v="48"/>
    <d v="2021-02-24T18:09:24"/>
    <x v="48"/>
    <d v="2021-03-14T15:42:03"/>
    <n v="17.897673611107166"/>
  </r>
  <r>
    <n v="50"/>
    <x v="0"/>
    <x v="49"/>
    <n v="6028"/>
    <n v="3390"/>
    <n v="56.237558062375584"/>
    <n v="9.5"/>
    <n v="45550"/>
    <n v="459.5903541519524"/>
    <n v="3.5959035415195237"/>
    <x v="3"/>
    <x v="2"/>
    <x v="4"/>
    <x v="49"/>
    <d v="2021-07-18T18:47:32"/>
    <x v="49"/>
    <d v="2021-10-17T12:37:26"/>
    <n v="90.742986111108621"/>
  </r>
  <r>
    <n v="51"/>
    <x v="2"/>
    <x v="50"/>
    <n v="21177"/>
    <n v="2075"/>
    <n v="9.7983661519573122"/>
    <n v="2.08"/>
    <n v="46668"/>
    <n v="483.90709249274158"/>
    <n v="3.839070924927416"/>
    <x v="4"/>
    <x v="1"/>
    <x v="1"/>
    <x v="50"/>
    <d v="2021-01-24T23:24:52"/>
    <x v="50"/>
    <d v="2021-08-05T09:06:55"/>
    <n v="192.40420138889021"/>
  </r>
  <r>
    <n v="52"/>
    <x v="0"/>
    <x v="51"/>
    <n v="90236"/>
    <n v="1662"/>
    <n v="1.8418369608581941"/>
    <n v="5.68"/>
    <n v="21016"/>
    <n v="322.77683919520814"/>
    <n v="2.2277683919520812"/>
    <x v="1"/>
    <x v="0"/>
    <x v="0"/>
    <x v="51"/>
    <d v="2021-10-13T22:06:55"/>
    <x v="51"/>
    <d v="2021-04-22T16:01:56"/>
    <n v="174.25346064814948"/>
  </r>
  <r>
    <n v="53"/>
    <x v="1"/>
    <x v="52"/>
    <n v="40920"/>
    <n v="560"/>
    <n v="1.3685239491691104"/>
    <n v="4.93"/>
    <n v="27152"/>
    <n v="823.28684050939955"/>
    <n v="7.2328684050939964"/>
    <x v="0"/>
    <x v="1"/>
    <x v="1"/>
    <x v="52"/>
    <d v="2021-09-09T12:13:55"/>
    <x v="52"/>
    <d v="2021-06-04T16:50:20"/>
    <n v="96.808043981494848"/>
  </r>
  <r>
    <n v="54"/>
    <x v="1"/>
    <x v="53"/>
    <n v="91238"/>
    <n v="3774"/>
    <n v="4.1364343804116706"/>
    <n v="10.23"/>
    <n v="42882"/>
    <n v="484.43289652056035"/>
    <n v="3.8443289652056034"/>
    <x v="0"/>
    <x v="1"/>
    <x v="4"/>
    <x v="53"/>
    <d v="2021-08-21T04:30:28"/>
    <x v="53"/>
    <d v="2021-07-05T04:29:40"/>
    <n v="47.000555555554456"/>
  </r>
  <r>
    <n v="55"/>
    <x v="0"/>
    <x v="54"/>
    <n v="56082"/>
    <n v="3223"/>
    <n v="5.7469419778181949"/>
    <n v="11.95"/>
    <n v="8326"/>
    <n v="308.94248608534321"/>
    <n v="2.0894248608534323"/>
    <x v="3"/>
    <x v="0"/>
    <x v="3"/>
    <x v="54"/>
    <d v="2021-06-13T15:02:00"/>
    <x v="54"/>
    <d v="2021-01-16T05:10:38"/>
    <n v="148.41067129630392"/>
  </r>
  <r>
    <n v="56"/>
    <x v="1"/>
    <x v="55"/>
    <n v="75305"/>
    <n v="1938"/>
    <n v="2.5735342938715888"/>
    <n v="7.61"/>
    <n v="8557"/>
    <n v="165.1930501930502"/>
    <n v="0.65193050193050195"/>
    <x v="2"/>
    <x v="0"/>
    <x v="0"/>
    <x v="55"/>
    <d v="2021-09-25T02:33:51"/>
    <x v="55"/>
    <d v="2021-10-23T15:39:00"/>
    <n v="28.545243055559695"/>
  </r>
  <r>
    <n v="57"/>
    <x v="1"/>
    <x v="56"/>
    <n v="23036"/>
    <n v="1568"/>
    <n v="6.8067372807779121"/>
    <n v="4.51"/>
    <n v="48247"/>
    <n v="679.6309339343569"/>
    <n v="5.7963093393435692"/>
    <x v="1"/>
    <x v="0"/>
    <x v="3"/>
    <x v="56"/>
    <d v="2021-04-22T06:08:35"/>
    <x v="56"/>
    <d v="2021-11-11T07:09:46"/>
    <n v="203.0424884259337"/>
  </r>
  <r>
    <n v="58"/>
    <x v="1"/>
    <x v="57"/>
    <n v="39212"/>
    <n v="4836"/>
    <n v="12.332959298174028"/>
    <n v="13.3"/>
    <n v="47015"/>
    <n v="479.59808221972867"/>
    <n v="3.7959808221972864"/>
    <x v="0"/>
    <x v="1"/>
    <x v="1"/>
    <x v="57"/>
    <d v="2021-05-16T04:35:35"/>
    <x v="57"/>
    <d v="2021-04-13T21:44:47"/>
    <n v="32.285277777773445"/>
  </r>
  <r>
    <n v="59"/>
    <x v="2"/>
    <x v="58"/>
    <n v="83032"/>
    <n v="3566"/>
    <n v="4.2947297427497828"/>
    <n v="5.34"/>
    <n v="12749"/>
    <n v="355.62064156206412"/>
    <n v="2.5562064156206414"/>
    <x v="0"/>
    <x v="2"/>
    <x v="1"/>
    <x v="58"/>
    <d v="2021-02-19T17:12:45"/>
    <x v="58"/>
    <d v="2021-05-24T00:46:45"/>
    <n v="93.315277777779556"/>
  </r>
  <r>
    <n v="60"/>
    <x v="2"/>
    <x v="59"/>
    <n v="35735"/>
    <n v="4143"/>
    <n v="11.593675668112494"/>
    <n v="11.1"/>
    <n v="45069"/>
    <n v="725.39835828102366"/>
    <n v="6.2539835828102364"/>
    <x v="4"/>
    <x v="1"/>
    <x v="0"/>
    <x v="59"/>
    <d v="2021-01-04T22:57:25"/>
    <x v="59"/>
    <d v="2021-08-22T17:24:00"/>
    <n v="229.7684606481489"/>
  </r>
  <r>
    <n v="61"/>
    <x v="0"/>
    <x v="60"/>
    <n v="83570"/>
    <n v="4523"/>
    <n v="5.4122292688763913"/>
    <n v="8.3699999999999992"/>
    <n v="33315"/>
    <n v="580.40069686411152"/>
    <n v="4.8040069686411151"/>
    <x v="1"/>
    <x v="1"/>
    <x v="1"/>
    <x v="60"/>
    <d v="2021-09-24T23:11:45"/>
    <x v="60"/>
    <d v="2021-09-01T23:27:01"/>
    <n v="22.98939814815094"/>
  </r>
  <r>
    <n v="62"/>
    <x v="0"/>
    <x v="61"/>
    <n v="2384"/>
    <n v="4802"/>
    <n v="201.42617449664431"/>
    <n v="3.1"/>
    <n v="16985"/>
    <n v="1378.6525974025974"/>
    <n v="12.786525974025974"/>
    <x v="1"/>
    <x v="0"/>
    <x v="0"/>
    <x v="61"/>
    <d v="2021-03-05T02:59:53"/>
    <x v="61"/>
    <d v="2021-07-31T16:38:59"/>
    <n v="148.56881944445195"/>
  </r>
  <r>
    <n v="63"/>
    <x v="0"/>
    <x v="62"/>
    <n v="80403"/>
    <n v="3087"/>
    <n v="3.8394089772769675"/>
    <n v="8.27"/>
    <n v="13383"/>
    <n v="242.09479015918959"/>
    <n v="1.4209479015918958"/>
    <x v="0"/>
    <x v="1"/>
    <x v="1"/>
    <x v="62"/>
    <d v="2021-03-18T10:30:24"/>
    <x v="62"/>
    <d v="2021-11-09T00:35:43"/>
    <n v="235.58702546296263"/>
  </r>
  <r>
    <n v="64"/>
    <x v="1"/>
    <x v="63"/>
    <n v="66599"/>
    <n v="4790"/>
    <n v="7.1923001846874568"/>
    <n v="7.84"/>
    <n v="48456"/>
    <n v="540.02006018054158"/>
    <n v="4.4002006018054161"/>
    <x v="1"/>
    <x v="2"/>
    <x v="3"/>
    <x v="63"/>
    <d v="2021-02-03T20:08:37"/>
    <x v="63"/>
    <d v="2021-10-14T06:55:26"/>
    <n v="252.44917824074219"/>
  </r>
  <r>
    <n v="65"/>
    <x v="1"/>
    <x v="64"/>
    <n v="70524"/>
    <n v="3563"/>
    <n v="5.052180817877602"/>
    <n v="5.3"/>
    <n v="36312"/>
    <n v="448.62861378799107"/>
    <n v="3.4862861378799113"/>
    <x v="1"/>
    <x v="2"/>
    <x v="2"/>
    <x v="64"/>
    <d v="2021-06-16T14:13:20"/>
    <x v="64"/>
    <d v="2021-10-09T06:57:53"/>
    <n v="114.69760416667123"/>
  </r>
  <r>
    <n v="66"/>
    <x v="2"/>
    <x v="65"/>
    <n v="52654"/>
    <n v="3392"/>
    <n v="6.4420556842784968"/>
    <n v="0.47"/>
    <n v="48312"/>
    <n v="953.65179628898534"/>
    <n v="8.5365179628898531"/>
    <x v="0"/>
    <x v="1"/>
    <x v="4"/>
    <x v="65"/>
    <d v="2021-04-10T18:55:46"/>
    <x v="65"/>
    <d v="2021-03-30T17:08:52"/>
    <n v="11.074236111111531"/>
  </r>
  <r>
    <n v="67"/>
    <x v="2"/>
    <x v="66"/>
    <n v="63729"/>
    <n v="2981"/>
    <n v="4.6776192941988732"/>
    <n v="2.3199999999999998"/>
    <n v="7432"/>
    <n v="93.554884189325264"/>
    <n v="-6.4451158106747231E-2"/>
    <x v="0"/>
    <x v="0"/>
    <x v="4"/>
    <x v="66"/>
    <d v="2021-04-27T17:45:06"/>
    <x v="66"/>
    <d v="2021-06-08T19:46:56"/>
    <n v="42.084606481490482"/>
  </r>
  <r>
    <n v="68"/>
    <x v="0"/>
    <x v="67"/>
    <n v="53668"/>
    <n v="3008"/>
    <n v="5.6048296936722073"/>
    <n v="2.06"/>
    <n v="33830"/>
    <n v="868.32648870636558"/>
    <n v="7.6832648870636548"/>
    <x v="3"/>
    <x v="1"/>
    <x v="2"/>
    <x v="67"/>
    <d v="2021-06-08T17:57:23"/>
    <x v="67"/>
    <d v="2021-04-01T01:38:50"/>
    <n v="68.679548611107748"/>
  </r>
  <r>
    <n v="69"/>
    <x v="0"/>
    <x v="68"/>
    <n v="20055"/>
    <n v="434"/>
    <n v="2.164048865619546"/>
    <n v="10.65"/>
    <n v="28018"/>
    <n v="479.18590730289037"/>
    <n v="3.7918590730289039"/>
    <x v="3"/>
    <x v="2"/>
    <x v="2"/>
    <x v="68"/>
    <d v="2021-01-10T20:55:41"/>
    <x v="68"/>
    <d v="2021-02-21T01:29:20"/>
    <n v="41.190034722225391"/>
  </r>
  <r>
    <n v="70"/>
    <x v="1"/>
    <x v="69"/>
    <n v="47499"/>
    <n v="841"/>
    <n v="1.7705635908124382"/>
    <n v="10.67"/>
    <n v="31301"/>
    <n v="415.46323334218209"/>
    <n v="3.1546323334218211"/>
    <x v="3"/>
    <x v="2"/>
    <x v="0"/>
    <x v="69"/>
    <d v="2021-06-13T04:47:35"/>
    <x v="69"/>
    <d v="2021-10-18T15:24:05"/>
    <n v="127.44201388888905"/>
  </r>
  <r>
    <n v="71"/>
    <x v="2"/>
    <x v="70"/>
    <n v="92980"/>
    <n v="1343"/>
    <n v="1.4443966444396645"/>
    <n v="9.2200000000000006"/>
    <n v="17192"/>
    <n v="1570.0456621004566"/>
    <n v="14.700456621004566"/>
    <x v="3"/>
    <x v="1"/>
    <x v="1"/>
    <x v="70"/>
    <d v="2021-09-01T00:18:17"/>
    <x v="70"/>
    <d v="2021-08-05T20:52:15"/>
    <n v="26.14307870369521"/>
  </r>
  <r>
    <n v="72"/>
    <x v="2"/>
    <x v="71"/>
    <n v="88314"/>
    <n v="200"/>
    <n v="0.22646466018977737"/>
    <n v="10.11"/>
    <n v="31109"/>
    <n v="2712.2057541412382"/>
    <n v="26.122057541412381"/>
    <x v="1"/>
    <x v="2"/>
    <x v="3"/>
    <x v="71"/>
    <d v="2021-01-07T05:28:32"/>
    <x v="71"/>
    <d v="2021-07-29T07:49:30"/>
    <n v="203.09789351851941"/>
  </r>
  <r>
    <n v="73"/>
    <x v="1"/>
    <x v="72"/>
    <n v="37209"/>
    <n v="2563"/>
    <n v="6.8881184659625365"/>
    <n v="6.77"/>
    <n v="40258"/>
    <n v="3751.9105312208758"/>
    <n v="36.519105312208758"/>
    <x v="4"/>
    <x v="1"/>
    <x v="4"/>
    <x v="72"/>
    <d v="2021-03-19T09:31:30"/>
    <x v="72"/>
    <d v="2021-05-31T08:02:51"/>
    <n v="72.938437500000873"/>
  </r>
  <r>
    <n v="74"/>
    <x v="0"/>
    <x v="73"/>
    <n v="9010"/>
    <n v="2369"/>
    <n v="26.293007769145394"/>
    <n v="10.47"/>
    <n v="3023"/>
    <n v="41.427984103056048"/>
    <n v="-0.58572015896943952"/>
    <x v="0"/>
    <x v="2"/>
    <x v="2"/>
    <x v="73"/>
    <d v="2021-05-30T13:57:14"/>
    <x v="73"/>
    <d v="2021-01-04T10:52:47"/>
    <n v="146.1280902777653"/>
  </r>
  <r>
    <n v="75"/>
    <x v="2"/>
    <x v="74"/>
    <n v="60618"/>
    <n v="274"/>
    <n v="0.45201095384209306"/>
    <n v="5.74"/>
    <n v="9342"/>
    <n v="152.22421378523708"/>
    <n v="0.52224213785237084"/>
    <x v="0"/>
    <x v="0"/>
    <x v="2"/>
    <x v="74"/>
    <d v="2021-12-18T20:01:27"/>
    <x v="74"/>
    <d v="2021-08-04T07:07:39"/>
    <n v="136.53736111111357"/>
  </r>
  <r>
    <n v="76"/>
    <x v="2"/>
    <x v="75"/>
    <n v="80073"/>
    <n v="705"/>
    <n v="0.88044659248435808"/>
    <n v="1.59"/>
    <n v="19821"/>
    <n v="221.51318730442554"/>
    <n v="1.2151318730442557"/>
    <x v="2"/>
    <x v="2"/>
    <x v="2"/>
    <x v="75"/>
    <d v="2021-03-18T13:32:50"/>
    <x v="75"/>
    <d v="2021-02-27T17:20:57"/>
    <n v="18.841585648144246"/>
  </r>
  <r>
    <n v="77"/>
    <x v="2"/>
    <x v="76"/>
    <n v="52115"/>
    <n v="3845"/>
    <n v="7.3779142281492849"/>
    <n v="14.41"/>
    <n v="36620"/>
    <n v="635.87428372981424"/>
    <n v="5.3587428372981423"/>
    <x v="4"/>
    <x v="1"/>
    <x v="1"/>
    <x v="76"/>
    <d v="2021-09-30T13:40:50"/>
    <x v="76"/>
    <d v="2021-09-30T04:59:42"/>
    <n v="0.36189814815588761"/>
  </r>
  <r>
    <n v="78"/>
    <x v="2"/>
    <x v="77"/>
    <n v="72299"/>
    <n v="4976"/>
    <n v="6.8825294955670202"/>
    <n v="1.18"/>
    <n v="30267"/>
    <n v="311.38888888888891"/>
    <n v="2.1138888888888889"/>
    <x v="4"/>
    <x v="1"/>
    <x v="3"/>
    <x v="77"/>
    <d v="2021-01-10T23:11:31"/>
    <x v="77"/>
    <d v="2021-07-27T10:33:02"/>
    <n v="197.47327546295855"/>
  </r>
  <r>
    <n v="79"/>
    <x v="2"/>
    <x v="78"/>
    <n v="20340"/>
    <n v="3908"/>
    <n v="19.213372664700099"/>
    <n v="0.39"/>
    <n v="35276"/>
    <n v="499.16513372010752"/>
    <n v="3.9916513372010756"/>
    <x v="0"/>
    <x v="0"/>
    <x v="2"/>
    <x v="78"/>
    <d v="2021-03-23T21:32:43"/>
    <x v="78"/>
    <d v="2021-10-20T12:38:27"/>
    <n v="210.62898148148088"/>
  </r>
  <r>
    <n v="80"/>
    <x v="1"/>
    <x v="79"/>
    <n v="73932"/>
    <n v="1869"/>
    <n v="2.5279987015094951"/>
    <n v="14.7"/>
    <n v="43757"/>
    <n v="885.05258899676369"/>
    <n v="7.8505258899676376"/>
    <x v="4"/>
    <x v="2"/>
    <x v="3"/>
    <x v="79"/>
    <d v="2021-09-05T03:58:10"/>
    <x v="79"/>
    <d v="2021-05-14T15:56:30"/>
    <n v="113.50115740740875"/>
  </r>
  <r>
    <n v="81"/>
    <x v="1"/>
    <x v="80"/>
    <n v="54121"/>
    <n v="948"/>
    <n v="1.7516306054950941"/>
    <n v="2.31"/>
    <n v="16708"/>
    <n v="478.87646890226432"/>
    <n v="3.7887646890226425"/>
    <x v="2"/>
    <x v="1"/>
    <x v="4"/>
    <x v="80"/>
    <d v="2021-07-23T21:13:07"/>
    <x v="80"/>
    <d v="2021-10-12T17:15:00"/>
    <n v="80.834641203713545"/>
  </r>
  <r>
    <n v="82"/>
    <x v="1"/>
    <x v="81"/>
    <n v="15705"/>
    <n v="1190"/>
    <n v="7.5772047118751988"/>
    <n v="3.95"/>
    <n v="45785"/>
    <n v="4215.9300184162066"/>
    <n v="41.159300184162063"/>
    <x v="1"/>
    <x v="2"/>
    <x v="0"/>
    <x v="81"/>
    <d v="2021-02-27T11:42:42"/>
    <x v="81"/>
    <d v="2021-05-13T06:02:54"/>
    <n v="74.764027777775482"/>
  </r>
  <r>
    <n v="83"/>
    <x v="0"/>
    <x v="82"/>
    <n v="57448"/>
    <n v="2273"/>
    <n v="3.95662164044005"/>
    <n v="3.31"/>
    <n v="26683"/>
    <n v="476.31203141735091"/>
    <n v="3.7631203141735097"/>
    <x v="3"/>
    <x v="0"/>
    <x v="0"/>
    <x v="82"/>
    <d v="2021-01-10T11:16:57"/>
    <x v="82"/>
    <d v="2021-12-19T16:47:54"/>
    <n v="343.22982638889516"/>
  </r>
  <r>
    <n v="84"/>
    <x v="2"/>
    <x v="83"/>
    <n v="87823"/>
    <n v="1262"/>
    <n v="1.4369812008243854"/>
    <n v="8.74"/>
    <n v="45940"/>
    <n v="567.09048265646209"/>
    <n v="4.6709048265646214"/>
    <x v="2"/>
    <x v="1"/>
    <x v="4"/>
    <x v="83"/>
    <d v="2021-10-08T01:37:05"/>
    <x v="83"/>
    <d v="2021-09-05T22:18:12"/>
    <n v="32.138113425928168"/>
  </r>
  <r>
    <n v="85"/>
    <x v="1"/>
    <x v="84"/>
    <n v="26274"/>
    <n v="4820"/>
    <n v="18.345132069726727"/>
    <n v="14.64"/>
    <n v="35790"/>
    <n v="2888.6198547215495"/>
    <n v="27.886198547215496"/>
    <x v="3"/>
    <x v="0"/>
    <x v="0"/>
    <x v="84"/>
    <d v="2021-08-01T19:30:30"/>
    <x v="84"/>
    <d v="2021-10-29T16:32:43"/>
    <n v="88.876539351847896"/>
  </r>
  <r>
    <n v="86"/>
    <x v="2"/>
    <x v="85"/>
    <n v="83212"/>
    <n v="1279"/>
    <n v="1.5370379272220351"/>
    <n v="4.17"/>
    <n v="26735"/>
    <n v="496.74842066146414"/>
    <n v="3.9674842066146412"/>
    <x v="0"/>
    <x v="1"/>
    <x v="2"/>
    <x v="85"/>
    <d v="2021-03-18T18:18:16"/>
    <x v="85"/>
    <d v="2021-06-16T10:10:19"/>
    <n v="89.661145833335468"/>
  </r>
  <r>
    <n v="87"/>
    <x v="2"/>
    <x v="86"/>
    <n v="32075"/>
    <n v="796"/>
    <n v="2.4816835541699143"/>
    <n v="14.55"/>
    <n v="20636"/>
    <n v="349.17089678510996"/>
    <n v="2.4917089678510997"/>
    <x v="1"/>
    <x v="2"/>
    <x v="1"/>
    <x v="86"/>
    <d v="2021-11-15T08:57:38"/>
    <x v="86"/>
    <d v="2021-12-04T22:09:55"/>
    <n v="19.550196759257233"/>
  </r>
  <r>
    <n v="88"/>
    <x v="2"/>
    <x v="87"/>
    <n v="54251"/>
    <n v="4517"/>
    <n v="8.3261138043538363"/>
    <n v="0.48"/>
    <n v="1592"/>
    <n v="169.90394877267875"/>
    <n v="0.69903948772678759"/>
    <x v="2"/>
    <x v="1"/>
    <x v="0"/>
    <x v="87"/>
    <d v="2021-11-22T13:25:36"/>
    <x v="87"/>
    <d v="2021-09-25T22:09:36"/>
    <n v="57.636111111110949"/>
  </r>
  <r>
    <n v="89"/>
    <x v="2"/>
    <x v="88"/>
    <n v="71882"/>
    <n v="2596"/>
    <n v="3.6114743607579087"/>
    <n v="13.33"/>
    <n v="23941"/>
    <n v="544.3610732150978"/>
    <n v="4.4436107321509777"/>
    <x v="4"/>
    <x v="0"/>
    <x v="4"/>
    <x v="88"/>
    <d v="2021-09-28T20:27:34"/>
    <x v="88"/>
    <d v="2021-01-18T01:55:12"/>
    <n v="253.77247685184557"/>
  </r>
  <r>
    <n v="90"/>
    <x v="0"/>
    <x v="89"/>
    <n v="24417"/>
    <n v="2857"/>
    <n v="11.700864152025229"/>
    <n v="10.66"/>
    <n v="18408"/>
    <n v="784.32040903280779"/>
    <n v="6.8432040903280784"/>
    <x v="1"/>
    <x v="1"/>
    <x v="1"/>
    <x v="89"/>
    <d v="2021-12-10T21:05:42"/>
    <x v="89"/>
    <d v="2021-06-24T04:16:19"/>
    <n v="169.70096064814425"/>
  </r>
  <r>
    <n v="91"/>
    <x v="1"/>
    <x v="90"/>
    <n v="97700"/>
    <n v="4028"/>
    <n v="4.122824974411464"/>
    <n v="4.24"/>
    <n v="21183"/>
    <n v="1393.6184210526314"/>
    <n v="12.936184210526315"/>
    <x v="2"/>
    <x v="0"/>
    <x v="4"/>
    <x v="90"/>
    <d v="2021-12-24T16:51:58"/>
    <x v="90"/>
    <d v="2021-01-29T14:31:06"/>
    <n v="329.09782407407329"/>
  </r>
  <r>
    <n v="92"/>
    <x v="1"/>
    <x v="91"/>
    <n v="14729"/>
    <n v="4147"/>
    <n v="28.155339805825243"/>
    <n v="13.43"/>
    <n v="32439"/>
    <n v="436.59488559892327"/>
    <n v="3.3659488559892328"/>
    <x v="1"/>
    <x v="1"/>
    <x v="2"/>
    <x v="91"/>
    <d v="2021-10-23T14:25:55"/>
    <x v="91"/>
    <d v="2021-08-11T19:53:28"/>
    <n v="72.772534722229466"/>
  </r>
  <r>
    <n v="93"/>
    <x v="0"/>
    <x v="92"/>
    <n v="24836"/>
    <n v="2151"/>
    <n v="8.6608149460460631"/>
    <n v="0.5"/>
    <n v="38437"/>
    <n v="2667.3837612768912"/>
    <n v="25.67383761276891"/>
    <x v="0"/>
    <x v="0"/>
    <x v="4"/>
    <x v="92"/>
    <d v="2021-02-13T15:26:52"/>
    <x v="92"/>
    <d v="2021-02-10T12:22:00"/>
    <n v="3.1283796296338551"/>
  </r>
  <r>
    <n v="94"/>
    <x v="2"/>
    <x v="93"/>
    <n v="57132"/>
    <n v="3410"/>
    <n v="5.9686340404676885"/>
    <n v="9.42"/>
    <n v="12408"/>
    <n v="135.74007220216606"/>
    <n v="0.35740072202166068"/>
    <x v="4"/>
    <x v="2"/>
    <x v="2"/>
    <x v="93"/>
    <d v="2021-05-11T06:29:33"/>
    <x v="93"/>
    <d v="2021-08-22T09:55:42"/>
    <n v="103.14315972221084"/>
  </r>
  <r>
    <n v="95"/>
    <x v="2"/>
    <x v="94"/>
    <n v="70658"/>
    <n v="1847"/>
    <n v="2.6139998301678506"/>
    <n v="5.01"/>
    <n v="11096"/>
    <n v="181.60392798690671"/>
    <n v="0.8160392798690671"/>
    <x v="3"/>
    <x v="1"/>
    <x v="0"/>
    <x v="94"/>
    <d v="2021-10-17T03:40:08"/>
    <x v="94"/>
    <d v="2021-10-23T08:31:57"/>
    <n v="6.2026504629538977"/>
  </r>
  <r>
    <n v="96"/>
    <x v="0"/>
    <x v="95"/>
    <n v="67272"/>
    <n v="3004"/>
    <n v="4.4654536805803309"/>
    <n v="14.51"/>
    <n v="43441"/>
    <n v="456.88893563315105"/>
    <n v="3.5688893563315105"/>
    <x v="3"/>
    <x v="2"/>
    <x v="1"/>
    <x v="95"/>
    <d v="2021-12-20T20:35:14"/>
    <x v="95"/>
    <d v="2021-08-06T21:05:07"/>
    <n v="135.97924768518715"/>
  </r>
  <r>
    <n v="97"/>
    <x v="0"/>
    <x v="96"/>
    <n v="27872"/>
    <n v="1002"/>
    <n v="3.595005740528129"/>
    <n v="2.61"/>
    <n v="41532"/>
    <n v="1593.0955120828539"/>
    <n v="14.930955120828539"/>
    <x v="3"/>
    <x v="1"/>
    <x v="3"/>
    <x v="96"/>
    <d v="2021-01-31T10:28:46"/>
    <x v="96"/>
    <d v="2021-02-10T17:07:46"/>
    <n v="10.277083333327028"/>
  </r>
  <r>
    <n v="98"/>
    <x v="0"/>
    <x v="97"/>
    <n v="84891"/>
    <n v="3968"/>
    <n v="4.6742293058156932"/>
    <n v="13.53"/>
    <n v="33884"/>
    <n v="711.99831897457443"/>
    <n v="6.1199831897457448"/>
    <x v="2"/>
    <x v="1"/>
    <x v="1"/>
    <x v="97"/>
    <d v="2021-12-26T05:28:11"/>
    <x v="97"/>
    <d v="2021-03-04T04:33:17"/>
    <n v="297.0381250000064"/>
  </r>
  <r>
    <n v="99"/>
    <x v="1"/>
    <x v="98"/>
    <n v="12465"/>
    <n v="4823"/>
    <n v="38.69233854793422"/>
    <n v="5.0199999999999996"/>
    <n v="41703"/>
    <n v="2886.0207612456747"/>
    <n v="27.860207612456747"/>
    <x v="1"/>
    <x v="2"/>
    <x v="3"/>
    <x v="98"/>
    <d v="2021-06-28T23:38:24"/>
    <x v="98"/>
    <d v="2021-11-23T09:06:48"/>
    <n v="147.39472222221957"/>
  </r>
  <r>
    <n v="100"/>
    <x v="2"/>
    <x v="99"/>
    <n v="80285"/>
    <n v="704"/>
    <n v="0.87687612879118138"/>
    <n v="13.35"/>
    <n v="34592"/>
    <n v="388.98009670527381"/>
    <n v="2.889800967052738"/>
    <x v="4"/>
    <x v="0"/>
    <x v="0"/>
    <x v="99"/>
    <d v="2021-10-31T13:34:00"/>
    <x v="99"/>
    <d v="2021-10-18T13:09:39"/>
    <n v="13.0169097222169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n v="1394"/>
    <n v="57620"/>
    <n v="297"/>
    <n v="5.1544602568552589E-3"/>
    <n v="7.74"/>
    <n v="3098"/>
    <n v="1704"/>
    <n v="222.23816355810615"/>
    <n v="1.2223816355810617"/>
    <x v="0"/>
    <x v="0"/>
    <x v="0"/>
    <d v="2021-04-07T08:43:24"/>
    <d v="2021-12-10T08:30:39"/>
    <n v="246.99114583333721"/>
  </r>
  <r>
    <n v="2"/>
    <x v="1"/>
    <n v="5874"/>
    <n v="84725"/>
    <n v="1771"/>
    <n v="2.0902921215697846E-2"/>
    <n v="9.7799999999999994"/>
    <n v="48346"/>
    <n v="42472"/>
    <n v="823.0507320394961"/>
    <n v="7.2305073203949606"/>
    <x v="0"/>
    <x v="0"/>
    <x v="0"/>
    <d v="2021-01-26T15:18:24"/>
    <d v="2021-07-31T08:40:21"/>
    <n v="185.72357638888934"/>
  </r>
  <r>
    <n v="3"/>
    <x v="1"/>
    <n v="636"/>
    <n v="48993"/>
    <n v="2785"/>
    <n v="5.6844855387504341E-2"/>
    <n v="8.2100000000000009"/>
    <n v="38734"/>
    <n v="38098"/>
    <n v="6090.2515723270444"/>
    <n v="59.90251572327044"/>
    <x v="1"/>
    <x v="1"/>
    <x v="1"/>
    <d v="2021-03-01T16:41:39"/>
    <d v="2021-11-14T07:21:31"/>
    <n v="257.61101851850981"/>
  </r>
  <r>
    <n v="4"/>
    <x v="0"/>
    <n v="6773"/>
    <n v="68398"/>
    <n v="706"/>
    <n v="1.0321939237989415E-2"/>
    <n v="0.57999999999999996"/>
    <n v="3068"/>
    <n v="-3705"/>
    <n v="45.297504798464495"/>
    <n v="-0.54702495201535506"/>
    <x v="1"/>
    <x v="2"/>
    <x v="2"/>
    <d v="2021-06-24T01:44:07"/>
    <d v="2021-10-17T08:20:19"/>
    <n v="115.27513888888643"/>
  </r>
  <r>
    <n v="5"/>
    <x v="0"/>
    <n v="3919"/>
    <n v="67439"/>
    <n v="2220"/>
    <n v="3.2918637583594063E-2"/>
    <n v="8.74"/>
    <n v="7827"/>
    <n v="3908"/>
    <n v="199.71931615207961"/>
    <n v="0.99719316152079607"/>
    <x v="1"/>
    <x v="0"/>
    <x v="1"/>
    <d v="2021-03-30T11:22:49"/>
    <d v="2021-11-13T23:05:55"/>
    <n v="228.48826388889574"/>
  </r>
  <r>
    <n v="6"/>
    <x v="0"/>
    <n v="668"/>
    <n v="96952"/>
    <n v="4442"/>
    <n v="4.5816486508787856E-2"/>
    <n v="11.59"/>
    <n v="13918"/>
    <n v="13250"/>
    <n v="2083.5329341317365"/>
    <n v="19.835329341317365"/>
    <x v="2"/>
    <x v="0"/>
    <x v="0"/>
    <d v="2021-03-20T00:08:18"/>
    <d v="2021-09-19T22:17:57"/>
    <n v="183.92336805556261"/>
  </r>
  <r>
    <n v="7"/>
    <x v="2"/>
    <n v="6504"/>
    <n v="16352"/>
    <n v="1259"/>
    <n v="7.6993639921722118E-2"/>
    <n v="5.71"/>
    <n v="39372"/>
    <n v="32868"/>
    <n v="605.35055350553512"/>
    <n v="5.0535055350553506"/>
    <x v="1"/>
    <x v="1"/>
    <x v="3"/>
    <d v="2021-01-05T08:02:44"/>
    <d v="2021-02-02T18:56:23"/>
    <n v="28.453923611115897"/>
  </r>
  <r>
    <n v="8"/>
    <x v="1"/>
    <n v="3352"/>
    <n v="65022"/>
    <n v="1831"/>
    <n v="2.8159699793915905E-2"/>
    <n v="7.42"/>
    <n v="23893"/>
    <n v="20541"/>
    <n v="712.79832935560853"/>
    <n v="6.1279832935560856"/>
    <x v="2"/>
    <x v="1"/>
    <x v="0"/>
    <d v="2021-02-27T01:37:10"/>
    <d v="2021-04-11T16:29:12"/>
    <n v="43.619467592601723"/>
  </r>
  <r>
    <n v="9"/>
    <x v="0"/>
    <n v="4919"/>
    <n v="91616"/>
    <n v="2361"/>
    <n v="2.5770607754104086E-2"/>
    <n v="14.73"/>
    <n v="13393"/>
    <n v="8474"/>
    <n v="272.27078674527343"/>
    <n v="1.7227078674527343"/>
    <x v="0"/>
    <x v="1"/>
    <x v="2"/>
    <d v="2021-05-16T11:22:00"/>
    <d v="2021-12-16T12:39:40"/>
    <n v="214.05393518519122"/>
  </r>
  <r>
    <n v="10"/>
    <x v="0"/>
    <n v="8539"/>
    <n v="90935"/>
    <n v="3495"/>
    <n v="3.8434046296805413E-2"/>
    <n v="3.75"/>
    <n v="41642"/>
    <n v="33103"/>
    <n v="487.66834523948938"/>
    <n v="3.8766834523948939"/>
    <x v="2"/>
    <x v="1"/>
    <x v="2"/>
    <d v="2021-02-01T06:27:06"/>
    <d v="2021-02-24T19:28:01"/>
    <n v="23.542303240741603"/>
  </r>
  <r>
    <n v="11"/>
    <x v="2"/>
    <n v="9200"/>
    <n v="15297"/>
    <n v="2475"/>
    <n v="0.16179643067268093"/>
    <n v="5.68"/>
    <n v="25204"/>
    <n v="16004"/>
    <n v="273.95652173913044"/>
    <n v="1.7395652173913043"/>
    <x v="3"/>
    <x v="2"/>
    <x v="4"/>
    <d v="2021-05-13T08:31:34"/>
    <d v="2021-09-29T06:57:27"/>
    <n v="138.93464120370481"/>
  </r>
  <r>
    <n v="12"/>
    <x v="0"/>
    <n v="3686"/>
    <n v="6896"/>
    <n v="695"/>
    <n v="0.10078306264501161"/>
    <n v="0.78"/>
    <n v="35575"/>
    <n v="31889"/>
    <n v="965.13836136733585"/>
    <n v="8.6513836136733584"/>
    <x v="4"/>
    <x v="1"/>
    <x v="3"/>
    <d v="2021-06-19T17:51:42"/>
    <d v="2021-10-03T14:55:20"/>
    <n v="105.87752314814861"/>
  </r>
  <r>
    <n v="13"/>
    <x v="1"/>
    <n v="6418"/>
    <n v="13003"/>
    <n v="2404"/>
    <n v="0.18488041221256632"/>
    <n v="4.72"/>
    <n v="20574"/>
    <n v="14156"/>
    <n v="320.56715487690866"/>
    <n v="2.2056715487690868"/>
    <x v="0"/>
    <x v="2"/>
    <x v="1"/>
    <d v="2021-04-18T08:44:01"/>
    <d v="2021-07-05T00:04:53"/>
    <n v="77.639490740730253"/>
  </r>
  <r>
    <n v="14"/>
    <x v="2"/>
    <n v="5649"/>
    <n v="74478"/>
    <n v="3817"/>
    <n v="5.1250033566959369E-2"/>
    <n v="12.49"/>
    <n v="15881"/>
    <n v="10232"/>
    <n v="281.12940343423617"/>
    <n v="1.8112940343423616"/>
    <x v="3"/>
    <x v="2"/>
    <x v="3"/>
    <d v="2021-01-08T00:32:25"/>
    <d v="2021-02-05T23:14:21"/>
    <n v="28.945787037024274"/>
  </r>
  <r>
    <n v="15"/>
    <x v="2"/>
    <n v="2277"/>
    <n v="24761"/>
    <n v="3519"/>
    <n v="0.14211865433544688"/>
    <n v="12.12"/>
    <n v="27775"/>
    <n v="25498"/>
    <n v="1219.8067632850241"/>
    <n v="11.198067632850242"/>
    <x v="4"/>
    <x v="0"/>
    <x v="4"/>
    <d v="2021-03-01T05:52:09"/>
    <d v="2021-03-14T12:15:04"/>
    <n v="13.265914351846732"/>
  </r>
  <r>
    <n v="16"/>
    <x v="2"/>
    <n v="3861"/>
    <n v="43439"/>
    <n v="1231"/>
    <n v="2.8338589746541128E-2"/>
    <n v="9.64"/>
    <n v="35700"/>
    <n v="31839"/>
    <n v="924.63092463092471"/>
    <n v="8.2463092463092469"/>
    <x v="3"/>
    <x v="0"/>
    <x v="0"/>
    <d v="2021-02-22T09:30:56"/>
    <d v="2021-08-17T08:08:19"/>
    <n v="175.94262731482013"/>
  </r>
  <r>
    <n v="17"/>
    <x v="0"/>
    <n v="8838"/>
    <n v="82858"/>
    <n v="2103"/>
    <n v="2.5380771923049071E-2"/>
    <n v="5.58"/>
    <n v="37741"/>
    <n v="28903"/>
    <n v="427.03100248925097"/>
    <n v="3.2703100248925097"/>
    <x v="4"/>
    <x v="1"/>
    <x v="2"/>
    <d v="2021-07-20T08:09:41"/>
    <d v="2021-08-12T10:33:23"/>
    <n v="23.099791666667443"/>
  </r>
  <r>
    <n v="18"/>
    <x v="0"/>
    <n v="5893"/>
    <n v="96804"/>
    <n v="3691"/>
    <n v="3.8128589727697206E-2"/>
    <n v="4.76"/>
    <n v="32782"/>
    <n v="26889"/>
    <n v="556.28712031223483"/>
    <n v="4.5628712031223486"/>
    <x v="4"/>
    <x v="0"/>
    <x v="0"/>
    <d v="2021-05-21T09:55:59"/>
    <d v="2021-08-23T14:17:34"/>
    <n v="94.18165509258688"/>
  </r>
  <r>
    <n v="19"/>
    <x v="0"/>
    <n v="4817"/>
    <n v="53280"/>
    <n v="3321"/>
    <n v="6.2331081081081083E-2"/>
    <n v="12.05"/>
    <n v="1266"/>
    <n v="-3551"/>
    <n v="26.281918206352501"/>
    <n v="-0.73718081793647494"/>
    <x v="1"/>
    <x v="2"/>
    <x v="0"/>
    <d v="2021-04-13T04:42:58"/>
    <d v="2021-05-25T03:32:16"/>
    <n v="41.9509027777749"/>
  </r>
  <r>
    <n v="20"/>
    <x v="2"/>
    <n v="5105"/>
    <n v="37589"/>
    <n v="2121"/>
    <n v="5.6426082098486256E-2"/>
    <n v="1.1499999999999999"/>
    <n v="45038"/>
    <n v="39933"/>
    <n v="882.23310479921656"/>
    <n v="7.8223310479921642"/>
    <x v="3"/>
    <x v="1"/>
    <x v="4"/>
    <d v="2021-04-24T12:23:52"/>
    <d v="2021-08-30T11:52:03"/>
    <n v="127.97790509257902"/>
  </r>
  <r>
    <n v="21"/>
    <x v="2"/>
    <n v="3062"/>
    <n v="85631"/>
    <n v="1807"/>
    <n v="2.1102170942766053E-2"/>
    <n v="10.29"/>
    <n v="33637"/>
    <n v="30575"/>
    <n v="1098.5303723056825"/>
    <n v="9.9853037230568251"/>
    <x v="3"/>
    <x v="1"/>
    <x v="1"/>
    <d v="2021-01-27T22:28:03"/>
    <d v="2021-07-20T14:50:25"/>
    <n v="173.68219907407183"/>
  </r>
  <r>
    <n v="22"/>
    <x v="1"/>
    <n v="6713"/>
    <n v="9472"/>
    <n v="1682"/>
    <n v="0.17757601351351351"/>
    <n v="5.77"/>
    <n v="6382"/>
    <n v="-331"/>
    <n v="95.069268583345746"/>
    <n v="-4.9307314166542528E-2"/>
    <x v="0"/>
    <x v="1"/>
    <x v="0"/>
    <d v="2021-08-30T05:14:05"/>
    <d v="2021-12-19T12:41:55"/>
    <n v="111.31099537037517"/>
  </r>
  <r>
    <n v="23"/>
    <x v="2"/>
    <n v="9600"/>
    <n v="67564"/>
    <n v="100"/>
    <n v="1.480078148126221E-3"/>
    <n v="9.5500000000000007"/>
    <n v="42574"/>
    <n v="32974"/>
    <n v="443.47916666666663"/>
    <n v="3.4347916666666665"/>
    <x v="2"/>
    <x v="1"/>
    <x v="2"/>
    <d v="2021-02-24T00:45:02"/>
    <d v="2021-12-15T04:44:03"/>
    <n v="294.16598379629431"/>
  </r>
  <r>
    <n v="24"/>
    <x v="0"/>
    <n v="5152"/>
    <n v="36428"/>
    <n v="791"/>
    <n v="2.1714066102997694E-2"/>
    <n v="13.91"/>
    <n v="29582"/>
    <n v="24430"/>
    <n v="574.18478260869563"/>
    <n v="4.7418478260869561"/>
    <x v="3"/>
    <x v="0"/>
    <x v="2"/>
    <d v="2021-04-04T14:05:27"/>
    <d v="2021-12-20T08:47:28"/>
    <n v="259.77917824073666"/>
  </r>
  <r>
    <n v="25"/>
    <x v="0"/>
    <n v="6735"/>
    <n v="63444"/>
    <n v="3246"/>
    <n v="5.1163230565538113E-2"/>
    <n v="12.82"/>
    <n v="46387"/>
    <n v="39652"/>
    <n v="688.74536005939126"/>
    <n v="5.8874536005939122"/>
    <x v="3"/>
    <x v="1"/>
    <x v="1"/>
    <d v="2021-05-16T14:58:17"/>
    <d v="2021-07-13T14:40:01"/>
    <n v="57.987314814825368"/>
  </r>
  <r>
    <n v="26"/>
    <x v="2"/>
    <n v="923"/>
    <n v="68889"/>
    <n v="2647"/>
    <n v="3.8424131573981335E-2"/>
    <n v="7.52"/>
    <n v="29030"/>
    <n v="28107"/>
    <n v="3145.1787648970749"/>
    <n v="30.451787648970747"/>
    <x v="0"/>
    <x v="2"/>
    <x v="1"/>
    <d v="2021-11-01T09:17:45"/>
    <d v="2021-12-23T08:51:11"/>
    <n v="51.981550925927877"/>
  </r>
  <r>
    <n v="27"/>
    <x v="1"/>
    <n v="7354"/>
    <n v="93503"/>
    <n v="2886"/>
    <n v="3.0865319829310289E-2"/>
    <n v="6.47"/>
    <n v="19802"/>
    <n v="12448"/>
    <n v="269.26842534675006"/>
    <n v="1.6926842534675006"/>
    <x v="0"/>
    <x v="1"/>
    <x v="4"/>
    <d v="2021-02-09T22:09:36"/>
    <d v="2021-11-06T08:43:11"/>
    <n v="269.43998842592555"/>
  </r>
  <r>
    <n v="28"/>
    <x v="2"/>
    <n v="1467"/>
    <n v="88582"/>
    <n v="2783"/>
    <n v="3.1417217944954959E-2"/>
    <n v="12.36"/>
    <n v="24218"/>
    <n v="22751"/>
    <n v="1650.8520790729381"/>
    <n v="15.50852079072938"/>
    <x v="1"/>
    <x v="0"/>
    <x v="3"/>
    <d v="2021-01-30T19:09:40"/>
    <d v="2021-08-04T23:54:50"/>
    <n v="186.19803240741021"/>
  </r>
  <r>
    <n v="29"/>
    <x v="2"/>
    <n v="4870"/>
    <n v="8734"/>
    <n v="443"/>
    <n v="5.072131898328372E-2"/>
    <n v="11.1"/>
    <n v="33563"/>
    <n v="28693"/>
    <n v="689.17864476386035"/>
    <n v="5.8917864476386033"/>
    <x v="2"/>
    <x v="2"/>
    <x v="2"/>
    <d v="2021-08-30T02:46:47"/>
    <d v="2021-12-02T04:50:43"/>
    <n v="94.086064814822748"/>
  </r>
  <r>
    <n v="30"/>
    <x v="2"/>
    <n v="9552"/>
    <n v="91265"/>
    <n v="4478"/>
    <n v="4.9065906974196022E-2"/>
    <n v="6.76"/>
    <n v="28906"/>
    <n v="19354"/>
    <n v="302.61725293132326"/>
    <n v="2.0261725293132327"/>
    <x v="2"/>
    <x v="0"/>
    <x v="0"/>
    <d v="2021-02-09T13:53:15"/>
    <d v="2021-11-27T07:36:30"/>
    <n v="290.73836805555766"/>
  </r>
  <r>
    <n v="31"/>
    <x v="0"/>
    <n v="6687"/>
    <n v="29436"/>
    <n v="3287"/>
    <n v="0.11166598722652535"/>
    <n v="14.54"/>
    <n v="8500"/>
    <n v="1813"/>
    <n v="127.11230746224015"/>
    <n v="0.27112307462240165"/>
    <x v="1"/>
    <x v="0"/>
    <x v="4"/>
    <d v="2021-05-07T10:07:46"/>
    <d v="2021-05-31T09:21:59"/>
    <n v="23.9682060185296"/>
  </r>
  <r>
    <n v="32"/>
    <x v="0"/>
    <n v="5703"/>
    <n v="24905"/>
    <n v="4624"/>
    <n v="0.18566552901023892"/>
    <n v="5.51"/>
    <n v="38533"/>
    <n v="32830"/>
    <n v="675.66193231632474"/>
    <n v="5.756619323163247"/>
    <x v="0"/>
    <x v="0"/>
    <x v="1"/>
    <d v="2021-10-07T00:23:56"/>
    <d v="2021-10-22T23:28:34"/>
    <n v="15.961550925916526"/>
  </r>
  <r>
    <n v="33"/>
    <x v="0"/>
    <n v="933"/>
    <n v="27981"/>
    <n v="927"/>
    <n v="3.3129623673206821E-2"/>
    <n v="6.02"/>
    <n v="9819"/>
    <n v="8886"/>
    <n v="1052.411575562701"/>
    <n v="9.52411575562701"/>
    <x v="0"/>
    <x v="0"/>
    <x v="0"/>
    <d v="2021-04-30T14:04:48"/>
    <d v="2021-06-07T07:45:04"/>
    <n v="37.736296296287037"/>
  </r>
  <r>
    <n v="34"/>
    <x v="2"/>
    <n v="6737"/>
    <n v="77473"/>
    <n v="1949"/>
    <n v="2.5157151523756662E-2"/>
    <n v="11.11"/>
    <n v="26544"/>
    <n v="19807"/>
    <n v="394.00326554846373"/>
    <n v="2.9400326554846372"/>
    <x v="0"/>
    <x v="1"/>
    <x v="3"/>
    <d v="2021-01-23T06:29:09"/>
    <d v="2021-07-10T07:35:00"/>
    <n v="168.04572916666075"/>
  </r>
  <r>
    <n v="35"/>
    <x v="1"/>
    <n v="1929"/>
    <n v="46463"/>
    <n v="2321"/>
    <n v="4.995372662118245E-2"/>
    <n v="6.79"/>
    <n v="5485"/>
    <n v="3556"/>
    <n v="284.34421980300675"/>
    <n v="1.8434421980300675"/>
    <x v="3"/>
    <x v="0"/>
    <x v="1"/>
    <d v="2021-03-03T12:13:57"/>
    <d v="2021-05-16T05:56:54"/>
    <n v="73.73815972221928"/>
  </r>
  <r>
    <n v="36"/>
    <x v="2"/>
    <n v="3046"/>
    <n v="98691"/>
    <n v="3304"/>
    <n v="3.3478230031107191E-2"/>
    <n v="14.07"/>
    <n v="24156"/>
    <n v="21110"/>
    <n v="793.04005252790546"/>
    <n v="6.9304005252790546"/>
    <x v="2"/>
    <x v="1"/>
    <x v="3"/>
    <d v="2021-06-27T12:49:44"/>
    <d v="2021-07-02T18:12:33"/>
    <n v="5.2241782407509163"/>
  </r>
  <r>
    <n v="37"/>
    <x v="2"/>
    <n v="829"/>
    <n v="67589"/>
    <n v="3613"/>
    <n v="5.3455443933184396E-2"/>
    <n v="3.93"/>
    <n v="36051"/>
    <n v="35222"/>
    <n v="4348.7334137515081"/>
    <n v="42.487334137515077"/>
    <x v="2"/>
    <x v="1"/>
    <x v="3"/>
    <d v="2021-07-26T20:13:56"/>
    <d v="2021-11-07T14:14:39"/>
    <n v="103.75049768519239"/>
  </r>
  <r>
    <n v="38"/>
    <x v="0"/>
    <n v="4112"/>
    <n v="20361"/>
    <n v="193"/>
    <n v="9.4789057511910028E-3"/>
    <n v="5.79"/>
    <n v="32311"/>
    <n v="28199"/>
    <n v="785.77334630350197"/>
    <n v="6.8577334630350197"/>
    <x v="4"/>
    <x v="0"/>
    <x v="2"/>
    <d v="2021-04-17T00:31:37"/>
    <d v="2021-08-19T12:44:26"/>
    <n v="124.50890046295535"/>
  </r>
  <r>
    <n v="39"/>
    <x v="0"/>
    <n v="8901"/>
    <n v="22875"/>
    <n v="2567"/>
    <n v="0.11221857923497268"/>
    <n v="10.49"/>
    <n v="12326"/>
    <n v="3425"/>
    <n v="138.47882260420178"/>
    <n v="0.38478822604201773"/>
    <x v="4"/>
    <x v="2"/>
    <x v="2"/>
    <d v="2021-01-07T14:33:30"/>
    <d v="2021-07-03T08:30:23"/>
    <n v="176.74783564815152"/>
  </r>
  <r>
    <n v="40"/>
    <x v="2"/>
    <n v="7261"/>
    <n v="37661"/>
    <n v="3878"/>
    <n v="0.1029712434614057"/>
    <n v="13.47"/>
    <n v="27956"/>
    <n v="20695"/>
    <n v="385.01583803883761"/>
    <n v="2.8501583803883763"/>
    <x v="3"/>
    <x v="0"/>
    <x v="3"/>
    <d v="2021-04-26T06:18:41"/>
    <d v="2021-07-14T10:05:53"/>
    <n v="79.15777777776384"/>
  </r>
  <r>
    <n v="41"/>
    <x v="1"/>
    <n v="4468"/>
    <n v="3679"/>
    <n v="504"/>
    <n v="0.13699374830116878"/>
    <n v="1.9"/>
    <n v="48663"/>
    <n v="44195"/>
    <n v="1089.1450313339301"/>
    <n v="9.8914503133393019"/>
    <x v="3"/>
    <x v="0"/>
    <x v="2"/>
    <d v="2021-10-02T21:57:59"/>
    <d v="2021-10-03T07:03:05"/>
    <n v="1"/>
  </r>
  <r>
    <n v="42"/>
    <x v="0"/>
    <n v="8650"/>
    <n v="77723"/>
    <n v="1309"/>
    <n v="1.6841861482444064E-2"/>
    <n v="3.7"/>
    <n v="24116"/>
    <n v="15466"/>
    <n v="278.7976878612717"/>
    <n v="1.7879768786127168"/>
    <x v="2"/>
    <x v="1"/>
    <x v="1"/>
    <d v="2021-02-22T15:31:05"/>
    <d v="2021-05-15T10:14:59"/>
    <n v="81.780486111121718"/>
  </r>
  <r>
    <n v="43"/>
    <x v="1"/>
    <n v="1540"/>
    <n v="71486"/>
    <n v="475"/>
    <n v="6.6446576952130486E-3"/>
    <n v="3.5"/>
    <n v="31357"/>
    <n v="29817"/>
    <n v="2036.1688311688313"/>
    <n v="19.361688311688312"/>
    <x v="4"/>
    <x v="1"/>
    <x v="3"/>
    <d v="2021-08-22T18:20:22"/>
    <d v="2021-11-23T20:43:35"/>
    <n v="93.099456018520868"/>
  </r>
  <r>
    <n v="44"/>
    <x v="1"/>
    <n v="6750"/>
    <n v="32222"/>
    <n v="4045"/>
    <n v="0.12553534851964496"/>
    <n v="7.39"/>
    <n v="15098"/>
    <n v="8348"/>
    <n v="223.6740740740741"/>
    <n v="1.2367407407407407"/>
    <x v="1"/>
    <x v="1"/>
    <x v="3"/>
    <d v="2021-12-07T08:53:31"/>
    <d v="2021-12-27T18:36:30"/>
    <n v="20.404849537029804"/>
  </r>
  <r>
    <n v="45"/>
    <x v="2"/>
    <n v="8856"/>
    <n v="69201"/>
    <n v="2850"/>
    <n v="4.1184375948324449E-2"/>
    <n v="13.38"/>
    <n v="48449"/>
    <n v="39593"/>
    <n v="547.07542908762412"/>
    <n v="4.4707542908762417"/>
    <x v="0"/>
    <x v="1"/>
    <x v="4"/>
    <d v="2021-07-15T04:15:23"/>
    <d v="2021-11-24T13:46:58"/>
    <n v="132.39693287035334"/>
  </r>
  <r>
    <n v="46"/>
    <x v="2"/>
    <n v="9298"/>
    <n v="85977"/>
    <n v="597"/>
    <n v="6.9437175058445861E-3"/>
    <n v="5.44"/>
    <n v="26101"/>
    <n v="16803"/>
    <n v="280.71628307162831"/>
    <n v="1.807162830716283"/>
    <x v="2"/>
    <x v="0"/>
    <x v="4"/>
    <d v="2021-02-04T02:35:44"/>
    <d v="2021-05-26T13:39:26"/>
    <n v="111.46090277777694"/>
  </r>
  <r>
    <n v="47"/>
    <x v="2"/>
    <n v="8204"/>
    <n v="31857"/>
    <n v="1538"/>
    <n v="4.8278243400194619E-2"/>
    <n v="5.84"/>
    <n v="37444"/>
    <n v="29240"/>
    <n v="456.41150658215503"/>
    <n v="3.5641150658215506"/>
    <x v="1"/>
    <x v="2"/>
    <x v="4"/>
    <d v="2021-08-04T12:46:45"/>
    <d v="2021-11-08T14:12:51"/>
    <n v="96.059791666659294"/>
  </r>
  <r>
    <n v="48"/>
    <x v="1"/>
    <n v="7272"/>
    <n v="40606"/>
    <n v="838"/>
    <n v="2.0637344234842141E-2"/>
    <n v="13.76"/>
    <n v="11345"/>
    <n v="4073"/>
    <n v="156.00935093509352"/>
    <n v="0.56009350935093505"/>
    <x v="3"/>
    <x v="2"/>
    <x v="4"/>
    <d v="2021-08-24T08:45:00"/>
    <d v="2021-12-23T16:36:58"/>
    <n v="121.32775462963036"/>
  </r>
  <r>
    <n v="49"/>
    <x v="0"/>
    <n v="5811"/>
    <n v="1851"/>
    <n v="4615"/>
    <n v="2.4932468935710426"/>
    <n v="1.8"/>
    <n v="12477"/>
    <n v="6666"/>
    <n v="214.71347444501805"/>
    <n v="1.1471347444501807"/>
    <x v="0"/>
    <x v="2"/>
    <x v="0"/>
    <d v="2021-02-24T18:09:24"/>
    <d v="2021-03-14T15:42:03"/>
    <n v="17.897673611107166"/>
  </r>
  <r>
    <n v="50"/>
    <x v="0"/>
    <n v="9911"/>
    <n v="6028"/>
    <n v="3390"/>
    <n v="0.56237558062375581"/>
    <n v="9.5"/>
    <n v="45550"/>
    <n v="35639"/>
    <n v="459.5903541519524"/>
    <n v="3.5959035415195237"/>
    <x v="3"/>
    <x v="2"/>
    <x v="4"/>
    <d v="2021-07-18T18:47:32"/>
    <d v="2021-10-17T12:37:26"/>
    <n v="90.742986111108621"/>
  </r>
  <r>
    <n v="51"/>
    <x v="2"/>
    <n v="9644"/>
    <n v="21177"/>
    <n v="2075"/>
    <n v="9.798366151957312E-2"/>
    <n v="2.08"/>
    <n v="46668"/>
    <n v="37024"/>
    <n v="483.90709249274158"/>
    <n v="3.839070924927416"/>
    <x v="4"/>
    <x v="1"/>
    <x v="1"/>
    <d v="2021-01-24T23:24:52"/>
    <d v="2021-08-05T09:06:55"/>
    <n v="192.40420138889021"/>
  </r>
  <r>
    <n v="52"/>
    <x v="0"/>
    <n v="6511"/>
    <n v="90236"/>
    <n v="1662"/>
    <n v="1.8418369608581942E-2"/>
    <n v="5.68"/>
    <n v="21016"/>
    <n v="14505"/>
    <n v="322.77683919520814"/>
    <n v="2.2277683919520812"/>
    <x v="1"/>
    <x v="0"/>
    <x v="0"/>
    <d v="2021-04-22T16:01:56"/>
    <d v="2021-10-13T22:06:55"/>
    <n v="174.25346064814948"/>
  </r>
  <r>
    <n v="53"/>
    <x v="1"/>
    <n v="3298"/>
    <n v="40920"/>
    <n v="560"/>
    <n v="1.3685239491691105E-2"/>
    <n v="4.93"/>
    <n v="27152"/>
    <n v="23854"/>
    <n v="823.28684050939955"/>
    <n v="7.2328684050939964"/>
    <x v="0"/>
    <x v="1"/>
    <x v="1"/>
    <d v="2021-06-04T16:50:20"/>
    <d v="2021-09-09T12:13:55"/>
    <n v="96.808043981494848"/>
  </r>
  <r>
    <n v="54"/>
    <x v="1"/>
    <n v="8852"/>
    <n v="91238"/>
    <n v="3774"/>
    <n v="4.1364343804116709E-2"/>
    <n v="10.23"/>
    <n v="42882"/>
    <n v="34030"/>
    <n v="484.43289652056035"/>
    <n v="3.8443289652056034"/>
    <x v="0"/>
    <x v="1"/>
    <x v="4"/>
    <d v="2021-07-05T04:29:40"/>
    <d v="2021-08-21T04:30:28"/>
    <n v="47.000555555554456"/>
  </r>
  <r>
    <n v="55"/>
    <x v="0"/>
    <n v="2695"/>
    <n v="56082"/>
    <n v="3223"/>
    <n v="5.746941977818195E-2"/>
    <n v="11.95"/>
    <n v="8326"/>
    <n v="5631"/>
    <n v="308.94248608534321"/>
    <n v="2.0894248608534323"/>
    <x v="3"/>
    <x v="0"/>
    <x v="3"/>
    <d v="2021-01-16T05:10:38"/>
    <d v="2021-06-13T15:02:00"/>
    <n v="148.41067129630392"/>
  </r>
  <r>
    <n v="56"/>
    <x v="1"/>
    <n v="5180"/>
    <n v="75305"/>
    <n v="1938"/>
    <n v="2.5735342938715888E-2"/>
    <n v="7.61"/>
    <n v="8557"/>
    <n v="3377"/>
    <n v="165.1930501930502"/>
    <n v="0.65193050193050195"/>
    <x v="2"/>
    <x v="0"/>
    <x v="0"/>
    <d v="2021-09-25T02:33:51"/>
    <d v="2021-10-23T15:39:00"/>
    <n v="28.545243055559695"/>
  </r>
  <r>
    <n v="57"/>
    <x v="1"/>
    <n v="7099"/>
    <n v="23036"/>
    <n v="1568"/>
    <n v="6.8067372807779122E-2"/>
    <n v="4.51"/>
    <n v="48247"/>
    <n v="41148"/>
    <n v="679.6309339343569"/>
    <n v="5.7963093393435692"/>
    <x v="1"/>
    <x v="0"/>
    <x v="3"/>
    <d v="2021-04-22T06:08:35"/>
    <d v="2021-11-11T07:09:46"/>
    <n v="203.0424884259337"/>
  </r>
  <r>
    <n v="58"/>
    <x v="1"/>
    <n v="9803"/>
    <n v="39212"/>
    <n v="4836"/>
    <n v="0.12332959298174029"/>
    <n v="13.3"/>
    <n v="47015"/>
    <n v="37212"/>
    <n v="479.59808221972867"/>
    <n v="3.7959808221972864"/>
    <x v="0"/>
    <x v="1"/>
    <x v="1"/>
    <d v="2021-04-13T21:44:47"/>
    <d v="2021-05-16T04:35:35"/>
    <n v="32.285277777773445"/>
  </r>
  <r>
    <n v="59"/>
    <x v="2"/>
    <n v="3585"/>
    <n v="83032"/>
    <n v="3566"/>
    <n v="4.2947297427497831E-2"/>
    <n v="5.34"/>
    <n v="12749"/>
    <n v="9164"/>
    <n v="355.62064156206412"/>
    <n v="2.5562064156206414"/>
    <x v="0"/>
    <x v="2"/>
    <x v="1"/>
    <d v="2021-02-19T17:12:45"/>
    <d v="2021-05-24T00:46:45"/>
    <n v="93.315277777779556"/>
  </r>
  <r>
    <n v="60"/>
    <x v="2"/>
    <n v="6213"/>
    <n v="35735"/>
    <n v="4143"/>
    <n v="0.11593675668112495"/>
    <n v="11.1"/>
    <n v="45069"/>
    <n v="38856"/>
    <n v="725.39835828102366"/>
    <n v="6.2539835828102364"/>
    <x v="4"/>
    <x v="1"/>
    <x v="0"/>
    <d v="2021-01-04T22:57:25"/>
    <d v="2021-08-22T17:24:00"/>
    <n v="229.7684606481489"/>
  </r>
  <r>
    <n v="61"/>
    <x v="0"/>
    <n v="5740"/>
    <n v="83570"/>
    <n v="4523"/>
    <n v="5.4122292688763909E-2"/>
    <n v="8.3699999999999992"/>
    <n v="33315"/>
    <n v="27575"/>
    <n v="580.40069686411152"/>
    <n v="4.8040069686411151"/>
    <x v="1"/>
    <x v="1"/>
    <x v="1"/>
    <d v="2021-09-01T23:27:01"/>
    <d v="2021-09-24T23:11:45"/>
    <n v="22.98939814815094"/>
  </r>
  <r>
    <n v="62"/>
    <x v="0"/>
    <n v="1232"/>
    <n v="2384"/>
    <n v="4802"/>
    <n v="2.0142617449664431"/>
    <n v="3.1"/>
    <n v="16985"/>
    <n v="15753"/>
    <n v="1378.6525974025974"/>
    <n v="12.786525974025974"/>
    <x v="1"/>
    <x v="0"/>
    <x v="0"/>
    <d v="2021-03-05T02:59:53"/>
    <d v="2021-07-31T16:38:59"/>
    <n v="148.56881944445195"/>
  </r>
  <r>
    <n v="63"/>
    <x v="0"/>
    <n v="5528"/>
    <n v="80403"/>
    <n v="3087"/>
    <n v="3.8394089772769674E-2"/>
    <n v="8.27"/>
    <n v="13383"/>
    <n v="7855"/>
    <n v="242.09479015918959"/>
    <n v="1.4209479015918958"/>
    <x v="0"/>
    <x v="1"/>
    <x v="1"/>
    <d v="2021-03-18T10:30:24"/>
    <d v="2021-11-09T00:35:43"/>
    <n v="235.58702546296263"/>
  </r>
  <r>
    <n v="64"/>
    <x v="1"/>
    <n v="8973"/>
    <n v="66599"/>
    <n v="4790"/>
    <n v="7.1923001846874571E-2"/>
    <n v="7.84"/>
    <n v="48456"/>
    <n v="39483"/>
    <n v="540.02006018054158"/>
    <n v="4.4002006018054161"/>
    <x v="1"/>
    <x v="2"/>
    <x v="3"/>
    <d v="2021-02-03T20:08:37"/>
    <d v="2021-10-14T06:55:26"/>
    <n v="252.44917824074219"/>
  </r>
  <r>
    <n v="65"/>
    <x v="1"/>
    <n v="8094"/>
    <n v="70524"/>
    <n v="3563"/>
    <n v="5.0521808178776016E-2"/>
    <n v="5.3"/>
    <n v="36312"/>
    <n v="28218"/>
    <n v="448.62861378799107"/>
    <n v="3.4862861378799113"/>
    <x v="1"/>
    <x v="2"/>
    <x v="2"/>
    <d v="2021-06-16T14:13:20"/>
    <d v="2021-10-09T06:57:53"/>
    <n v="114.69760416667123"/>
  </r>
  <r>
    <n v="66"/>
    <x v="2"/>
    <n v="5066"/>
    <n v="52654"/>
    <n v="3392"/>
    <n v="6.4420556842784971E-2"/>
    <n v="0.47"/>
    <n v="48312"/>
    <n v="43246"/>
    <n v="953.65179628898534"/>
    <n v="8.5365179628898531"/>
    <x v="0"/>
    <x v="1"/>
    <x v="4"/>
    <d v="2021-03-30T17:08:52"/>
    <d v="2021-04-10T18:55:46"/>
    <n v="11.074236111111531"/>
  </r>
  <r>
    <n v="67"/>
    <x v="2"/>
    <n v="7944"/>
    <n v="63729"/>
    <n v="2981"/>
    <n v="4.6776192941988731E-2"/>
    <n v="2.3199999999999998"/>
    <n v="7432"/>
    <n v="-512"/>
    <n v="93.554884189325264"/>
    <n v="-6.4451158106747231E-2"/>
    <x v="0"/>
    <x v="0"/>
    <x v="4"/>
    <d v="2021-04-27T17:45:06"/>
    <d v="2021-06-08T19:46:56"/>
    <n v="42.084606481490482"/>
  </r>
  <r>
    <n v="68"/>
    <x v="0"/>
    <n v="3896"/>
    <n v="53668"/>
    <n v="3008"/>
    <n v="5.6048296936722072E-2"/>
    <n v="2.06"/>
    <n v="33830"/>
    <n v="29934"/>
    <n v="868.32648870636558"/>
    <n v="7.6832648870636548"/>
    <x v="3"/>
    <x v="1"/>
    <x v="2"/>
    <d v="2021-04-01T01:38:50"/>
    <d v="2021-06-08T17:57:23"/>
    <n v="68.679548611107748"/>
  </r>
  <r>
    <n v="69"/>
    <x v="0"/>
    <n v="5847"/>
    <n v="20055"/>
    <n v="434"/>
    <n v="2.1640488656195462E-2"/>
    <n v="10.65"/>
    <n v="28018"/>
    <n v="22171"/>
    <n v="479.18590730289037"/>
    <n v="3.7918590730289039"/>
    <x v="3"/>
    <x v="2"/>
    <x v="2"/>
    <d v="2021-01-10T20:55:41"/>
    <d v="2021-02-21T01:29:20"/>
    <n v="41.190034722225391"/>
  </r>
  <r>
    <n v="70"/>
    <x v="1"/>
    <n v="7534"/>
    <n v="47499"/>
    <n v="841"/>
    <n v="1.7705635908124382E-2"/>
    <n v="10.67"/>
    <n v="31301"/>
    <n v="23767"/>
    <n v="415.46323334218209"/>
    <n v="3.1546323334218211"/>
    <x v="3"/>
    <x v="2"/>
    <x v="0"/>
    <d v="2021-06-13T04:47:35"/>
    <d v="2021-10-18T15:24:05"/>
    <n v="127.44201388888905"/>
  </r>
  <r>
    <n v="71"/>
    <x v="2"/>
    <n v="1095"/>
    <n v="92980"/>
    <n v="1343"/>
    <n v="1.4443966444396645E-2"/>
    <n v="9.2200000000000006"/>
    <n v="17192"/>
    <n v="16097"/>
    <n v="1570.0456621004566"/>
    <n v="14.700456621004566"/>
    <x v="3"/>
    <x v="1"/>
    <x v="1"/>
    <d v="2021-08-05T20:52:15"/>
    <d v="2021-09-01T00:18:17"/>
    <n v="26.14307870369521"/>
  </r>
  <r>
    <n v="72"/>
    <x v="2"/>
    <n v="1147"/>
    <n v="88314"/>
    <n v="200"/>
    <n v="2.2646466018977737E-3"/>
    <n v="10.11"/>
    <n v="31109"/>
    <n v="29962"/>
    <n v="2712.2057541412382"/>
    <n v="26.122057541412381"/>
    <x v="1"/>
    <x v="2"/>
    <x v="3"/>
    <d v="2021-01-07T05:28:32"/>
    <d v="2021-07-29T07:49:30"/>
    <n v="203.09789351851941"/>
  </r>
  <r>
    <n v="73"/>
    <x v="1"/>
    <n v="1073"/>
    <n v="37209"/>
    <n v="2563"/>
    <n v="6.8881184659625366E-2"/>
    <n v="6.77"/>
    <n v="40258"/>
    <n v="39185"/>
    <n v="3751.9105312208758"/>
    <n v="36.519105312208758"/>
    <x v="4"/>
    <x v="1"/>
    <x v="4"/>
    <d v="2021-03-19T09:31:30"/>
    <d v="2021-05-31T08:02:51"/>
    <n v="72.938437500000873"/>
  </r>
  <r>
    <n v="74"/>
    <x v="0"/>
    <n v="7297"/>
    <n v="9010"/>
    <n v="2369"/>
    <n v="0.26293007769145393"/>
    <n v="10.47"/>
    <n v="3023"/>
    <n v="-4274"/>
    <n v="41.427984103056048"/>
    <n v="-0.58572015896943952"/>
    <x v="0"/>
    <x v="2"/>
    <x v="2"/>
    <d v="2021-01-04T10:52:47"/>
    <d v="2021-05-30T13:57:14"/>
    <n v="146.1280902777653"/>
  </r>
  <r>
    <n v="75"/>
    <x v="2"/>
    <n v="6137"/>
    <n v="60618"/>
    <n v="274"/>
    <n v="4.5201095384209307E-3"/>
    <n v="5.74"/>
    <n v="9342"/>
    <n v="3205"/>
    <n v="152.22421378523708"/>
    <n v="0.52224213785237084"/>
    <x v="0"/>
    <x v="0"/>
    <x v="2"/>
    <d v="2021-08-04T07:07:39"/>
    <d v="2021-12-18T20:01:27"/>
    <n v="136.53736111111357"/>
  </r>
  <r>
    <n v="76"/>
    <x v="2"/>
    <n v="8948"/>
    <n v="80073"/>
    <n v="705"/>
    <n v="8.8044659248435811E-3"/>
    <n v="1.59"/>
    <n v="19821"/>
    <n v="10873"/>
    <n v="221.51318730442554"/>
    <n v="1.2151318730442557"/>
    <x v="2"/>
    <x v="2"/>
    <x v="2"/>
    <d v="2021-02-27T17:20:57"/>
    <d v="2021-03-18T13:32:50"/>
    <n v="18.841585648144246"/>
  </r>
  <r>
    <n v="77"/>
    <x v="2"/>
    <n v="5759"/>
    <n v="52115"/>
    <n v="3845"/>
    <n v="7.3779142281492849E-2"/>
    <n v="14.41"/>
    <n v="36620"/>
    <n v="30861"/>
    <n v="635.87428372981424"/>
    <n v="5.3587428372981423"/>
    <x v="4"/>
    <x v="1"/>
    <x v="1"/>
    <d v="2021-09-30T04:59:42"/>
    <d v="2021-09-30T13:40:50"/>
    <n v="1"/>
  </r>
  <r>
    <n v="78"/>
    <x v="2"/>
    <n v="9720"/>
    <n v="72299"/>
    <n v="4976"/>
    <n v="6.8825294955670205E-2"/>
    <n v="1.18"/>
    <n v="30267"/>
    <n v="20547"/>
    <n v="311.38888888888891"/>
    <n v="2.1138888888888889"/>
    <x v="4"/>
    <x v="1"/>
    <x v="3"/>
    <d v="2021-01-10T23:11:31"/>
    <d v="2021-07-27T10:33:02"/>
    <n v="197.47327546295855"/>
  </r>
  <r>
    <n v="79"/>
    <x v="2"/>
    <n v="7067"/>
    <n v="20340"/>
    <n v="3908"/>
    <n v="0.19213372664700099"/>
    <n v="0.39"/>
    <n v="35276"/>
    <n v="28209"/>
    <n v="499.16513372010752"/>
    <n v="3.9916513372010756"/>
    <x v="0"/>
    <x v="0"/>
    <x v="2"/>
    <d v="2021-03-23T21:32:43"/>
    <d v="2021-10-20T12:38:27"/>
    <n v="210.62898148148088"/>
  </r>
  <r>
    <n v="80"/>
    <x v="1"/>
    <n v="4944"/>
    <n v="73932"/>
    <n v="1869"/>
    <n v="2.5279987015094953E-2"/>
    <n v="14.7"/>
    <n v="43757"/>
    <n v="38813"/>
    <n v="885.05258899676369"/>
    <n v="7.8505258899676376"/>
    <x v="4"/>
    <x v="2"/>
    <x v="3"/>
    <d v="2021-05-14T15:56:30"/>
    <d v="2021-09-05T03:58:10"/>
    <n v="113.50115740740875"/>
  </r>
  <r>
    <n v="81"/>
    <x v="1"/>
    <n v="3489"/>
    <n v="54121"/>
    <n v="948"/>
    <n v="1.7516306054950942E-2"/>
    <n v="2.31"/>
    <n v="16708"/>
    <n v="13219"/>
    <n v="478.87646890226432"/>
    <n v="3.7887646890226425"/>
    <x v="2"/>
    <x v="1"/>
    <x v="4"/>
    <d v="2021-07-23T21:13:07"/>
    <d v="2021-10-12T17:15:00"/>
    <n v="80.834641203713545"/>
  </r>
  <r>
    <n v="82"/>
    <x v="1"/>
    <n v="1086"/>
    <n v="15705"/>
    <n v="1190"/>
    <n v="7.577204711875199E-2"/>
    <n v="3.95"/>
    <n v="45785"/>
    <n v="44699"/>
    <n v="4215.9300184162066"/>
    <n v="41.159300184162063"/>
    <x v="1"/>
    <x v="2"/>
    <x v="0"/>
    <d v="2021-02-27T11:42:42"/>
    <d v="2021-05-13T06:02:54"/>
    <n v="74.764027777775482"/>
  </r>
  <r>
    <n v="83"/>
    <x v="0"/>
    <n v="5602"/>
    <n v="57448"/>
    <n v="2273"/>
    <n v="3.95662164044005E-2"/>
    <n v="3.31"/>
    <n v="26683"/>
    <n v="21081"/>
    <n v="476.31203141735091"/>
    <n v="3.7631203141735097"/>
    <x v="3"/>
    <x v="0"/>
    <x v="0"/>
    <d v="2021-01-10T11:16:57"/>
    <d v="2021-12-19T16:47:54"/>
    <n v="343.22982638889516"/>
  </r>
  <r>
    <n v="84"/>
    <x v="2"/>
    <n v="8101"/>
    <n v="87823"/>
    <n v="1262"/>
    <n v="1.4369812008243854E-2"/>
    <n v="8.74"/>
    <n v="45940"/>
    <n v="37839"/>
    <n v="567.09048265646209"/>
    <n v="4.6709048265646214"/>
    <x v="2"/>
    <x v="1"/>
    <x v="4"/>
    <d v="2021-09-05T22:18:12"/>
    <d v="2021-10-08T01:37:05"/>
    <n v="32.138113425928168"/>
  </r>
  <r>
    <n v="85"/>
    <x v="1"/>
    <n v="1239"/>
    <n v="26274"/>
    <n v="4820"/>
    <n v="0.18345132069726727"/>
    <n v="14.64"/>
    <n v="35790"/>
    <n v="34551"/>
    <n v="2888.6198547215495"/>
    <n v="27.886198547215496"/>
    <x v="3"/>
    <x v="0"/>
    <x v="0"/>
    <d v="2021-08-01T19:30:30"/>
    <d v="2021-10-29T16:32:43"/>
    <n v="88.876539351847896"/>
  </r>
  <r>
    <n v="86"/>
    <x v="2"/>
    <n v="5382"/>
    <n v="83212"/>
    <n v="1279"/>
    <n v="1.5370379272220352E-2"/>
    <n v="4.17"/>
    <n v="26735"/>
    <n v="21353"/>
    <n v="496.74842066146414"/>
    <n v="3.9674842066146412"/>
    <x v="0"/>
    <x v="1"/>
    <x v="2"/>
    <d v="2021-03-18T18:18:16"/>
    <d v="2021-06-16T10:10:19"/>
    <n v="89.661145833335468"/>
  </r>
  <r>
    <n v="87"/>
    <x v="2"/>
    <n v="5910"/>
    <n v="32075"/>
    <n v="796"/>
    <n v="2.4816835541699143E-2"/>
    <n v="14.55"/>
    <n v="20636"/>
    <n v="14726"/>
    <n v="349.17089678510996"/>
    <n v="2.4917089678510997"/>
    <x v="1"/>
    <x v="2"/>
    <x v="1"/>
    <d v="2021-11-15T08:57:38"/>
    <d v="2021-12-04T22:09:55"/>
    <n v="19.550196759257233"/>
  </r>
  <r>
    <n v="88"/>
    <x v="2"/>
    <n v="937"/>
    <n v="54251"/>
    <n v="4517"/>
    <n v="8.3261138043538366E-2"/>
    <n v="0.48"/>
    <n v="1592"/>
    <n v="655"/>
    <n v="169.90394877267875"/>
    <n v="0.69903948772678759"/>
    <x v="2"/>
    <x v="1"/>
    <x v="0"/>
    <d v="2021-09-25T22:09:36"/>
    <d v="2021-11-22T13:25:36"/>
    <n v="57.636111111110949"/>
  </r>
  <r>
    <n v="89"/>
    <x v="2"/>
    <n v="4398"/>
    <n v="71882"/>
    <n v="2596"/>
    <n v="3.6114743607579089E-2"/>
    <n v="13.33"/>
    <n v="23941"/>
    <n v="19543"/>
    <n v="544.3610732150978"/>
    <n v="4.4436107321509777"/>
    <x v="4"/>
    <x v="0"/>
    <x v="4"/>
    <d v="2021-01-18T01:55:12"/>
    <d v="2021-09-28T20:27:34"/>
    <n v="253.77247685184557"/>
  </r>
  <r>
    <n v="90"/>
    <x v="0"/>
    <n v="2347"/>
    <n v="24417"/>
    <n v="2857"/>
    <n v="0.11700864152025228"/>
    <n v="10.66"/>
    <n v="18408"/>
    <n v="16061"/>
    <n v="784.32040903280779"/>
    <n v="6.8432040903280784"/>
    <x v="1"/>
    <x v="1"/>
    <x v="1"/>
    <d v="2021-06-24T04:16:19"/>
    <d v="2021-12-10T21:05:42"/>
    <n v="169.70096064814425"/>
  </r>
  <r>
    <n v="91"/>
    <x v="1"/>
    <n v="1520"/>
    <n v="97700"/>
    <n v="4028"/>
    <n v="4.1228249744114639E-2"/>
    <n v="4.24"/>
    <n v="21183"/>
    <n v="19663"/>
    <n v="1393.6184210526314"/>
    <n v="12.936184210526315"/>
    <x v="2"/>
    <x v="0"/>
    <x v="4"/>
    <d v="2021-01-29T14:31:06"/>
    <d v="2021-12-24T16:51:58"/>
    <n v="329.09782407407329"/>
  </r>
  <r>
    <n v="92"/>
    <x v="1"/>
    <n v="7430"/>
    <n v="14729"/>
    <n v="4147"/>
    <n v="0.28155339805825241"/>
    <n v="13.43"/>
    <n v="32439"/>
    <n v="25009"/>
    <n v="436.59488559892327"/>
    <n v="3.3659488559892328"/>
    <x v="1"/>
    <x v="1"/>
    <x v="2"/>
    <d v="2021-08-11T19:53:28"/>
    <d v="2021-10-23T14:25:55"/>
    <n v="72.772534722229466"/>
  </r>
  <r>
    <n v="93"/>
    <x v="0"/>
    <n v="1441"/>
    <n v="24836"/>
    <n v="2151"/>
    <n v="8.6608149460460623E-2"/>
    <n v="0.5"/>
    <n v="38437"/>
    <n v="36996"/>
    <n v="2667.3837612768912"/>
    <n v="25.67383761276891"/>
    <x v="0"/>
    <x v="0"/>
    <x v="4"/>
    <d v="2021-02-10T12:22:00"/>
    <d v="2021-02-13T15:26:52"/>
    <n v="3.1283796296338551"/>
  </r>
  <r>
    <n v="94"/>
    <x v="2"/>
    <n v="9141"/>
    <n v="57132"/>
    <n v="3410"/>
    <n v="5.9686340404676887E-2"/>
    <n v="9.42"/>
    <n v="12408"/>
    <n v="3267"/>
    <n v="135.74007220216606"/>
    <n v="0.35740072202166068"/>
    <x v="4"/>
    <x v="2"/>
    <x v="2"/>
    <d v="2021-05-11T06:29:33"/>
    <d v="2021-08-22T09:55:42"/>
    <n v="103.14315972221084"/>
  </r>
  <r>
    <n v="95"/>
    <x v="2"/>
    <n v="6110"/>
    <n v="70658"/>
    <n v="1847"/>
    <n v="2.6139998301678506E-2"/>
    <n v="5.01"/>
    <n v="11096"/>
    <n v="4986"/>
    <n v="181.60392798690671"/>
    <n v="0.8160392798690671"/>
    <x v="3"/>
    <x v="1"/>
    <x v="0"/>
    <d v="2021-10-17T03:40:08"/>
    <d v="2021-10-23T08:31:57"/>
    <n v="6.2026504629538977"/>
  </r>
  <r>
    <n v="96"/>
    <x v="0"/>
    <n v="9508"/>
    <n v="67272"/>
    <n v="3004"/>
    <n v="4.4654536805803308E-2"/>
    <n v="14.51"/>
    <n v="43441"/>
    <n v="33933"/>
    <n v="456.88893563315105"/>
    <n v="3.5688893563315105"/>
    <x v="3"/>
    <x v="2"/>
    <x v="1"/>
    <d v="2021-08-06T21:05:07"/>
    <d v="2021-12-20T20:35:14"/>
    <n v="135.97924768518715"/>
  </r>
  <r>
    <n v="97"/>
    <x v="0"/>
    <n v="2607"/>
    <n v="27872"/>
    <n v="1002"/>
    <n v="3.5950057405281288E-2"/>
    <n v="2.61"/>
    <n v="41532"/>
    <n v="38925"/>
    <n v="1593.0955120828539"/>
    <n v="14.930955120828539"/>
    <x v="3"/>
    <x v="1"/>
    <x v="3"/>
    <d v="2021-01-31T10:28:46"/>
    <d v="2021-02-10T17:07:46"/>
    <n v="10.277083333327028"/>
  </r>
  <r>
    <n v="98"/>
    <x v="0"/>
    <n v="4759"/>
    <n v="84891"/>
    <n v="3968"/>
    <n v="4.6742293058156928E-2"/>
    <n v="13.53"/>
    <n v="33884"/>
    <n v="29125"/>
    <n v="711.99831897457443"/>
    <n v="6.1199831897457448"/>
    <x v="2"/>
    <x v="1"/>
    <x v="1"/>
    <d v="2021-03-04T04:33:17"/>
    <d v="2021-12-26T05:28:11"/>
    <n v="297.0381250000064"/>
  </r>
  <r>
    <n v="99"/>
    <x v="1"/>
    <n v="1445"/>
    <n v="12465"/>
    <n v="4823"/>
    <n v="0.38692338547934219"/>
    <n v="5.0199999999999996"/>
    <n v="41703"/>
    <n v="40258"/>
    <n v="2886.0207612456747"/>
    <n v="27.860207612456747"/>
    <x v="1"/>
    <x v="2"/>
    <x v="3"/>
    <d v="2021-06-28T23:38:24"/>
    <d v="2021-11-23T09:06:48"/>
    <n v="147.39472222221957"/>
  </r>
  <r>
    <n v="100"/>
    <x v="2"/>
    <n v="8893"/>
    <n v="80285"/>
    <n v="704"/>
    <n v="8.7687612879118141E-3"/>
    <n v="13.35"/>
    <n v="34592"/>
    <n v="25699"/>
    <n v="388.98009670527381"/>
    <n v="2.889800967052738"/>
    <x v="4"/>
    <x v="0"/>
    <x v="0"/>
    <d v="2021-10-18T13:09:39"/>
    <d v="2021-10-31T13:34:00"/>
    <n v="13.0169097222169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7ECB8-324F-6546-8C44-977C6F5D6EB0}" name="Tableau croisé dynamique28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6" rowHeaderCaption="Réseau social" colHeaderCaption="Intêréts">
  <location ref="P154:V159" firstHeaderRow="1" firstDataRow="2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numFmtId="10" showAll="0"/>
    <pivotField dataField="1" showAll="0"/>
    <pivotField numFmtId="3" showAll="0"/>
    <pivotField showAll="0"/>
    <pivotField numFmtId="167" showAll="0"/>
    <pivotField numFmtId="4" showAll="0"/>
    <pivotField showAll="0">
      <items count="6">
        <item x="0"/>
        <item x="1"/>
        <item x="4"/>
        <item x="3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6">
        <item x="0"/>
        <item x="3"/>
        <item x="2"/>
        <item x="4"/>
        <item x="1"/>
        <item t="default"/>
      </items>
    </pivotField>
    <pivotField numFmtId="14" showAll="0"/>
    <pivotField numFmtId="14" showAll="0"/>
    <pivotField numFmtId="3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oyenne de Taux de Conversion (%)" fld="6" subtotal="average" baseField="0" baseItem="0" numFmtId="2"/>
  </dataFields>
  <formats count="1">
    <format dxfId="0">
      <pivotArea outline="0" collapsedLevelsAreSubtotals="1" fieldPosition="0"/>
    </format>
  </formats>
  <chartFormats count="10"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5" format="3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3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3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5" format="3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5" format="3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04CC4-8F99-744F-894E-FE5E6847BFE9}" name="Tableau croisé dynamique3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0" rowHeaderCaption="Réseau social">
  <location ref="B54:D73" firstHeaderRow="0" firstDataRow="1" firstDataCol="1"/>
  <pivotFields count="17"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6">
        <item x="0"/>
        <item x="1"/>
        <item x="4"/>
        <item x="3"/>
        <item x="2"/>
        <item t="default"/>
      </items>
    </pivotField>
    <pivotField showAll="0"/>
    <pivotField showAll="0"/>
    <pivotField numFmtId="14" showAll="0"/>
    <pivotField numFmtId="164" showAll="0"/>
    <pivotField numFmtId="14" showAll="0"/>
    <pivotField numFmtId="165" showAll="0"/>
  </pivotFields>
  <rowFields count="2">
    <field x="1"/>
    <field x="10"/>
  </rowFields>
  <rowItems count="19"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Ventes Générées" fld="7" baseField="0" baseItem="0"/>
    <dataField name="Budget de la Campagne" fld="2" baseField="0" baseItem="0"/>
  </dataFields>
  <formats count="2"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outline="0" collapsedLevelsAreSubtotals="1" fieldPosition="0"/>
    </format>
  </formats>
  <chartFormats count="29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0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1"/>
          </reference>
        </references>
      </pivotArea>
    </chartFormat>
    <chartFormat chart="5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2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3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4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0" count="1" selected="0">
            <x v="0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0" count="1" selected="0">
            <x v="1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0" count="1" selected="0">
            <x v="2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0" count="1" selected="0">
            <x v="3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0" count="1" selected="0">
            <x v="4"/>
          </reference>
        </references>
      </pivotArea>
    </chartFormat>
    <chartFormat chart="9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0"/>
          </reference>
        </references>
      </pivotArea>
    </chartFormat>
    <chartFormat chart="9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1"/>
          </reference>
        </references>
      </pivotArea>
    </chartFormat>
    <chartFormat chart="9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2"/>
          </reference>
        </references>
      </pivotArea>
    </chartFormat>
    <chartFormat chart="9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3"/>
          </reference>
        </references>
      </pivotArea>
    </chartFormat>
    <chartFormat chart="9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4"/>
          </reference>
        </references>
      </pivotArea>
    </chartFormat>
    <chartFormat chart="9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0" count="1" selected="0">
            <x v="0"/>
          </reference>
        </references>
      </pivotArea>
    </chartFormat>
    <chartFormat chart="9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0" count="1" selected="0">
            <x v="1"/>
          </reference>
        </references>
      </pivotArea>
    </chartFormat>
    <chartFormat chart="9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0" count="1" selected="0">
            <x v="2"/>
          </reference>
        </references>
      </pivotArea>
    </chartFormat>
    <chartFormat chart="9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0" count="1" selected="0">
            <x v="3"/>
          </reference>
        </references>
      </pivotArea>
    </chartFormat>
    <chartFormat chart="9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0" count="1" selected="0">
            <x v="4"/>
          </reference>
        </references>
      </pivotArea>
    </chartFormat>
    <chartFormat chart="9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0" count="1" selected="0">
            <x v="4"/>
          </reference>
        </references>
      </pivotArea>
    </chartFormat>
    <chartFormat chart="9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0" count="1" selected="0">
            <x v="3"/>
          </reference>
        </references>
      </pivotArea>
    </chartFormat>
    <chartFormat chart="9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0" count="1" selected="0">
            <x v="2"/>
          </reference>
        </references>
      </pivotArea>
    </chartFormat>
    <chartFormat chart="9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0" count="1" selected="0">
            <x v="1"/>
          </reference>
        </references>
      </pivotArea>
    </chartFormat>
    <chartFormat chart="9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F5BCA-0CFA-834E-B36C-653316FD26F1}" name="Tableau croisé dynamique8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 rowHeaderCaption="Réseau social" colHeaderCaption="Âges">
  <location ref="B78:H83" firstHeaderRow="1" firstDataRow="2" firstDataCol="1"/>
  <pivotFields count="22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6">
        <item x="0"/>
        <item x="1"/>
        <item x="4"/>
        <item x="3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x="0"/>
        <item x="3"/>
        <item x="2"/>
        <item x="4"/>
        <item x="1"/>
        <item t="default"/>
      </items>
    </pivotField>
    <pivotField numFmtId="14" showAll="0">
      <items count="101">
        <item x="73"/>
        <item x="59"/>
        <item x="6"/>
        <item x="71"/>
        <item x="38"/>
        <item x="13"/>
        <item x="82"/>
        <item x="68"/>
        <item x="77"/>
        <item x="54"/>
        <item x="88"/>
        <item x="33"/>
        <item x="50"/>
        <item x="1"/>
        <item x="20"/>
        <item x="90"/>
        <item x="27"/>
        <item x="96"/>
        <item x="9"/>
        <item x="63"/>
        <item x="45"/>
        <item x="29"/>
        <item x="26"/>
        <item x="92"/>
        <item x="58"/>
        <item x="15"/>
        <item x="41"/>
        <item x="22"/>
        <item x="48"/>
        <item x="7"/>
        <item x="81"/>
        <item x="75"/>
        <item x="14"/>
        <item x="2"/>
        <item x="34"/>
        <item x="97"/>
        <item x="61"/>
        <item x="62"/>
        <item x="85"/>
        <item x="72"/>
        <item x="5"/>
        <item x="78"/>
        <item x="4"/>
        <item x="65"/>
        <item x="67"/>
        <item x="23"/>
        <item x="0"/>
        <item x="18"/>
        <item x="57"/>
        <item x="37"/>
        <item x="12"/>
        <item x="56"/>
        <item x="51"/>
        <item x="19"/>
        <item x="39"/>
        <item x="66"/>
        <item x="32"/>
        <item x="30"/>
        <item x="93"/>
        <item x="10"/>
        <item x="79"/>
        <item x="8"/>
        <item x="24"/>
        <item x="17"/>
        <item x="52"/>
        <item x="69"/>
        <item x="64"/>
        <item x="11"/>
        <item x="3"/>
        <item x="89"/>
        <item x="35"/>
        <item x="98"/>
        <item x="53"/>
        <item x="44"/>
        <item x="49"/>
        <item x="16"/>
        <item x="80"/>
        <item x="36"/>
        <item x="84"/>
        <item x="74"/>
        <item x="46"/>
        <item x="70"/>
        <item x="95"/>
        <item x="91"/>
        <item x="42"/>
        <item x="47"/>
        <item x="28"/>
        <item x="21"/>
        <item x="60"/>
        <item x="83"/>
        <item x="55"/>
        <item x="87"/>
        <item x="76"/>
        <item x="40"/>
        <item x="31"/>
        <item x="94"/>
        <item x="99"/>
        <item x="25"/>
        <item x="86"/>
        <item x="43"/>
        <item t="default"/>
      </items>
    </pivotField>
    <pivotField numFmtId="164" showAll="0"/>
    <pivotField numFmtId="14" showAll="0">
      <items count="101">
        <item x="6"/>
        <item x="13"/>
        <item x="96"/>
        <item x="92"/>
        <item x="68"/>
        <item x="9"/>
        <item x="14"/>
        <item x="48"/>
        <item x="75"/>
        <item x="65"/>
        <item x="7"/>
        <item x="81"/>
        <item x="41"/>
        <item x="57"/>
        <item x="34"/>
        <item x="58"/>
        <item x="18"/>
        <item x="45"/>
        <item x="73"/>
        <item x="72"/>
        <item x="30"/>
        <item x="32"/>
        <item x="67"/>
        <item x="66"/>
        <item x="54"/>
        <item x="85"/>
        <item x="35"/>
        <item x="38"/>
        <item x="12"/>
        <item x="33"/>
        <item x="24"/>
        <item x="39"/>
        <item x="20"/>
        <item x="77"/>
        <item x="71"/>
        <item x="1"/>
        <item x="61"/>
        <item x="27"/>
        <item x="50"/>
        <item x="16"/>
        <item x="15"/>
        <item x="37"/>
        <item x="53"/>
        <item x="93"/>
        <item x="59"/>
        <item x="17"/>
        <item x="19"/>
        <item x="70"/>
        <item x="79"/>
        <item x="52"/>
        <item x="5"/>
        <item x="60"/>
        <item x="88"/>
        <item x="10"/>
        <item x="76"/>
        <item x="40"/>
        <item x="11"/>
        <item x="83"/>
        <item x="64"/>
        <item x="80"/>
        <item x="51"/>
        <item x="63"/>
        <item x="3"/>
        <item x="49"/>
        <item x="69"/>
        <item x="78"/>
        <item x="31"/>
        <item x="94"/>
        <item x="91"/>
        <item x="55"/>
        <item x="84"/>
        <item x="99"/>
        <item x="26"/>
        <item x="36"/>
        <item x="46"/>
        <item x="62"/>
        <item x="56"/>
        <item x="4"/>
        <item x="2"/>
        <item x="87"/>
        <item x="98"/>
        <item x="42"/>
        <item x="44"/>
        <item x="29"/>
        <item x="28"/>
        <item x="86"/>
        <item x="0"/>
        <item x="89"/>
        <item x="22"/>
        <item x="8"/>
        <item x="74"/>
        <item x="21"/>
        <item x="82"/>
        <item x="23"/>
        <item x="95"/>
        <item x="25"/>
        <item x="47"/>
        <item x="90"/>
        <item x="97"/>
        <item x="43"/>
        <item t="default"/>
      </items>
    </pivotField>
    <pivotField numFmtId="165" showAll="0"/>
    <pivotField numFmtId="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oyenne de Taux de clics" fld="5" subtotal="average" baseField="0" baseItem="0"/>
  </dataFields>
  <formats count="1">
    <format dxfId="19">
      <pivotArea outline="0" collapsedLevelsAreSubtotals="1" fieldPosition="0"/>
    </format>
  </formats>
  <chartFormats count="15">
    <chartFormat chart="0" format="5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10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10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1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DB1C9-1424-D643-8EB7-9318BA0A31F3}" name="Tableau croisé dynamique27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1" rowHeaderCaption="Réseau social" colHeaderCaption="Genre">
  <location ref="J154:N159" firstHeaderRow="1" firstDataRow="2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numFmtId="10" showAll="0"/>
    <pivotField dataField="1" showAll="0"/>
    <pivotField numFmtId="3" showAll="0"/>
    <pivotField showAll="0"/>
    <pivotField numFmtId="167" showAll="0"/>
    <pivotField numFmtId="4" showAll="0"/>
    <pivotField showAll="0">
      <items count="6">
        <item x="0"/>
        <item x="1"/>
        <item x="4"/>
        <item x="3"/>
        <item x="2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numFmtId="14" showAll="0"/>
    <pivotField numFmtId="14" showAll="0"/>
    <pivotField numFmtId="3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Moyenne de Taux de Conversion (%)" fld="6" subtotal="average" baseField="0" baseItem="0" numFmtId="2"/>
  </dataFields>
  <formats count="1">
    <format dxfId="20">
      <pivotArea outline="0" collapsedLevelsAreSubtotals="1" fieldPosition="0"/>
    </format>
  </formats>
  <chartFormats count="6"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0" format="2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0" format="2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0" format="2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4F2C5-0EBD-0142-B40C-FB255D2889E1}" name="Tableau croisé dynamique29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1" rowHeaderCaption="Réseau social" colHeaderCaption="Intérêts">
  <location ref="P184:V189" firstHeaderRow="1" firstDataRow="2" firstDataCol="1"/>
  <pivotFields count="22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6">
        <item x="0"/>
        <item x="1"/>
        <item x="4"/>
        <item x="3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6">
        <item x="0"/>
        <item x="3"/>
        <item x="2"/>
        <item x="4"/>
        <item x="1"/>
        <item t="default"/>
      </items>
    </pivotField>
    <pivotField numFmtId="14" showAll="0">
      <items count="101">
        <item x="73"/>
        <item x="59"/>
        <item x="6"/>
        <item x="71"/>
        <item x="38"/>
        <item x="13"/>
        <item x="82"/>
        <item x="68"/>
        <item x="77"/>
        <item x="54"/>
        <item x="88"/>
        <item x="33"/>
        <item x="50"/>
        <item x="1"/>
        <item x="20"/>
        <item x="90"/>
        <item x="27"/>
        <item x="96"/>
        <item x="9"/>
        <item x="63"/>
        <item x="45"/>
        <item x="29"/>
        <item x="26"/>
        <item x="92"/>
        <item x="58"/>
        <item x="15"/>
        <item x="41"/>
        <item x="22"/>
        <item x="48"/>
        <item x="7"/>
        <item x="81"/>
        <item x="75"/>
        <item x="14"/>
        <item x="2"/>
        <item x="34"/>
        <item x="97"/>
        <item x="61"/>
        <item x="62"/>
        <item x="85"/>
        <item x="72"/>
        <item x="5"/>
        <item x="78"/>
        <item x="4"/>
        <item x="65"/>
        <item x="67"/>
        <item x="23"/>
        <item x="0"/>
        <item x="18"/>
        <item x="57"/>
        <item x="37"/>
        <item x="12"/>
        <item x="56"/>
        <item x="51"/>
        <item x="19"/>
        <item x="39"/>
        <item x="66"/>
        <item x="32"/>
        <item x="30"/>
        <item x="93"/>
        <item x="10"/>
        <item x="79"/>
        <item x="8"/>
        <item x="24"/>
        <item x="17"/>
        <item x="52"/>
        <item x="69"/>
        <item x="64"/>
        <item x="11"/>
        <item x="3"/>
        <item x="89"/>
        <item x="35"/>
        <item x="98"/>
        <item x="53"/>
        <item x="44"/>
        <item x="49"/>
        <item x="16"/>
        <item x="80"/>
        <item x="36"/>
        <item x="84"/>
        <item x="74"/>
        <item x="46"/>
        <item x="70"/>
        <item x="95"/>
        <item x="91"/>
        <item x="42"/>
        <item x="47"/>
        <item x="28"/>
        <item x="21"/>
        <item x="60"/>
        <item x="83"/>
        <item x="55"/>
        <item x="87"/>
        <item x="76"/>
        <item x="40"/>
        <item x="31"/>
        <item x="94"/>
        <item x="99"/>
        <item x="25"/>
        <item x="86"/>
        <item x="43"/>
        <item t="default"/>
      </items>
    </pivotField>
    <pivotField numFmtId="164" showAll="0"/>
    <pivotField numFmtId="14" showAll="0">
      <items count="101">
        <item x="6"/>
        <item x="13"/>
        <item x="96"/>
        <item x="92"/>
        <item x="68"/>
        <item x="9"/>
        <item x="14"/>
        <item x="48"/>
        <item x="75"/>
        <item x="65"/>
        <item x="7"/>
        <item x="81"/>
        <item x="41"/>
        <item x="57"/>
        <item x="34"/>
        <item x="58"/>
        <item x="18"/>
        <item x="45"/>
        <item x="73"/>
        <item x="72"/>
        <item x="30"/>
        <item x="32"/>
        <item x="67"/>
        <item x="66"/>
        <item x="54"/>
        <item x="85"/>
        <item x="35"/>
        <item x="38"/>
        <item x="12"/>
        <item x="33"/>
        <item x="24"/>
        <item x="39"/>
        <item x="20"/>
        <item x="77"/>
        <item x="71"/>
        <item x="1"/>
        <item x="61"/>
        <item x="27"/>
        <item x="50"/>
        <item x="16"/>
        <item x="15"/>
        <item x="37"/>
        <item x="53"/>
        <item x="93"/>
        <item x="59"/>
        <item x="17"/>
        <item x="19"/>
        <item x="70"/>
        <item x="79"/>
        <item x="52"/>
        <item x="5"/>
        <item x="60"/>
        <item x="88"/>
        <item x="10"/>
        <item x="76"/>
        <item x="40"/>
        <item x="11"/>
        <item x="83"/>
        <item x="64"/>
        <item x="80"/>
        <item x="51"/>
        <item x="63"/>
        <item x="3"/>
        <item x="49"/>
        <item x="69"/>
        <item x="78"/>
        <item x="31"/>
        <item x="94"/>
        <item x="91"/>
        <item x="55"/>
        <item x="84"/>
        <item x="99"/>
        <item x="26"/>
        <item x="36"/>
        <item x="46"/>
        <item x="62"/>
        <item x="56"/>
        <item x="4"/>
        <item x="2"/>
        <item x="87"/>
        <item x="98"/>
        <item x="42"/>
        <item x="44"/>
        <item x="29"/>
        <item x="28"/>
        <item x="86"/>
        <item x="0"/>
        <item x="89"/>
        <item x="22"/>
        <item x="8"/>
        <item x="74"/>
        <item x="21"/>
        <item x="82"/>
        <item x="23"/>
        <item x="95"/>
        <item x="25"/>
        <item x="47"/>
        <item x="90"/>
        <item x="97"/>
        <item x="43"/>
        <item t="default"/>
      </items>
    </pivotField>
    <pivotField numFmtId="165" showAll="0"/>
    <pivotField numFmtId="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Ventes Générées (€)" fld="7" baseField="0" baseItem="0" numFmtId="166"/>
  </dataFields>
  <formats count="1">
    <format dxfId="21">
      <pivotArea outline="0" collapsedLevelsAreSubtotals="1" fieldPosition="0"/>
    </format>
  </formats>
  <chartFormats count="10">
    <chartFormat chart="12" format="3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2" format="4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4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2" format="4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2" format="4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20" format="4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0" format="5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0" format="5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0" format="5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0" format="5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58554-724E-5642-B88E-5BF6C72A8B23}" name="Tableau croisé dynamique30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 rowHeaderCaption="Réseau social" colHeaderCaption="Genre">
  <location ref="P216:V221" firstHeaderRow="1" firstDataRow="2" firstDataCol="1"/>
  <pivotFields count="22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6">
        <item x="0"/>
        <item x="1"/>
        <item x="4"/>
        <item x="3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6">
        <item x="0"/>
        <item x="3"/>
        <item x="2"/>
        <item x="4"/>
        <item x="1"/>
        <item t="default"/>
      </items>
    </pivotField>
    <pivotField numFmtId="14" showAll="0">
      <items count="101">
        <item x="73"/>
        <item x="59"/>
        <item x="6"/>
        <item x="71"/>
        <item x="38"/>
        <item x="13"/>
        <item x="82"/>
        <item x="68"/>
        <item x="77"/>
        <item x="54"/>
        <item x="88"/>
        <item x="33"/>
        <item x="50"/>
        <item x="1"/>
        <item x="20"/>
        <item x="90"/>
        <item x="27"/>
        <item x="96"/>
        <item x="9"/>
        <item x="63"/>
        <item x="45"/>
        <item x="29"/>
        <item x="26"/>
        <item x="92"/>
        <item x="58"/>
        <item x="15"/>
        <item x="41"/>
        <item x="22"/>
        <item x="48"/>
        <item x="7"/>
        <item x="81"/>
        <item x="75"/>
        <item x="14"/>
        <item x="2"/>
        <item x="34"/>
        <item x="97"/>
        <item x="61"/>
        <item x="62"/>
        <item x="85"/>
        <item x="72"/>
        <item x="5"/>
        <item x="78"/>
        <item x="4"/>
        <item x="65"/>
        <item x="67"/>
        <item x="23"/>
        <item x="0"/>
        <item x="18"/>
        <item x="57"/>
        <item x="37"/>
        <item x="12"/>
        <item x="56"/>
        <item x="51"/>
        <item x="19"/>
        <item x="39"/>
        <item x="66"/>
        <item x="32"/>
        <item x="30"/>
        <item x="93"/>
        <item x="10"/>
        <item x="79"/>
        <item x="8"/>
        <item x="24"/>
        <item x="17"/>
        <item x="52"/>
        <item x="69"/>
        <item x="64"/>
        <item x="11"/>
        <item x="3"/>
        <item x="89"/>
        <item x="35"/>
        <item x="98"/>
        <item x="53"/>
        <item x="44"/>
        <item x="49"/>
        <item x="16"/>
        <item x="80"/>
        <item x="36"/>
        <item x="84"/>
        <item x="74"/>
        <item x="46"/>
        <item x="70"/>
        <item x="95"/>
        <item x="91"/>
        <item x="42"/>
        <item x="47"/>
        <item x="28"/>
        <item x="21"/>
        <item x="60"/>
        <item x="83"/>
        <item x="55"/>
        <item x="87"/>
        <item x="76"/>
        <item x="40"/>
        <item x="31"/>
        <item x="94"/>
        <item x="99"/>
        <item x="25"/>
        <item x="86"/>
        <item x="43"/>
        <item t="default"/>
      </items>
    </pivotField>
    <pivotField numFmtId="164" showAll="0"/>
    <pivotField numFmtId="14" showAll="0">
      <items count="101">
        <item x="6"/>
        <item x="13"/>
        <item x="96"/>
        <item x="92"/>
        <item x="68"/>
        <item x="9"/>
        <item x="14"/>
        <item x="48"/>
        <item x="75"/>
        <item x="65"/>
        <item x="7"/>
        <item x="81"/>
        <item x="41"/>
        <item x="57"/>
        <item x="34"/>
        <item x="58"/>
        <item x="18"/>
        <item x="45"/>
        <item x="73"/>
        <item x="72"/>
        <item x="30"/>
        <item x="32"/>
        <item x="67"/>
        <item x="66"/>
        <item x="54"/>
        <item x="85"/>
        <item x="35"/>
        <item x="38"/>
        <item x="12"/>
        <item x="33"/>
        <item x="24"/>
        <item x="39"/>
        <item x="20"/>
        <item x="77"/>
        <item x="71"/>
        <item x="1"/>
        <item x="61"/>
        <item x="27"/>
        <item x="50"/>
        <item x="16"/>
        <item x="15"/>
        <item x="37"/>
        <item x="53"/>
        <item x="93"/>
        <item x="59"/>
        <item x="17"/>
        <item x="19"/>
        <item x="70"/>
        <item x="79"/>
        <item x="52"/>
        <item x="5"/>
        <item x="60"/>
        <item x="88"/>
        <item x="10"/>
        <item x="76"/>
        <item x="40"/>
        <item x="11"/>
        <item x="83"/>
        <item x="64"/>
        <item x="80"/>
        <item x="51"/>
        <item x="63"/>
        <item x="3"/>
        <item x="49"/>
        <item x="69"/>
        <item x="78"/>
        <item x="31"/>
        <item x="94"/>
        <item x="91"/>
        <item x="55"/>
        <item x="84"/>
        <item x="99"/>
        <item x="26"/>
        <item x="36"/>
        <item x="46"/>
        <item x="62"/>
        <item x="56"/>
        <item x="4"/>
        <item x="2"/>
        <item x="87"/>
        <item x="98"/>
        <item x="42"/>
        <item x="44"/>
        <item x="29"/>
        <item x="28"/>
        <item x="86"/>
        <item x="0"/>
        <item x="89"/>
        <item x="22"/>
        <item x="8"/>
        <item x="74"/>
        <item x="21"/>
        <item x="82"/>
        <item x="23"/>
        <item x="95"/>
        <item x="25"/>
        <item x="47"/>
        <item x="90"/>
        <item x="97"/>
        <item x="43"/>
        <item t="default"/>
      </items>
    </pivotField>
    <pivotField numFmtId="165" showAll="0"/>
    <pivotField numFmtId="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oyenne de Taux de clics (%)" fld="5" subtotal="average" baseField="0" baseItem="0" numFmtId="4"/>
  </dataFields>
  <formats count="1">
    <format dxfId="22">
      <pivotArea outline="0" collapsedLevelsAreSubtotals="1" fieldPosition="0"/>
    </format>
  </formats>
  <chartFormats count="15">
    <chartFormat chart="7" format="5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5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5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7" format="5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7" format="5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1" format="5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6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6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1" format="6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1" format="6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2" format="6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2" format="6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6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2" format="6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2" format="6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C1F41-7DAC-C64D-97B0-EE8C23379B3E}" name="Tableau croisé dynamique2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 rowHeaderCaption="Réseau social">
  <location ref="F4:G8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4" showAll="0"/>
    <pivotField numFmtId="164" showAll="0"/>
    <pivotField numFmtId="14" showAll="0"/>
    <pivotField numFmtId="165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OI" fld="9" baseField="0" baseItem="0" numFmtId="4"/>
  </dataFields>
  <formats count="3">
    <format dxfId="25">
      <pivotArea dataOnly="0" labelOnly="1" outline="0" axis="axisValues" fieldPosition="0"/>
    </format>
    <format dxfId="24">
      <pivotArea outline="0" collapsedLevelsAreSubtotals="1" fieldPosition="0"/>
    </format>
    <format dxfId="23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A8075-FC79-4447-90BB-2C07E8A9FF85}" name="Tableau croisé dynamique22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N4:O8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numFmtId="10" showAll="0"/>
    <pivotField showAll="0"/>
    <pivotField numFmtId="3" showAll="0"/>
    <pivotField dataField="1" showAll="0"/>
    <pivotField numFmtId="167" showAll="0"/>
    <pivotField numFmtId="4" showAll="0"/>
    <pivotField showAll="0"/>
    <pivotField showAll="0"/>
    <pivotField showAll="0"/>
    <pivotField numFmtId="14" showAll="0"/>
    <pivotField numFmtId="14" showAll="0"/>
    <pivotField numFmtId="3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Benefices" fld="8" baseField="0" baseItem="0" numFmtId="166"/>
  </dataFields>
  <formats count="1">
    <format dxfId="26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C4DCA-EE97-2749-B585-EC85AC370005}" name="Tableau croisé dynamique4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 rowHeaderCaption="Réseau social">
  <location ref="B28:C32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4" showAll="0"/>
    <pivotField numFmtId="165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Budget de la Campagne" fld="2" baseField="0" baseItem="0" numFmtId="166"/>
  </dataFields>
  <formats count="1">
    <format dxfId="27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F8D4E-3087-CC42-AD8A-B865EC525600}" name="Tableau croisé dynamique5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0" rowHeaderCaption="Réseau social">
  <location ref="F28:G32" firstHeaderRow="1" firstDataRow="1" firstDataCol="1"/>
  <pivotFields count="17"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4" showAll="0"/>
    <pivotField numFmtId="165" showAll="0"/>
  </pivotFields>
  <rowFields count="1">
    <field x="1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Moyenne de clics (CTR)" fld="5" subtotal="average" baseField="0" baseItem="0" numFmtId="2"/>
  </dataFields>
  <formats count="1">
    <format dxfId="28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CF8DD-F9FD-5246-AB89-7D7B2CB2D5ED}" name="Tableau croisé dynamique11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4" rowHeaderCaption="Réseau social" colHeaderCaption="Genre">
  <location ref="B89:F94" firstHeaderRow="1" firstDataRow="2" firstDataCol="1"/>
  <pivotFields count="22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6">
        <item x="0"/>
        <item x="1"/>
        <item x="4"/>
        <item x="3"/>
        <item x="2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>
      <items count="6">
        <item x="0"/>
        <item x="3"/>
        <item x="2"/>
        <item x="4"/>
        <item x="1"/>
        <item t="default"/>
      </items>
    </pivotField>
    <pivotField numFmtId="14" showAll="0">
      <items count="101">
        <item x="73"/>
        <item x="59"/>
        <item x="6"/>
        <item x="71"/>
        <item x="38"/>
        <item x="13"/>
        <item x="82"/>
        <item x="68"/>
        <item x="77"/>
        <item x="54"/>
        <item x="88"/>
        <item x="33"/>
        <item x="50"/>
        <item x="1"/>
        <item x="20"/>
        <item x="90"/>
        <item x="27"/>
        <item x="96"/>
        <item x="9"/>
        <item x="63"/>
        <item x="45"/>
        <item x="29"/>
        <item x="26"/>
        <item x="92"/>
        <item x="58"/>
        <item x="15"/>
        <item x="41"/>
        <item x="22"/>
        <item x="48"/>
        <item x="7"/>
        <item x="81"/>
        <item x="75"/>
        <item x="14"/>
        <item x="2"/>
        <item x="34"/>
        <item x="97"/>
        <item x="61"/>
        <item x="62"/>
        <item x="85"/>
        <item x="72"/>
        <item x="5"/>
        <item x="78"/>
        <item x="4"/>
        <item x="65"/>
        <item x="67"/>
        <item x="23"/>
        <item x="0"/>
        <item x="18"/>
        <item x="57"/>
        <item x="37"/>
        <item x="12"/>
        <item x="56"/>
        <item x="51"/>
        <item x="19"/>
        <item x="39"/>
        <item x="66"/>
        <item x="32"/>
        <item x="30"/>
        <item x="93"/>
        <item x="10"/>
        <item x="79"/>
        <item x="8"/>
        <item x="24"/>
        <item x="17"/>
        <item x="52"/>
        <item x="69"/>
        <item x="64"/>
        <item x="11"/>
        <item x="3"/>
        <item x="89"/>
        <item x="35"/>
        <item x="98"/>
        <item x="53"/>
        <item x="44"/>
        <item x="49"/>
        <item x="16"/>
        <item x="80"/>
        <item x="36"/>
        <item x="84"/>
        <item x="74"/>
        <item x="46"/>
        <item x="70"/>
        <item x="95"/>
        <item x="91"/>
        <item x="42"/>
        <item x="47"/>
        <item x="28"/>
        <item x="21"/>
        <item x="60"/>
        <item x="83"/>
        <item x="55"/>
        <item x="87"/>
        <item x="76"/>
        <item x="40"/>
        <item x="31"/>
        <item x="94"/>
        <item x="99"/>
        <item x="25"/>
        <item x="86"/>
        <item x="43"/>
        <item t="default"/>
      </items>
    </pivotField>
    <pivotField numFmtId="164" showAll="0"/>
    <pivotField numFmtId="14" showAll="0">
      <items count="101">
        <item x="6"/>
        <item x="13"/>
        <item x="96"/>
        <item x="92"/>
        <item x="68"/>
        <item x="9"/>
        <item x="14"/>
        <item x="48"/>
        <item x="75"/>
        <item x="65"/>
        <item x="7"/>
        <item x="81"/>
        <item x="41"/>
        <item x="57"/>
        <item x="34"/>
        <item x="58"/>
        <item x="18"/>
        <item x="45"/>
        <item x="73"/>
        <item x="72"/>
        <item x="30"/>
        <item x="32"/>
        <item x="67"/>
        <item x="66"/>
        <item x="54"/>
        <item x="85"/>
        <item x="35"/>
        <item x="38"/>
        <item x="12"/>
        <item x="33"/>
        <item x="24"/>
        <item x="39"/>
        <item x="20"/>
        <item x="77"/>
        <item x="71"/>
        <item x="1"/>
        <item x="61"/>
        <item x="27"/>
        <item x="50"/>
        <item x="16"/>
        <item x="15"/>
        <item x="37"/>
        <item x="53"/>
        <item x="93"/>
        <item x="59"/>
        <item x="17"/>
        <item x="19"/>
        <item x="70"/>
        <item x="79"/>
        <item x="52"/>
        <item x="5"/>
        <item x="60"/>
        <item x="88"/>
        <item x="10"/>
        <item x="76"/>
        <item x="40"/>
        <item x="11"/>
        <item x="83"/>
        <item x="64"/>
        <item x="80"/>
        <item x="51"/>
        <item x="63"/>
        <item x="3"/>
        <item x="49"/>
        <item x="69"/>
        <item x="78"/>
        <item x="31"/>
        <item x="94"/>
        <item x="91"/>
        <item x="55"/>
        <item x="84"/>
        <item x="99"/>
        <item x="26"/>
        <item x="36"/>
        <item x="46"/>
        <item x="62"/>
        <item x="56"/>
        <item x="4"/>
        <item x="2"/>
        <item x="87"/>
        <item x="98"/>
        <item x="42"/>
        <item x="44"/>
        <item x="29"/>
        <item x="28"/>
        <item x="86"/>
        <item x="0"/>
        <item x="89"/>
        <item x="22"/>
        <item x="8"/>
        <item x="74"/>
        <item x="21"/>
        <item x="82"/>
        <item x="23"/>
        <item x="95"/>
        <item x="25"/>
        <item x="47"/>
        <item x="90"/>
        <item x="97"/>
        <item x="43"/>
        <item t="default"/>
      </items>
    </pivotField>
    <pivotField numFmtId="165" showAll="0"/>
    <pivotField numFmtId="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Somme de Ventes Générées (€)" fld="7" baseField="0" baseItem="0" numFmtId="166"/>
  </dataFields>
  <formats count="1">
    <format dxfId="1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A2605-E4C5-3D44-8DB5-D0D49CE14CF6}" name="Tableau croisé dynamique13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9" rowHeaderCaption="Réseau social" colHeaderCaption="Genre">
  <location ref="B120:F125" firstHeaderRow="1" firstDataRow="2" firstDataCol="1"/>
  <pivotFields count="22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6">
        <item x="0"/>
        <item x="1"/>
        <item x="4"/>
        <item x="3"/>
        <item x="2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>
      <items count="6">
        <item x="0"/>
        <item x="3"/>
        <item x="2"/>
        <item x="4"/>
        <item x="1"/>
        <item t="default"/>
      </items>
    </pivotField>
    <pivotField numFmtId="14" showAll="0">
      <items count="101">
        <item x="73"/>
        <item x="59"/>
        <item x="6"/>
        <item x="71"/>
        <item x="38"/>
        <item x="13"/>
        <item x="82"/>
        <item x="68"/>
        <item x="77"/>
        <item x="54"/>
        <item x="88"/>
        <item x="33"/>
        <item x="50"/>
        <item x="1"/>
        <item x="20"/>
        <item x="90"/>
        <item x="27"/>
        <item x="96"/>
        <item x="9"/>
        <item x="63"/>
        <item x="45"/>
        <item x="29"/>
        <item x="26"/>
        <item x="92"/>
        <item x="58"/>
        <item x="15"/>
        <item x="41"/>
        <item x="22"/>
        <item x="48"/>
        <item x="7"/>
        <item x="81"/>
        <item x="75"/>
        <item x="14"/>
        <item x="2"/>
        <item x="34"/>
        <item x="97"/>
        <item x="61"/>
        <item x="62"/>
        <item x="85"/>
        <item x="72"/>
        <item x="5"/>
        <item x="78"/>
        <item x="4"/>
        <item x="65"/>
        <item x="67"/>
        <item x="23"/>
        <item x="0"/>
        <item x="18"/>
        <item x="57"/>
        <item x="37"/>
        <item x="12"/>
        <item x="56"/>
        <item x="51"/>
        <item x="19"/>
        <item x="39"/>
        <item x="66"/>
        <item x="32"/>
        <item x="30"/>
        <item x="93"/>
        <item x="10"/>
        <item x="79"/>
        <item x="8"/>
        <item x="24"/>
        <item x="17"/>
        <item x="52"/>
        <item x="69"/>
        <item x="64"/>
        <item x="11"/>
        <item x="3"/>
        <item x="89"/>
        <item x="35"/>
        <item x="98"/>
        <item x="53"/>
        <item x="44"/>
        <item x="49"/>
        <item x="16"/>
        <item x="80"/>
        <item x="36"/>
        <item x="84"/>
        <item x="74"/>
        <item x="46"/>
        <item x="70"/>
        <item x="95"/>
        <item x="91"/>
        <item x="42"/>
        <item x="47"/>
        <item x="28"/>
        <item x="21"/>
        <item x="60"/>
        <item x="83"/>
        <item x="55"/>
        <item x="87"/>
        <item x="76"/>
        <item x="40"/>
        <item x="31"/>
        <item x="94"/>
        <item x="99"/>
        <item x="25"/>
        <item x="86"/>
        <item x="43"/>
        <item t="default"/>
      </items>
    </pivotField>
    <pivotField numFmtId="164" showAll="0"/>
    <pivotField numFmtId="14" showAll="0">
      <items count="101">
        <item x="6"/>
        <item x="13"/>
        <item x="96"/>
        <item x="92"/>
        <item x="68"/>
        <item x="9"/>
        <item x="14"/>
        <item x="48"/>
        <item x="75"/>
        <item x="65"/>
        <item x="7"/>
        <item x="81"/>
        <item x="41"/>
        <item x="57"/>
        <item x="34"/>
        <item x="58"/>
        <item x="18"/>
        <item x="45"/>
        <item x="73"/>
        <item x="72"/>
        <item x="30"/>
        <item x="32"/>
        <item x="67"/>
        <item x="66"/>
        <item x="54"/>
        <item x="85"/>
        <item x="35"/>
        <item x="38"/>
        <item x="12"/>
        <item x="33"/>
        <item x="24"/>
        <item x="39"/>
        <item x="20"/>
        <item x="77"/>
        <item x="71"/>
        <item x="1"/>
        <item x="61"/>
        <item x="27"/>
        <item x="50"/>
        <item x="16"/>
        <item x="15"/>
        <item x="37"/>
        <item x="53"/>
        <item x="93"/>
        <item x="59"/>
        <item x="17"/>
        <item x="19"/>
        <item x="70"/>
        <item x="79"/>
        <item x="52"/>
        <item x="5"/>
        <item x="60"/>
        <item x="88"/>
        <item x="10"/>
        <item x="76"/>
        <item x="40"/>
        <item x="11"/>
        <item x="83"/>
        <item x="64"/>
        <item x="80"/>
        <item x="51"/>
        <item x="63"/>
        <item x="3"/>
        <item x="49"/>
        <item x="69"/>
        <item x="78"/>
        <item x="31"/>
        <item x="94"/>
        <item x="91"/>
        <item x="55"/>
        <item x="84"/>
        <item x="99"/>
        <item x="26"/>
        <item x="36"/>
        <item x="46"/>
        <item x="62"/>
        <item x="56"/>
        <item x="4"/>
        <item x="2"/>
        <item x="87"/>
        <item x="98"/>
        <item x="42"/>
        <item x="44"/>
        <item x="29"/>
        <item x="28"/>
        <item x="86"/>
        <item x="0"/>
        <item x="89"/>
        <item x="22"/>
        <item x="8"/>
        <item x="74"/>
        <item x="21"/>
        <item x="82"/>
        <item x="23"/>
        <item x="95"/>
        <item x="25"/>
        <item x="47"/>
        <item x="90"/>
        <item x="97"/>
        <item x="43"/>
        <item t="default"/>
      </items>
    </pivotField>
    <pivotField numFmtId="165" showAll="0"/>
    <pivotField numFmtId="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Moyenne de Taux de clics (%)" fld="5" subtotal="average" baseField="0" baseItem="0" numFmtId="4"/>
  </dataFields>
  <formats count="1">
    <format dxfId="2">
      <pivotArea outline="0" collapsedLevelsAreSubtotals="1" fieldPosition="0"/>
    </format>
  </formats>
  <chartFormats count="6"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18D4C-4D9D-3C4E-82B6-796D78C648E1}" name="Tableau croisé dynamique7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J4:K8" firstHeaderRow="1" firstDataRow="1" firstDataCol="1"/>
  <pivotFields count="22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6">
        <item x="0"/>
        <item x="1"/>
        <item x="4"/>
        <item x="3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x="0"/>
        <item x="3"/>
        <item x="2"/>
        <item x="4"/>
        <item x="1"/>
        <item t="default"/>
      </items>
    </pivotField>
    <pivotField numFmtId="14" showAll="0">
      <items count="101">
        <item x="73"/>
        <item x="59"/>
        <item x="6"/>
        <item x="71"/>
        <item x="38"/>
        <item x="13"/>
        <item x="82"/>
        <item x="68"/>
        <item x="77"/>
        <item x="54"/>
        <item x="88"/>
        <item x="33"/>
        <item x="50"/>
        <item x="1"/>
        <item x="20"/>
        <item x="90"/>
        <item x="27"/>
        <item x="96"/>
        <item x="9"/>
        <item x="63"/>
        <item x="45"/>
        <item x="29"/>
        <item x="26"/>
        <item x="92"/>
        <item x="58"/>
        <item x="15"/>
        <item x="41"/>
        <item x="22"/>
        <item x="48"/>
        <item x="7"/>
        <item x="81"/>
        <item x="75"/>
        <item x="14"/>
        <item x="2"/>
        <item x="34"/>
        <item x="97"/>
        <item x="61"/>
        <item x="62"/>
        <item x="85"/>
        <item x="72"/>
        <item x="5"/>
        <item x="78"/>
        <item x="4"/>
        <item x="65"/>
        <item x="67"/>
        <item x="23"/>
        <item x="0"/>
        <item x="18"/>
        <item x="57"/>
        <item x="37"/>
        <item x="12"/>
        <item x="56"/>
        <item x="51"/>
        <item x="19"/>
        <item x="39"/>
        <item x="66"/>
        <item x="32"/>
        <item x="30"/>
        <item x="93"/>
        <item x="10"/>
        <item x="79"/>
        <item x="8"/>
        <item x="24"/>
        <item x="17"/>
        <item x="52"/>
        <item x="69"/>
        <item x="64"/>
        <item x="11"/>
        <item x="3"/>
        <item x="89"/>
        <item x="35"/>
        <item x="98"/>
        <item x="53"/>
        <item x="44"/>
        <item x="49"/>
        <item x="16"/>
        <item x="80"/>
        <item x="36"/>
        <item x="84"/>
        <item x="74"/>
        <item x="46"/>
        <item x="70"/>
        <item x="95"/>
        <item x="91"/>
        <item x="42"/>
        <item x="47"/>
        <item x="28"/>
        <item x="21"/>
        <item x="60"/>
        <item x="83"/>
        <item x="55"/>
        <item x="87"/>
        <item x="76"/>
        <item x="40"/>
        <item x="31"/>
        <item x="94"/>
        <item x="99"/>
        <item x="25"/>
        <item x="86"/>
        <item x="43"/>
        <item t="default"/>
      </items>
    </pivotField>
    <pivotField numFmtId="164" showAll="0"/>
    <pivotField numFmtId="14" showAll="0">
      <items count="101">
        <item x="6"/>
        <item x="13"/>
        <item x="96"/>
        <item x="92"/>
        <item x="68"/>
        <item x="9"/>
        <item x="14"/>
        <item x="48"/>
        <item x="75"/>
        <item x="65"/>
        <item x="7"/>
        <item x="81"/>
        <item x="41"/>
        <item x="57"/>
        <item x="34"/>
        <item x="58"/>
        <item x="18"/>
        <item x="45"/>
        <item x="73"/>
        <item x="72"/>
        <item x="30"/>
        <item x="32"/>
        <item x="67"/>
        <item x="66"/>
        <item x="54"/>
        <item x="85"/>
        <item x="35"/>
        <item x="38"/>
        <item x="12"/>
        <item x="33"/>
        <item x="24"/>
        <item x="39"/>
        <item x="20"/>
        <item x="77"/>
        <item x="71"/>
        <item x="1"/>
        <item x="61"/>
        <item x="27"/>
        <item x="50"/>
        <item x="16"/>
        <item x="15"/>
        <item x="37"/>
        <item x="53"/>
        <item x="93"/>
        <item x="59"/>
        <item x="17"/>
        <item x="19"/>
        <item x="70"/>
        <item x="79"/>
        <item x="52"/>
        <item x="5"/>
        <item x="60"/>
        <item x="88"/>
        <item x="10"/>
        <item x="76"/>
        <item x="40"/>
        <item x="11"/>
        <item x="83"/>
        <item x="64"/>
        <item x="80"/>
        <item x="51"/>
        <item x="63"/>
        <item x="3"/>
        <item x="49"/>
        <item x="69"/>
        <item x="78"/>
        <item x="31"/>
        <item x="94"/>
        <item x="91"/>
        <item x="55"/>
        <item x="84"/>
        <item x="99"/>
        <item x="26"/>
        <item x="36"/>
        <item x="46"/>
        <item x="62"/>
        <item x="56"/>
        <item x="4"/>
        <item x="2"/>
        <item x="87"/>
        <item x="98"/>
        <item x="42"/>
        <item x="44"/>
        <item x="29"/>
        <item x="28"/>
        <item x="86"/>
        <item x="0"/>
        <item x="89"/>
        <item x="22"/>
        <item x="8"/>
        <item x="74"/>
        <item x="21"/>
        <item x="82"/>
        <item x="23"/>
        <item x="95"/>
        <item x="25"/>
        <item x="47"/>
        <item x="90"/>
        <item x="97"/>
        <item x="43"/>
        <item t="default"/>
      </items>
    </pivotField>
    <pivotField numFmtId="165" showAll="0"/>
    <pivotField numFmtId="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oyenne de Taux de Conversion (%)" fld="6" subtotal="average" baseField="0" baseItem="0" numFmtId="4"/>
  </dataFields>
  <formats count="6">
    <format dxfId="8">
      <pivotArea type="all" dataOnly="0" outline="0" fieldPosition="0"/>
    </format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4FAC2-BE11-1D4E-90E6-1C6806DF8FAB}" name="Tableau croisé dynamique26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 rowHeaderCaption="Réseau social" colHeaderCaption="Âge">
  <location ref="B154:H159" firstHeaderRow="1" firstDataRow="2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numFmtId="10" showAll="0"/>
    <pivotField dataField="1" showAll="0"/>
    <pivotField numFmtId="3" showAll="0"/>
    <pivotField showAll="0"/>
    <pivotField numFmtId="167" showAll="0"/>
    <pivotField numFmtId="4" showAll="0"/>
    <pivotField axis="axisCol" showAll="0">
      <items count="6">
        <item x="0"/>
        <item x="1"/>
        <item x="4"/>
        <item x="3"/>
        <item x="2"/>
        <item t="default"/>
      </items>
    </pivotField>
    <pivotField showAll="0"/>
    <pivotField showAll="0"/>
    <pivotField numFmtId="14" showAll="0"/>
    <pivotField numFmtId="14" showAll="0"/>
    <pivotField numFmtId="3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oyenne de Taux de Conversion (%)" fld="6" subtotal="average" baseField="0" baseItem="0" numFmtId="2"/>
  </dataFields>
  <formats count="1">
    <format dxfId="9">
      <pivotArea outline="0" collapsedLevelsAreSubtotals="1" fieldPosition="0"/>
    </format>
  </format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F3ACCE-622D-2B47-929E-D0AAE8A7406A}" name="Tableau croisé dynamique23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2">
  <location ref="J28:K32" firstHeaderRow="1" firstDataRow="1" firstDataCol="1"/>
  <pivotFields count="22"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4"/>
        <item x="3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x="0"/>
        <item x="3"/>
        <item x="2"/>
        <item x="4"/>
        <item x="1"/>
        <item t="default"/>
      </items>
    </pivotField>
    <pivotField numFmtId="14" showAll="0">
      <items count="101">
        <item x="73"/>
        <item x="59"/>
        <item x="6"/>
        <item x="71"/>
        <item x="38"/>
        <item x="13"/>
        <item x="82"/>
        <item x="68"/>
        <item x="77"/>
        <item x="54"/>
        <item x="88"/>
        <item x="33"/>
        <item x="50"/>
        <item x="1"/>
        <item x="20"/>
        <item x="90"/>
        <item x="27"/>
        <item x="96"/>
        <item x="9"/>
        <item x="63"/>
        <item x="45"/>
        <item x="29"/>
        <item x="26"/>
        <item x="92"/>
        <item x="58"/>
        <item x="15"/>
        <item x="41"/>
        <item x="22"/>
        <item x="48"/>
        <item x="7"/>
        <item x="81"/>
        <item x="75"/>
        <item x="14"/>
        <item x="2"/>
        <item x="34"/>
        <item x="97"/>
        <item x="61"/>
        <item x="62"/>
        <item x="85"/>
        <item x="72"/>
        <item x="5"/>
        <item x="78"/>
        <item x="4"/>
        <item x="65"/>
        <item x="67"/>
        <item x="23"/>
        <item x="0"/>
        <item x="18"/>
        <item x="57"/>
        <item x="37"/>
        <item x="12"/>
        <item x="56"/>
        <item x="51"/>
        <item x="19"/>
        <item x="39"/>
        <item x="66"/>
        <item x="32"/>
        <item x="30"/>
        <item x="93"/>
        <item x="10"/>
        <item x="79"/>
        <item x="8"/>
        <item x="24"/>
        <item x="17"/>
        <item x="52"/>
        <item x="69"/>
        <item x="64"/>
        <item x="11"/>
        <item x="3"/>
        <item x="89"/>
        <item x="35"/>
        <item x="98"/>
        <item x="53"/>
        <item x="44"/>
        <item x="49"/>
        <item x="16"/>
        <item x="80"/>
        <item x="36"/>
        <item x="84"/>
        <item x="74"/>
        <item x="46"/>
        <item x="70"/>
        <item x="95"/>
        <item x="91"/>
        <item x="42"/>
        <item x="47"/>
        <item x="28"/>
        <item x="21"/>
        <item x="60"/>
        <item x="83"/>
        <item x="55"/>
        <item x="87"/>
        <item x="76"/>
        <item x="40"/>
        <item x="31"/>
        <item x="94"/>
        <item x="99"/>
        <item x="25"/>
        <item x="86"/>
        <item x="43"/>
        <item t="default"/>
      </items>
    </pivotField>
    <pivotField numFmtId="164" showAll="0"/>
    <pivotField numFmtId="14" showAll="0">
      <items count="101">
        <item x="6"/>
        <item x="13"/>
        <item x="96"/>
        <item x="92"/>
        <item x="68"/>
        <item x="9"/>
        <item x="14"/>
        <item x="48"/>
        <item x="75"/>
        <item x="65"/>
        <item x="7"/>
        <item x="81"/>
        <item x="41"/>
        <item x="57"/>
        <item x="34"/>
        <item x="58"/>
        <item x="18"/>
        <item x="45"/>
        <item x="73"/>
        <item x="72"/>
        <item x="30"/>
        <item x="32"/>
        <item x="67"/>
        <item x="66"/>
        <item x="54"/>
        <item x="85"/>
        <item x="35"/>
        <item x="38"/>
        <item x="12"/>
        <item x="33"/>
        <item x="24"/>
        <item x="39"/>
        <item x="20"/>
        <item x="77"/>
        <item x="71"/>
        <item x="1"/>
        <item x="61"/>
        <item x="27"/>
        <item x="50"/>
        <item x="16"/>
        <item x="15"/>
        <item x="37"/>
        <item x="53"/>
        <item x="93"/>
        <item x="59"/>
        <item x="17"/>
        <item x="19"/>
        <item x="70"/>
        <item x="79"/>
        <item x="52"/>
        <item x="5"/>
        <item x="60"/>
        <item x="88"/>
        <item x="10"/>
        <item x="76"/>
        <item x="40"/>
        <item x="11"/>
        <item x="83"/>
        <item x="64"/>
        <item x="80"/>
        <item x="51"/>
        <item x="63"/>
        <item x="3"/>
        <item x="49"/>
        <item x="69"/>
        <item x="78"/>
        <item x="31"/>
        <item x="94"/>
        <item x="91"/>
        <item x="55"/>
        <item x="84"/>
        <item x="99"/>
        <item x="26"/>
        <item x="36"/>
        <item x="46"/>
        <item x="62"/>
        <item x="56"/>
        <item x="4"/>
        <item x="2"/>
        <item x="87"/>
        <item x="98"/>
        <item x="42"/>
        <item x="44"/>
        <item x="29"/>
        <item x="28"/>
        <item x="86"/>
        <item x="0"/>
        <item x="89"/>
        <item x="22"/>
        <item x="8"/>
        <item x="74"/>
        <item x="21"/>
        <item x="82"/>
        <item x="23"/>
        <item x="95"/>
        <item x="25"/>
        <item x="47"/>
        <item x="90"/>
        <item x="97"/>
        <item x="43"/>
        <item t="default"/>
      </items>
    </pivotField>
    <pivotField numFmtId="165" showAll="0"/>
    <pivotField numFmtId="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Campagnes" fld="2" subtotal="count" baseField="0" baseItem="0"/>
  </dataFields>
  <formats count="1">
    <format dxfId="10">
      <pivotArea outline="0" collapsedLevelsAreSubtotals="1" fieldPosition="0"/>
    </format>
  </formats>
  <chartFormats count="9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54BAB-346A-DA42-8F3C-473464D7C52B}" name="Tableau croisé dynamique6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1" rowHeaderCaption="Réseau social">
  <location ref="M28:O32" firstHeaderRow="0" firstDataRow="1" firstDataCol="1"/>
  <pivotFields count="22"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4"/>
        <item x="3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x="0"/>
        <item x="3"/>
        <item x="2"/>
        <item x="4"/>
        <item x="1"/>
        <item t="default"/>
      </items>
    </pivotField>
    <pivotField numFmtId="14" showAll="0">
      <items count="101">
        <item x="73"/>
        <item x="59"/>
        <item x="6"/>
        <item x="71"/>
        <item x="38"/>
        <item x="13"/>
        <item x="82"/>
        <item x="68"/>
        <item x="77"/>
        <item x="54"/>
        <item x="88"/>
        <item x="33"/>
        <item x="50"/>
        <item x="1"/>
        <item x="20"/>
        <item x="90"/>
        <item x="27"/>
        <item x="96"/>
        <item x="9"/>
        <item x="63"/>
        <item x="45"/>
        <item x="29"/>
        <item x="26"/>
        <item x="92"/>
        <item x="58"/>
        <item x="15"/>
        <item x="41"/>
        <item x="22"/>
        <item x="48"/>
        <item x="7"/>
        <item x="81"/>
        <item x="75"/>
        <item x="14"/>
        <item x="2"/>
        <item x="34"/>
        <item x="97"/>
        <item x="61"/>
        <item x="62"/>
        <item x="85"/>
        <item x="72"/>
        <item x="5"/>
        <item x="78"/>
        <item x="4"/>
        <item x="65"/>
        <item x="67"/>
        <item x="23"/>
        <item x="0"/>
        <item x="18"/>
        <item x="57"/>
        <item x="37"/>
        <item x="12"/>
        <item x="56"/>
        <item x="51"/>
        <item x="19"/>
        <item x="39"/>
        <item x="66"/>
        <item x="32"/>
        <item x="30"/>
        <item x="93"/>
        <item x="10"/>
        <item x="79"/>
        <item x="8"/>
        <item x="24"/>
        <item x="17"/>
        <item x="52"/>
        <item x="69"/>
        <item x="64"/>
        <item x="11"/>
        <item x="3"/>
        <item x="89"/>
        <item x="35"/>
        <item x="98"/>
        <item x="53"/>
        <item x="44"/>
        <item x="49"/>
        <item x="16"/>
        <item x="80"/>
        <item x="36"/>
        <item x="84"/>
        <item x="74"/>
        <item x="46"/>
        <item x="70"/>
        <item x="95"/>
        <item x="91"/>
        <item x="42"/>
        <item x="47"/>
        <item x="28"/>
        <item x="21"/>
        <item x="60"/>
        <item x="83"/>
        <item x="55"/>
        <item x="87"/>
        <item x="76"/>
        <item x="40"/>
        <item x="31"/>
        <item x="94"/>
        <item x="99"/>
        <item x="25"/>
        <item x="86"/>
        <item x="43"/>
        <item t="default"/>
      </items>
    </pivotField>
    <pivotField numFmtId="164" showAll="0"/>
    <pivotField numFmtId="14" showAll="0">
      <items count="101">
        <item x="6"/>
        <item x="13"/>
        <item x="96"/>
        <item x="92"/>
        <item x="68"/>
        <item x="9"/>
        <item x="14"/>
        <item x="48"/>
        <item x="75"/>
        <item x="65"/>
        <item x="7"/>
        <item x="81"/>
        <item x="41"/>
        <item x="57"/>
        <item x="34"/>
        <item x="58"/>
        <item x="18"/>
        <item x="45"/>
        <item x="73"/>
        <item x="72"/>
        <item x="30"/>
        <item x="32"/>
        <item x="67"/>
        <item x="66"/>
        <item x="54"/>
        <item x="85"/>
        <item x="35"/>
        <item x="38"/>
        <item x="12"/>
        <item x="33"/>
        <item x="24"/>
        <item x="39"/>
        <item x="20"/>
        <item x="77"/>
        <item x="71"/>
        <item x="1"/>
        <item x="61"/>
        <item x="27"/>
        <item x="50"/>
        <item x="16"/>
        <item x="15"/>
        <item x="37"/>
        <item x="53"/>
        <item x="93"/>
        <item x="59"/>
        <item x="17"/>
        <item x="19"/>
        <item x="70"/>
        <item x="79"/>
        <item x="52"/>
        <item x="5"/>
        <item x="60"/>
        <item x="88"/>
        <item x="10"/>
        <item x="76"/>
        <item x="40"/>
        <item x="11"/>
        <item x="83"/>
        <item x="64"/>
        <item x="80"/>
        <item x="51"/>
        <item x="63"/>
        <item x="3"/>
        <item x="49"/>
        <item x="69"/>
        <item x="78"/>
        <item x="31"/>
        <item x="94"/>
        <item x="91"/>
        <item x="55"/>
        <item x="84"/>
        <item x="99"/>
        <item x="26"/>
        <item x="36"/>
        <item x="46"/>
        <item x="62"/>
        <item x="56"/>
        <item x="4"/>
        <item x="2"/>
        <item x="87"/>
        <item x="98"/>
        <item x="42"/>
        <item x="44"/>
        <item x="29"/>
        <item x="28"/>
        <item x="86"/>
        <item x="0"/>
        <item x="89"/>
        <item x="22"/>
        <item x="8"/>
        <item x="74"/>
        <item x="21"/>
        <item x="82"/>
        <item x="23"/>
        <item x="95"/>
        <item x="25"/>
        <item x="47"/>
        <item x="90"/>
        <item x="97"/>
        <item x="43"/>
        <item t="default"/>
      </items>
    </pivotField>
    <pivotField numFmtId="165" showAll="0"/>
    <pivotField dataField="1" numFmtId="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 v="1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Jours de campagne" fld="17" baseField="0" baseItem="0"/>
    <dataField name="Moyenne de jours de campagne" fld="17" subtotal="average" baseField="0" baseItem="0"/>
  </dataFields>
  <formats count="2"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outline="0" collapsedLevelsAreSubtotals="1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AE161-DB73-AF4B-AAFE-24357DE811DA}" name="Tableau croisé dynamique1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 rowHeaderCaption="Réseau social">
  <location ref="B4:C8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4" showAll="0"/>
    <pivotField numFmtId="165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Ventes Générées" fld="7" baseField="0" baseItem="0" numFmtId="44"/>
  </dataFields>
  <formats count="4"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outline="0" collapsedLevelsAreSubtotals="1" fieldPosition="0"/>
    </format>
    <format dxfId="13">
      <pivotArea dataOnly="0" labelOnly="1" outline="0" axis="axisValues" fieldPosition="0"/>
    </format>
  </format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D42DC-8926-3B41-9AC5-472493F17FF2}" name="Tableau croisé dynamique25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9" colHeaderCaption="Genre">
  <location ref="H129:L131" firstHeaderRow="1" firstDataRow="2" firstDataCol="1" rowPageCount="1" colPageCount="1"/>
  <pivotFields count="17">
    <pivotField dataField="1" showAll="0"/>
    <pivotField axis="axisPage" multipleItemSelectionAllowed="1" showAll="0">
      <items count="4">
        <item x="0"/>
        <item h="1" x="2"/>
        <item h="1" x="1"/>
        <item t="default"/>
      </items>
    </pivotField>
    <pivotField showAll="0"/>
    <pivotField showAll="0"/>
    <pivotField showAll="0"/>
    <pivotField numFmtId="10" showAll="0"/>
    <pivotField showAll="0"/>
    <pivotField numFmtId="3" showAll="0"/>
    <pivotField showAll="0"/>
    <pivotField numFmtId="167" showAll="0"/>
    <pivotField numFmtId="4"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numFmtId="14" showAll="0"/>
    <pivotField numFmtId="14" showAll="0"/>
    <pivotField numFmtId="3" showAll="0"/>
  </pivotFields>
  <rowItems count="1">
    <i/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Nombre de Campagnes" fld="0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éseau_Social" xr10:uid="{E9A7EAAF-3D99-3D4B-BD56-0053B164D571}" sourceName="Réseau Social">
  <pivotTables>
    <pivotTable tabId="2" name="Tableau croisé dynamique13"/>
    <pivotTable tabId="2" name="Tableau croisé dynamique11"/>
    <pivotTable tabId="2" name="Tableau croisé dynamique6"/>
    <pivotTable tabId="2" name="Tableau croisé dynamique7"/>
    <pivotTable tabId="2" name="Tableau croisé dynamique8"/>
    <pivotTable tabId="2" name="Tableau croisé dynamique23"/>
    <pivotTable tabId="2" name="Tableau croisé dynamique29"/>
    <pivotTable tabId="2" name="Tableau croisé dynamique30"/>
  </pivotTables>
  <data>
    <tabular pivotCacheId="546607851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gmentation_du_Public___Âge" xr10:uid="{66BA5445-9BDD-F941-AC80-450722CEEBD0}" sourceName="Segmentation du Public - Âge">
  <pivotTables>
    <pivotTable tabId="2" name="Tableau croisé dynamique13"/>
    <pivotTable tabId="2" name="Tableau croisé dynamique11"/>
    <pivotTable tabId="2" name="Tableau croisé dynamique6"/>
    <pivotTable tabId="2" name="Tableau croisé dynamique7"/>
    <pivotTable tabId="2" name="Tableau croisé dynamique8"/>
    <pivotTable tabId="2" name="Tableau croisé dynamique23"/>
    <pivotTable tabId="2" name="Tableau croisé dynamique29"/>
    <pivotTable tabId="2" name="Tableau croisé dynamique30"/>
  </pivotTables>
  <data>
    <tabular pivotCacheId="546607851">
      <items count="5">
        <i x="0" s="1"/>
        <i x="1" s="1"/>
        <i x="4" s="1"/>
        <i x="3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gmentation_du_Public___Sexe" xr10:uid="{0FFF358A-E976-F445-80BA-1E0A99A9B265}" sourceName="Segmentation du Public - Sexe">
  <pivotTables>
    <pivotTable tabId="2" name="Tableau croisé dynamique13"/>
    <pivotTable tabId="2" name="Tableau croisé dynamique11"/>
    <pivotTable tabId="2" name="Tableau croisé dynamique6"/>
    <pivotTable tabId="2" name="Tableau croisé dynamique7"/>
    <pivotTable tabId="2" name="Tableau croisé dynamique8"/>
    <pivotTable tabId="2" name="Tableau croisé dynamique23"/>
    <pivotTable tabId="2" name="Tableau croisé dynamique29"/>
    <pivotTable tabId="2" name="Tableau croisé dynamique30"/>
  </pivotTables>
  <data>
    <tabular pivotCacheId="546607851">
      <items count="3">
        <i x="1" s="1"/>
        <i x="2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gmentation_du_Public___Intérêts" xr10:uid="{6827784C-6E5B-8146-A3BF-9923F621DAB7}" sourceName="Segmentation du Public - Intérêts">
  <pivotTables>
    <pivotTable tabId="2" name="Tableau croisé dynamique13"/>
    <pivotTable tabId="2" name="Tableau croisé dynamique11"/>
    <pivotTable tabId="2" name="Tableau croisé dynamique6"/>
    <pivotTable tabId="2" name="Tableau croisé dynamique7"/>
    <pivotTable tabId="2" name="Tableau croisé dynamique8"/>
    <pivotTable tabId="2" name="Tableau croisé dynamique23"/>
    <pivotTable tabId="2" name="Tableau croisé dynamique29"/>
    <pivotTable tabId="2" name="Tableau croisé dynamique30"/>
  </pivotTables>
  <data>
    <tabular pivotCacheId="546607851">
      <items count="5">
        <i x="0" s="1"/>
        <i x="3" s="1"/>
        <i x="2" s="1"/>
        <i x="4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éseau Social" xr10:uid="{540941CF-DF23-204D-A2DC-5ADB096DEBAE}" cache="Segment_Réseau_Social" caption="Réseau Social" rowHeight="230716"/>
  <slicer name="Segmentation du Public - Âge" xr10:uid="{D07FA061-FE57-2E42-98E0-B6623267BEAC}" cache="Segment_Segmentation_du_Public___Âge" caption="Segmentation du Public - Âge" rowHeight="230716"/>
  <slicer name="Segmentation du Public - Sexe" xr10:uid="{B16C6FF2-8871-CB43-93AB-886211DA9382}" cache="Segment_Segmentation_du_Public___Sexe" caption="Segmentation du Public - Sexe" rowHeight="230716"/>
  <slicer name="Segmentation du Public - Intérêts" xr10:uid="{77D98087-F849-704E-95D6-D7F6230294B4}" cache="Segment_Segmentation_du_Public___Intérêts" caption="Segmentation du Public - Intérêts" rowHeight="230716"/>
</slicers>
</file>

<file path=xl/theme/theme1.xml><?xml version="1.0" encoding="utf-8"?>
<a:theme xmlns:a="http://schemas.openxmlformats.org/drawingml/2006/main" name="Office Theme 2007 - 2010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microsoft.com/office/2007/relationships/slicer" Target="../slicers/slicer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drawing" Target="../drawings/drawing3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1D7A0-E7A3-F049-AC58-8E1377E939B7}">
  <dimension ref="B3:K72"/>
  <sheetViews>
    <sheetView showGridLines="0" tabSelected="1" topLeftCell="A19" zoomScale="58" zoomScaleNormal="89" workbookViewId="0">
      <selection activeCell="A74" sqref="A74"/>
    </sheetView>
  </sheetViews>
  <sheetFormatPr baseColWidth="10" defaultRowHeight="15" x14ac:dyDescent="0.2"/>
  <sheetData>
    <row r="3" spans="2:11" x14ac:dyDescent="0.2">
      <c r="B3" s="35" t="s">
        <v>50</v>
      </c>
      <c r="C3" s="36"/>
      <c r="D3" s="36"/>
      <c r="E3" s="36"/>
      <c r="F3" s="36"/>
      <c r="G3" s="36"/>
      <c r="H3" s="37"/>
      <c r="I3" s="37"/>
      <c r="J3" s="37"/>
      <c r="K3" s="37"/>
    </row>
    <row r="4" spans="2:11" x14ac:dyDescent="0.2">
      <c r="B4" s="38"/>
      <c r="C4" s="36"/>
      <c r="D4" s="36"/>
      <c r="E4" s="36"/>
      <c r="F4" s="36"/>
      <c r="G4" s="36"/>
      <c r="H4" s="37"/>
      <c r="I4" s="37"/>
      <c r="J4" s="37"/>
      <c r="K4" s="37"/>
    </row>
    <row r="5" spans="2:11" x14ac:dyDescent="0.2">
      <c r="B5" s="38"/>
      <c r="C5" s="36"/>
      <c r="D5" s="36"/>
      <c r="E5" s="36"/>
      <c r="F5" s="36"/>
      <c r="G5" s="36"/>
      <c r="H5" s="37"/>
      <c r="I5" s="37"/>
      <c r="J5" s="37"/>
      <c r="K5" s="37"/>
    </row>
    <row r="70" spans="2:11" x14ac:dyDescent="0.2">
      <c r="B70" s="35" t="s">
        <v>53</v>
      </c>
      <c r="C70" s="36"/>
      <c r="D70" s="36"/>
      <c r="E70" s="36"/>
      <c r="F70" s="36"/>
      <c r="G70" s="36"/>
      <c r="H70" s="37"/>
      <c r="I70" s="37"/>
      <c r="J70" s="37"/>
      <c r="K70" s="37"/>
    </row>
    <row r="71" spans="2:11" x14ac:dyDescent="0.2">
      <c r="B71" s="38"/>
      <c r="C71" s="36"/>
      <c r="D71" s="36"/>
      <c r="E71" s="36"/>
      <c r="F71" s="36"/>
      <c r="G71" s="36"/>
      <c r="H71" s="37"/>
      <c r="I71" s="37"/>
      <c r="J71" s="37"/>
      <c r="K71" s="37"/>
    </row>
    <row r="72" spans="2:11" x14ac:dyDescent="0.2">
      <c r="B72" s="38"/>
      <c r="C72" s="36"/>
      <c r="D72" s="36"/>
      <c r="E72" s="36"/>
      <c r="F72" s="36"/>
      <c r="G72" s="36"/>
      <c r="H72" s="37"/>
      <c r="I72" s="37"/>
      <c r="J72" s="37"/>
      <c r="K72" s="37"/>
    </row>
  </sheetData>
  <mergeCells count="2">
    <mergeCell ref="B3:K5"/>
    <mergeCell ref="B70:K7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9"/>
  <sheetViews>
    <sheetView zoomScale="94" workbookViewId="0">
      <selection sqref="A1:Q1"/>
    </sheetView>
  </sheetViews>
  <sheetFormatPr baseColWidth="10" defaultColWidth="8.83203125" defaultRowHeight="15" x14ac:dyDescent="0.2"/>
  <cols>
    <col min="1" max="1" width="15.5" customWidth="1"/>
    <col min="2" max="2" width="14.83203125" customWidth="1"/>
    <col min="3" max="3" width="27.6640625" customWidth="1"/>
    <col min="4" max="4" width="22.83203125" customWidth="1"/>
    <col min="5" max="5" width="17.5" customWidth="1"/>
    <col min="6" max="6" width="18.6640625" style="30" customWidth="1"/>
    <col min="7" max="7" width="26.33203125" customWidth="1"/>
    <col min="8" max="8" width="21.6640625" style="15" customWidth="1"/>
    <col min="9" max="9" width="20" customWidth="1"/>
    <col min="10" max="10" width="15.33203125" style="9" customWidth="1"/>
    <col min="11" max="11" width="25.83203125" customWidth="1"/>
    <col min="12" max="12" width="30" style="5" customWidth="1"/>
    <col min="13" max="13" width="29.5" style="5" customWidth="1"/>
    <col min="14" max="14" width="34.6640625" customWidth="1"/>
    <col min="15" max="15" width="15.1640625" style="2" customWidth="1"/>
    <col min="16" max="16" width="16" customWidth="1"/>
    <col min="17" max="17" width="8.83203125" style="15"/>
    <col min="18" max="18" width="20" style="1" customWidth="1"/>
    <col min="19" max="19" width="17" style="3" customWidth="1"/>
    <col min="20" max="20" width="20.33203125" style="2" customWidth="1"/>
    <col min="21" max="21" width="13.5" customWidth="1"/>
    <col min="22" max="22" width="16.1640625" style="2" customWidth="1"/>
    <col min="23" max="23" width="15" customWidth="1"/>
  </cols>
  <sheetData>
    <row r="1" spans="1:24" s="6" customFormat="1" ht="26" customHeight="1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31" t="s">
        <v>43</v>
      </c>
      <c r="G1" s="19" t="s">
        <v>5</v>
      </c>
      <c r="H1" s="28" t="s">
        <v>6</v>
      </c>
      <c r="I1" s="19" t="s">
        <v>47</v>
      </c>
      <c r="J1" s="26" t="s">
        <v>28</v>
      </c>
      <c r="K1" s="20" t="s">
        <v>27</v>
      </c>
      <c r="L1" s="21" t="s">
        <v>7</v>
      </c>
      <c r="M1" s="21" t="s">
        <v>8</v>
      </c>
      <c r="N1" s="19" t="s">
        <v>9</v>
      </c>
      <c r="O1" s="22" t="s">
        <v>36</v>
      </c>
      <c r="P1" s="20" t="s">
        <v>37</v>
      </c>
      <c r="Q1" s="23" t="s">
        <v>35</v>
      </c>
      <c r="R1" s="34"/>
      <c r="S1" s="17"/>
      <c r="T1" s="16"/>
      <c r="U1" s="17"/>
      <c r="V1" s="16"/>
      <c r="W1" s="17"/>
      <c r="X1"/>
    </row>
    <row r="2" spans="1:24" x14ac:dyDescent="0.2">
      <c r="A2">
        <v>1</v>
      </c>
      <c r="B2" t="s">
        <v>10</v>
      </c>
      <c r="C2">
        <v>1394</v>
      </c>
      <c r="D2">
        <v>57620</v>
      </c>
      <c r="E2">
        <v>297</v>
      </c>
      <c r="F2" s="30">
        <f>(E2/D2)</f>
        <v>5.1544602568552589E-3</v>
      </c>
      <c r="G2">
        <v>7.74</v>
      </c>
      <c r="H2" s="15">
        <v>3098</v>
      </c>
      <c r="I2">
        <f>H2-C2</f>
        <v>1704</v>
      </c>
      <c r="J2" s="9">
        <f t="shared" ref="J2:J33" si="0">(H2/C2)*100</f>
        <v>222.23816355810615</v>
      </c>
      <c r="K2" s="11">
        <f t="shared" ref="K2:K33" si="1">(H2-C2)/C2</f>
        <v>1.2223816355810617</v>
      </c>
      <c r="L2" s="5" t="s">
        <v>13</v>
      </c>
      <c r="M2" s="5" t="s">
        <v>18</v>
      </c>
      <c r="N2" t="s">
        <v>21</v>
      </c>
      <c r="O2" s="2">
        <v>44293.36347222222</v>
      </c>
      <c r="P2" s="2">
        <v>44540.354618055557</v>
      </c>
      <c r="Q2" s="15">
        <v>246.99114583333721</v>
      </c>
      <c r="W2" s="2"/>
    </row>
    <row r="3" spans="1:24" x14ac:dyDescent="0.2">
      <c r="A3">
        <v>2</v>
      </c>
      <c r="B3" t="s">
        <v>11</v>
      </c>
      <c r="C3">
        <v>5874</v>
      </c>
      <c r="D3">
        <v>84725</v>
      </c>
      <c r="E3">
        <v>1771</v>
      </c>
      <c r="F3" s="30">
        <f t="shared" ref="F3:F66" si="2">(E3/D3)</f>
        <v>2.0902921215697846E-2</v>
      </c>
      <c r="G3">
        <v>9.7799999999999994</v>
      </c>
      <c r="H3" s="15">
        <v>48346</v>
      </c>
      <c r="I3">
        <f t="shared" ref="I3:I66" si="3">H3-C3</f>
        <v>42472</v>
      </c>
      <c r="J3" s="9">
        <f t="shared" si="0"/>
        <v>823.0507320394961</v>
      </c>
      <c r="K3" s="11">
        <f t="shared" si="1"/>
        <v>7.2305073203949606</v>
      </c>
      <c r="L3" s="5" t="s">
        <v>13</v>
      </c>
      <c r="M3" s="5" t="s">
        <v>18</v>
      </c>
      <c r="N3" t="s">
        <v>21</v>
      </c>
      <c r="O3" s="2">
        <v>44222.637777777767</v>
      </c>
      <c r="P3" s="2">
        <v>44408.361354166656</v>
      </c>
      <c r="Q3" s="15">
        <v>185.72357638888934</v>
      </c>
      <c r="W3" s="2"/>
    </row>
    <row r="4" spans="1:24" x14ac:dyDescent="0.2">
      <c r="A4">
        <v>3</v>
      </c>
      <c r="B4" t="s">
        <v>11</v>
      </c>
      <c r="C4">
        <v>636</v>
      </c>
      <c r="D4">
        <v>48993</v>
      </c>
      <c r="E4">
        <v>2785</v>
      </c>
      <c r="F4" s="30">
        <f t="shared" si="2"/>
        <v>5.6844855387504341E-2</v>
      </c>
      <c r="G4">
        <v>8.2100000000000009</v>
      </c>
      <c r="H4" s="15">
        <v>38734</v>
      </c>
      <c r="I4">
        <f t="shared" si="3"/>
        <v>38098</v>
      </c>
      <c r="J4" s="9">
        <f t="shared" si="0"/>
        <v>6090.2515723270444</v>
      </c>
      <c r="K4" s="11">
        <f t="shared" si="1"/>
        <v>59.90251572327044</v>
      </c>
      <c r="L4" s="5" t="s">
        <v>14</v>
      </c>
      <c r="M4" s="5" t="s">
        <v>19</v>
      </c>
      <c r="N4" t="s">
        <v>22</v>
      </c>
      <c r="O4" s="2">
        <v>44256.695590277777</v>
      </c>
      <c r="P4" s="2">
        <v>44514.306608796287</v>
      </c>
      <c r="Q4" s="15">
        <v>257.61101851850981</v>
      </c>
      <c r="W4" s="2"/>
    </row>
    <row r="5" spans="1:24" x14ac:dyDescent="0.2">
      <c r="A5">
        <v>4</v>
      </c>
      <c r="B5" t="s">
        <v>10</v>
      </c>
      <c r="C5">
        <v>6773</v>
      </c>
      <c r="D5">
        <v>68398</v>
      </c>
      <c r="E5">
        <v>706</v>
      </c>
      <c r="F5" s="30">
        <f t="shared" si="2"/>
        <v>1.0321939237989415E-2</v>
      </c>
      <c r="G5">
        <v>0.57999999999999996</v>
      </c>
      <c r="H5" s="15">
        <v>3068</v>
      </c>
      <c r="I5">
        <f t="shared" si="3"/>
        <v>-3705</v>
      </c>
      <c r="J5" s="9">
        <f t="shared" si="0"/>
        <v>45.297504798464495</v>
      </c>
      <c r="K5" s="11">
        <f t="shared" si="1"/>
        <v>-0.54702495201535506</v>
      </c>
      <c r="L5" s="5" t="s">
        <v>14</v>
      </c>
      <c r="M5" s="5" t="s">
        <v>20</v>
      </c>
      <c r="N5" t="s">
        <v>23</v>
      </c>
      <c r="O5" s="2">
        <v>44371.07230324074</v>
      </c>
      <c r="P5" s="2">
        <v>44486.347442129627</v>
      </c>
      <c r="Q5" s="15">
        <v>115.27513888888643</v>
      </c>
      <c r="W5" s="2"/>
    </row>
    <row r="6" spans="1:24" x14ac:dyDescent="0.2">
      <c r="A6">
        <v>5</v>
      </c>
      <c r="B6" t="s">
        <v>10</v>
      </c>
      <c r="C6">
        <v>3919</v>
      </c>
      <c r="D6">
        <v>67439</v>
      </c>
      <c r="E6">
        <v>2220</v>
      </c>
      <c r="F6" s="30">
        <f t="shared" si="2"/>
        <v>3.2918637583594063E-2</v>
      </c>
      <c r="G6">
        <v>8.74</v>
      </c>
      <c r="H6" s="15">
        <v>7827</v>
      </c>
      <c r="I6">
        <f t="shared" si="3"/>
        <v>3908</v>
      </c>
      <c r="J6" s="9">
        <f t="shared" si="0"/>
        <v>199.71931615207961</v>
      </c>
      <c r="K6" s="11">
        <f t="shared" si="1"/>
        <v>0.99719316152079607</v>
      </c>
      <c r="L6" s="5" t="s">
        <v>14</v>
      </c>
      <c r="M6" s="5" t="s">
        <v>18</v>
      </c>
      <c r="N6" t="s">
        <v>22</v>
      </c>
      <c r="O6" s="2">
        <v>44285.474178240736</v>
      </c>
      <c r="P6" s="2">
        <v>44513.962442129632</v>
      </c>
      <c r="Q6" s="15">
        <v>228.48826388889574</v>
      </c>
      <c r="W6" s="2"/>
    </row>
    <row r="7" spans="1:24" x14ac:dyDescent="0.2">
      <c r="A7">
        <v>6</v>
      </c>
      <c r="B7" t="s">
        <v>10</v>
      </c>
      <c r="C7">
        <v>668</v>
      </c>
      <c r="D7">
        <v>96952</v>
      </c>
      <c r="E7">
        <v>4442</v>
      </c>
      <c r="F7" s="30">
        <f t="shared" si="2"/>
        <v>4.5816486508787856E-2</v>
      </c>
      <c r="G7">
        <v>11.59</v>
      </c>
      <c r="H7" s="15">
        <v>13918</v>
      </c>
      <c r="I7">
        <f t="shared" si="3"/>
        <v>13250</v>
      </c>
      <c r="J7" s="9">
        <f t="shared" si="0"/>
        <v>2083.5329341317365</v>
      </c>
      <c r="K7" s="11">
        <f t="shared" si="1"/>
        <v>19.835329341317365</v>
      </c>
      <c r="L7" s="5" t="s">
        <v>15</v>
      </c>
      <c r="M7" s="5" t="s">
        <v>18</v>
      </c>
      <c r="N7" t="s">
        <v>21</v>
      </c>
      <c r="O7" s="2">
        <v>44275.00576388889</v>
      </c>
      <c r="P7" s="2">
        <v>44458.929131944453</v>
      </c>
      <c r="Q7" s="15">
        <v>183.92336805556261</v>
      </c>
      <c r="W7" s="2"/>
    </row>
    <row r="8" spans="1:24" x14ac:dyDescent="0.2">
      <c r="A8">
        <v>7</v>
      </c>
      <c r="B8" t="s">
        <v>12</v>
      </c>
      <c r="C8">
        <v>6504</v>
      </c>
      <c r="D8">
        <v>16352</v>
      </c>
      <c r="E8">
        <v>1259</v>
      </c>
      <c r="F8" s="30">
        <f t="shared" si="2"/>
        <v>7.6993639921722118E-2</v>
      </c>
      <c r="G8">
        <v>5.71</v>
      </c>
      <c r="H8" s="15">
        <v>39372</v>
      </c>
      <c r="I8">
        <f t="shared" si="3"/>
        <v>32868</v>
      </c>
      <c r="J8" s="9">
        <f t="shared" si="0"/>
        <v>605.35055350553512</v>
      </c>
      <c r="K8" s="11">
        <f t="shared" si="1"/>
        <v>5.0535055350553506</v>
      </c>
      <c r="L8" s="5" t="s">
        <v>14</v>
      </c>
      <c r="M8" s="5" t="s">
        <v>19</v>
      </c>
      <c r="N8" t="s">
        <v>24</v>
      </c>
      <c r="O8" s="2">
        <v>44201.335231481477</v>
      </c>
      <c r="P8" s="2">
        <v>44229.789155092592</v>
      </c>
      <c r="Q8" s="15">
        <v>28.453923611115897</v>
      </c>
      <c r="W8" s="2"/>
    </row>
    <row r="9" spans="1:24" x14ac:dyDescent="0.2">
      <c r="A9">
        <v>8</v>
      </c>
      <c r="B9" t="s">
        <v>11</v>
      </c>
      <c r="C9">
        <v>3352</v>
      </c>
      <c r="D9">
        <v>65022</v>
      </c>
      <c r="E9">
        <v>1831</v>
      </c>
      <c r="F9" s="30">
        <f t="shared" si="2"/>
        <v>2.8159699793915905E-2</v>
      </c>
      <c r="G9">
        <v>7.42</v>
      </c>
      <c r="H9" s="15">
        <v>23893</v>
      </c>
      <c r="I9">
        <f t="shared" si="3"/>
        <v>20541</v>
      </c>
      <c r="J9" s="9">
        <f t="shared" si="0"/>
        <v>712.79832935560853</v>
      </c>
      <c r="K9" s="11">
        <f t="shared" si="1"/>
        <v>6.1279832935560856</v>
      </c>
      <c r="L9" s="5" t="s">
        <v>15</v>
      </c>
      <c r="M9" s="5" t="s">
        <v>19</v>
      </c>
      <c r="N9" t="s">
        <v>21</v>
      </c>
      <c r="O9" s="2">
        <v>44254.067476851851</v>
      </c>
      <c r="P9" s="2">
        <v>44297.686944444453</v>
      </c>
      <c r="Q9" s="15">
        <v>43.619467592601723</v>
      </c>
      <c r="W9" s="2"/>
    </row>
    <row r="10" spans="1:24" x14ac:dyDescent="0.2">
      <c r="A10">
        <v>9</v>
      </c>
      <c r="B10" t="s">
        <v>10</v>
      </c>
      <c r="C10">
        <v>4919</v>
      </c>
      <c r="D10">
        <v>91616</v>
      </c>
      <c r="E10">
        <v>2361</v>
      </c>
      <c r="F10" s="30">
        <f t="shared" si="2"/>
        <v>2.5770607754104086E-2</v>
      </c>
      <c r="G10">
        <v>14.73</v>
      </c>
      <c r="H10" s="15">
        <v>13393</v>
      </c>
      <c r="I10">
        <f t="shared" si="3"/>
        <v>8474</v>
      </c>
      <c r="J10" s="9">
        <f t="shared" si="0"/>
        <v>272.27078674527343</v>
      </c>
      <c r="K10" s="11">
        <f t="shared" si="1"/>
        <v>1.7227078674527343</v>
      </c>
      <c r="L10" s="5" t="s">
        <v>13</v>
      </c>
      <c r="M10" s="5" t="s">
        <v>19</v>
      </c>
      <c r="N10" t="s">
        <v>23</v>
      </c>
      <c r="O10" s="2">
        <v>44332.473611111112</v>
      </c>
      <c r="P10" s="2">
        <v>44546.527546296304</v>
      </c>
      <c r="Q10" s="15">
        <v>214.05393518519122</v>
      </c>
      <c r="W10" s="2"/>
    </row>
    <row r="11" spans="1:24" x14ac:dyDescent="0.2">
      <c r="A11">
        <v>10</v>
      </c>
      <c r="B11" t="s">
        <v>10</v>
      </c>
      <c r="C11">
        <v>8539</v>
      </c>
      <c r="D11">
        <v>90935</v>
      </c>
      <c r="E11">
        <v>3495</v>
      </c>
      <c r="F11" s="30">
        <f t="shared" si="2"/>
        <v>3.8434046296805413E-2</v>
      </c>
      <c r="G11">
        <v>3.75</v>
      </c>
      <c r="H11" s="15">
        <v>41642</v>
      </c>
      <c r="I11">
        <f t="shared" si="3"/>
        <v>33103</v>
      </c>
      <c r="J11" s="9">
        <f t="shared" si="0"/>
        <v>487.66834523948938</v>
      </c>
      <c r="K11" s="11">
        <f t="shared" si="1"/>
        <v>3.8766834523948939</v>
      </c>
      <c r="L11" s="5" t="s">
        <v>15</v>
      </c>
      <c r="M11" s="5" t="s">
        <v>19</v>
      </c>
      <c r="N11" t="s">
        <v>23</v>
      </c>
      <c r="O11" s="2">
        <v>44228.268819444442</v>
      </c>
      <c r="P11" s="2">
        <v>44251.811122685183</v>
      </c>
      <c r="Q11" s="15">
        <v>23.542303240741603</v>
      </c>
      <c r="W11" s="2"/>
    </row>
    <row r="12" spans="1:24" x14ac:dyDescent="0.2">
      <c r="A12">
        <v>11</v>
      </c>
      <c r="B12" t="s">
        <v>12</v>
      </c>
      <c r="C12">
        <v>9200</v>
      </c>
      <c r="D12">
        <v>15297</v>
      </c>
      <c r="E12">
        <v>2475</v>
      </c>
      <c r="F12" s="30">
        <f t="shared" si="2"/>
        <v>0.16179643067268093</v>
      </c>
      <c r="G12">
        <v>5.68</v>
      </c>
      <c r="H12" s="15">
        <v>25204</v>
      </c>
      <c r="I12">
        <f t="shared" si="3"/>
        <v>16004</v>
      </c>
      <c r="J12" s="9">
        <f t="shared" si="0"/>
        <v>273.95652173913044</v>
      </c>
      <c r="K12" s="11">
        <f t="shared" si="1"/>
        <v>1.7395652173913043</v>
      </c>
      <c r="L12" s="5" t="s">
        <v>16</v>
      </c>
      <c r="M12" s="5" t="s">
        <v>20</v>
      </c>
      <c r="N12" t="s">
        <v>25</v>
      </c>
      <c r="O12" s="2">
        <v>44329.355254629627</v>
      </c>
      <c r="P12" s="2">
        <v>44468.289895833332</v>
      </c>
      <c r="Q12" s="15">
        <v>138.93464120370481</v>
      </c>
      <c r="W12" s="2"/>
    </row>
    <row r="13" spans="1:24" x14ac:dyDescent="0.2">
      <c r="A13">
        <v>12</v>
      </c>
      <c r="B13" t="s">
        <v>10</v>
      </c>
      <c r="C13">
        <v>3686</v>
      </c>
      <c r="D13">
        <v>6896</v>
      </c>
      <c r="E13">
        <v>695</v>
      </c>
      <c r="F13" s="30">
        <f t="shared" si="2"/>
        <v>0.10078306264501161</v>
      </c>
      <c r="G13">
        <v>0.78</v>
      </c>
      <c r="H13" s="15">
        <v>35575</v>
      </c>
      <c r="I13">
        <f t="shared" si="3"/>
        <v>31889</v>
      </c>
      <c r="J13" s="9">
        <f t="shared" si="0"/>
        <v>965.13836136733585</v>
      </c>
      <c r="K13" s="11">
        <f t="shared" si="1"/>
        <v>8.6513836136733584</v>
      </c>
      <c r="L13" s="5" t="s">
        <v>17</v>
      </c>
      <c r="M13" s="5" t="s">
        <v>19</v>
      </c>
      <c r="N13" t="s">
        <v>24</v>
      </c>
      <c r="O13" s="2">
        <v>44366.74423611111</v>
      </c>
      <c r="P13" s="2">
        <v>44472.621759259258</v>
      </c>
      <c r="Q13" s="15">
        <v>105.87752314814861</v>
      </c>
      <c r="W13" s="2"/>
    </row>
    <row r="14" spans="1:24" x14ac:dyDescent="0.2">
      <c r="A14">
        <v>13</v>
      </c>
      <c r="B14" t="s">
        <v>11</v>
      </c>
      <c r="C14">
        <v>6418</v>
      </c>
      <c r="D14">
        <v>13003</v>
      </c>
      <c r="E14">
        <v>2404</v>
      </c>
      <c r="F14" s="30">
        <f t="shared" si="2"/>
        <v>0.18488041221256632</v>
      </c>
      <c r="G14">
        <v>4.72</v>
      </c>
      <c r="H14" s="15">
        <v>20574</v>
      </c>
      <c r="I14">
        <f t="shared" si="3"/>
        <v>14156</v>
      </c>
      <c r="J14" s="9">
        <f t="shared" si="0"/>
        <v>320.56715487690866</v>
      </c>
      <c r="K14" s="11">
        <f t="shared" si="1"/>
        <v>2.2056715487690868</v>
      </c>
      <c r="L14" s="5" t="s">
        <v>13</v>
      </c>
      <c r="M14" s="5" t="s">
        <v>20</v>
      </c>
      <c r="N14" t="s">
        <v>22</v>
      </c>
      <c r="O14" s="2">
        <v>44304.363900462973</v>
      </c>
      <c r="P14" s="2">
        <v>44382.003391203703</v>
      </c>
      <c r="Q14" s="15">
        <v>77.639490740730253</v>
      </c>
      <c r="W14" s="2"/>
    </row>
    <row r="15" spans="1:24" x14ac:dyDescent="0.2">
      <c r="A15">
        <v>14</v>
      </c>
      <c r="B15" t="s">
        <v>12</v>
      </c>
      <c r="C15">
        <v>5649</v>
      </c>
      <c r="D15">
        <v>74478</v>
      </c>
      <c r="E15">
        <v>3817</v>
      </c>
      <c r="F15" s="30">
        <f t="shared" si="2"/>
        <v>5.1250033566959369E-2</v>
      </c>
      <c r="G15">
        <v>12.49</v>
      </c>
      <c r="H15" s="15">
        <v>15881</v>
      </c>
      <c r="I15">
        <f t="shared" si="3"/>
        <v>10232</v>
      </c>
      <c r="J15" s="9">
        <f t="shared" si="0"/>
        <v>281.12940343423617</v>
      </c>
      <c r="K15" s="11">
        <f t="shared" si="1"/>
        <v>1.8112940343423616</v>
      </c>
      <c r="L15" s="5" t="s">
        <v>16</v>
      </c>
      <c r="M15" s="5" t="s">
        <v>20</v>
      </c>
      <c r="N15" t="s">
        <v>24</v>
      </c>
      <c r="O15" s="2">
        <v>44204.022511574083</v>
      </c>
      <c r="P15" s="2">
        <v>44232.968298611107</v>
      </c>
      <c r="Q15" s="15">
        <v>28.945787037024274</v>
      </c>
      <c r="W15" s="2"/>
    </row>
    <row r="16" spans="1:24" x14ac:dyDescent="0.2">
      <c r="A16">
        <v>15</v>
      </c>
      <c r="B16" t="s">
        <v>12</v>
      </c>
      <c r="C16">
        <v>2277</v>
      </c>
      <c r="D16">
        <v>24761</v>
      </c>
      <c r="E16">
        <v>3519</v>
      </c>
      <c r="F16" s="30">
        <f t="shared" si="2"/>
        <v>0.14211865433544688</v>
      </c>
      <c r="G16">
        <v>12.12</v>
      </c>
      <c r="H16" s="15">
        <v>27775</v>
      </c>
      <c r="I16">
        <f t="shared" si="3"/>
        <v>25498</v>
      </c>
      <c r="J16" s="9">
        <f t="shared" si="0"/>
        <v>1219.8067632850241</v>
      </c>
      <c r="K16" s="11">
        <f t="shared" si="1"/>
        <v>11.198067632850242</v>
      </c>
      <c r="L16" s="5" t="s">
        <v>17</v>
      </c>
      <c r="M16" s="5" t="s">
        <v>18</v>
      </c>
      <c r="N16" t="s">
        <v>25</v>
      </c>
      <c r="O16" s="2">
        <v>44256.24454861111</v>
      </c>
      <c r="P16" s="2">
        <v>44269.510462962957</v>
      </c>
      <c r="Q16" s="15">
        <v>13.265914351846732</v>
      </c>
      <c r="W16" s="2"/>
    </row>
    <row r="17" spans="1:23" x14ac:dyDescent="0.2">
      <c r="A17">
        <v>16</v>
      </c>
      <c r="B17" t="s">
        <v>12</v>
      </c>
      <c r="C17">
        <v>3861</v>
      </c>
      <c r="D17">
        <v>43439</v>
      </c>
      <c r="E17">
        <v>1231</v>
      </c>
      <c r="F17" s="30">
        <f t="shared" si="2"/>
        <v>2.8338589746541128E-2</v>
      </c>
      <c r="G17">
        <v>9.64</v>
      </c>
      <c r="H17" s="15">
        <v>35700</v>
      </c>
      <c r="I17">
        <f t="shared" si="3"/>
        <v>31839</v>
      </c>
      <c r="J17" s="9">
        <f t="shared" si="0"/>
        <v>924.63092463092471</v>
      </c>
      <c r="K17" s="11">
        <f t="shared" si="1"/>
        <v>8.2463092463092469</v>
      </c>
      <c r="L17" s="5" t="s">
        <v>16</v>
      </c>
      <c r="M17" s="5" t="s">
        <v>18</v>
      </c>
      <c r="N17" t="s">
        <v>21</v>
      </c>
      <c r="O17" s="2">
        <v>44249.396481481483</v>
      </c>
      <c r="P17" s="2">
        <v>44425.339108796303</v>
      </c>
      <c r="Q17" s="15">
        <v>175.94262731482013</v>
      </c>
      <c r="W17" s="2"/>
    </row>
    <row r="18" spans="1:23" x14ac:dyDescent="0.2">
      <c r="A18">
        <v>17</v>
      </c>
      <c r="B18" t="s">
        <v>10</v>
      </c>
      <c r="C18">
        <v>8838</v>
      </c>
      <c r="D18">
        <v>82858</v>
      </c>
      <c r="E18">
        <v>2103</v>
      </c>
      <c r="F18" s="30">
        <f t="shared" si="2"/>
        <v>2.5380771923049071E-2</v>
      </c>
      <c r="G18">
        <v>5.58</v>
      </c>
      <c r="H18" s="15">
        <v>37741</v>
      </c>
      <c r="I18">
        <f t="shared" si="3"/>
        <v>28903</v>
      </c>
      <c r="J18" s="9">
        <f t="shared" si="0"/>
        <v>427.03100248925097</v>
      </c>
      <c r="K18" s="11">
        <f t="shared" si="1"/>
        <v>3.2703100248925097</v>
      </c>
      <c r="L18" s="5" t="s">
        <v>17</v>
      </c>
      <c r="M18" s="5" t="s">
        <v>19</v>
      </c>
      <c r="N18" t="s">
        <v>23</v>
      </c>
      <c r="O18" s="2">
        <v>44397.340057870373</v>
      </c>
      <c r="P18" s="2">
        <v>44420.439849537041</v>
      </c>
      <c r="Q18" s="15">
        <v>23.099791666667443</v>
      </c>
      <c r="W18" s="2"/>
    </row>
    <row r="19" spans="1:23" x14ac:dyDescent="0.2">
      <c r="A19">
        <v>18</v>
      </c>
      <c r="B19" t="s">
        <v>10</v>
      </c>
      <c r="C19">
        <v>5893</v>
      </c>
      <c r="D19">
        <v>96804</v>
      </c>
      <c r="E19">
        <v>3691</v>
      </c>
      <c r="F19" s="30">
        <f t="shared" si="2"/>
        <v>3.8128589727697206E-2</v>
      </c>
      <c r="G19">
        <v>4.76</v>
      </c>
      <c r="H19" s="15">
        <v>32782</v>
      </c>
      <c r="I19">
        <f t="shared" si="3"/>
        <v>26889</v>
      </c>
      <c r="J19" s="9">
        <f t="shared" si="0"/>
        <v>556.28712031223483</v>
      </c>
      <c r="K19" s="11">
        <f t="shared" si="1"/>
        <v>4.5628712031223486</v>
      </c>
      <c r="L19" s="5" t="s">
        <v>17</v>
      </c>
      <c r="M19" s="5" t="s">
        <v>18</v>
      </c>
      <c r="N19" t="s">
        <v>21</v>
      </c>
      <c r="O19" s="2">
        <v>44337.413877314822</v>
      </c>
      <c r="P19" s="2">
        <v>44431.595532407409</v>
      </c>
      <c r="Q19" s="15">
        <v>94.18165509258688</v>
      </c>
      <c r="W19" s="2"/>
    </row>
    <row r="20" spans="1:23" x14ac:dyDescent="0.2">
      <c r="A20">
        <v>19</v>
      </c>
      <c r="B20" t="s">
        <v>10</v>
      </c>
      <c r="C20">
        <v>4817</v>
      </c>
      <c r="D20">
        <v>53280</v>
      </c>
      <c r="E20">
        <v>3321</v>
      </c>
      <c r="F20" s="30">
        <f t="shared" si="2"/>
        <v>6.2331081081081083E-2</v>
      </c>
      <c r="G20">
        <v>12.05</v>
      </c>
      <c r="H20" s="15">
        <v>1266</v>
      </c>
      <c r="I20">
        <f t="shared" si="3"/>
        <v>-3551</v>
      </c>
      <c r="J20" s="9">
        <f t="shared" si="0"/>
        <v>26.281918206352501</v>
      </c>
      <c r="K20" s="11">
        <f t="shared" si="1"/>
        <v>-0.73718081793647494</v>
      </c>
      <c r="L20" s="5" t="s">
        <v>14</v>
      </c>
      <c r="M20" s="5" t="s">
        <v>20</v>
      </c>
      <c r="N20" t="s">
        <v>21</v>
      </c>
      <c r="O20" s="2">
        <v>44299.196504629632</v>
      </c>
      <c r="P20" s="2">
        <v>44341.147407407407</v>
      </c>
      <c r="Q20" s="15">
        <v>41.9509027777749</v>
      </c>
      <c r="W20" s="2"/>
    </row>
    <row r="21" spans="1:23" x14ac:dyDescent="0.2">
      <c r="A21">
        <v>20</v>
      </c>
      <c r="B21" t="s">
        <v>12</v>
      </c>
      <c r="C21">
        <v>5105</v>
      </c>
      <c r="D21">
        <v>37589</v>
      </c>
      <c r="E21">
        <v>2121</v>
      </c>
      <c r="F21" s="30">
        <f t="shared" si="2"/>
        <v>5.6426082098486256E-2</v>
      </c>
      <c r="G21">
        <v>1.1499999999999999</v>
      </c>
      <c r="H21" s="15">
        <v>45038</v>
      </c>
      <c r="I21">
        <f t="shared" si="3"/>
        <v>39933</v>
      </c>
      <c r="J21" s="9">
        <f t="shared" si="0"/>
        <v>882.23310479921656</v>
      </c>
      <c r="K21" s="11">
        <f t="shared" si="1"/>
        <v>7.8223310479921642</v>
      </c>
      <c r="L21" s="5" t="s">
        <v>16</v>
      </c>
      <c r="M21" s="5" t="s">
        <v>19</v>
      </c>
      <c r="N21" t="s">
        <v>25</v>
      </c>
      <c r="O21" s="2">
        <v>44310.516574074078</v>
      </c>
      <c r="P21" s="2">
        <v>44438.494479166657</v>
      </c>
      <c r="Q21" s="15">
        <v>127.97790509257902</v>
      </c>
      <c r="W21" s="2"/>
    </row>
    <row r="22" spans="1:23" x14ac:dyDescent="0.2">
      <c r="A22">
        <v>21</v>
      </c>
      <c r="B22" t="s">
        <v>12</v>
      </c>
      <c r="C22">
        <v>3062</v>
      </c>
      <c r="D22">
        <v>85631</v>
      </c>
      <c r="E22">
        <v>1807</v>
      </c>
      <c r="F22" s="30">
        <f t="shared" si="2"/>
        <v>2.1102170942766053E-2</v>
      </c>
      <c r="G22">
        <v>10.29</v>
      </c>
      <c r="H22" s="15">
        <v>33637</v>
      </c>
      <c r="I22">
        <f t="shared" si="3"/>
        <v>30575</v>
      </c>
      <c r="J22" s="9">
        <f t="shared" si="0"/>
        <v>1098.5303723056825</v>
      </c>
      <c r="K22" s="11">
        <f t="shared" si="1"/>
        <v>9.9853037230568251</v>
      </c>
      <c r="L22" s="5" t="s">
        <v>16</v>
      </c>
      <c r="M22" s="5" t="s">
        <v>19</v>
      </c>
      <c r="N22" t="s">
        <v>22</v>
      </c>
      <c r="O22" s="2">
        <v>44223.936145833337</v>
      </c>
      <c r="P22" s="2">
        <v>44397.618344907409</v>
      </c>
      <c r="Q22" s="15">
        <v>173.68219907407183</v>
      </c>
      <c r="W22" s="2"/>
    </row>
    <row r="23" spans="1:23" x14ac:dyDescent="0.2">
      <c r="A23">
        <v>22</v>
      </c>
      <c r="B23" t="s">
        <v>11</v>
      </c>
      <c r="C23">
        <v>6713</v>
      </c>
      <c r="D23">
        <v>9472</v>
      </c>
      <c r="E23">
        <v>1682</v>
      </c>
      <c r="F23" s="30">
        <f t="shared" si="2"/>
        <v>0.17757601351351351</v>
      </c>
      <c r="G23">
        <v>5.77</v>
      </c>
      <c r="H23" s="15">
        <v>6382</v>
      </c>
      <c r="I23">
        <f t="shared" si="3"/>
        <v>-331</v>
      </c>
      <c r="J23" s="9">
        <f t="shared" si="0"/>
        <v>95.069268583345746</v>
      </c>
      <c r="K23" s="11">
        <f t="shared" si="1"/>
        <v>-4.9307314166542528E-2</v>
      </c>
      <c r="L23" s="5" t="s">
        <v>13</v>
      </c>
      <c r="M23" s="5" t="s">
        <v>19</v>
      </c>
      <c r="N23" t="s">
        <v>21</v>
      </c>
      <c r="O23" s="2">
        <v>44438.218113425923</v>
      </c>
      <c r="P23" s="2">
        <v>44549.529108796298</v>
      </c>
      <c r="Q23" s="15">
        <v>111.31099537037517</v>
      </c>
      <c r="W23" s="2"/>
    </row>
    <row r="24" spans="1:23" x14ac:dyDescent="0.2">
      <c r="A24">
        <v>23</v>
      </c>
      <c r="B24" t="s">
        <v>12</v>
      </c>
      <c r="C24">
        <v>9600</v>
      </c>
      <c r="D24">
        <v>67564</v>
      </c>
      <c r="E24">
        <v>100</v>
      </c>
      <c r="F24" s="30">
        <f t="shared" si="2"/>
        <v>1.480078148126221E-3</v>
      </c>
      <c r="G24">
        <v>9.5500000000000007</v>
      </c>
      <c r="H24" s="15">
        <v>42574</v>
      </c>
      <c r="I24">
        <f t="shared" si="3"/>
        <v>32974</v>
      </c>
      <c r="J24" s="9">
        <f t="shared" si="0"/>
        <v>443.47916666666663</v>
      </c>
      <c r="K24" s="11">
        <f t="shared" si="1"/>
        <v>3.4347916666666665</v>
      </c>
      <c r="L24" s="5" t="s">
        <v>15</v>
      </c>
      <c r="M24" s="5" t="s">
        <v>19</v>
      </c>
      <c r="N24" t="s">
        <v>23</v>
      </c>
      <c r="O24" s="2">
        <v>44251.031273148154</v>
      </c>
      <c r="P24" s="2">
        <v>44545.197256944448</v>
      </c>
      <c r="Q24" s="15">
        <v>294.16598379629431</v>
      </c>
      <c r="W24" s="2"/>
    </row>
    <row r="25" spans="1:23" x14ac:dyDescent="0.2">
      <c r="A25">
        <v>24</v>
      </c>
      <c r="B25" t="s">
        <v>10</v>
      </c>
      <c r="C25">
        <v>5152</v>
      </c>
      <c r="D25">
        <v>36428</v>
      </c>
      <c r="E25">
        <v>791</v>
      </c>
      <c r="F25" s="30">
        <f t="shared" si="2"/>
        <v>2.1714066102997694E-2</v>
      </c>
      <c r="G25">
        <v>13.91</v>
      </c>
      <c r="H25" s="15">
        <v>29582</v>
      </c>
      <c r="I25">
        <f>H25-C25</f>
        <v>24430</v>
      </c>
      <c r="J25" s="9">
        <f t="shared" si="0"/>
        <v>574.18478260869563</v>
      </c>
      <c r="K25" s="11">
        <f t="shared" si="1"/>
        <v>4.7418478260869561</v>
      </c>
      <c r="L25" s="5" t="s">
        <v>16</v>
      </c>
      <c r="M25" s="5" t="s">
        <v>18</v>
      </c>
      <c r="N25" t="s">
        <v>23</v>
      </c>
      <c r="O25" s="2">
        <v>44290.587118055562</v>
      </c>
      <c r="P25" s="2">
        <v>44550.366296296299</v>
      </c>
      <c r="Q25" s="15">
        <v>259.77917824073666</v>
      </c>
      <c r="W25" s="2"/>
    </row>
    <row r="26" spans="1:23" x14ac:dyDescent="0.2">
      <c r="A26">
        <v>25</v>
      </c>
      <c r="B26" t="s">
        <v>10</v>
      </c>
      <c r="C26">
        <v>6735</v>
      </c>
      <c r="D26">
        <v>63444</v>
      </c>
      <c r="E26">
        <v>3246</v>
      </c>
      <c r="F26" s="30">
        <f t="shared" si="2"/>
        <v>5.1163230565538113E-2</v>
      </c>
      <c r="G26">
        <v>12.82</v>
      </c>
      <c r="H26" s="15">
        <v>46387</v>
      </c>
      <c r="I26">
        <f t="shared" si="3"/>
        <v>39652</v>
      </c>
      <c r="J26" s="9">
        <f t="shared" si="0"/>
        <v>688.74536005939126</v>
      </c>
      <c r="K26" s="11">
        <f t="shared" si="1"/>
        <v>5.8874536005939122</v>
      </c>
      <c r="L26" s="5" t="s">
        <v>16</v>
      </c>
      <c r="M26" s="5" t="s">
        <v>19</v>
      </c>
      <c r="N26" t="s">
        <v>22</v>
      </c>
      <c r="O26" s="2">
        <v>44332.623807870368</v>
      </c>
      <c r="P26" s="2">
        <v>44390.611122685194</v>
      </c>
      <c r="Q26" s="15">
        <v>57.987314814825368</v>
      </c>
      <c r="W26" s="2"/>
    </row>
    <row r="27" spans="1:23" x14ac:dyDescent="0.2">
      <c r="A27">
        <v>26</v>
      </c>
      <c r="B27" t="s">
        <v>12</v>
      </c>
      <c r="C27">
        <v>923</v>
      </c>
      <c r="D27">
        <v>68889</v>
      </c>
      <c r="E27">
        <v>2647</v>
      </c>
      <c r="F27" s="30">
        <f t="shared" si="2"/>
        <v>3.8424131573981335E-2</v>
      </c>
      <c r="G27">
        <v>7.52</v>
      </c>
      <c r="H27" s="15">
        <v>29030</v>
      </c>
      <c r="I27">
        <f t="shared" si="3"/>
        <v>28107</v>
      </c>
      <c r="J27" s="9">
        <f t="shared" si="0"/>
        <v>3145.1787648970749</v>
      </c>
      <c r="K27" s="11">
        <f t="shared" si="1"/>
        <v>30.451787648970747</v>
      </c>
      <c r="L27" s="5" t="s">
        <v>13</v>
      </c>
      <c r="M27" s="5" t="s">
        <v>20</v>
      </c>
      <c r="N27" t="s">
        <v>22</v>
      </c>
      <c r="O27" s="2">
        <v>44501.387326388889</v>
      </c>
      <c r="P27" s="2">
        <v>44553.368877314817</v>
      </c>
      <c r="Q27" s="15">
        <v>51.981550925927877</v>
      </c>
      <c r="W27" s="2"/>
    </row>
    <row r="28" spans="1:23" x14ac:dyDescent="0.2">
      <c r="A28">
        <v>27</v>
      </c>
      <c r="B28" t="s">
        <v>11</v>
      </c>
      <c r="C28">
        <v>7354</v>
      </c>
      <c r="D28">
        <v>93503</v>
      </c>
      <c r="E28">
        <v>2886</v>
      </c>
      <c r="F28" s="30">
        <f t="shared" si="2"/>
        <v>3.0865319829310289E-2</v>
      </c>
      <c r="G28">
        <v>6.47</v>
      </c>
      <c r="H28" s="15">
        <v>19802</v>
      </c>
      <c r="I28">
        <f t="shared" si="3"/>
        <v>12448</v>
      </c>
      <c r="J28" s="9">
        <f t="shared" si="0"/>
        <v>269.26842534675006</v>
      </c>
      <c r="K28" s="11">
        <f t="shared" si="1"/>
        <v>1.6926842534675006</v>
      </c>
      <c r="L28" s="5" t="s">
        <v>13</v>
      </c>
      <c r="M28" s="5" t="s">
        <v>19</v>
      </c>
      <c r="N28" t="s">
        <v>25</v>
      </c>
      <c r="O28" s="2">
        <v>44236.923333333332</v>
      </c>
      <c r="P28" s="2">
        <v>44506.363321759258</v>
      </c>
      <c r="Q28" s="15">
        <v>269.43998842592555</v>
      </c>
      <c r="W28" s="2"/>
    </row>
    <row r="29" spans="1:23" x14ac:dyDescent="0.2">
      <c r="A29">
        <v>28</v>
      </c>
      <c r="B29" t="s">
        <v>12</v>
      </c>
      <c r="C29">
        <v>1467</v>
      </c>
      <c r="D29">
        <v>88582</v>
      </c>
      <c r="E29">
        <v>2783</v>
      </c>
      <c r="F29" s="30">
        <f t="shared" si="2"/>
        <v>3.1417217944954959E-2</v>
      </c>
      <c r="G29">
        <v>12.36</v>
      </c>
      <c r="H29" s="15">
        <v>24218</v>
      </c>
      <c r="I29">
        <f t="shared" si="3"/>
        <v>22751</v>
      </c>
      <c r="J29" s="9">
        <f t="shared" si="0"/>
        <v>1650.8520790729381</v>
      </c>
      <c r="K29" s="11">
        <f t="shared" si="1"/>
        <v>15.50852079072938</v>
      </c>
      <c r="L29" s="5" t="s">
        <v>14</v>
      </c>
      <c r="M29" s="5" t="s">
        <v>18</v>
      </c>
      <c r="N29" t="s">
        <v>24</v>
      </c>
      <c r="O29" s="2">
        <v>44226.798379629632</v>
      </c>
      <c r="P29" s="2">
        <v>44412.996412037042</v>
      </c>
      <c r="Q29" s="15">
        <v>186.19803240741021</v>
      </c>
      <c r="W29" s="2"/>
    </row>
    <row r="30" spans="1:23" x14ac:dyDescent="0.2">
      <c r="A30">
        <v>29</v>
      </c>
      <c r="B30" t="s">
        <v>12</v>
      </c>
      <c r="C30">
        <v>4870</v>
      </c>
      <c r="D30">
        <v>8734</v>
      </c>
      <c r="E30">
        <v>443</v>
      </c>
      <c r="F30" s="30">
        <f t="shared" si="2"/>
        <v>5.072131898328372E-2</v>
      </c>
      <c r="G30">
        <v>11.1</v>
      </c>
      <c r="H30" s="15">
        <v>33563</v>
      </c>
      <c r="I30">
        <f t="shared" si="3"/>
        <v>28693</v>
      </c>
      <c r="J30" s="9">
        <f t="shared" si="0"/>
        <v>689.17864476386035</v>
      </c>
      <c r="K30" s="11">
        <f t="shared" si="1"/>
        <v>5.8917864476386033</v>
      </c>
      <c r="L30" s="5" t="s">
        <v>15</v>
      </c>
      <c r="M30" s="5" t="s">
        <v>20</v>
      </c>
      <c r="N30" t="s">
        <v>23</v>
      </c>
      <c r="O30" s="2">
        <v>44438.11582175926</v>
      </c>
      <c r="P30" s="2">
        <v>44532.201886574083</v>
      </c>
      <c r="Q30" s="15">
        <v>94.086064814822748</v>
      </c>
      <c r="W30" s="2"/>
    </row>
    <row r="31" spans="1:23" x14ac:dyDescent="0.2">
      <c r="A31">
        <v>30</v>
      </c>
      <c r="B31" t="s">
        <v>12</v>
      </c>
      <c r="C31">
        <v>9552</v>
      </c>
      <c r="D31">
        <v>91265</v>
      </c>
      <c r="E31">
        <v>4478</v>
      </c>
      <c r="F31" s="30">
        <f t="shared" si="2"/>
        <v>4.9065906974196022E-2</v>
      </c>
      <c r="G31">
        <v>6.76</v>
      </c>
      <c r="H31" s="15">
        <v>28906</v>
      </c>
      <c r="I31">
        <f t="shared" si="3"/>
        <v>19354</v>
      </c>
      <c r="J31" s="9">
        <f t="shared" si="0"/>
        <v>302.61725293132326</v>
      </c>
      <c r="K31" s="11">
        <f t="shared" si="1"/>
        <v>2.0261725293132327</v>
      </c>
      <c r="L31" s="5" t="s">
        <v>15</v>
      </c>
      <c r="M31" s="5" t="s">
        <v>18</v>
      </c>
      <c r="N31" t="s">
        <v>21</v>
      </c>
      <c r="O31" s="2">
        <v>44236.578645833331</v>
      </c>
      <c r="P31" s="2">
        <v>44527.317013888889</v>
      </c>
      <c r="Q31" s="15">
        <v>290.73836805555766</v>
      </c>
      <c r="W31" s="2"/>
    </row>
    <row r="32" spans="1:23" x14ac:dyDescent="0.2">
      <c r="A32">
        <v>31</v>
      </c>
      <c r="B32" t="s">
        <v>10</v>
      </c>
      <c r="C32">
        <v>6687</v>
      </c>
      <c r="D32">
        <v>29436</v>
      </c>
      <c r="E32">
        <v>3287</v>
      </c>
      <c r="F32" s="30">
        <f t="shared" si="2"/>
        <v>0.11166598722652535</v>
      </c>
      <c r="G32">
        <v>14.54</v>
      </c>
      <c r="H32" s="15">
        <v>8500</v>
      </c>
      <c r="I32">
        <f t="shared" si="3"/>
        <v>1813</v>
      </c>
      <c r="J32" s="9">
        <f t="shared" si="0"/>
        <v>127.11230746224015</v>
      </c>
      <c r="K32" s="11">
        <f t="shared" si="1"/>
        <v>0.27112307462240165</v>
      </c>
      <c r="L32" s="5" t="s">
        <v>14</v>
      </c>
      <c r="M32" s="5" t="s">
        <v>18</v>
      </c>
      <c r="N32" t="s">
        <v>25</v>
      </c>
      <c r="O32" s="2">
        <v>44323.422060185178</v>
      </c>
      <c r="P32" s="2">
        <v>44347.390266203707</v>
      </c>
      <c r="Q32" s="15">
        <v>23.9682060185296</v>
      </c>
      <c r="W32" s="2"/>
    </row>
    <row r="33" spans="1:23" x14ac:dyDescent="0.2">
      <c r="A33">
        <v>32</v>
      </c>
      <c r="B33" t="s">
        <v>10</v>
      </c>
      <c r="C33">
        <v>5703</v>
      </c>
      <c r="D33">
        <v>24905</v>
      </c>
      <c r="E33">
        <v>4624</v>
      </c>
      <c r="F33" s="30">
        <f t="shared" si="2"/>
        <v>0.18566552901023892</v>
      </c>
      <c r="G33">
        <v>5.51</v>
      </c>
      <c r="H33" s="15">
        <v>38533</v>
      </c>
      <c r="I33">
        <f t="shared" si="3"/>
        <v>32830</v>
      </c>
      <c r="J33" s="9">
        <f t="shared" si="0"/>
        <v>675.66193231632474</v>
      </c>
      <c r="K33" s="11">
        <f t="shared" si="1"/>
        <v>5.756619323163247</v>
      </c>
      <c r="L33" s="5" t="s">
        <v>13</v>
      </c>
      <c r="M33" s="5" t="s">
        <v>18</v>
      </c>
      <c r="N33" t="s">
        <v>22</v>
      </c>
      <c r="O33" s="2">
        <v>44476.01662037037</v>
      </c>
      <c r="P33" s="2">
        <v>44491.978171296287</v>
      </c>
      <c r="Q33" s="15">
        <v>15.961550925916526</v>
      </c>
      <c r="W33" s="2"/>
    </row>
    <row r="34" spans="1:23" x14ac:dyDescent="0.2">
      <c r="A34">
        <v>33</v>
      </c>
      <c r="B34" t="s">
        <v>10</v>
      </c>
      <c r="C34">
        <v>933</v>
      </c>
      <c r="D34">
        <v>27981</v>
      </c>
      <c r="E34">
        <v>927</v>
      </c>
      <c r="F34" s="30">
        <f t="shared" si="2"/>
        <v>3.3129623673206821E-2</v>
      </c>
      <c r="G34">
        <v>6.02</v>
      </c>
      <c r="H34" s="15">
        <v>9819</v>
      </c>
      <c r="I34">
        <f t="shared" si="3"/>
        <v>8886</v>
      </c>
      <c r="J34" s="9">
        <f t="shared" ref="J34:J65" si="4">(H34/C34)*100</f>
        <v>1052.411575562701</v>
      </c>
      <c r="K34" s="11">
        <f t="shared" ref="K34:K65" si="5">(H34-C34)/C34</f>
        <v>9.52411575562701</v>
      </c>
      <c r="L34" s="5" t="s">
        <v>13</v>
      </c>
      <c r="M34" s="5" t="s">
        <v>18</v>
      </c>
      <c r="N34" t="s">
        <v>21</v>
      </c>
      <c r="O34" s="2">
        <v>44316.58666666667</v>
      </c>
      <c r="P34" s="2">
        <v>44354.322962962957</v>
      </c>
      <c r="Q34" s="15">
        <v>37.736296296287037</v>
      </c>
      <c r="W34" s="2"/>
    </row>
    <row r="35" spans="1:23" x14ac:dyDescent="0.2">
      <c r="A35">
        <v>34</v>
      </c>
      <c r="B35" t="s">
        <v>12</v>
      </c>
      <c r="C35">
        <v>6737</v>
      </c>
      <c r="D35">
        <v>77473</v>
      </c>
      <c r="E35">
        <v>1949</v>
      </c>
      <c r="F35" s="30">
        <f t="shared" si="2"/>
        <v>2.5157151523756662E-2</v>
      </c>
      <c r="G35">
        <v>11.11</v>
      </c>
      <c r="H35" s="15">
        <v>26544</v>
      </c>
      <c r="I35">
        <f t="shared" si="3"/>
        <v>19807</v>
      </c>
      <c r="J35" s="9">
        <f t="shared" si="4"/>
        <v>394.00326554846373</v>
      </c>
      <c r="K35" s="11">
        <f t="shared" si="5"/>
        <v>2.9400326554846372</v>
      </c>
      <c r="L35" s="5" t="s">
        <v>13</v>
      </c>
      <c r="M35" s="5" t="s">
        <v>19</v>
      </c>
      <c r="N35" t="s">
        <v>24</v>
      </c>
      <c r="O35" s="2">
        <v>44219.270243055558</v>
      </c>
      <c r="P35" s="2">
        <v>44387.315972222219</v>
      </c>
      <c r="Q35" s="15">
        <v>168.04572916666075</v>
      </c>
      <c r="W35" s="2"/>
    </row>
    <row r="36" spans="1:23" x14ac:dyDescent="0.2">
      <c r="A36">
        <v>35</v>
      </c>
      <c r="B36" t="s">
        <v>11</v>
      </c>
      <c r="C36">
        <v>1929</v>
      </c>
      <c r="D36">
        <v>46463</v>
      </c>
      <c r="E36">
        <v>2321</v>
      </c>
      <c r="F36" s="30">
        <f t="shared" si="2"/>
        <v>4.995372662118245E-2</v>
      </c>
      <c r="G36">
        <v>6.79</v>
      </c>
      <c r="H36" s="15">
        <v>5485</v>
      </c>
      <c r="I36">
        <f t="shared" si="3"/>
        <v>3556</v>
      </c>
      <c r="J36" s="9">
        <f t="shared" si="4"/>
        <v>284.34421980300675</v>
      </c>
      <c r="K36" s="11">
        <f t="shared" si="5"/>
        <v>1.8434421980300675</v>
      </c>
      <c r="L36" s="5" t="s">
        <v>16</v>
      </c>
      <c r="M36" s="5" t="s">
        <v>18</v>
      </c>
      <c r="N36" t="s">
        <v>22</v>
      </c>
      <c r="O36" s="2">
        <v>44258.509687500002</v>
      </c>
      <c r="P36" s="2">
        <v>44332.247847222221</v>
      </c>
      <c r="Q36" s="15">
        <v>73.73815972221928</v>
      </c>
      <c r="W36" s="2"/>
    </row>
    <row r="37" spans="1:23" x14ac:dyDescent="0.2">
      <c r="A37">
        <v>36</v>
      </c>
      <c r="B37" t="s">
        <v>12</v>
      </c>
      <c r="C37">
        <v>3046</v>
      </c>
      <c r="D37">
        <v>98691</v>
      </c>
      <c r="E37">
        <v>3304</v>
      </c>
      <c r="F37" s="30">
        <f t="shared" si="2"/>
        <v>3.3478230031107191E-2</v>
      </c>
      <c r="G37">
        <v>14.07</v>
      </c>
      <c r="H37" s="15">
        <v>24156</v>
      </c>
      <c r="I37">
        <f t="shared" si="3"/>
        <v>21110</v>
      </c>
      <c r="J37" s="9">
        <f t="shared" si="4"/>
        <v>793.04005252790546</v>
      </c>
      <c r="K37" s="11">
        <f t="shared" si="5"/>
        <v>6.9304005252790546</v>
      </c>
      <c r="L37" s="5" t="s">
        <v>15</v>
      </c>
      <c r="M37" s="5" t="s">
        <v>19</v>
      </c>
      <c r="N37" t="s">
        <v>24</v>
      </c>
      <c r="O37" s="2">
        <v>44374.534537037027</v>
      </c>
      <c r="P37" s="2">
        <v>44379.758715277778</v>
      </c>
      <c r="Q37" s="15">
        <v>5.2241782407509163</v>
      </c>
      <c r="W37" s="2"/>
    </row>
    <row r="38" spans="1:23" x14ac:dyDescent="0.2">
      <c r="A38">
        <v>37</v>
      </c>
      <c r="B38" t="s">
        <v>12</v>
      </c>
      <c r="C38">
        <v>829</v>
      </c>
      <c r="D38">
        <v>67589</v>
      </c>
      <c r="E38">
        <v>3613</v>
      </c>
      <c r="F38" s="30">
        <f t="shared" si="2"/>
        <v>5.3455443933184396E-2</v>
      </c>
      <c r="G38">
        <v>3.93</v>
      </c>
      <c r="H38" s="15">
        <v>36051</v>
      </c>
      <c r="I38">
        <f t="shared" si="3"/>
        <v>35222</v>
      </c>
      <c r="J38" s="9">
        <f t="shared" si="4"/>
        <v>4348.7334137515081</v>
      </c>
      <c r="K38" s="11">
        <f t="shared" si="5"/>
        <v>42.487334137515077</v>
      </c>
      <c r="L38" s="5" t="s">
        <v>15</v>
      </c>
      <c r="M38" s="5" t="s">
        <v>19</v>
      </c>
      <c r="N38" t="s">
        <v>24</v>
      </c>
      <c r="O38" s="2">
        <v>44403.843009259261</v>
      </c>
      <c r="P38" s="2">
        <v>44507.593506944453</v>
      </c>
      <c r="Q38" s="15">
        <v>103.75049768519239</v>
      </c>
      <c r="W38" s="2"/>
    </row>
    <row r="39" spans="1:23" x14ac:dyDescent="0.2">
      <c r="A39">
        <v>38</v>
      </c>
      <c r="B39" t="s">
        <v>10</v>
      </c>
      <c r="C39">
        <v>4112</v>
      </c>
      <c r="D39">
        <v>20361</v>
      </c>
      <c r="E39">
        <v>193</v>
      </c>
      <c r="F39" s="30">
        <f t="shared" si="2"/>
        <v>9.4789057511910028E-3</v>
      </c>
      <c r="G39">
        <v>5.79</v>
      </c>
      <c r="H39" s="15">
        <v>32311</v>
      </c>
      <c r="I39">
        <f t="shared" si="3"/>
        <v>28199</v>
      </c>
      <c r="J39" s="9">
        <f t="shared" si="4"/>
        <v>785.77334630350197</v>
      </c>
      <c r="K39" s="11">
        <f t="shared" si="5"/>
        <v>6.8577334630350197</v>
      </c>
      <c r="L39" s="5" t="s">
        <v>17</v>
      </c>
      <c r="M39" s="5" t="s">
        <v>18</v>
      </c>
      <c r="N39" t="s">
        <v>23</v>
      </c>
      <c r="O39" s="2">
        <v>44303.021956018521</v>
      </c>
      <c r="P39" s="2">
        <v>44427.530856481477</v>
      </c>
      <c r="Q39" s="15">
        <v>124.50890046295535</v>
      </c>
      <c r="W39" s="2"/>
    </row>
    <row r="40" spans="1:23" x14ac:dyDescent="0.2">
      <c r="A40">
        <v>39</v>
      </c>
      <c r="B40" t="s">
        <v>10</v>
      </c>
      <c r="C40">
        <v>8901</v>
      </c>
      <c r="D40">
        <v>22875</v>
      </c>
      <c r="E40">
        <v>2567</v>
      </c>
      <c r="F40" s="30">
        <f t="shared" si="2"/>
        <v>0.11221857923497268</v>
      </c>
      <c r="G40">
        <v>10.49</v>
      </c>
      <c r="H40" s="15">
        <v>12326</v>
      </c>
      <c r="I40">
        <f t="shared" si="3"/>
        <v>3425</v>
      </c>
      <c r="J40" s="9">
        <f t="shared" si="4"/>
        <v>138.47882260420178</v>
      </c>
      <c r="K40" s="11">
        <f t="shared" si="5"/>
        <v>0.38478822604201773</v>
      </c>
      <c r="L40" s="5" t="s">
        <v>17</v>
      </c>
      <c r="M40" s="5" t="s">
        <v>20</v>
      </c>
      <c r="N40" t="s">
        <v>23</v>
      </c>
      <c r="O40" s="2">
        <v>44203.60659722222</v>
      </c>
      <c r="P40" s="2">
        <v>44380.354432870372</v>
      </c>
      <c r="Q40" s="15">
        <v>176.74783564815152</v>
      </c>
      <c r="W40" s="2"/>
    </row>
    <row r="41" spans="1:23" x14ac:dyDescent="0.2">
      <c r="A41">
        <v>40</v>
      </c>
      <c r="B41" t="s">
        <v>12</v>
      </c>
      <c r="C41">
        <v>7261</v>
      </c>
      <c r="D41">
        <v>37661</v>
      </c>
      <c r="E41">
        <v>3878</v>
      </c>
      <c r="F41" s="30">
        <f t="shared" si="2"/>
        <v>0.1029712434614057</v>
      </c>
      <c r="G41">
        <v>13.47</v>
      </c>
      <c r="H41" s="15">
        <v>27956</v>
      </c>
      <c r="I41">
        <f>H41-C41</f>
        <v>20695</v>
      </c>
      <c r="J41" s="9">
        <f t="shared" si="4"/>
        <v>385.01583803883761</v>
      </c>
      <c r="K41" s="11">
        <f t="shared" si="5"/>
        <v>2.8501583803883763</v>
      </c>
      <c r="L41" s="5" t="s">
        <v>16</v>
      </c>
      <c r="M41" s="5" t="s">
        <v>18</v>
      </c>
      <c r="N41" t="s">
        <v>24</v>
      </c>
      <c r="O41" s="2">
        <v>44312.262974537043</v>
      </c>
      <c r="P41" s="2">
        <v>44391.420752314807</v>
      </c>
      <c r="Q41" s="15">
        <v>79.15777777776384</v>
      </c>
      <c r="W41" s="2"/>
    </row>
    <row r="42" spans="1:23" x14ac:dyDescent="0.2">
      <c r="A42">
        <v>41</v>
      </c>
      <c r="B42" t="s">
        <v>11</v>
      </c>
      <c r="C42">
        <v>4468</v>
      </c>
      <c r="D42">
        <v>3679</v>
      </c>
      <c r="E42">
        <v>504</v>
      </c>
      <c r="F42" s="30">
        <f t="shared" si="2"/>
        <v>0.13699374830116878</v>
      </c>
      <c r="G42">
        <v>1.9</v>
      </c>
      <c r="H42" s="15">
        <v>48663</v>
      </c>
      <c r="I42">
        <f t="shared" si="3"/>
        <v>44195</v>
      </c>
      <c r="J42" s="9">
        <f t="shared" si="4"/>
        <v>1089.1450313339301</v>
      </c>
      <c r="K42" s="11">
        <f t="shared" si="5"/>
        <v>9.8914503133393019</v>
      </c>
      <c r="L42" s="5" t="s">
        <v>16</v>
      </c>
      <c r="M42" s="5" t="s">
        <v>18</v>
      </c>
      <c r="N42" t="s">
        <v>23</v>
      </c>
      <c r="O42" s="2">
        <v>44471.915266203701</v>
      </c>
      <c r="P42" s="2">
        <v>44472.293807870366</v>
      </c>
      <c r="Q42" s="15">
        <v>1</v>
      </c>
      <c r="W42" s="2"/>
    </row>
    <row r="43" spans="1:23" x14ac:dyDescent="0.2">
      <c r="A43">
        <v>42</v>
      </c>
      <c r="B43" t="s">
        <v>10</v>
      </c>
      <c r="C43">
        <v>8650</v>
      </c>
      <c r="D43">
        <v>77723</v>
      </c>
      <c r="E43">
        <v>1309</v>
      </c>
      <c r="F43" s="30">
        <f t="shared" si="2"/>
        <v>1.6841861482444064E-2</v>
      </c>
      <c r="G43">
        <v>3.7</v>
      </c>
      <c r="H43" s="15">
        <v>24116</v>
      </c>
      <c r="I43">
        <f t="shared" si="3"/>
        <v>15466</v>
      </c>
      <c r="J43" s="9">
        <f t="shared" si="4"/>
        <v>278.7976878612717</v>
      </c>
      <c r="K43" s="11">
        <f t="shared" si="5"/>
        <v>1.7879768786127168</v>
      </c>
      <c r="L43" s="5" t="s">
        <v>15</v>
      </c>
      <c r="M43" s="5" t="s">
        <v>19</v>
      </c>
      <c r="N43" t="s">
        <v>22</v>
      </c>
      <c r="O43" s="2">
        <v>44249.646585648137</v>
      </c>
      <c r="P43" s="2">
        <v>44331.427071759259</v>
      </c>
      <c r="Q43" s="15">
        <v>81.780486111121718</v>
      </c>
      <c r="W43" s="2"/>
    </row>
    <row r="44" spans="1:23" x14ac:dyDescent="0.2">
      <c r="A44">
        <v>43</v>
      </c>
      <c r="B44" t="s">
        <v>11</v>
      </c>
      <c r="C44">
        <v>1540</v>
      </c>
      <c r="D44">
        <v>71486</v>
      </c>
      <c r="E44">
        <v>475</v>
      </c>
      <c r="F44" s="30">
        <f t="shared" si="2"/>
        <v>6.6446576952130486E-3</v>
      </c>
      <c r="G44">
        <v>3.5</v>
      </c>
      <c r="H44" s="15">
        <v>31357</v>
      </c>
      <c r="I44">
        <f t="shared" si="3"/>
        <v>29817</v>
      </c>
      <c r="J44" s="9">
        <f t="shared" si="4"/>
        <v>2036.1688311688313</v>
      </c>
      <c r="K44" s="11">
        <f t="shared" si="5"/>
        <v>19.361688311688312</v>
      </c>
      <c r="L44" s="5" t="s">
        <v>17</v>
      </c>
      <c r="M44" s="5" t="s">
        <v>19</v>
      </c>
      <c r="N44" t="s">
        <v>24</v>
      </c>
      <c r="O44" s="2">
        <v>44430.764143518521</v>
      </c>
      <c r="P44" s="2">
        <v>44523.863599537042</v>
      </c>
      <c r="Q44" s="15">
        <v>93.099456018520868</v>
      </c>
      <c r="W44" s="2"/>
    </row>
    <row r="45" spans="1:23" x14ac:dyDescent="0.2">
      <c r="A45">
        <v>44</v>
      </c>
      <c r="B45" t="s">
        <v>11</v>
      </c>
      <c r="C45">
        <v>6750</v>
      </c>
      <c r="D45">
        <v>32222</v>
      </c>
      <c r="E45">
        <v>4045</v>
      </c>
      <c r="F45" s="30">
        <f t="shared" si="2"/>
        <v>0.12553534851964496</v>
      </c>
      <c r="G45">
        <v>7.39</v>
      </c>
      <c r="H45" s="15">
        <v>15098</v>
      </c>
      <c r="I45">
        <f t="shared" si="3"/>
        <v>8348</v>
      </c>
      <c r="J45" s="9">
        <f t="shared" si="4"/>
        <v>223.6740740740741</v>
      </c>
      <c r="K45" s="11">
        <f t="shared" si="5"/>
        <v>1.2367407407407407</v>
      </c>
      <c r="L45" s="5" t="s">
        <v>14</v>
      </c>
      <c r="M45" s="5" t="s">
        <v>19</v>
      </c>
      <c r="N45" t="s">
        <v>24</v>
      </c>
      <c r="O45" s="2">
        <v>44537.370497685188</v>
      </c>
      <c r="P45" s="2">
        <v>44557.775347222218</v>
      </c>
      <c r="Q45" s="15">
        <v>20.404849537029804</v>
      </c>
      <c r="W45" s="2"/>
    </row>
    <row r="46" spans="1:23" x14ac:dyDescent="0.2">
      <c r="A46">
        <v>45</v>
      </c>
      <c r="B46" t="s">
        <v>12</v>
      </c>
      <c r="C46">
        <v>8856</v>
      </c>
      <c r="D46">
        <v>69201</v>
      </c>
      <c r="E46">
        <v>2850</v>
      </c>
      <c r="F46" s="30">
        <f t="shared" si="2"/>
        <v>4.1184375948324449E-2</v>
      </c>
      <c r="G46">
        <v>13.38</v>
      </c>
      <c r="H46" s="15">
        <v>48449</v>
      </c>
      <c r="I46">
        <f t="shared" si="3"/>
        <v>39593</v>
      </c>
      <c r="J46" s="9">
        <f t="shared" si="4"/>
        <v>547.07542908762412</v>
      </c>
      <c r="K46" s="11">
        <f t="shared" si="5"/>
        <v>4.4707542908762417</v>
      </c>
      <c r="L46" s="5" t="s">
        <v>13</v>
      </c>
      <c r="M46" s="5" t="s">
        <v>19</v>
      </c>
      <c r="N46" t="s">
        <v>25</v>
      </c>
      <c r="O46" s="2">
        <v>44392.177349537043</v>
      </c>
      <c r="P46" s="2">
        <v>44524.574282407397</v>
      </c>
      <c r="Q46" s="15">
        <v>132.39693287035334</v>
      </c>
      <c r="W46" s="2"/>
    </row>
    <row r="47" spans="1:23" x14ac:dyDescent="0.2">
      <c r="A47">
        <v>46</v>
      </c>
      <c r="B47" t="s">
        <v>12</v>
      </c>
      <c r="C47">
        <v>9298</v>
      </c>
      <c r="D47">
        <v>85977</v>
      </c>
      <c r="E47">
        <v>597</v>
      </c>
      <c r="F47" s="30">
        <f t="shared" si="2"/>
        <v>6.9437175058445861E-3</v>
      </c>
      <c r="G47">
        <v>5.44</v>
      </c>
      <c r="H47" s="15">
        <v>26101</v>
      </c>
      <c r="I47">
        <f t="shared" si="3"/>
        <v>16803</v>
      </c>
      <c r="J47" s="9">
        <f t="shared" si="4"/>
        <v>280.71628307162831</v>
      </c>
      <c r="K47" s="11">
        <f t="shared" si="5"/>
        <v>1.807162830716283</v>
      </c>
      <c r="L47" s="5" t="s">
        <v>15</v>
      </c>
      <c r="M47" s="5" t="s">
        <v>18</v>
      </c>
      <c r="N47" t="s">
        <v>25</v>
      </c>
      <c r="O47" s="2">
        <v>44231.108148148152</v>
      </c>
      <c r="P47" s="2">
        <v>44342.569050925929</v>
      </c>
      <c r="Q47" s="15">
        <v>111.46090277777694</v>
      </c>
      <c r="W47" s="2"/>
    </row>
    <row r="48" spans="1:23" x14ac:dyDescent="0.2">
      <c r="A48">
        <v>47</v>
      </c>
      <c r="B48" t="s">
        <v>12</v>
      </c>
      <c r="C48">
        <v>8204</v>
      </c>
      <c r="D48">
        <v>31857</v>
      </c>
      <c r="E48">
        <v>1538</v>
      </c>
      <c r="F48" s="30">
        <f t="shared" si="2"/>
        <v>4.8278243400194619E-2</v>
      </c>
      <c r="G48">
        <v>5.84</v>
      </c>
      <c r="H48" s="15">
        <v>37444</v>
      </c>
      <c r="I48">
        <f t="shared" si="3"/>
        <v>29240</v>
      </c>
      <c r="J48" s="9">
        <f t="shared" si="4"/>
        <v>456.41150658215503</v>
      </c>
      <c r="K48" s="11">
        <f t="shared" si="5"/>
        <v>3.5641150658215506</v>
      </c>
      <c r="L48" s="5" t="s">
        <v>14</v>
      </c>
      <c r="M48" s="5" t="s">
        <v>20</v>
      </c>
      <c r="N48" t="s">
        <v>25</v>
      </c>
      <c r="O48" s="2">
        <v>44412.532465277778</v>
      </c>
      <c r="P48" s="2">
        <v>44508.592256944437</v>
      </c>
      <c r="Q48" s="15">
        <v>96.059791666659294</v>
      </c>
      <c r="W48" s="2"/>
    </row>
    <row r="49" spans="1:23" x14ac:dyDescent="0.2">
      <c r="A49">
        <v>48</v>
      </c>
      <c r="B49" t="s">
        <v>11</v>
      </c>
      <c r="C49">
        <v>7272</v>
      </c>
      <c r="D49">
        <v>40606</v>
      </c>
      <c r="E49">
        <v>838</v>
      </c>
      <c r="F49" s="30">
        <f t="shared" si="2"/>
        <v>2.0637344234842141E-2</v>
      </c>
      <c r="G49">
        <v>13.76</v>
      </c>
      <c r="H49" s="15">
        <v>11345</v>
      </c>
      <c r="I49">
        <f t="shared" si="3"/>
        <v>4073</v>
      </c>
      <c r="J49" s="9">
        <f t="shared" si="4"/>
        <v>156.00935093509352</v>
      </c>
      <c r="K49" s="11">
        <f t="shared" si="5"/>
        <v>0.56009350935093505</v>
      </c>
      <c r="L49" s="5" t="s">
        <v>16</v>
      </c>
      <c r="M49" s="5" t="s">
        <v>20</v>
      </c>
      <c r="N49" t="s">
        <v>25</v>
      </c>
      <c r="O49" s="2">
        <v>44432.364583333343</v>
      </c>
      <c r="P49" s="2">
        <v>44553.692337962973</v>
      </c>
      <c r="Q49" s="15">
        <v>121.32775462963036</v>
      </c>
      <c r="W49" s="2"/>
    </row>
    <row r="50" spans="1:23" x14ac:dyDescent="0.2">
      <c r="A50">
        <v>49</v>
      </c>
      <c r="B50" t="s">
        <v>10</v>
      </c>
      <c r="C50">
        <v>5811</v>
      </c>
      <c r="D50">
        <v>1851</v>
      </c>
      <c r="E50">
        <v>4615</v>
      </c>
      <c r="F50" s="30">
        <f t="shared" si="2"/>
        <v>2.4932468935710426</v>
      </c>
      <c r="G50">
        <v>1.8</v>
      </c>
      <c r="H50" s="15">
        <v>12477</v>
      </c>
      <c r="I50">
        <f t="shared" si="3"/>
        <v>6666</v>
      </c>
      <c r="J50" s="9">
        <f t="shared" si="4"/>
        <v>214.71347444501805</v>
      </c>
      <c r="K50" s="11">
        <f t="shared" si="5"/>
        <v>1.1471347444501807</v>
      </c>
      <c r="L50" s="5" t="s">
        <v>13</v>
      </c>
      <c r="M50" s="5" t="s">
        <v>20</v>
      </c>
      <c r="N50" t="s">
        <v>21</v>
      </c>
      <c r="O50" s="2">
        <v>44251.756527777783</v>
      </c>
      <c r="P50" s="2">
        <v>44269.65420138889</v>
      </c>
      <c r="Q50" s="15">
        <v>17.897673611107166</v>
      </c>
      <c r="W50" s="2"/>
    </row>
    <row r="51" spans="1:23" x14ac:dyDescent="0.2">
      <c r="A51">
        <v>50</v>
      </c>
      <c r="B51" t="s">
        <v>10</v>
      </c>
      <c r="C51">
        <v>9911</v>
      </c>
      <c r="D51">
        <v>6028</v>
      </c>
      <c r="E51">
        <v>3390</v>
      </c>
      <c r="F51" s="30">
        <f t="shared" si="2"/>
        <v>0.56237558062375581</v>
      </c>
      <c r="G51">
        <v>9.5</v>
      </c>
      <c r="H51" s="15">
        <v>45550</v>
      </c>
      <c r="I51">
        <f t="shared" si="3"/>
        <v>35639</v>
      </c>
      <c r="J51" s="9">
        <f t="shared" si="4"/>
        <v>459.5903541519524</v>
      </c>
      <c r="K51" s="11">
        <f t="shared" si="5"/>
        <v>3.5959035415195237</v>
      </c>
      <c r="L51" s="5" t="s">
        <v>16</v>
      </c>
      <c r="M51" s="5" t="s">
        <v>20</v>
      </c>
      <c r="N51" t="s">
        <v>25</v>
      </c>
      <c r="O51" s="2">
        <v>44395.783009259263</v>
      </c>
      <c r="P51" s="2">
        <v>44486.525995370372</v>
      </c>
      <c r="Q51" s="15">
        <v>90.742986111108621</v>
      </c>
      <c r="W51" s="2"/>
    </row>
    <row r="52" spans="1:23" x14ac:dyDescent="0.2">
      <c r="A52">
        <v>51</v>
      </c>
      <c r="B52" t="s">
        <v>12</v>
      </c>
      <c r="C52">
        <v>9644</v>
      </c>
      <c r="D52">
        <v>21177</v>
      </c>
      <c r="E52">
        <v>2075</v>
      </c>
      <c r="F52" s="30">
        <f t="shared" si="2"/>
        <v>9.798366151957312E-2</v>
      </c>
      <c r="G52">
        <v>2.08</v>
      </c>
      <c r="H52" s="15">
        <v>46668</v>
      </c>
      <c r="I52">
        <f t="shared" si="3"/>
        <v>37024</v>
      </c>
      <c r="J52" s="9">
        <f t="shared" si="4"/>
        <v>483.90709249274158</v>
      </c>
      <c r="K52" s="11">
        <f t="shared" si="5"/>
        <v>3.839070924927416</v>
      </c>
      <c r="L52" s="5" t="s">
        <v>17</v>
      </c>
      <c r="M52" s="5" t="s">
        <v>19</v>
      </c>
      <c r="N52" t="s">
        <v>22</v>
      </c>
      <c r="O52" s="2">
        <v>44220.975601851853</v>
      </c>
      <c r="P52" s="2">
        <v>44413.379803240743</v>
      </c>
      <c r="Q52" s="15">
        <v>192.40420138889021</v>
      </c>
      <c r="W52" s="2"/>
    </row>
    <row r="53" spans="1:23" x14ac:dyDescent="0.2">
      <c r="A53">
        <v>52</v>
      </c>
      <c r="B53" t="s">
        <v>10</v>
      </c>
      <c r="C53">
        <v>6511</v>
      </c>
      <c r="D53">
        <v>90236</v>
      </c>
      <c r="E53">
        <v>1662</v>
      </c>
      <c r="F53" s="30">
        <f t="shared" si="2"/>
        <v>1.8418369608581942E-2</v>
      </c>
      <c r="G53">
        <v>5.68</v>
      </c>
      <c r="H53" s="15">
        <v>21016</v>
      </c>
      <c r="I53">
        <f t="shared" si="3"/>
        <v>14505</v>
      </c>
      <c r="J53" s="9">
        <f t="shared" si="4"/>
        <v>322.77683919520814</v>
      </c>
      <c r="K53" s="11">
        <f t="shared" si="5"/>
        <v>2.2277683919520812</v>
      </c>
      <c r="L53" s="5" t="s">
        <v>14</v>
      </c>
      <c r="M53" s="5" t="s">
        <v>18</v>
      </c>
      <c r="N53" t="s">
        <v>21</v>
      </c>
      <c r="O53" s="2">
        <v>44308.668009259258</v>
      </c>
      <c r="P53" s="2">
        <v>44482.921469907407</v>
      </c>
      <c r="Q53" s="15">
        <v>174.25346064814948</v>
      </c>
      <c r="W53" s="2"/>
    </row>
    <row r="54" spans="1:23" x14ac:dyDescent="0.2">
      <c r="A54">
        <v>53</v>
      </c>
      <c r="B54" t="s">
        <v>11</v>
      </c>
      <c r="C54">
        <v>3298</v>
      </c>
      <c r="D54">
        <v>40920</v>
      </c>
      <c r="E54">
        <v>560</v>
      </c>
      <c r="F54" s="30">
        <f t="shared" si="2"/>
        <v>1.3685239491691105E-2</v>
      </c>
      <c r="G54">
        <v>4.93</v>
      </c>
      <c r="H54" s="15">
        <v>27152</v>
      </c>
      <c r="I54">
        <f t="shared" si="3"/>
        <v>23854</v>
      </c>
      <c r="J54" s="9">
        <f t="shared" si="4"/>
        <v>823.28684050939955</v>
      </c>
      <c r="K54" s="11">
        <f t="shared" si="5"/>
        <v>7.2328684050939964</v>
      </c>
      <c r="L54" s="5" t="s">
        <v>13</v>
      </c>
      <c r="M54" s="5" t="s">
        <v>19</v>
      </c>
      <c r="N54" t="s">
        <v>22</v>
      </c>
      <c r="O54" s="2">
        <v>44351.701620370368</v>
      </c>
      <c r="P54" s="2">
        <v>44448.509664351863</v>
      </c>
      <c r="Q54" s="15">
        <v>96.808043981494848</v>
      </c>
      <c r="W54" s="2"/>
    </row>
    <row r="55" spans="1:23" x14ac:dyDescent="0.2">
      <c r="A55">
        <v>54</v>
      </c>
      <c r="B55" t="s">
        <v>11</v>
      </c>
      <c r="C55">
        <v>8852</v>
      </c>
      <c r="D55">
        <v>91238</v>
      </c>
      <c r="E55">
        <v>3774</v>
      </c>
      <c r="F55" s="30">
        <f t="shared" si="2"/>
        <v>4.1364343804116709E-2</v>
      </c>
      <c r="G55">
        <v>10.23</v>
      </c>
      <c r="H55" s="15">
        <v>42882</v>
      </c>
      <c r="I55">
        <f t="shared" si="3"/>
        <v>34030</v>
      </c>
      <c r="J55" s="9">
        <f t="shared" si="4"/>
        <v>484.43289652056035</v>
      </c>
      <c r="K55" s="11">
        <f t="shared" si="5"/>
        <v>3.8443289652056034</v>
      </c>
      <c r="L55" s="5" t="s">
        <v>13</v>
      </c>
      <c r="M55" s="5" t="s">
        <v>19</v>
      </c>
      <c r="N55" t="s">
        <v>25</v>
      </c>
      <c r="O55" s="2">
        <v>44382.187268518523</v>
      </c>
      <c r="P55" s="2">
        <v>44429.187824074077</v>
      </c>
      <c r="Q55" s="15">
        <v>47.000555555554456</v>
      </c>
      <c r="W55" s="2"/>
    </row>
    <row r="56" spans="1:23" x14ac:dyDescent="0.2">
      <c r="A56">
        <v>55</v>
      </c>
      <c r="B56" t="s">
        <v>10</v>
      </c>
      <c r="C56">
        <v>2695</v>
      </c>
      <c r="D56">
        <v>56082</v>
      </c>
      <c r="E56">
        <v>3223</v>
      </c>
      <c r="F56" s="30">
        <f t="shared" si="2"/>
        <v>5.746941977818195E-2</v>
      </c>
      <c r="G56">
        <v>11.95</v>
      </c>
      <c r="H56" s="15">
        <v>8326</v>
      </c>
      <c r="I56">
        <f t="shared" si="3"/>
        <v>5631</v>
      </c>
      <c r="J56" s="9">
        <f t="shared" si="4"/>
        <v>308.94248608534321</v>
      </c>
      <c r="K56" s="11">
        <f t="shared" si="5"/>
        <v>2.0894248608534323</v>
      </c>
      <c r="L56" s="5" t="s">
        <v>16</v>
      </c>
      <c r="M56" s="5" t="s">
        <v>18</v>
      </c>
      <c r="N56" t="s">
        <v>24</v>
      </c>
      <c r="O56" s="2">
        <v>44212.215717592589</v>
      </c>
      <c r="P56" s="2">
        <v>44360.626388888893</v>
      </c>
      <c r="Q56" s="15">
        <v>148.41067129630392</v>
      </c>
      <c r="W56" s="2"/>
    </row>
    <row r="57" spans="1:23" x14ac:dyDescent="0.2">
      <c r="A57">
        <v>56</v>
      </c>
      <c r="B57" t="s">
        <v>11</v>
      </c>
      <c r="C57">
        <v>5180</v>
      </c>
      <c r="D57">
        <v>75305</v>
      </c>
      <c r="E57">
        <v>1938</v>
      </c>
      <c r="F57" s="30">
        <f t="shared" si="2"/>
        <v>2.5735342938715888E-2</v>
      </c>
      <c r="G57">
        <v>7.61</v>
      </c>
      <c r="H57" s="15">
        <v>8557</v>
      </c>
      <c r="I57">
        <f t="shared" si="3"/>
        <v>3377</v>
      </c>
      <c r="J57" s="9">
        <f t="shared" si="4"/>
        <v>165.1930501930502</v>
      </c>
      <c r="K57" s="11">
        <f t="shared" si="5"/>
        <v>0.65193050193050195</v>
      </c>
      <c r="L57" s="5" t="s">
        <v>15</v>
      </c>
      <c r="M57" s="5" t="s">
        <v>18</v>
      </c>
      <c r="N57" t="s">
        <v>21</v>
      </c>
      <c r="O57" s="2">
        <v>44464.106840277767</v>
      </c>
      <c r="P57" s="2">
        <v>44492.652083333327</v>
      </c>
      <c r="Q57" s="15">
        <v>28.545243055559695</v>
      </c>
      <c r="W57" s="2"/>
    </row>
    <row r="58" spans="1:23" x14ac:dyDescent="0.2">
      <c r="A58">
        <v>57</v>
      </c>
      <c r="B58" t="s">
        <v>11</v>
      </c>
      <c r="C58">
        <v>7099</v>
      </c>
      <c r="D58">
        <v>23036</v>
      </c>
      <c r="E58">
        <v>1568</v>
      </c>
      <c r="F58" s="30">
        <f t="shared" si="2"/>
        <v>6.8067372807779122E-2</v>
      </c>
      <c r="G58">
        <v>4.51</v>
      </c>
      <c r="H58" s="15">
        <v>48247</v>
      </c>
      <c r="I58">
        <f t="shared" si="3"/>
        <v>41148</v>
      </c>
      <c r="J58" s="9">
        <f t="shared" si="4"/>
        <v>679.6309339343569</v>
      </c>
      <c r="K58" s="11">
        <f t="shared" si="5"/>
        <v>5.7963093393435692</v>
      </c>
      <c r="L58" s="5" t="s">
        <v>14</v>
      </c>
      <c r="M58" s="5" t="s">
        <v>18</v>
      </c>
      <c r="N58" t="s">
        <v>24</v>
      </c>
      <c r="O58" s="2">
        <v>44308.255960648137</v>
      </c>
      <c r="P58" s="2">
        <v>44511.298449074071</v>
      </c>
      <c r="Q58" s="15">
        <v>203.0424884259337</v>
      </c>
      <c r="W58" s="2"/>
    </row>
    <row r="59" spans="1:23" x14ac:dyDescent="0.2">
      <c r="A59">
        <v>58</v>
      </c>
      <c r="B59" t="s">
        <v>11</v>
      </c>
      <c r="C59">
        <v>9803</v>
      </c>
      <c r="D59">
        <v>39212</v>
      </c>
      <c r="E59">
        <v>4836</v>
      </c>
      <c r="F59" s="30">
        <f t="shared" si="2"/>
        <v>0.12332959298174029</v>
      </c>
      <c r="G59">
        <v>13.3</v>
      </c>
      <c r="H59" s="15">
        <v>47015</v>
      </c>
      <c r="I59">
        <f>H59-C59</f>
        <v>37212</v>
      </c>
      <c r="J59" s="9">
        <f t="shared" si="4"/>
        <v>479.59808221972867</v>
      </c>
      <c r="K59" s="11">
        <f t="shared" si="5"/>
        <v>3.7959808221972864</v>
      </c>
      <c r="L59" s="5" t="s">
        <v>13</v>
      </c>
      <c r="M59" s="5" t="s">
        <v>19</v>
      </c>
      <c r="N59" t="s">
        <v>22</v>
      </c>
      <c r="O59" s="2">
        <v>44299.906099537038</v>
      </c>
      <c r="P59" s="2">
        <v>44332.191377314812</v>
      </c>
      <c r="Q59" s="15">
        <v>32.285277777773445</v>
      </c>
      <c r="W59" s="2"/>
    </row>
    <row r="60" spans="1:23" x14ac:dyDescent="0.2">
      <c r="A60">
        <v>59</v>
      </c>
      <c r="B60" t="s">
        <v>12</v>
      </c>
      <c r="C60">
        <v>3585</v>
      </c>
      <c r="D60">
        <v>83032</v>
      </c>
      <c r="E60">
        <v>3566</v>
      </c>
      <c r="F60" s="30">
        <f t="shared" si="2"/>
        <v>4.2947297427497831E-2</v>
      </c>
      <c r="G60">
        <v>5.34</v>
      </c>
      <c r="H60" s="15">
        <v>12749</v>
      </c>
      <c r="I60">
        <f t="shared" si="3"/>
        <v>9164</v>
      </c>
      <c r="J60" s="9">
        <f t="shared" si="4"/>
        <v>355.62064156206412</v>
      </c>
      <c r="K60" s="11">
        <f t="shared" si="5"/>
        <v>2.5562064156206414</v>
      </c>
      <c r="L60" s="5" t="s">
        <v>13</v>
      </c>
      <c r="M60" s="5" t="s">
        <v>20</v>
      </c>
      <c r="N60" t="s">
        <v>22</v>
      </c>
      <c r="O60" s="2">
        <v>44246.717187499999</v>
      </c>
      <c r="P60" s="2">
        <v>44340.032465277778</v>
      </c>
      <c r="Q60" s="15">
        <v>93.315277777779556</v>
      </c>
      <c r="W60" s="2"/>
    </row>
    <row r="61" spans="1:23" x14ac:dyDescent="0.2">
      <c r="A61">
        <v>60</v>
      </c>
      <c r="B61" t="s">
        <v>12</v>
      </c>
      <c r="C61">
        <v>6213</v>
      </c>
      <c r="D61">
        <v>35735</v>
      </c>
      <c r="E61">
        <v>4143</v>
      </c>
      <c r="F61" s="30">
        <f t="shared" si="2"/>
        <v>0.11593675668112495</v>
      </c>
      <c r="G61">
        <v>11.1</v>
      </c>
      <c r="H61" s="15">
        <v>45069</v>
      </c>
      <c r="I61">
        <f t="shared" si="3"/>
        <v>38856</v>
      </c>
      <c r="J61" s="9">
        <f t="shared" si="4"/>
        <v>725.39835828102366</v>
      </c>
      <c r="K61" s="11">
        <f t="shared" si="5"/>
        <v>6.2539835828102364</v>
      </c>
      <c r="L61" s="5" t="s">
        <v>17</v>
      </c>
      <c r="M61" s="5" t="s">
        <v>19</v>
      </c>
      <c r="N61" t="s">
        <v>21</v>
      </c>
      <c r="O61" s="2">
        <v>44200.95653935185</v>
      </c>
      <c r="P61" s="2">
        <v>44430.724999999999</v>
      </c>
      <c r="Q61" s="15">
        <v>229.7684606481489</v>
      </c>
      <c r="W61" s="2"/>
    </row>
    <row r="62" spans="1:23" x14ac:dyDescent="0.2">
      <c r="A62">
        <v>61</v>
      </c>
      <c r="B62" t="s">
        <v>10</v>
      </c>
      <c r="C62">
        <v>5740</v>
      </c>
      <c r="D62">
        <v>83570</v>
      </c>
      <c r="E62">
        <v>4523</v>
      </c>
      <c r="F62" s="30">
        <f t="shared" si="2"/>
        <v>5.4122292688763909E-2</v>
      </c>
      <c r="G62">
        <v>8.3699999999999992</v>
      </c>
      <c r="H62" s="15">
        <v>33315</v>
      </c>
      <c r="I62">
        <f t="shared" si="3"/>
        <v>27575</v>
      </c>
      <c r="J62" s="9">
        <f t="shared" si="4"/>
        <v>580.40069686411152</v>
      </c>
      <c r="K62" s="11">
        <f t="shared" si="5"/>
        <v>4.8040069686411151</v>
      </c>
      <c r="L62" s="5" t="s">
        <v>14</v>
      </c>
      <c r="M62" s="5" t="s">
        <v>19</v>
      </c>
      <c r="N62" t="s">
        <v>22</v>
      </c>
      <c r="O62" s="2">
        <v>44440.977094907408</v>
      </c>
      <c r="P62" s="2">
        <v>44463.966493055559</v>
      </c>
      <c r="Q62" s="15">
        <v>22.98939814815094</v>
      </c>
      <c r="W62" s="2"/>
    </row>
    <row r="63" spans="1:23" x14ac:dyDescent="0.2">
      <c r="A63">
        <v>62</v>
      </c>
      <c r="B63" t="s">
        <v>10</v>
      </c>
      <c r="C63">
        <v>1232</v>
      </c>
      <c r="D63">
        <v>2384</v>
      </c>
      <c r="E63">
        <v>4802</v>
      </c>
      <c r="F63" s="30">
        <f t="shared" si="2"/>
        <v>2.0142617449664431</v>
      </c>
      <c r="G63">
        <v>3.1</v>
      </c>
      <c r="H63" s="15">
        <v>16985</v>
      </c>
      <c r="I63">
        <f t="shared" si="3"/>
        <v>15753</v>
      </c>
      <c r="J63" s="9">
        <f t="shared" si="4"/>
        <v>1378.6525974025974</v>
      </c>
      <c r="K63" s="11">
        <f t="shared" si="5"/>
        <v>12.786525974025974</v>
      </c>
      <c r="L63" s="5" t="s">
        <v>14</v>
      </c>
      <c r="M63" s="5" t="s">
        <v>18</v>
      </c>
      <c r="N63" t="s">
        <v>21</v>
      </c>
      <c r="O63" s="2">
        <v>44260.124918981477</v>
      </c>
      <c r="P63" s="2">
        <v>44408.693738425929</v>
      </c>
      <c r="Q63" s="15">
        <v>148.56881944445195</v>
      </c>
      <c r="W63" s="2"/>
    </row>
    <row r="64" spans="1:23" x14ac:dyDescent="0.2">
      <c r="A64">
        <v>63</v>
      </c>
      <c r="B64" t="s">
        <v>10</v>
      </c>
      <c r="C64">
        <v>5528</v>
      </c>
      <c r="D64">
        <v>80403</v>
      </c>
      <c r="E64">
        <v>3087</v>
      </c>
      <c r="F64" s="30">
        <f t="shared" si="2"/>
        <v>3.8394089772769674E-2</v>
      </c>
      <c r="G64">
        <v>8.27</v>
      </c>
      <c r="H64" s="15">
        <v>13383</v>
      </c>
      <c r="I64">
        <f t="shared" si="3"/>
        <v>7855</v>
      </c>
      <c r="J64" s="9">
        <f t="shared" si="4"/>
        <v>242.09479015918959</v>
      </c>
      <c r="K64" s="11">
        <f t="shared" si="5"/>
        <v>1.4209479015918958</v>
      </c>
      <c r="L64" s="5" t="s">
        <v>13</v>
      </c>
      <c r="M64" s="5" t="s">
        <v>19</v>
      </c>
      <c r="N64" t="s">
        <v>22</v>
      </c>
      <c r="O64" s="2">
        <v>44273.437777777777</v>
      </c>
      <c r="P64" s="2">
        <v>44509.02480324074</v>
      </c>
      <c r="Q64" s="15">
        <v>235.58702546296263</v>
      </c>
      <c r="W64" s="2"/>
    </row>
    <row r="65" spans="1:23" x14ac:dyDescent="0.2">
      <c r="A65">
        <v>64</v>
      </c>
      <c r="B65" t="s">
        <v>11</v>
      </c>
      <c r="C65">
        <v>8973</v>
      </c>
      <c r="D65">
        <v>66599</v>
      </c>
      <c r="E65">
        <v>4790</v>
      </c>
      <c r="F65" s="30">
        <f t="shared" si="2"/>
        <v>7.1923001846874571E-2</v>
      </c>
      <c r="G65">
        <v>7.84</v>
      </c>
      <c r="H65" s="15">
        <v>48456</v>
      </c>
      <c r="I65">
        <f t="shared" si="3"/>
        <v>39483</v>
      </c>
      <c r="J65" s="9">
        <f t="shared" si="4"/>
        <v>540.02006018054158</v>
      </c>
      <c r="K65" s="11">
        <f t="shared" si="5"/>
        <v>4.4002006018054161</v>
      </c>
      <c r="L65" s="5" t="s">
        <v>14</v>
      </c>
      <c r="M65" s="5" t="s">
        <v>20</v>
      </c>
      <c r="N65" t="s">
        <v>24</v>
      </c>
      <c r="O65" s="2">
        <v>44230.839317129627</v>
      </c>
      <c r="P65" s="2">
        <v>44483.288495370369</v>
      </c>
      <c r="Q65" s="15">
        <v>252.44917824074219</v>
      </c>
      <c r="W65" s="2"/>
    </row>
    <row r="66" spans="1:23" x14ac:dyDescent="0.2">
      <c r="A66">
        <v>65</v>
      </c>
      <c r="B66" t="s">
        <v>11</v>
      </c>
      <c r="C66">
        <v>8094</v>
      </c>
      <c r="D66">
        <v>70524</v>
      </c>
      <c r="E66">
        <v>3563</v>
      </c>
      <c r="F66" s="30">
        <f t="shared" si="2"/>
        <v>5.0521808178776016E-2</v>
      </c>
      <c r="G66">
        <v>5.3</v>
      </c>
      <c r="H66" s="15">
        <v>36312</v>
      </c>
      <c r="I66">
        <f t="shared" si="3"/>
        <v>28218</v>
      </c>
      <c r="J66" s="9">
        <f t="shared" ref="J66:J101" si="6">(H66/C66)*100</f>
        <v>448.62861378799107</v>
      </c>
      <c r="K66" s="11">
        <f t="shared" ref="K66:K101" si="7">(H66-C66)/C66</f>
        <v>3.4862861378799113</v>
      </c>
      <c r="L66" s="5" t="s">
        <v>14</v>
      </c>
      <c r="M66" s="5" t="s">
        <v>20</v>
      </c>
      <c r="N66" t="s">
        <v>23</v>
      </c>
      <c r="O66" s="2">
        <v>44363.592592592591</v>
      </c>
      <c r="P66" s="2">
        <v>44478.290196759262</v>
      </c>
      <c r="Q66" s="15">
        <v>114.69760416667123</v>
      </c>
      <c r="W66" s="2"/>
    </row>
    <row r="67" spans="1:23" x14ac:dyDescent="0.2">
      <c r="A67">
        <v>66</v>
      </c>
      <c r="B67" t="s">
        <v>12</v>
      </c>
      <c r="C67">
        <v>5066</v>
      </c>
      <c r="D67">
        <v>52654</v>
      </c>
      <c r="E67">
        <v>3392</v>
      </c>
      <c r="F67" s="30">
        <f t="shared" ref="F67:F101" si="8">(E67/D67)</f>
        <v>6.4420556842784971E-2</v>
      </c>
      <c r="G67">
        <v>0.47</v>
      </c>
      <c r="H67" s="15">
        <v>48312</v>
      </c>
      <c r="I67">
        <f t="shared" ref="I67:I101" si="9">H67-C67</f>
        <v>43246</v>
      </c>
      <c r="J67" s="9">
        <f t="shared" si="6"/>
        <v>953.65179628898534</v>
      </c>
      <c r="K67" s="11">
        <f t="shared" si="7"/>
        <v>8.5365179628898531</v>
      </c>
      <c r="L67" s="5" t="s">
        <v>13</v>
      </c>
      <c r="M67" s="5" t="s">
        <v>19</v>
      </c>
      <c r="N67" t="s">
        <v>25</v>
      </c>
      <c r="O67" s="2">
        <v>44285.714490740742</v>
      </c>
      <c r="P67" s="2">
        <v>44296.788726851853</v>
      </c>
      <c r="Q67" s="15">
        <v>11.074236111111531</v>
      </c>
      <c r="W67" s="2"/>
    </row>
    <row r="68" spans="1:23" x14ac:dyDescent="0.2">
      <c r="A68">
        <v>67</v>
      </c>
      <c r="B68" t="s">
        <v>12</v>
      </c>
      <c r="C68">
        <v>7944</v>
      </c>
      <c r="D68">
        <v>63729</v>
      </c>
      <c r="E68">
        <v>2981</v>
      </c>
      <c r="F68" s="30">
        <f t="shared" si="8"/>
        <v>4.6776192941988731E-2</v>
      </c>
      <c r="G68">
        <v>2.3199999999999998</v>
      </c>
      <c r="H68" s="15">
        <v>7432</v>
      </c>
      <c r="I68">
        <f t="shared" si="9"/>
        <v>-512</v>
      </c>
      <c r="J68" s="9">
        <f t="shared" si="6"/>
        <v>93.554884189325264</v>
      </c>
      <c r="K68" s="11">
        <f t="shared" si="7"/>
        <v>-6.4451158106747231E-2</v>
      </c>
      <c r="L68" s="5" t="s">
        <v>13</v>
      </c>
      <c r="M68" s="5" t="s">
        <v>18</v>
      </c>
      <c r="N68" t="s">
        <v>25</v>
      </c>
      <c r="O68" s="2">
        <v>44313.739652777767</v>
      </c>
      <c r="P68" s="2">
        <v>44355.824259259258</v>
      </c>
      <c r="Q68" s="15">
        <v>42.084606481490482</v>
      </c>
      <c r="W68" s="2"/>
    </row>
    <row r="69" spans="1:23" x14ac:dyDescent="0.2">
      <c r="A69">
        <v>68</v>
      </c>
      <c r="B69" t="s">
        <v>10</v>
      </c>
      <c r="C69">
        <v>3896</v>
      </c>
      <c r="D69">
        <v>53668</v>
      </c>
      <c r="E69">
        <v>3008</v>
      </c>
      <c r="F69" s="30">
        <f t="shared" si="8"/>
        <v>5.6048296936722072E-2</v>
      </c>
      <c r="G69">
        <v>2.06</v>
      </c>
      <c r="H69" s="15">
        <v>33830</v>
      </c>
      <c r="I69">
        <f t="shared" si="9"/>
        <v>29934</v>
      </c>
      <c r="J69" s="9">
        <f t="shared" si="6"/>
        <v>868.32648870636558</v>
      </c>
      <c r="K69" s="11">
        <f t="shared" si="7"/>
        <v>7.6832648870636548</v>
      </c>
      <c r="L69" s="5" t="s">
        <v>16</v>
      </c>
      <c r="M69" s="5" t="s">
        <v>19</v>
      </c>
      <c r="N69" t="s">
        <v>23</v>
      </c>
      <c r="O69" s="2">
        <v>44287.06863425926</v>
      </c>
      <c r="P69" s="2">
        <v>44355.748182870368</v>
      </c>
      <c r="Q69" s="15">
        <v>68.679548611107748</v>
      </c>
      <c r="W69" s="2"/>
    </row>
    <row r="70" spans="1:23" x14ac:dyDescent="0.2">
      <c r="A70">
        <v>69</v>
      </c>
      <c r="B70" t="s">
        <v>10</v>
      </c>
      <c r="C70">
        <v>5847</v>
      </c>
      <c r="D70">
        <v>20055</v>
      </c>
      <c r="E70">
        <v>434</v>
      </c>
      <c r="F70" s="30">
        <f t="shared" si="8"/>
        <v>2.1640488656195462E-2</v>
      </c>
      <c r="G70">
        <v>10.65</v>
      </c>
      <c r="H70" s="15">
        <v>28018</v>
      </c>
      <c r="I70">
        <f t="shared" si="9"/>
        <v>22171</v>
      </c>
      <c r="J70" s="9">
        <f t="shared" si="6"/>
        <v>479.18590730289037</v>
      </c>
      <c r="K70" s="11">
        <f t="shared" si="7"/>
        <v>3.7918590730289039</v>
      </c>
      <c r="L70" s="5" t="s">
        <v>16</v>
      </c>
      <c r="M70" s="5" t="s">
        <v>20</v>
      </c>
      <c r="N70" t="s">
        <v>23</v>
      </c>
      <c r="O70" s="2">
        <v>44206.872002314813</v>
      </c>
      <c r="P70" s="2">
        <v>44248.062037037038</v>
      </c>
      <c r="Q70" s="15">
        <v>41.190034722225391</v>
      </c>
      <c r="W70" s="2"/>
    </row>
    <row r="71" spans="1:23" x14ac:dyDescent="0.2">
      <c r="A71">
        <v>70</v>
      </c>
      <c r="B71" t="s">
        <v>11</v>
      </c>
      <c r="C71">
        <v>7534</v>
      </c>
      <c r="D71">
        <v>47499</v>
      </c>
      <c r="E71">
        <v>841</v>
      </c>
      <c r="F71" s="30">
        <f t="shared" si="8"/>
        <v>1.7705635908124382E-2</v>
      </c>
      <c r="G71">
        <v>10.67</v>
      </c>
      <c r="H71" s="15">
        <v>31301</v>
      </c>
      <c r="I71">
        <f t="shared" si="9"/>
        <v>23767</v>
      </c>
      <c r="J71" s="9">
        <f t="shared" si="6"/>
        <v>415.46323334218209</v>
      </c>
      <c r="K71" s="11">
        <f t="shared" si="7"/>
        <v>3.1546323334218211</v>
      </c>
      <c r="L71" s="5" t="s">
        <v>16</v>
      </c>
      <c r="M71" s="5" t="s">
        <v>20</v>
      </c>
      <c r="N71" t="s">
        <v>21</v>
      </c>
      <c r="O71" s="2">
        <v>44360.19971064815</v>
      </c>
      <c r="P71" s="2">
        <v>44487.641724537039</v>
      </c>
      <c r="Q71" s="15">
        <v>127.44201388888905</v>
      </c>
      <c r="W71" s="2"/>
    </row>
    <row r="72" spans="1:23" x14ac:dyDescent="0.2">
      <c r="A72">
        <v>71</v>
      </c>
      <c r="B72" t="s">
        <v>12</v>
      </c>
      <c r="C72">
        <v>1095</v>
      </c>
      <c r="D72">
        <v>92980</v>
      </c>
      <c r="E72">
        <v>1343</v>
      </c>
      <c r="F72" s="30">
        <f t="shared" si="8"/>
        <v>1.4443966444396645E-2</v>
      </c>
      <c r="G72">
        <v>9.2200000000000006</v>
      </c>
      <c r="H72" s="15">
        <v>17192</v>
      </c>
      <c r="I72">
        <f t="shared" si="9"/>
        <v>16097</v>
      </c>
      <c r="J72" s="9">
        <f t="shared" si="6"/>
        <v>1570.0456621004566</v>
      </c>
      <c r="K72" s="11">
        <f t="shared" si="7"/>
        <v>14.700456621004566</v>
      </c>
      <c r="L72" s="5" t="s">
        <v>16</v>
      </c>
      <c r="M72" s="5" t="s">
        <v>19</v>
      </c>
      <c r="N72" t="s">
        <v>22</v>
      </c>
      <c r="O72" s="2">
        <v>44413.869618055563</v>
      </c>
      <c r="P72" s="2">
        <v>44440.012696759259</v>
      </c>
      <c r="Q72" s="15">
        <v>26.14307870369521</v>
      </c>
      <c r="W72" s="2"/>
    </row>
    <row r="73" spans="1:23" x14ac:dyDescent="0.2">
      <c r="A73">
        <v>72</v>
      </c>
      <c r="B73" t="s">
        <v>12</v>
      </c>
      <c r="C73">
        <v>1147</v>
      </c>
      <c r="D73">
        <v>88314</v>
      </c>
      <c r="E73">
        <v>200</v>
      </c>
      <c r="F73" s="30">
        <f t="shared" si="8"/>
        <v>2.2646466018977737E-3</v>
      </c>
      <c r="G73">
        <v>10.11</v>
      </c>
      <c r="H73" s="15">
        <v>31109</v>
      </c>
      <c r="I73">
        <f t="shared" si="9"/>
        <v>29962</v>
      </c>
      <c r="J73" s="9">
        <f t="shared" si="6"/>
        <v>2712.2057541412382</v>
      </c>
      <c r="K73" s="11">
        <f t="shared" si="7"/>
        <v>26.122057541412381</v>
      </c>
      <c r="L73" s="5" t="s">
        <v>14</v>
      </c>
      <c r="M73" s="5" t="s">
        <v>20</v>
      </c>
      <c r="N73" t="s">
        <v>24</v>
      </c>
      <c r="O73" s="2">
        <v>44203.228148148148</v>
      </c>
      <c r="P73" s="2">
        <v>44406.326041666667</v>
      </c>
      <c r="Q73" s="15">
        <v>203.09789351851941</v>
      </c>
      <c r="W73" s="2"/>
    </row>
    <row r="74" spans="1:23" x14ac:dyDescent="0.2">
      <c r="A74">
        <v>73</v>
      </c>
      <c r="B74" t="s">
        <v>11</v>
      </c>
      <c r="C74">
        <v>1073</v>
      </c>
      <c r="D74">
        <v>37209</v>
      </c>
      <c r="E74">
        <v>2563</v>
      </c>
      <c r="F74" s="30">
        <f t="shared" si="8"/>
        <v>6.8881184659625366E-2</v>
      </c>
      <c r="G74">
        <v>6.77</v>
      </c>
      <c r="H74" s="15">
        <v>40258</v>
      </c>
      <c r="I74">
        <f t="shared" si="9"/>
        <v>39185</v>
      </c>
      <c r="J74" s="9">
        <f t="shared" si="6"/>
        <v>3751.9105312208758</v>
      </c>
      <c r="K74" s="11">
        <f t="shared" si="7"/>
        <v>36.519105312208758</v>
      </c>
      <c r="L74" s="5" t="s">
        <v>17</v>
      </c>
      <c r="M74" s="5" t="s">
        <v>19</v>
      </c>
      <c r="N74" t="s">
        <v>25</v>
      </c>
      <c r="O74" s="2">
        <v>44274.396874999999</v>
      </c>
      <c r="P74" s="2">
        <v>44347.335312499999</v>
      </c>
      <c r="Q74" s="15">
        <v>72.938437500000873</v>
      </c>
      <c r="W74" s="2"/>
    </row>
    <row r="75" spans="1:23" x14ac:dyDescent="0.2">
      <c r="A75">
        <v>74</v>
      </c>
      <c r="B75" t="s">
        <v>10</v>
      </c>
      <c r="C75">
        <v>7297</v>
      </c>
      <c r="D75">
        <v>9010</v>
      </c>
      <c r="E75">
        <v>2369</v>
      </c>
      <c r="F75" s="30">
        <f t="shared" si="8"/>
        <v>0.26293007769145393</v>
      </c>
      <c r="G75">
        <v>10.47</v>
      </c>
      <c r="H75" s="15">
        <v>3023</v>
      </c>
      <c r="I75">
        <f t="shared" si="9"/>
        <v>-4274</v>
      </c>
      <c r="J75" s="9">
        <f t="shared" si="6"/>
        <v>41.427984103056048</v>
      </c>
      <c r="K75" s="11">
        <f t="shared" si="7"/>
        <v>-0.58572015896943952</v>
      </c>
      <c r="L75" s="5" t="s">
        <v>13</v>
      </c>
      <c r="M75" s="5" t="s">
        <v>20</v>
      </c>
      <c r="N75" t="s">
        <v>23</v>
      </c>
      <c r="O75" s="2">
        <v>44200.453321759262</v>
      </c>
      <c r="P75" s="2">
        <v>44346.581412037027</v>
      </c>
      <c r="Q75" s="15">
        <v>146.1280902777653</v>
      </c>
      <c r="W75" s="2"/>
    </row>
    <row r="76" spans="1:23" x14ac:dyDescent="0.2">
      <c r="A76">
        <v>75</v>
      </c>
      <c r="B76" t="s">
        <v>12</v>
      </c>
      <c r="C76">
        <v>6137</v>
      </c>
      <c r="D76">
        <v>60618</v>
      </c>
      <c r="E76">
        <v>274</v>
      </c>
      <c r="F76" s="30">
        <f t="shared" si="8"/>
        <v>4.5201095384209307E-3</v>
      </c>
      <c r="G76">
        <v>5.74</v>
      </c>
      <c r="H76" s="15">
        <v>9342</v>
      </c>
      <c r="I76">
        <f t="shared" si="9"/>
        <v>3205</v>
      </c>
      <c r="J76" s="9">
        <f t="shared" si="6"/>
        <v>152.22421378523708</v>
      </c>
      <c r="K76" s="11">
        <f t="shared" si="7"/>
        <v>0.52224213785237084</v>
      </c>
      <c r="L76" s="5" t="s">
        <v>13</v>
      </c>
      <c r="M76" s="5" t="s">
        <v>18</v>
      </c>
      <c r="N76" t="s">
        <v>23</v>
      </c>
      <c r="O76" s="2">
        <v>44412.296979166669</v>
      </c>
      <c r="P76" s="2">
        <v>44548.834340277783</v>
      </c>
      <c r="Q76" s="15">
        <v>136.53736111111357</v>
      </c>
      <c r="W76" s="2"/>
    </row>
    <row r="77" spans="1:23" x14ac:dyDescent="0.2">
      <c r="A77">
        <v>76</v>
      </c>
      <c r="B77" t="s">
        <v>12</v>
      </c>
      <c r="C77">
        <v>8948</v>
      </c>
      <c r="D77">
        <v>80073</v>
      </c>
      <c r="E77">
        <v>705</v>
      </c>
      <c r="F77" s="30">
        <f t="shared" si="8"/>
        <v>8.8044659248435811E-3</v>
      </c>
      <c r="G77">
        <v>1.59</v>
      </c>
      <c r="H77" s="15">
        <v>19821</v>
      </c>
      <c r="I77">
        <f t="shared" si="9"/>
        <v>10873</v>
      </c>
      <c r="J77" s="9">
        <f t="shared" si="6"/>
        <v>221.51318730442554</v>
      </c>
      <c r="K77" s="11">
        <f t="shared" si="7"/>
        <v>1.2151318730442557</v>
      </c>
      <c r="L77" s="5" t="s">
        <v>15</v>
      </c>
      <c r="M77" s="5" t="s">
        <v>20</v>
      </c>
      <c r="N77" t="s">
        <v>23</v>
      </c>
      <c r="O77" s="2">
        <v>44254.722881944443</v>
      </c>
      <c r="P77" s="2">
        <v>44273.564467592587</v>
      </c>
      <c r="Q77" s="15">
        <v>18.841585648144246</v>
      </c>
      <c r="W77" s="2"/>
    </row>
    <row r="78" spans="1:23" x14ac:dyDescent="0.2">
      <c r="A78">
        <v>77</v>
      </c>
      <c r="B78" t="s">
        <v>12</v>
      </c>
      <c r="C78">
        <v>5759</v>
      </c>
      <c r="D78">
        <v>52115</v>
      </c>
      <c r="E78">
        <v>3845</v>
      </c>
      <c r="F78" s="30">
        <f t="shared" si="8"/>
        <v>7.3779142281492849E-2</v>
      </c>
      <c r="G78">
        <v>14.41</v>
      </c>
      <c r="H78" s="15">
        <v>36620</v>
      </c>
      <c r="I78">
        <f t="shared" si="9"/>
        <v>30861</v>
      </c>
      <c r="J78" s="9">
        <f t="shared" si="6"/>
        <v>635.87428372981424</v>
      </c>
      <c r="K78" s="11">
        <f t="shared" si="7"/>
        <v>5.3587428372981423</v>
      </c>
      <c r="L78" s="5" t="s">
        <v>17</v>
      </c>
      <c r="M78" s="5" t="s">
        <v>19</v>
      </c>
      <c r="N78" t="s">
        <v>22</v>
      </c>
      <c r="O78" s="2">
        <v>44469.208124999997</v>
      </c>
      <c r="P78" s="2">
        <v>44469.570023148153</v>
      </c>
      <c r="Q78" s="15">
        <v>1</v>
      </c>
      <c r="R78" s="3"/>
      <c r="S78" s="1"/>
      <c r="W78" s="2"/>
    </row>
    <row r="79" spans="1:23" x14ac:dyDescent="0.2">
      <c r="A79">
        <v>78</v>
      </c>
      <c r="B79" t="s">
        <v>12</v>
      </c>
      <c r="C79">
        <v>9720</v>
      </c>
      <c r="D79">
        <v>72299</v>
      </c>
      <c r="E79">
        <v>4976</v>
      </c>
      <c r="F79" s="30">
        <f t="shared" si="8"/>
        <v>6.8825294955670205E-2</v>
      </c>
      <c r="G79">
        <v>1.18</v>
      </c>
      <c r="H79" s="15">
        <v>30267</v>
      </c>
      <c r="I79">
        <f t="shared" si="9"/>
        <v>20547</v>
      </c>
      <c r="J79" s="9">
        <f t="shared" si="6"/>
        <v>311.38888888888891</v>
      </c>
      <c r="K79" s="11">
        <f t="shared" si="7"/>
        <v>2.1138888888888889</v>
      </c>
      <c r="L79" s="5" t="s">
        <v>17</v>
      </c>
      <c r="M79" s="5" t="s">
        <v>19</v>
      </c>
      <c r="N79" t="s">
        <v>24</v>
      </c>
      <c r="O79" s="2">
        <v>44206.966331018521</v>
      </c>
      <c r="P79" s="2">
        <v>44404.439606481479</v>
      </c>
      <c r="Q79" s="15">
        <v>197.47327546295855</v>
      </c>
      <c r="W79" s="2"/>
    </row>
    <row r="80" spans="1:23" x14ac:dyDescent="0.2">
      <c r="A80">
        <v>79</v>
      </c>
      <c r="B80" t="s">
        <v>12</v>
      </c>
      <c r="C80">
        <v>7067</v>
      </c>
      <c r="D80">
        <v>20340</v>
      </c>
      <c r="E80">
        <v>3908</v>
      </c>
      <c r="F80" s="30">
        <f t="shared" si="8"/>
        <v>0.19213372664700099</v>
      </c>
      <c r="G80">
        <v>0.39</v>
      </c>
      <c r="H80" s="15">
        <v>35276</v>
      </c>
      <c r="I80">
        <f t="shared" si="9"/>
        <v>28209</v>
      </c>
      <c r="J80" s="9">
        <f t="shared" si="6"/>
        <v>499.16513372010752</v>
      </c>
      <c r="K80" s="11">
        <f t="shared" si="7"/>
        <v>3.9916513372010756</v>
      </c>
      <c r="L80" s="5" t="s">
        <v>13</v>
      </c>
      <c r="M80" s="5" t="s">
        <v>18</v>
      </c>
      <c r="N80" t="s">
        <v>23</v>
      </c>
      <c r="O80" s="2">
        <v>44278.897719907407</v>
      </c>
      <c r="P80" s="2">
        <v>44489.526701388888</v>
      </c>
      <c r="Q80" s="15">
        <v>210.62898148148088</v>
      </c>
      <c r="W80" s="2"/>
    </row>
    <row r="81" spans="1:23" x14ac:dyDescent="0.2">
      <c r="A81">
        <v>80</v>
      </c>
      <c r="B81" t="s">
        <v>11</v>
      </c>
      <c r="C81">
        <v>4944</v>
      </c>
      <c r="D81">
        <v>73932</v>
      </c>
      <c r="E81">
        <v>1869</v>
      </c>
      <c r="F81" s="30">
        <f t="shared" si="8"/>
        <v>2.5279987015094953E-2</v>
      </c>
      <c r="G81">
        <v>14.7</v>
      </c>
      <c r="H81" s="15">
        <v>43757</v>
      </c>
      <c r="I81">
        <f t="shared" si="9"/>
        <v>38813</v>
      </c>
      <c r="J81" s="9">
        <f t="shared" si="6"/>
        <v>885.05258899676369</v>
      </c>
      <c r="K81" s="11">
        <f t="shared" si="7"/>
        <v>7.8505258899676376</v>
      </c>
      <c r="L81" s="5" t="s">
        <v>17</v>
      </c>
      <c r="M81" s="5" t="s">
        <v>20</v>
      </c>
      <c r="N81" t="s">
        <v>24</v>
      </c>
      <c r="O81" s="2">
        <v>44330.664236111108</v>
      </c>
      <c r="P81" s="2">
        <v>44444.165393518517</v>
      </c>
      <c r="Q81" s="15">
        <v>113.50115740740875</v>
      </c>
      <c r="W81" s="2"/>
    </row>
    <row r="82" spans="1:23" x14ac:dyDescent="0.2">
      <c r="A82">
        <v>81</v>
      </c>
      <c r="B82" t="s">
        <v>11</v>
      </c>
      <c r="C82">
        <v>3489</v>
      </c>
      <c r="D82">
        <v>54121</v>
      </c>
      <c r="E82">
        <v>948</v>
      </c>
      <c r="F82" s="30">
        <f t="shared" si="8"/>
        <v>1.7516306054950942E-2</v>
      </c>
      <c r="G82">
        <v>2.31</v>
      </c>
      <c r="H82" s="15">
        <v>16708</v>
      </c>
      <c r="I82">
        <f>H82-C82</f>
        <v>13219</v>
      </c>
      <c r="J82" s="9">
        <f t="shared" si="6"/>
        <v>478.87646890226432</v>
      </c>
      <c r="K82" s="11">
        <f t="shared" si="7"/>
        <v>3.7887646890226425</v>
      </c>
      <c r="L82" s="5" t="s">
        <v>15</v>
      </c>
      <c r="M82" s="5" t="s">
        <v>19</v>
      </c>
      <c r="N82" t="s">
        <v>25</v>
      </c>
      <c r="O82" s="2">
        <v>44400.884108796286</v>
      </c>
      <c r="P82" s="2">
        <v>44481.71875</v>
      </c>
      <c r="Q82" s="15">
        <v>80.834641203713545</v>
      </c>
      <c r="W82" s="2"/>
    </row>
    <row r="83" spans="1:23" x14ac:dyDescent="0.2">
      <c r="A83">
        <v>82</v>
      </c>
      <c r="B83" t="s">
        <v>11</v>
      </c>
      <c r="C83">
        <v>1086</v>
      </c>
      <c r="D83">
        <v>15705</v>
      </c>
      <c r="E83">
        <v>1190</v>
      </c>
      <c r="F83" s="30">
        <f t="shared" si="8"/>
        <v>7.577204711875199E-2</v>
      </c>
      <c r="G83">
        <v>3.95</v>
      </c>
      <c r="H83" s="15">
        <v>45785</v>
      </c>
      <c r="I83">
        <f t="shared" si="9"/>
        <v>44699</v>
      </c>
      <c r="J83" s="9">
        <f t="shared" si="6"/>
        <v>4215.9300184162066</v>
      </c>
      <c r="K83" s="11">
        <f t="shared" si="7"/>
        <v>41.159300184162063</v>
      </c>
      <c r="L83" s="5" t="s">
        <v>14</v>
      </c>
      <c r="M83" s="5" t="s">
        <v>20</v>
      </c>
      <c r="N83" t="s">
        <v>21</v>
      </c>
      <c r="O83" s="2">
        <v>44254.487986111111</v>
      </c>
      <c r="P83" s="2">
        <v>44329.252013888887</v>
      </c>
      <c r="Q83" s="15">
        <v>74.764027777775482</v>
      </c>
      <c r="W83" s="2"/>
    </row>
    <row r="84" spans="1:23" x14ac:dyDescent="0.2">
      <c r="A84">
        <v>83</v>
      </c>
      <c r="B84" t="s">
        <v>10</v>
      </c>
      <c r="C84">
        <v>5602</v>
      </c>
      <c r="D84">
        <v>57448</v>
      </c>
      <c r="E84">
        <v>2273</v>
      </c>
      <c r="F84" s="30">
        <f t="shared" si="8"/>
        <v>3.95662164044005E-2</v>
      </c>
      <c r="G84">
        <v>3.31</v>
      </c>
      <c r="H84" s="15">
        <v>26683</v>
      </c>
      <c r="I84">
        <f t="shared" si="9"/>
        <v>21081</v>
      </c>
      <c r="J84" s="9">
        <f t="shared" si="6"/>
        <v>476.31203141735091</v>
      </c>
      <c r="K84" s="11">
        <f t="shared" si="7"/>
        <v>3.7631203141735097</v>
      </c>
      <c r="L84" s="5" t="s">
        <v>16</v>
      </c>
      <c r="M84" s="5" t="s">
        <v>18</v>
      </c>
      <c r="N84" t="s">
        <v>21</v>
      </c>
      <c r="O84" s="2">
        <v>44206.470104166663</v>
      </c>
      <c r="P84" s="2">
        <v>44549.699930555558</v>
      </c>
      <c r="Q84" s="15">
        <v>343.22982638889516</v>
      </c>
      <c r="W84" s="2"/>
    </row>
    <row r="85" spans="1:23" x14ac:dyDescent="0.2">
      <c r="A85">
        <v>84</v>
      </c>
      <c r="B85" t="s">
        <v>12</v>
      </c>
      <c r="C85">
        <v>8101</v>
      </c>
      <c r="D85">
        <v>87823</v>
      </c>
      <c r="E85">
        <v>1262</v>
      </c>
      <c r="F85" s="30">
        <f t="shared" si="8"/>
        <v>1.4369812008243854E-2</v>
      </c>
      <c r="G85">
        <v>8.74</v>
      </c>
      <c r="H85" s="15">
        <v>45940</v>
      </c>
      <c r="I85">
        <f t="shared" si="9"/>
        <v>37839</v>
      </c>
      <c r="J85" s="9">
        <f t="shared" si="6"/>
        <v>567.09048265646209</v>
      </c>
      <c r="K85" s="11">
        <f t="shared" si="7"/>
        <v>4.6709048265646214</v>
      </c>
      <c r="L85" s="5" t="s">
        <v>15</v>
      </c>
      <c r="M85" s="5" t="s">
        <v>19</v>
      </c>
      <c r="N85" t="s">
        <v>25</v>
      </c>
      <c r="O85" s="2">
        <v>44444.929305555554</v>
      </c>
      <c r="P85" s="2">
        <v>44477.067418981482</v>
      </c>
      <c r="Q85" s="15">
        <v>32.138113425928168</v>
      </c>
      <c r="W85" s="2"/>
    </row>
    <row r="86" spans="1:23" x14ac:dyDescent="0.2">
      <c r="A86">
        <v>85</v>
      </c>
      <c r="B86" t="s">
        <v>11</v>
      </c>
      <c r="C86">
        <v>1239</v>
      </c>
      <c r="D86">
        <v>26274</v>
      </c>
      <c r="E86">
        <v>4820</v>
      </c>
      <c r="F86" s="30">
        <f t="shared" si="8"/>
        <v>0.18345132069726727</v>
      </c>
      <c r="G86">
        <v>14.64</v>
      </c>
      <c r="H86" s="15">
        <v>35790</v>
      </c>
      <c r="I86">
        <f t="shared" si="9"/>
        <v>34551</v>
      </c>
      <c r="J86" s="9">
        <f t="shared" si="6"/>
        <v>2888.6198547215495</v>
      </c>
      <c r="K86" s="11">
        <f t="shared" si="7"/>
        <v>27.886198547215496</v>
      </c>
      <c r="L86" s="5" t="s">
        <v>16</v>
      </c>
      <c r="M86" s="5" t="s">
        <v>18</v>
      </c>
      <c r="N86" t="s">
        <v>21</v>
      </c>
      <c r="O86" s="2">
        <v>44409.812847222223</v>
      </c>
      <c r="P86" s="2">
        <v>44498.689386574071</v>
      </c>
      <c r="Q86" s="15">
        <v>88.876539351847896</v>
      </c>
      <c r="W86" s="2"/>
    </row>
    <row r="87" spans="1:23" x14ac:dyDescent="0.2">
      <c r="A87">
        <v>86</v>
      </c>
      <c r="B87" t="s">
        <v>12</v>
      </c>
      <c r="C87">
        <v>5382</v>
      </c>
      <c r="D87">
        <v>83212</v>
      </c>
      <c r="E87">
        <v>1279</v>
      </c>
      <c r="F87" s="30">
        <f t="shared" si="8"/>
        <v>1.5370379272220352E-2</v>
      </c>
      <c r="G87">
        <v>4.17</v>
      </c>
      <c r="H87" s="15">
        <v>26735</v>
      </c>
      <c r="I87">
        <f t="shared" si="9"/>
        <v>21353</v>
      </c>
      <c r="J87" s="9">
        <f t="shared" si="6"/>
        <v>496.74842066146414</v>
      </c>
      <c r="K87" s="11">
        <f t="shared" si="7"/>
        <v>3.9674842066146412</v>
      </c>
      <c r="L87" s="5" t="s">
        <v>13</v>
      </c>
      <c r="M87" s="5" t="s">
        <v>19</v>
      </c>
      <c r="N87" t="s">
        <v>23</v>
      </c>
      <c r="O87" s="2">
        <v>44273.762685185182</v>
      </c>
      <c r="P87" s="2">
        <v>44363.423831018517</v>
      </c>
      <c r="Q87" s="15">
        <v>89.661145833335468</v>
      </c>
      <c r="W87" s="2"/>
    </row>
    <row r="88" spans="1:23" x14ac:dyDescent="0.2">
      <c r="A88">
        <v>87</v>
      </c>
      <c r="B88" t="s">
        <v>12</v>
      </c>
      <c r="C88">
        <v>5910</v>
      </c>
      <c r="D88">
        <v>32075</v>
      </c>
      <c r="E88">
        <v>796</v>
      </c>
      <c r="F88" s="30">
        <f t="shared" si="8"/>
        <v>2.4816835541699143E-2</v>
      </c>
      <c r="G88">
        <v>14.55</v>
      </c>
      <c r="H88" s="15">
        <v>20636</v>
      </c>
      <c r="I88">
        <f t="shared" si="9"/>
        <v>14726</v>
      </c>
      <c r="J88" s="9">
        <f t="shared" si="6"/>
        <v>349.17089678510996</v>
      </c>
      <c r="K88" s="11">
        <f t="shared" si="7"/>
        <v>2.4917089678510997</v>
      </c>
      <c r="L88" s="5" t="s">
        <v>14</v>
      </c>
      <c r="M88" s="5" t="s">
        <v>20</v>
      </c>
      <c r="N88" t="s">
        <v>22</v>
      </c>
      <c r="O88" s="2">
        <v>44515.373356481483</v>
      </c>
      <c r="P88" s="2">
        <v>44534.92355324074</v>
      </c>
      <c r="Q88" s="15">
        <v>19.550196759257233</v>
      </c>
      <c r="W88" s="2"/>
    </row>
    <row r="89" spans="1:23" x14ac:dyDescent="0.2">
      <c r="A89">
        <v>88</v>
      </c>
      <c r="B89" t="s">
        <v>12</v>
      </c>
      <c r="C89">
        <v>937</v>
      </c>
      <c r="D89">
        <v>54251</v>
      </c>
      <c r="E89">
        <v>4517</v>
      </c>
      <c r="F89" s="30">
        <f t="shared" si="8"/>
        <v>8.3261138043538366E-2</v>
      </c>
      <c r="G89">
        <v>0.48</v>
      </c>
      <c r="H89" s="15">
        <v>1592</v>
      </c>
      <c r="I89">
        <f t="shared" si="9"/>
        <v>655</v>
      </c>
      <c r="J89" s="9">
        <f t="shared" si="6"/>
        <v>169.90394877267875</v>
      </c>
      <c r="K89" s="11">
        <f t="shared" si="7"/>
        <v>0.69903948772678759</v>
      </c>
      <c r="L89" s="5" t="s">
        <v>15</v>
      </c>
      <c r="M89" s="5" t="s">
        <v>19</v>
      </c>
      <c r="N89" t="s">
        <v>21</v>
      </c>
      <c r="O89" s="2">
        <v>44464.923333333332</v>
      </c>
      <c r="P89" s="2">
        <v>44522.559444444443</v>
      </c>
      <c r="Q89" s="15">
        <v>57.636111111110949</v>
      </c>
      <c r="W89" s="2"/>
    </row>
    <row r="90" spans="1:23" x14ac:dyDescent="0.2">
      <c r="A90">
        <v>89</v>
      </c>
      <c r="B90" t="s">
        <v>12</v>
      </c>
      <c r="C90">
        <v>4398</v>
      </c>
      <c r="D90">
        <v>71882</v>
      </c>
      <c r="E90">
        <v>2596</v>
      </c>
      <c r="F90" s="30">
        <f t="shared" si="8"/>
        <v>3.6114743607579089E-2</v>
      </c>
      <c r="G90">
        <v>13.33</v>
      </c>
      <c r="H90" s="15">
        <v>23941</v>
      </c>
      <c r="I90">
        <f t="shared" si="9"/>
        <v>19543</v>
      </c>
      <c r="J90" s="9">
        <f t="shared" si="6"/>
        <v>544.3610732150978</v>
      </c>
      <c r="K90" s="11">
        <f t="shared" si="7"/>
        <v>4.4436107321509777</v>
      </c>
      <c r="L90" s="5" t="s">
        <v>17</v>
      </c>
      <c r="M90" s="5" t="s">
        <v>18</v>
      </c>
      <c r="N90" t="s">
        <v>25</v>
      </c>
      <c r="O90" s="2">
        <v>44214.080000000002</v>
      </c>
      <c r="P90" s="2">
        <v>44467.852476851847</v>
      </c>
      <c r="Q90" s="15">
        <v>253.77247685184557</v>
      </c>
      <c r="W90" s="2"/>
    </row>
    <row r="91" spans="1:23" x14ac:dyDescent="0.2">
      <c r="A91">
        <v>90</v>
      </c>
      <c r="B91" t="s">
        <v>10</v>
      </c>
      <c r="C91">
        <v>2347</v>
      </c>
      <c r="D91">
        <v>24417</v>
      </c>
      <c r="E91">
        <v>2857</v>
      </c>
      <c r="F91" s="30">
        <f t="shared" si="8"/>
        <v>0.11700864152025228</v>
      </c>
      <c r="G91">
        <v>10.66</v>
      </c>
      <c r="H91" s="15">
        <v>18408</v>
      </c>
      <c r="I91">
        <f t="shared" si="9"/>
        <v>16061</v>
      </c>
      <c r="J91" s="9">
        <f t="shared" si="6"/>
        <v>784.32040903280779</v>
      </c>
      <c r="K91" s="11">
        <f t="shared" si="7"/>
        <v>6.8432040903280784</v>
      </c>
      <c r="L91" s="5" t="s">
        <v>14</v>
      </c>
      <c r="M91" s="5" t="s">
        <v>19</v>
      </c>
      <c r="N91" t="s">
        <v>22</v>
      </c>
      <c r="O91" s="2">
        <v>44371.177997685183</v>
      </c>
      <c r="P91" s="2">
        <v>44540.878958333327</v>
      </c>
      <c r="Q91" s="15">
        <v>169.70096064814425</v>
      </c>
      <c r="W91" s="2"/>
    </row>
    <row r="92" spans="1:23" x14ac:dyDescent="0.2">
      <c r="A92">
        <v>91</v>
      </c>
      <c r="B92" t="s">
        <v>11</v>
      </c>
      <c r="C92">
        <v>1520</v>
      </c>
      <c r="D92">
        <v>97700</v>
      </c>
      <c r="E92">
        <v>4028</v>
      </c>
      <c r="F92" s="30">
        <f t="shared" si="8"/>
        <v>4.1228249744114639E-2</v>
      </c>
      <c r="G92">
        <v>4.24</v>
      </c>
      <c r="H92" s="15">
        <v>21183</v>
      </c>
      <c r="I92">
        <f t="shared" si="9"/>
        <v>19663</v>
      </c>
      <c r="J92" s="9">
        <f t="shared" si="6"/>
        <v>1393.6184210526314</v>
      </c>
      <c r="K92" s="11">
        <f t="shared" si="7"/>
        <v>12.936184210526315</v>
      </c>
      <c r="L92" s="5" t="s">
        <v>15</v>
      </c>
      <c r="M92" s="5" t="s">
        <v>18</v>
      </c>
      <c r="N92" t="s">
        <v>25</v>
      </c>
      <c r="O92" s="2">
        <v>44225.604930555557</v>
      </c>
      <c r="P92" s="2">
        <v>44554.70275462963</v>
      </c>
      <c r="Q92" s="15">
        <v>329.09782407407329</v>
      </c>
      <c r="W92" s="2"/>
    </row>
    <row r="93" spans="1:23" x14ac:dyDescent="0.2">
      <c r="A93">
        <v>92</v>
      </c>
      <c r="B93" t="s">
        <v>11</v>
      </c>
      <c r="C93">
        <v>7430</v>
      </c>
      <c r="D93">
        <v>14729</v>
      </c>
      <c r="E93">
        <v>4147</v>
      </c>
      <c r="F93" s="30">
        <f t="shared" si="8"/>
        <v>0.28155339805825241</v>
      </c>
      <c r="G93">
        <v>13.43</v>
      </c>
      <c r="H93" s="15">
        <v>32439</v>
      </c>
      <c r="I93">
        <f t="shared" si="9"/>
        <v>25009</v>
      </c>
      <c r="J93" s="9">
        <f t="shared" si="6"/>
        <v>436.59488559892327</v>
      </c>
      <c r="K93" s="11">
        <f t="shared" si="7"/>
        <v>3.3659488559892328</v>
      </c>
      <c r="L93" s="5" t="s">
        <v>14</v>
      </c>
      <c r="M93" s="5" t="s">
        <v>19</v>
      </c>
      <c r="N93" t="s">
        <v>23</v>
      </c>
      <c r="O93" s="2">
        <v>44419.828796296293</v>
      </c>
      <c r="P93" s="2">
        <v>44492.601331018523</v>
      </c>
      <c r="Q93" s="15">
        <v>72.772534722229466</v>
      </c>
      <c r="W93" s="2"/>
    </row>
    <row r="94" spans="1:23" x14ac:dyDescent="0.2">
      <c r="A94">
        <v>93</v>
      </c>
      <c r="B94" t="s">
        <v>10</v>
      </c>
      <c r="C94">
        <v>1441</v>
      </c>
      <c r="D94">
        <v>24836</v>
      </c>
      <c r="E94">
        <v>2151</v>
      </c>
      <c r="F94" s="30">
        <f t="shared" si="8"/>
        <v>8.6608149460460623E-2</v>
      </c>
      <c r="G94">
        <v>0.5</v>
      </c>
      <c r="H94" s="15">
        <v>38437</v>
      </c>
      <c r="I94">
        <f t="shared" si="9"/>
        <v>36996</v>
      </c>
      <c r="J94" s="9">
        <f t="shared" si="6"/>
        <v>2667.3837612768912</v>
      </c>
      <c r="K94" s="11">
        <f t="shared" si="7"/>
        <v>25.67383761276891</v>
      </c>
      <c r="L94" s="5" t="s">
        <v>13</v>
      </c>
      <c r="M94" s="5" t="s">
        <v>18</v>
      </c>
      <c r="N94" t="s">
        <v>25</v>
      </c>
      <c r="O94" s="2">
        <v>44237.515277777777</v>
      </c>
      <c r="P94" s="2">
        <v>44240.643657407411</v>
      </c>
      <c r="Q94" s="15">
        <v>3.1283796296338551</v>
      </c>
      <c r="W94" s="2"/>
    </row>
    <row r="95" spans="1:23" x14ac:dyDescent="0.2">
      <c r="A95">
        <v>94</v>
      </c>
      <c r="B95" t="s">
        <v>12</v>
      </c>
      <c r="C95">
        <v>9141</v>
      </c>
      <c r="D95">
        <v>57132</v>
      </c>
      <c r="E95">
        <v>3410</v>
      </c>
      <c r="F95" s="30">
        <f t="shared" si="8"/>
        <v>5.9686340404676887E-2</v>
      </c>
      <c r="G95">
        <v>9.42</v>
      </c>
      <c r="H95" s="15">
        <v>12408</v>
      </c>
      <c r="I95">
        <f t="shared" si="9"/>
        <v>3267</v>
      </c>
      <c r="J95" s="9">
        <f t="shared" si="6"/>
        <v>135.74007220216606</v>
      </c>
      <c r="K95" s="11">
        <f t="shared" si="7"/>
        <v>0.35740072202166068</v>
      </c>
      <c r="L95" s="5" t="s">
        <v>17</v>
      </c>
      <c r="M95" s="5" t="s">
        <v>20</v>
      </c>
      <c r="N95" t="s">
        <v>23</v>
      </c>
      <c r="O95" s="2">
        <v>44327.270520833343</v>
      </c>
      <c r="P95" s="2">
        <v>44430.413680555554</v>
      </c>
      <c r="Q95" s="15">
        <v>103.14315972221084</v>
      </c>
      <c r="W95" s="2"/>
    </row>
    <row r="96" spans="1:23" x14ac:dyDescent="0.2">
      <c r="A96">
        <v>95</v>
      </c>
      <c r="B96" t="s">
        <v>12</v>
      </c>
      <c r="C96">
        <v>6110</v>
      </c>
      <c r="D96">
        <v>70658</v>
      </c>
      <c r="E96">
        <v>1847</v>
      </c>
      <c r="F96" s="30">
        <f t="shared" si="8"/>
        <v>2.6139998301678506E-2</v>
      </c>
      <c r="G96">
        <v>5.01</v>
      </c>
      <c r="H96" s="15">
        <v>11096</v>
      </c>
      <c r="I96">
        <f t="shared" si="9"/>
        <v>4986</v>
      </c>
      <c r="J96" s="9">
        <f t="shared" si="6"/>
        <v>181.60392798690671</v>
      </c>
      <c r="K96" s="11">
        <f t="shared" si="7"/>
        <v>0.8160392798690671</v>
      </c>
      <c r="L96" s="5" t="s">
        <v>16</v>
      </c>
      <c r="M96" s="5" t="s">
        <v>19</v>
      </c>
      <c r="N96" t="s">
        <v>21</v>
      </c>
      <c r="O96" s="2">
        <v>44486.152870370373</v>
      </c>
      <c r="P96" s="2">
        <v>44492.355520833327</v>
      </c>
      <c r="Q96" s="15">
        <v>6.2026504629538977</v>
      </c>
      <c r="W96" s="2"/>
    </row>
    <row r="97" spans="1:23" x14ac:dyDescent="0.2">
      <c r="A97">
        <v>96</v>
      </c>
      <c r="B97" t="s">
        <v>10</v>
      </c>
      <c r="C97">
        <v>9508</v>
      </c>
      <c r="D97">
        <v>67272</v>
      </c>
      <c r="E97">
        <v>3004</v>
      </c>
      <c r="F97" s="30">
        <f t="shared" si="8"/>
        <v>4.4654536805803308E-2</v>
      </c>
      <c r="G97">
        <v>14.51</v>
      </c>
      <c r="H97" s="15">
        <v>43441</v>
      </c>
      <c r="I97">
        <f t="shared" si="9"/>
        <v>33933</v>
      </c>
      <c r="J97" s="9">
        <f t="shared" si="6"/>
        <v>456.88893563315105</v>
      </c>
      <c r="K97" s="11">
        <f t="shared" si="7"/>
        <v>3.5688893563315105</v>
      </c>
      <c r="L97" s="5" t="s">
        <v>16</v>
      </c>
      <c r="M97" s="5" t="s">
        <v>20</v>
      </c>
      <c r="N97" t="s">
        <v>22</v>
      </c>
      <c r="O97" s="2">
        <v>44414.878553240742</v>
      </c>
      <c r="P97" s="2">
        <v>44550.857800925929</v>
      </c>
      <c r="Q97" s="15">
        <v>135.97924768518715</v>
      </c>
      <c r="W97" s="2"/>
    </row>
    <row r="98" spans="1:23" x14ac:dyDescent="0.2">
      <c r="A98">
        <v>97</v>
      </c>
      <c r="B98" t="s">
        <v>10</v>
      </c>
      <c r="C98">
        <v>2607</v>
      </c>
      <c r="D98">
        <v>27872</v>
      </c>
      <c r="E98">
        <v>1002</v>
      </c>
      <c r="F98" s="30">
        <f t="shared" si="8"/>
        <v>3.5950057405281288E-2</v>
      </c>
      <c r="G98">
        <v>2.61</v>
      </c>
      <c r="H98" s="15">
        <v>41532</v>
      </c>
      <c r="I98">
        <f>H98-C98</f>
        <v>38925</v>
      </c>
      <c r="J98" s="9">
        <f t="shared" si="6"/>
        <v>1593.0955120828539</v>
      </c>
      <c r="K98" s="11">
        <f t="shared" si="7"/>
        <v>14.930955120828539</v>
      </c>
      <c r="L98" s="5" t="s">
        <v>16</v>
      </c>
      <c r="M98" s="5" t="s">
        <v>19</v>
      </c>
      <c r="N98" t="s">
        <v>24</v>
      </c>
      <c r="O98" s="2">
        <v>44227.436643518522</v>
      </c>
      <c r="P98" s="2">
        <v>44237.713726851849</v>
      </c>
      <c r="Q98" s="15">
        <v>10.277083333327028</v>
      </c>
      <c r="W98" s="2"/>
    </row>
    <row r="99" spans="1:23" x14ac:dyDescent="0.2">
      <c r="A99">
        <v>98</v>
      </c>
      <c r="B99" t="s">
        <v>10</v>
      </c>
      <c r="C99">
        <v>4759</v>
      </c>
      <c r="D99">
        <v>84891</v>
      </c>
      <c r="E99">
        <v>3968</v>
      </c>
      <c r="F99" s="30">
        <f t="shared" si="8"/>
        <v>4.6742293058156928E-2</v>
      </c>
      <c r="G99">
        <v>13.53</v>
      </c>
      <c r="H99" s="15">
        <v>33884</v>
      </c>
      <c r="I99">
        <f t="shared" si="9"/>
        <v>29125</v>
      </c>
      <c r="J99" s="9">
        <f t="shared" si="6"/>
        <v>711.99831897457443</v>
      </c>
      <c r="K99" s="11">
        <f t="shared" si="7"/>
        <v>6.1199831897457448</v>
      </c>
      <c r="L99" s="5" t="s">
        <v>15</v>
      </c>
      <c r="M99" s="5" t="s">
        <v>19</v>
      </c>
      <c r="N99" t="s">
        <v>22</v>
      </c>
      <c r="O99" s="2">
        <v>44259.189780092587</v>
      </c>
      <c r="P99" s="2">
        <v>44556.227905092594</v>
      </c>
      <c r="Q99" s="15">
        <v>297.0381250000064</v>
      </c>
      <c r="W99" s="2"/>
    </row>
    <row r="100" spans="1:23" x14ac:dyDescent="0.2">
      <c r="A100">
        <v>99</v>
      </c>
      <c r="B100" t="s">
        <v>11</v>
      </c>
      <c r="C100">
        <v>1445</v>
      </c>
      <c r="D100">
        <v>12465</v>
      </c>
      <c r="E100">
        <v>4823</v>
      </c>
      <c r="F100" s="30">
        <f t="shared" si="8"/>
        <v>0.38692338547934219</v>
      </c>
      <c r="G100">
        <v>5.0199999999999996</v>
      </c>
      <c r="H100" s="15">
        <v>41703</v>
      </c>
      <c r="I100">
        <f t="shared" si="9"/>
        <v>40258</v>
      </c>
      <c r="J100" s="9">
        <f t="shared" si="6"/>
        <v>2886.0207612456747</v>
      </c>
      <c r="K100" s="11">
        <f t="shared" si="7"/>
        <v>27.860207612456747</v>
      </c>
      <c r="L100" s="5" t="s">
        <v>14</v>
      </c>
      <c r="M100" s="5" t="s">
        <v>20</v>
      </c>
      <c r="N100" t="s">
        <v>24</v>
      </c>
      <c r="O100" s="2">
        <v>44375.985000000001</v>
      </c>
      <c r="P100" s="2">
        <v>44523.37972222222</v>
      </c>
      <c r="Q100" s="15">
        <v>147.39472222221957</v>
      </c>
      <c r="W100" s="2"/>
    </row>
    <row r="101" spans="1:23" x14ac:dyDescent="0.2">
      <c r="A101">
        <v>100</v>
      </c>
      <c r="B101" t="s">
        <v>12</v>
      </c>
      <c r="C101">
        <v>8893</v>
      </c>
      <c r="D101">
        <v>80285</v>
      </c>
      <c r="E101">
        <v>704</v>
      </c>
      <c r="F101" s="30">
        <f t="shared" si="8"/>
        <v>8.7687612879118141E-3</v>
      </c>
      <c r="G101">
        <v>13.35</v>
      </c>
      <c r="H101" s="15">
        <v>34592</v>
      </c>
      <c r="I101">
        <f t="shared" si="9"/>
        <v>25699</v>
      </c>
      <c r="J101" s="9">
        <f t="shared" si="6"/>
        <v>388.98009670527381</v>
      </c>
      <c r="K101" s="11">
        <f t="shared" si="7"/>
        <v>2.889800967052738</v>
      </c>
      <c r="L101" s="5" t="s">
        <v>17</v>
      </c>
      <c r="M101" s="5" t="s">
        <v>18</v>
      </c>
      <c r="N101" t="s">
        <v>21</v>
      </c>
      <c r="O101" s="2">
        <v>44487.548368055563</v>
      </c>
      <c r="P101" s="2">
        <v>44500.56527777778</v>
      </c>
      <c r="Q101" s="15">
        <v>13.016909722216951</v>
      </c>
      <c r="W101" s="2"/>
    </row>
    <row r="104" spans="1:23" x14ac:dyDescent="0.2">
      <c r="Q104" s="15">
        <f>MEDIAN(Q2:Q101)</f>
        <v>96.433917824077071</v>
      </c>
    </row>
    <row r="107" spans="1:23" ht="19" customHeight="1" x14ac:dyDescent="0.2">
      <c r="D107" s="24" t="s">
        <v>38</v>
      </c>
      <c r="E107" s="29"/>
    </row>
    <row r="108" spans="1:23" x14ac:dyDescent="0.2">
      <c r="D108" s="18" t="s">
        <v>10</v>
      </c>
      <c r="E108" s="25" cm="1">
        <f t="array" ref="E108">MEDIAN(IF(B2:B101="Facebook",Q2:Q101))</f>
        <v>110.57633101851752</v>
      </c>
    </row>
    <row r="109" spans="1:23" x14ac:dyDescent="0.2">
      <c r="D109" s="18" t="s">
        <v>12</v>
      </c>
      <c r="E109" s="25" cm="1">
        <f t="array" ref="E109">MEDIAN(IF(B2:B101="Instagram",Q2:Q101))</f>
        <v>96.059791666659294</v>
      </c>
    </row>
    <row r="110" spans="1:23" x14ac:dyDescent="0.2">
      <c r="D110" s="18" t="s">
        <v>11</v>
      </c>
      <c r="E110" s="25" cm="1">
        <f t="array" ref="E110">MEDIAN(IF(B2:B101="Twitter",Q2:Q101))</f>
        <v>93.099456018520868</v>
      </c>
    </row>
    <row r="111" spans="1:23" x14ac:dyDescent="0.2">
      <c r="D111" s="18"/>
      <c r="E111" s="5"/>
    </row>
    <row r="112" spans="1:23" x14ac:dyDescent="0.2">
      <c r="D112" s="18"/>
      <c r="E112" s="5"/>
    </row>
    <row r="113" spans="4:23" x14ac:dyDescent="0.2">
      <c r="D113" s="18"/>
      <c r="E113" s="5"/>
    </row>
    <row r="114" spans="4:23" x14ac:dyDescent="0.2">
      <c r="D114" s="24" t="s">
        <v>39</v>
      </c>
      <c r="E114" s="29"/>
    </row>
    <row r="115" spans="4:23" x14ac:dyDescent="0.2">
      <c r="D115" s="18" t="s">
        <v>10</v>
      </c>
      <c r="E115" s="5">
        <f>COUNTIF(B2:B101,D115)</f>
        <v>34</v>
      </c>
      <c r="L115"/>
      <c r="N115" s="5"/>
      <c r="O115"/>
      <c r="P115" s="1"/>
      <c r="Q115" s="3"/>
      <c r="R115" s="2"/>
      <c r="S115"/>
      <c r="U115" s="2"/>
      <c r="V115"/>
      <c r="W115" s="2"/>
    </row>
    <row r="116" spans="4:23" x14ac:dyDescent="0.2">
      <c r="D116" s="18" t="s">
        <v>12</v>
      </c>
      <c r="E116" s="5">
        <f>COUNTIF(B3:B102,D116)</f>
        <v>39</v>
      </c>
    </row>
    <row r="117" spans="4:23" x14ac:dyDescent="0.2">
      <c r="D117" s="18" t="s">
        <v>11</v>
      </c>
      <c r="E117" s="5">
        <f>COUNTIF(B4:B103,D117)</f>
        <v>26</v>
      </c>
    </row>
    <row r="118" spans="4:23" x14ac:dyDescent="0.2">
      <c r="D118" s="18"/>
    </row>
    <row r="119" spans="4:23" x14ac:dyDescent="0.2">
      <c r="D119" s="18"/>
    </row>
    <row r="120" spans="4:23" x14ac:dyDescent="0.2">
      <c r="D120" s="18"/>
    </row>
    <row r="121" spans="4:23" x14ac:dyDescent="0.2">
      <c r="D121" s="18"/>
    </row>
    <row r="122" spans="4:23" x14ac:dyDescent="0.2">
      <c r="D122" s="18"/>
    </row>
    <row r="123" spans="4:23" x14ac:dyDescent="0.2">
      <c r="D123" s="18"/>
    </row>
    <row r="124" spans="4:23" x14ac:dyDescent="0.2">
      <c r="D124" s="18"/>
    </row>
    <row r="125" spans="4:23" x14ac:dyDescent="0.2">
      <c r="D125" s="18"/>
    </row>
    <row r="126" spans="4:23" x14ac:dyDescent="0.2">
      <c r="D126" s="18"/>
    </row>
    <row r="127" spans="4:23" x14ac:dyDescent="0.2">
      <c r="D127" s="18"/>
    </row>
    <row r="128" spans="4:23" x14ac:dyDescent="0.2">
      <c r="D128" s="18"/>
    </row>
    <row r="129" spans="4:4" x14ac:dyDescent="0.2">
      <c r="D129" s="18"/>
    </row>
  </sheetData>
  <sortState xmlns:xlrd2="http://schemas.microsoft.com/office/spreadsheetml/2017/richdata2" ref="A2:S129">
    <sortCondition ref="A1:A129"/>
  </sortState>
  <conditionalFormatting sqref="E108:E110">
    <cfRule type="colorScale" priority="1">
      <colorScale>
        <cfvo type="min"/>
        <cfvo type="max"/>
        <color rgb="FFFAA7EB"/>
        <color rgb="FF993CFF"/>
      </colorScale>
    </cfRule>
  </conditionalFormatting>
  <conditionalFormatting sqref="E115:E117">
    <cfRule type="colorScale" priority="2">
      <colorScale>
        <cfvo type="min"/>
        <cfvo type="max"/>
        <color rgb="FFFAA7EB"/>
        <color rgb="FF993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5E3F-7CA4-214E-8147-423BA211942F}">
  <dimension ref="B4:V221"/>
  <sheetViews>
    <sheetView zoomScale="50" workbookViewId="0">
      <selection activeCell="N133" sqref="N133"/>
    </sheetView>
  </sheetViews>
  <sheetFormatPr baseColWidth="10" defaultRowHeight="15" x14ac:dyDescent="0.2"/>
  <cols>
    <col min="2" max="2" width="33.6640625" customWidth="1"/>
    <col min="3" max="3" width="25.83203125" customWidth="1"/>
    <col min="4" max="4" width="21" customWidth="1"/>
    <col min="5" max="5" width="20.33203125" customWidth="1"/>
    <col min="6" max="6" width="24.5" customWidth="1"/>
    <col min="7" max="7" width="22.1640625" customWidth="1"/>
    <col min="8" max="8" width="13" bestFit="1" customWidth="1"/>
    <col min="9" max="9" width="21" customWidth="1"/>
    <col min="10" max="10" width="34.5" customWidth="1"/>
    <col min="11" max="11" width="20" customWidth="1"/>
    <col min="12" max="12" width="22.1640625" customWidth="1"/>
    <col min="13" max="13" width="20.83203125" customWidth="1"/>
    <col min="14" max="14" width="19.6640625" customWidth="1"/>
    <col min="15" max="15" width="25.33203125" bestFit="1" customWidth="1"/>
    <col min="16" max="16" width="31.83203125" bestFit="1" customWidth="1"/>
    <col min="17" max="17" width="20.5" customWidth="1"/>
    <col min="18" max="18" width="22.33203125" customWidth="1"/>
    <col min="19" max="19" width="18.6640625" customWidth="1"/>
    <col min="20" max="20" width="19.6640625" customWidth="1"/>
    <col min="21" max="21" width="18.83203125" customWidth="1"/>
    <col min="22" max="22" width="20" customWidth="1"/>
    <col min="23" max="23" width="11.1640625" bestFit="1" customWidth="1"/>
    <col min="24" max="24" width="16" customWidth="1"/>
    <col min="25" max="25" width="19.5" bestFit="1" customWidth="1"/>
    <col min="26" max="26" width="21" bestFit="1" customWidth="1"/>
    <col min="27" max="27" width="16.33203125" bestFit="1" customWidth="1"/>
    <col min="28" max="30" width="12.33203125" bestFit="1" customWidth="1"/>
    <col min="31" max="31" width="25.83203125" bestFit="1" customWidth="1"/>
    <col min="32" max="32" width="19.5" bestFit="1" customWidth="1"/>
    <col min="33" max="33" width="30.1640625" bestFit="1" customWidth="1"/>
    <col min="34" max="34" width="24" bestFit="1" customWidth="1"/>
    <col min="35" max="35" width="8.83203125" bestFit="1" customWidth="1"/>
    <col min="36" max="36" width="7" bestFit="1" customWidth="1"/>
    <col min="37" max="37" width="11.1640625" bestFit="1" customWidth="1"/>
    <col min="38" max="38" width="5.6640625" bestFit="1" customWidth="1"/>
    <col min="39" max="39" width="5.83203125" bestFit="1" customWidth="1"/>
    <col min="40" max="40" width="5.33203125" bestFit="1" customWidth="1"/>
    <col min="41" max="41" width="6.5" bestFit="1" customWidth="1"/>
    <col min="42" max="42" width="6.33203125" bestFit="1" customWidth="1"/>
    <col min="43" max="43" width="5.33203125" bestFit="1" customWidth="1"/>
    <col min="44" max="45" width="5.6640625" bestFit="1" customWidth="1"/>
    <col min="46" max="46" width="11.1640625" bestFit="1" customWidth="1"/>
    <col min="119" max="119" width="11.1640625" bestFit="1" customWidth="1"/>
  </cols>
  <sheetData>
    <row r="4" spans="2:15" x14ac:dyDescent="0.2">
      <c r="B4" s="7" t="s">
        <v>32</v>
      </c>
      <c r="C4" s="10" t="s">
        <v>33</v>
      </c>
      <c r="F4" s="7" t="s">
        <v>32</v>
      </c>
      <c r="G4" s="10" t="s">
        <v>26</v>
      </c>
      <c r="J4" s="32" t="s">
        <v>29</v>
      </c>
      <c r="K4" s="11" t="s">
        <v>40</v>
      </c>
      <c r="N4" s="7" t="s">
        <v>29</v>
      </c>
      <c r="O4" t="s">
        <v>48</v>
      </c>
    </row>
    <row r="5" spans="2:15" x14ac:dyDescent="0.2">
      <c r="B5" s="8" t="s">
        <v>10</v>
      </c>
      <c r="C5" s="13">
        <v>810192</v>
      </c>
      <c r="F5" s="8" t="s">
        <v>10</v>
      </c>
      <c r="G5" s="12">
        <v>177.92741854612012</v>
      </c>
      <c r="J5" s="33" t="s">
        <v>10</v>
      </c>
      <c r="K5" s="11">
        <v>7.6485294117647058</v>
      </c>
      <c r="N5" s="8" t="s">
        <v>10</v>
      </c>
      <c r="O5" s="4">
        <v>633141</v>
      </c>
    </row>
    <row r="6" spans="2:15" x14ac:dyDescent="0.2">
      <c r="B6" s="8" t="s">
        <v>12</v>
      </c>
      <c r="C6" s="13">
        <v>1124396</v>
      </c>
      <c r="F6" s="8" t="s">
        <v>12</v>
      </c>
      <c r="G6" s="12">
        <v>263.70088156109205</v>
      </c>
      <c r="J6" s="33" t="s">
        <v>12</v>
      </c>
      <c r="K6" s="11">
        <v>7.8105128205128205</v>
      </c>
      <c r="N6" s="8" t="s">
        <v>12</v>
      </c>
      <c r="O6" s="4">
        <v>896898</v>
      </c>
    </row>
    <row r="7" spans="2:15" x14ac:dyDescent="0.2">
      <c r="B7" s="8" t="s">
        <v>11</v>
      </c>
      <c r="C7" s="13">
        <v>837224</v>
      </c>
      <c r="F7" s="8" t="s">
        <v>11</v>
      </c>
      <c r="G7" s="12">
        <v>303.73224230686793</v>
      </c>
      <c r="J7" s="33" t="s">
        <v>11</v>
      </c>
      <c r="K7" s="11">
        <v>7.5985185185185209</v>
      </c>
      <c r="N7" s="8" t="s">
        <v>11</v>
      </c>
      <c r="O7" s="4">
        <v>703859</v>
      </c>
    </row>
    <row r="8" spans="2:15" x14ac:dyDescent="0.2">
      <c r="B8" s="8" t="s">
        <v>30</v>
      </c>
      <c r="C8" s="13">
        <v>2771812</v>
      </c>
      <c r="F8" s="8" t="s">
        <v>30</v>
      </c>
      <c r="G8" s="12">
        <v>745.3605424140801</v>
      </c>
      <c r="J8" s="33" t="s">
        <v>30</v>
      </c>
      <c r="K8" s="11">
        <v>7.6981999999999982</v>
      </c>
      <c r="N8" s="8" t="s">
        <v>30</v>
      </c>
      <c r="O8" s="4">
        <v>2233898</v>
      </c>
    </row>
    <row r="28" spans="2:15" x14ac:dyDescent="0.2">
      <c r="B28" s="7" t="s">
        <v>32</v>
      </c>
      <c r="C28" t="s">
        <v>34</v>
      </c>
      <c r="F28" s="7" t="s">
        <v>32</v>
      </c>
      <c r="G28" t="s">
        <v>49</v>
      </c>
      <c r="J28" s="7" t="s">
        <v>29</v>
      </c>
      <c r="K28" t="s">
        <v>46</v>
      </c>
      <c r="M28" s="7" t="s">
        <v>32</v>
      </c>
      <c r="N28" s="10" t="s">
        <v>51</v>
      </c>
      <c r="O28" s="10" t="s">
        <v>52</v>
      </c>
    </row>
    <row r="29" spans="2:15" x14ac:dyDescent="0.2">
      <c r="B29" s="8" t="s">
        <v>10</v>
      </c>
      <c r="C29" s="4">
        <v>177051</v>
      </c>
      <c r="F29" s="8" t="s">
        <v>10</v>
      </c>
      <c r="G29" s="27">
        <v>20.224572397089286</v>
      </c>
      <c r="J29" s="8" t="s">
        <v>10</v>
      </c>
      <c r="K29" s="15">
        <v>34</v>
      </c>
      <c r="M29" s="8" t="s">
        <v>12</v>
      </c>
      <c r="N29" s="15">
        <v>4237.3204282406805</v>
      </c>
      <c r="O29" s="15">
        <v>108.64924174976103</v>
      </c>
    </row>
    <row r="30" spans="2:15" x14ac:dyDescent="0.2">
      <c r="B30" s="8" t="s">
        <v>12</v>
      </c>
      <c r="C30" s="4">
        <v>227498</v>
      </c>
      <c r="F30" s="8" t="s">
        <v>11</v>
      </c>
      <c r="G30" s="27">
        <v>8.6367861633695462</v>
      </c>
      <c r="J30" s="8" t="s">
        <v>12</v>
      </c>
      <c r="K30" s="15">
        <v>39</v>
      </c>
      <c r="M30" s="8" t="s">
        <v>10</v>
      </c>
      <c r="N30" s="15">
        <v>4109.6551273148434</v>
      </c>
      <c r="O30" s="15">
        <v>120.87220962690716</v>
      </c>
    </row>
    <row r="31" spans="2:15" x14ac:dyDescent="0.2">
      <c r="B31" s="8" t="s">
        <v>11</v>
      </c>
      <c r="C31" s="4">
        <v>133365</v>
      </c>
      <c r="F31" s="8" t="s">
        <v>12</v>
      </c>
      <c r="G31" s="27">
        <v>5.1845294538133402</v>
      </c>
      <c r="J31" s="8" t="s">
        <v>11</v>
      </c>
      <c r="K31" s="15">
        <v>27</v>
      </c>
      <c r="M31" s="8" t="s">
        <v>11</v>
      </c>
      <c r="N31" s="15">
        <v>3136.7435879629847</v>
      </c>
      <c r="O31" s="15">
        <v>116.17568844307351</v>
      </c>
    </row>
    <row r="32" spans="2:15" x14ac:dyDescent="0.2">
      <c r="B32" s="8" t="s">
        <v>30</v>
      </c>
      <c r="C32" s="4">
        <v>537914</v>
      </c>
      <c r="F32" s="8" t="s">
        <v>30</v>
      </c>
      <c r="G32" s="27">
        <v>11.230253366107338</v>
      </c>
      <c r="J32" s="8" t="s">
        <v>30</v>
      </c>
      <c r="K32" s="15">
        <v>100</v>
      </c>
      <c r="M32" s="8" t="s">
        <v>30</v>
      </c>
      <c r="N32" s="15">
        <v>11483.719143518509</v>
      </c>
      <c r="O32" s="15">
        <v>114.83719143518509</v>
      </c>
    </row>
    <row r="54" spans="2:4" x14ac:dyDescent="0.2">
      <c r="B54" s="7" t="s">
        <v>32</v>
      </c>
      <c r="C54" s="10" t="s">
        <v>33</v>
      </c>
      <c r="D54" s="10" t="s">
        <v>34</v>
      </c>
    </row>
    <row r="55" spans="2:4" x14ac:dyDescent="0.2">
      <c r="B55" s="8" t="s">
        <v>12</v>
      </c>
      <c r="C55" s="4">
        <v>1124396</v>
      </c>
      <c r="D55" s="4">
        <v>227498</v>
      </c>
    </row>
    <row r="56" spans="2:4" x14ac:dyDescent="0.2">
      <c r="B56" s="14" t="s">
        <v>13</v>
      </c>
      <c r="C56" s="4">
        <v>243869</v>
      </c>
      <c r="D56" s="4">
        <v>51697</v>
      </c>
    </row>
    <row r="57" spans="2:4" x14ac:dyDescent="0.2">
      <c r="B57" s="14" t="s">
        <v>14</v>
      </c>
      <c r="C57" s="4">
        <v>152779</v>
      </c>
      <c r="D57" s="4">
        <v>23232</v>
      </c>
    </row>
    <row r="58" spans="2:4" x14ac:dyDescent="0.2">
      <c r="B58" s="14" t="s">
        <v>17</v>
      </c>
      <c r="C58" s="4">
        <v>257340</v>
      </c>
      <c r="D58" s="4">
        <v>56045</v>
      </c>
    </row>
    <row r="59" spans="2:4" x14ac:dyDescent="0.2">
      <c r="B59" s="14" t="s">
        <v>16</v>
      </c>
      <c r="C59" s="4">
        <v>211704</v>
      </c>
      <c r="D59" s="4">
        <v>41343</v>
      </c>
    </row>
    <row r="60" spans="2:4" x14ac:dyDescent="0.2">
      <c r="B60" s="14" t="s">
        <v>15</v>
      </c>
      <c r="C60" s="4">
        <v>258704</v>
      </c>
      <c r="D60" s="4">
        <v>55181</v>
      </c>
    </row>
    <row r="61" spans="2:4" x14ac:dyDescent="0.2">
      <c r="B61" s="8" t="s">
        <v>11</v>
      </c>
      <c r="C61" s="4">
        <v>837224</v>
      </c>
      <c r="D61" s="4">
        <v>133365</v>
      </c>
    </row>
    <row r="62" spans="2:4" x14ac:dyDescent="0.2">
      <c r="B62" s="14" t="s">
        <v>13</v>
      </c>
      <c r="C62" s="4">
        <v>212153</v>
      </c>
      <c r="D62" s="4">
        <v>48312</v>
      </c>
    </row>
    <row r="63" spans="2:4" x14ac:dyDescent="0.2">
      <c r="B63" s="14" t="s">
        <v>14</v>
      </c>
      <c r="C63" s="4">
        <v>306774</v>
      </c>
      <c r="D63" s="4">
        <v>41513</v>
      </c>
    </row>
    <row r="64" spans="2:4" x14ac:dyDescent="0.2">
      <c r="B64" s="14" t="s">
        <v>17</v>
      </c>
      <c r="C64" s="4">
        <v>115372</v>
      </c>
      <c r="D64" s="4">
        <v>7557</v>
      </c>
    </row>
    <row r="65" spans="2:8" x14ac:dyDescent="0.2">
      <c r="B65" s="14" t="s">
        <v>16</v>
      </c>
      <c r="C65" s="4">
        <v>132584</v>
      </c>
      <c r="D65" s="4">
        <v>22442</v>
      </c>
    </row>
    <row r="66" spans="2:8" x14ac:dyDescent="0.2">
      <c r="B66" s="14" t="s">
        <v>15</v>
      </c>
      <c r="C66" s="4">
        <v>70341</v>
      </c>
      <c r="D66" s="4">
        <v>13541</v>
      </c>
    </row>
    <row r="67" spans="2:8" x14ac:dyDescent="0.2">
      <c r="B67" s="8" t="s">
        <v>10</v>
      </c>
      <c r="C67" s="4">
        <v>810192</v>
      </c>
      <c r="D67" s="4">
        <v>177051</v>
      </c>
    </row>
    <row r="68" spans="2:8" x14ac:dyDescent="0.2">
      <c r="B68" s="14" t="s">
        <v>13</v>
      </c>
      <c r="C68" s="4">
        <v>132163</v>
      </c>
      <c r="D68" s="4">
        <v>33026</v>
      </c>
    </row>
    <row r="69" spans="2:8" x14ac:dyDescent="0.2">
      <c r="B69" s="14" t="s">
        <v>14</v>
      </c>
      <c r="C69" s="4">
        <v>110385</v>
      </c>
      <c r="D69" s="4">
        <v>38026</v>
      </c>
    </row>
    <row r="70" spans="2:8" x14ac:dyDescent="0.2">
      <c r="B70" s="14" t="s">
        <v>17</v>
      </c>
      <c r="C70" s="4">
        <v>150735</v>
      </c>
      <c r="D70" s="4">
        <v>31430</v>
      </c>
    </row>
    <row r="71" spans="2:8" x14ac:dyDescent="0.2">
      <c r="B71" s="14" t="s">
        <v>16</v>
      </c>
      <c r="C71" s="4">
        <v>303349</v>
      </c>
      <c r="D71" s="4">
        <v>51953</v>
      </c>
    </row>
    <row r="72" spans="2:8" x14ac:dyDescent="0.2">
      <c r="B72" s="14" t="s">
        <v>15</v>
      </c>
      <c r="C72" s="4">
        <v>113560</v>
      </c>
      <c r="D72" s="4">
        <v>22616</v>
      </c>
    </row>
    <row r="73" spans="2:8" x14ac:dyDescent="0.2">
      <c r="B73" s="8" t="s">
        <v>30</v>
      </c>
      <c r="C73" s="4">
        <v>2771812</v>
      </c>
      <c r="D73" s="4">
        <v>537914</v>
      </c>
    </row>
    <row r="78" spans="2:8" x14ac:dyDescent="0.2">
      <c r="B78" s="7" t="s">
        <v>41</v>
      </c>
      <c r="C78" s="7" t="s">
        <v>42</v>
      </c>
    </row>
    <row r="79" spans="2:8" x14ac:dyDescent="0.2">
      <c r="B79" s="7" t="s">
        <v>32</v>
      </c>
      <c r="C79" t="s">
        <v>13</v>
      </c>
      <c r="D79" t="s">
        <v>14</v>
      </c>
      <c r="E79" t="s">
        <v>17</v>
      </c>
      <c r="F79" t="s">
        <v>16</v>
      </c>
      <c r="G79" t="s">
        <v>15</v>
      </c>
      <c r="H79" t="s">
        <v>30</v>
      </c>
    </row>
    <row r="80" spans="2:8" x14ac:dyDescent="0.2">
      <c r="B80" s="8" t="s">
        <v>10</v>
      </c>
      <c r="C80" s="11">
        <v>39.136242889876648</v>
      </c>
      <c r="D80" s="11">
        <v>30.263108673915387</v>
      </c>
      <c r="E80" s="11">
        <v>5.7197981856384308</v>
      </c>
      <c r="F80" s="11">
        <v>9.8953543697652897</v>
      </c>
      <c r="G80" s="11">
        <v>3.6958671836548564</v>
      </c>
      <c r="H80" s="11">
        <v>20.224572397089283</v>
      </c>
    </row>
    <row r="81" spans="2:8" x14ac:dyDescent="0.2">
      <c r="B81" s="8" t="s">
        <v>12</v>
      </c>
      <c r="C81" s="11">
        <v>5.2325991301775145</v>
      </c>
      <c r="D81" s="11">
        <v>3.6754116682093723</v>
      </c>
      <c r="E81" s="11">
        <v>7.540166938418448</v>
      </c>
      <c r="F81" s="11">
        <v>5.7808564404364322</v>
      </c>
      <c r="G81" s="11">
        <v>3.3508901283596435</v>
      </c>
      <c r="H81" s="11">
        <v>5.184529453813342</v>
      </c>
    </row>
    <row r="82" spans="2:8" x14ac:dyDescent="0.2">
      <c r="B82" s="8" t="s">
        <v>11</v>
      </c>
      <c r="C82" s="11">
        <v>8.4657691864090872</v>
      </c>
      <c r="D82" s="11">
        <v>13.96426521746157</v>
      </c>
      <c r="E82" s="11">
        <v>3.3601943123311124</v>
      </c>
      <c r="F82" s="11">
        <v>8.1748355152517007</v>
      </c>
      <c r="G82" s="11">
        <v>2.8159899632924343</v>
      </c>
      <c r="H82" s="11">
        <v>8.6367861633695462</v>
      </c>
    </row>
    <row r="83" spans="2:8" x14ac:dyDescent="0.2">
      <c r="B83" s="8" t="s">
        <v>30</v>
      </c>
      <c r="C83" s="11">
        <v>17.476821649811438</v>
      </c>
      <c r="D83" s="11">
        <v>17.723621403431551</v>
      </c>
      <c r="E83" s="11">
        <v>6.1875568357833162</v>
      </c>
      <c r="F83" s="11">
        <v>8.0081462921653443</v>
      </c>
      <c r="G83" s="11">
        <v>3.3062023378250567</v>
      </c>
      <c r="H83" s="11">
        <v>11.230253366107336</v>
      </c>
    </row>
    <row r="89" spans="2:8" x14ac:dyDescent="0.2">
      <c r="B89" s="7" t="s">
        <v>31</v>
      </c>
      <c r="C89" s="7" t="s">
        <v>44</v>
      </c>
    </row>
    <row r="90" spans="2:8" x14ac:dyDescent="0.2">
      <c r="B90" s="7" t="s">
        <v>32</v>
      </c>
      <c r="C90" t="s">
        <v>19</v>
      </c>
      <c r="D90" t="s">
        <v>20</v>
      </c>
      <c r="E90" t="s">
        <v>18</v>
      </c>
      <c r="F90" t="s">
        <v>30</v>
      </c>
    </row>
    <row r="91" spans="2:8" x14ac:dyDescent="0.2">
      <c r="B91" s="8" t="s">
        <v>10</v>
      </c>
      <c r="C91" s="4">
        <v>373206</v>
      </c>
      <c r="D91" s="4">
        <v>149169</v>
      </c>
      <c r="E91" s="4">
        <v>287817</v>
      </c>
      <c r="F91" s="4">
        <v>810192</v>
      </c>
    </row>
    <row r="92" spans="2:8" x14ac:dyDescent="0.2">
      <c r="B92" s="8" t="s">
        <v>12</v>
      </c>
      <c r="C92" s="4">
        <v>605312</v>
      </c>
      <c r="D92" s="4">
        <v>237845</v>
      </c>
      <c r="E92" s="4">
        <v>281239</v>
      </c>
      <c r="F92" s="4">
        <v>1124396</v>
      </c>
    </row>
    <row r="93" spans="2:8" x14ac:dyDescent="0.2">
      <c r="B93" s="8" t="s">
        <v>11</v>
      </c>
      <c r="C93" s="4">
        <v>341720</v>
      </c>
      <c r="D93" s="4">
        <v>279233</v>
      </c>
      <c r="E93" s="4">
        <v>216271</v>
      </c>
      <c r="F93" s="4">
        <v>837224</v>
      </c>
    </row>
    <row r="94" spans="2:8" x14ac:dyDescent="0.2">
      <c r="B94" s="8" t="s">
        <v>30</v>
      </c>
      <c r="C94" s="4">
        <v>1320238</v>
      </c>
      <c r="D94" s="4">
        <v>666247</v>
      </c>
      <c r="E94" s="4">
        <v>785327</v>
      </c>
      <c r="F94" s="4">
        <v>2771812</v>
      </c>
    </row>
    <row r="120" spans="2:9" x14ac:dyDescent="0.2">
      <c r="B120" s="7" t="s">
        <v>45</v>
      </c>
      <c r="C120" s="7" t="s">
        <v>44</v>
      </c>
    </row>
    <row r="121" spans="2:9" x14ac:dyDescent="0.2">
      <c r="B121" s="7" t="s">
        <v>32</v>
      </c>
      <c r="C121" t="s">
        <v>19</v>
      </c>
      <c r="D121" t="s">
        <v>20</v>
      </c>
      <c r="E121" t="s">
        <v>18</v>
      </c>
      <c r="F121" t="s">
        <v>30</v>
      </c>
    </row>
    <row r="122" spans="2:9" x14ac:dyDescent="0.2">
      <c r="B122" s="8" t="s">
        <v>10</v>
      </c>
      <c r="C122" s="11">
        <v>5.0553271004074878</v>
      </c>
      <c r="D122" s="11">
        <v>44.62148971127867</v>
      </c>
      <c r="E122" s="11">
        <v>19.285687043279729</v>
      </c>
      <c r="F122" s="11">
        <v>20.224572397089283</v>
      </c>
    </row>
    <row r="123" spans="2:9" x14ac:dyDescent="0.2">
      <c r="B123" s="8" t="s">
        <v>12</v>
      </c>
      <c r="C123" s="11">
        <v>4.9100437716566514</v>
      </c>
      <c r="D123" s="11">
        <v>4.8898974409771521</v>
      </c>
      <c r="E123" s="11">
        <v>5.9015351271935534</v>
      </c>
      <c r="F123" s="11">
        <v>5.1845294538133411</v>
      </c>
    </row>
    <row r="124" spans="2:9" x14ac:dyDescent="0.2">
      <c r="B124" s="8" t="s">
        <v>11</v>
      </c>
      <c r="C124" s="11">
        <v>8.0996329982456583</v>
      </c>
      <c r="D124" s="11">
        <v>10.420545274929658</v>
      </c>
      <c r="E124" s="11">
        <v>7.5190383189418011</v>
      </c>
      <c r="F124" s="11">
        <v>8.6367861633695462</v>
      </c>
    </row>
    <row r="125" spans="2:9" x14ac:dyDescent="0.2">
      <c r="B125" s="8" t="s">
        <v>30</v>
      </c>
      <c r="C125" s="11">
        <v>5.862864501753748</v>
      </c>
      <c r="D125" s="11">
        <v>18.816740549978395</v>
      </c>
      <c r="E125" s="11">
        <v>12.110930413676185</v>
      </c>
      <c r="F125" s="11">
        <v>11.230253366107336</v>
      </c>
    </row>
    <row r="127" spans="2:9" x14ac:dyDescent="0.2">
      <c r="H127" s="7" t="s">
        <v>1</v>
      </c>
      <c r="I127" t="s">
        <v>10</v>
      </c>
    </row>
    <row r="129" spans="8:12" x14ac:dyDescent="0.2">
      <c r="I129" s="7" t="s">
        <v>44</v>
      </c>
    </row>
    <row r="130" spans="8:12" x14ac:dyDescent="0.2">
      <c r="I130" t="s">
        <v>19</v>
      </c>
      <c r="J130" t="s">
        <v>20</v>
      </c>
      <c r="K130" t="s">
        <v>18</v>
      </c>
      <c r="L130" t="s">
        <v>30</v>
      </c>
    </row>
    <row r="131" spans="8:12" x14ac:dyDescent="0.2">
      <c r="H131" t="s">
        <v>46</v>
      </c>
      <c r="I131">
        <v>12</v>
      </c>
      <c r="J131">
        <v>8</v>
      </c>
      <c r="K131">
        <v>14</v>
      </c>
      <c r="L131">
        <v>34</v>
      </c>
    </row>
    <row r="154" spans="2:22" x14ac:dyDescent="0.2">
      <c r="B154" s="7" t="s">
        <v>40</v>
      </c>
      <c r="C154" s="7" t="s">
        <v>54</v>
      </c>
      <c r="J154" s="7" t="s">
        <v>40</v>
      </c>
      <c r="K154" s="7" t="s">
        <v>44</v>
      </c>
      <c r="P154" s="7" t="s">
        <v>40</v>
      </c>
      <c r="Q154" s="7" t="s">
        <v>55</v>
      </c>
    </row>
    <row r="155" spans="2:22" x14ac:dyDescent="0.2">
      <c r="B155" s="7" t="s">
        <v>32</v>
      </c>
      <c r="C155" t="s">
        <v>13</v>
      </c>
      <c r="D155" t="s">
        <v>14</v>
      </c>
      <c r="E155" t="s">
        <v>17</v>
      </c>
      <c r="F155" t="s">
        <v>16</v>
      </c>
      <c r="G155" t="s">
        <v>15</v>
      </c>
      <c r="H155" t="s">
        <v>30</v>
      </c>
      <c r="J155" s="7" t="s">
        <v>32</v>
      </c>
      <c r="K155" t="s">
        <v>19</v>
      </c>
      <c r="L155" t="s">
        <v>20</v>
      </c>
      <c r="M155" t="s">
        <v>18</v>
      </c>
      <c r="N155" t="s">
        <v>30</v>
      </c>
      <c r="P155" s="7" t="s">
        <v>32</v>
      </c>
      <c r="Q155" t="s">
        <v>21</v>
      </c>
      <c r="R155" t="s">
        <v>24</v>
      </c>
      <c r="S155" t="s">
        <v>23</v>
      </c>
      <c r="T155" t="s">
        <v>25</v>
      </c>
      <c r="U155" t="s">
        <v>22</v>
      </c>
      <c r="V155" t="s">
        <v>30</v>
      </c>
    </row>
    <row r="156" spans="2:22" x14ac:dyDescent="0.2">
      <c r="B156" s="8" t="s">
        <v>10</v>
      </c>
      <c r="C156" s="27">
        <v>6.879999999999999</v>
      </c>
      <c r="D156" s="27">
        <v>7.9649999999999999</v>
      </c>
      <c r="E156" s="27">
        <v>5.4799999999999995</v>
      </c>
      <c r="F156" s="27">
        <v>9.0355555555555558</v>
      </c>
      <c r="G156" s="27">
        <v>8.1425000000000001</v>
      </c>
      <c r="H156" s="27">
        <v>7.6485294117647049</v>
      </c>
      <c r="J156" s="8" t="s">
        <v>10</v>
      </c>
      <c r="K156" s="27">
        <v>7.2383333333333333</v>
      </c>
      <c r="L156" s="27">
        <v>8.7562499999999996</v>
      </c>
      <c r="M156" s="27">
        <v>7.3671428571428574</v>
      </c>
      <c r="N156" s="27">
        <v>7.6485294117647049</v>
      </c>
      <c r="P156" s="8" t="s">
        <v>10</v>
      </c>
      <c r="Q156" s="27">
        <v>6.2277777777777779</v>
      </c>
      <c r="R156" s="27">
        <v>5.1133333333333324</v>
      </c>
      <c r="S156" s="27">
        <v>7.8010000000000002</v>
      </c>
      <c r="T156" s="27">
        <v>8.18</v>
      </c>
      <c r="U156" s="27">
        <v>9.5677777777777777</v>
      </c>
      <c r="V156" s="27">
        <v>7.6485294117647049</v>
      </c>
    </row>
    <row r="157" spans="2:22" x14ac:dyDescent="0.2">
      <c r="B157" s="8" t="s">
        <v>12</v>
      </c>
      <c r="C157" s="27">
        <v>5.6044444444444439</v>
      </c>
      <c r="D157" s="27">
        <v>9.7139999999999986</v>
      </c>
      <c r="E157" s="27">
        <v>9.6237499999999994</v>
      </c>
      <c r="F157" s="27">
        <v>8.3687500000000004</v>
      </c>
      <c r="G157" s="27">
        <v>6.8511111111111109</v>
      </c>
      <c r="H157" s="27">
        <v>7.8105128205128205</v>
      </c>
      <c r="J157" s="8" t="s">
        <v>12</v>
      </c>
      <c r="K157" s="27">
        <v>7.0027777777777773</v>
      </c>
      <c r="L157" s="27">
        <v>8.3640000000000008</v>
      </c>
      <c r="M157" s="27">
        <v>8.6290909090909071</v>
      </c>
      <c r="N157" s="27">
        <v>7.8105128205128205</v>
      </c>
      <c r="P157" s="8" t="s">
        <v>12</v>
      </c>
      <c r="Q157" s="27">
        <v>7.7233333333333336</v>
      </c>
      <c r="R157" s="27">
        <v>9.3811111111111121</v>
      </c>
      <c r="S157" s="27">
        <v>5.9942857142857147</v>
      </c>
      <c r="T157" s="27">
        <v>6.8469999999999995</v>
      </c>
      <c r="U157" s="27">
        <v>9.0585714285714278</v>
      </c>
      <c r="V157" s="27">
        <v>7.8105128205128223</v>
      </c>
    </row>
    <row r="158" spans="2:22" x14ac:dyDescent="0.2">
      <c r="B158" s="8" t="s">
        <v>11</v>
      </c>
      <c r="C158" s="27">
        <v>7.8857142857142861</v>
      </c>
      <c r="D158" s="27">
        <v>6.9562500000000007</v>
      </c>
      <c r="E158" s="27">
        <v>8.3233333333333324</v>
      </c>
      <c r="F158" s="27">
        <v>9.5519999999999996</v>
      </c>
      <c r="G158" s="27">
        <v>5.3949999999999996</v>
      </c>
      <c r="H158" s="27">
        <v>7.5985185185185182</v>
      </c>
      <c r="J158" s="8" t="s">
        <v>11</v>
      </c>
      <c r="K158" s="27">
        <v>7.4774999999999991</v>
      </c>
      <c r="L158" s="27">
        <v>8.2449999999999992</v>
      </c>
      <c r="M158" s="27">
        <v>7.0671428571428567</v>
      </c>
      <c r="N158" s="27">
        <v>7.5985185185185173</v>
      </c>
      <c r="P158" s="8" t="s">
        <v>11</v>
      </c>
      <c r="Q158" s="27">
        <v>8.5485714285714298</v>
      </c>
      <c r="R158" s="27">
        <v>7.1599999999999993</v>
      </c>
      <c r="S158" s="27">
        <v>6.876666666666666</v>
      </c>
      <c r="T158" s="27">
        <v>7.2966666666666677</v>
      </c>
      <c r="U158" s="27">
        <v>7.5900000000000007</v>
      </c>
      <c r="V158" s="27">
        <v>7.5985185185185191</v>
      </c>
    </row>
    <row r="159" spans="2:22" x14ac:dyDescent="0.2">
      <c r="B159" s="8" t="s">
        <v>30</v>
      </c>
      <c r="C159" s="27">
        <v>6.6949999999999994</v>
      </c>
      <c r="D159" s="27">
        <v>7.9971428571428582</v>
      </c>
      <c r="E159" s="27">
        <v>8.0849999999999991</v>
      </c>
      <c r="F159" s="27">
        <v>8.9104545454545434</v>
      </c>
      <c r="G159" s="27">
        <v>6.8123529411764716</v>
      </c>
      <c r="H159" s="27">
        <v>7.698199999999999</v>
      </c>
      <c r="J159" s="8" t="s">
        <v>30</v>
      </c>
      <c r="K159" s="27">
        <v>7.2057142857142855</v>
      </c>
      <c r="L159" s="27">
        <v>8.4480769230769219</v>
      </c>
      <c r="M159" s="27">
        <v>7.7353124999999991</v>
      </c>
      <c r="N159" s="27">
        <v>7.698199999999999</v>
      </c>
      <c r="P159" s="8" t="s">
        <v>30</v>
      </c>
      <c r="Q159" s="27">
        <v>7.3740909090909073</v>
      </c>
      <c r="R159" s="27">
        <v>7.9294444444444458</v>
      </c>
      <c r="S159" s="27">
        <v>7.0299999999999994</v>
      </c>
      <c r="T159" s="27">
        <v>7.1994736842105258</v>
      </c>
      <c r="U159" s="27">
        <v>8.9271428571428579</v>
      </c>
      <c r="V159" s="27">
        <v>7.6982000000000017</v>
      </c>
    </row>
    <row r="184" spans="16:22" x14ac:dyDescent="0.2">
      <c r="P184" s="7" t="s">
        <v>31</v>
      </c>
      <c r="Q184" s="7" t="s">
        <v>56</v>
      </c>
    </row>
    <row r="185" spans="16:22" x14ac:dyDescent="0.2">
      <c r="P185" s="7" t="s">
        <v>32</v>
      </c>
      <c r="Q185" t="s">
        <v>21</v>
      </c>
      <c r="R185" t="s">
        <v>24</v>
      </c>
      <c r="S185" t="s">
        <v>23</v>
      </c>
      <c r="T185" t="s">
        <v>25</v>
      </c>
      <c r="U185" t="s">
        <v>22</v>
      </c>
      <c r="V185" t="s">
        <v>30</v>
      </c>
    </row>
    <row r="186" spans="16:22" x14ac:dyDescent="0.2">
      <c r="P186" s="8" t="s">
        <v>10</v>
      </c>
      <c r="Q186" s="4">
        <v>138044</v>
      </c>
      <c r="R186" s="4">
        <v>85433</v>
      </c>
      <c r="S186" s="4">
        <v>234934</v>
      </c>
      <c r="T186" s="4">
        <v>92487</v>
      </c>
      <c r="U186" s="4">
        <v>259294</v>
      </c>
      <c r="V186" s="4">
        <v>810192</v>
      </c>
    </row>
    <row r="187" spans="16:22" x14ac:dyDescent="0.2">
      <c r="P187" s="8" t="s">
        <v>12</v>
      </c>
      <c r="Q187" s="4">
        <v>156955</v>
      </c>
      <c r="R187" s="4">
        <v>255554</v>
      </c>
      <c r="S187" s="4">
        <v>179719</v>
      </c>
      <c r="T187" s="4">
        <v>335636</v>
      </c>
      <c r="U187" s="4">
        <v>196532</v>
      </c>
      <c r="V187" s="4">
        <v>1124396</v>
      </c>
    </row>
    <row r="188" spans="16:22" x14ac:dyDescent="0.2">
      <c r="P188" s="8" t="s">
        <v>11</v>
      </c>
      <c r="Q188" s="4">
        <v>200054</v>
      </c>
      <c r="R188" s="4">
        <v>228618</v>
      </c>
      <c r="S188" s="4">
        <v>117414</v>
      </c>
      <c r="T188" s="4">
        <v>152178</v>
      </c>
      <c r="U188" s="4">
        <v>138960</v>
      </c>
      <c r="V188" s="4">
        <v>837224</v>
      </c>
    </row>
    <row r="189" spans="16:22" x14ac:dyDescent="0.2">
      <c r="P189" s="8" t="s">
        <v>30</v>
      </c>
      <c r="Q189" s="4">
        <v>495053</v>
      </c>
      <c r="R189" s="4">
        <v>569605</v>
      </c>
      <c r="S189" s="4">
        <v>532067</v>
      </c>
      <c r="T189" s="4">
        <v>580301</v>
      </c>
      <c r="U189" s="4">
        <v>594786</v>
      </c>
      <c r="V189" s="4">
        <v>2771812</v>
      </c>
    </row>
    <row r="216" spans="16:22" x14ac:dyDescent="0.2">
      <c r="P216" s="7" t="s">
        <v>45</v>
      </c>
      <c r="Q216" s="7" t="s">
        <v>44</v>
      </c>
    </row>
    <row r="217" spans="16:22" x14ac:dyDescent="0.2">
      <c r="P217" s="7" t="s">
        <v>32</v>
      </c>
      <c r="Q217" t="s">
        <v>21</v>
      </c>
      <c r="R217" t="s">
        <v>24</v>
      </c>
      <c r="S217" t="s">
        <v>23</v>
      </c>
      <c r="T217" t="s">
        <v>25</v>
      </c>
      <c r="U217" t="s">
        <v>22</v>
      </c>
      <c r="V217" t="s">
        <v>30</v>
      </c>
    </row>
    <row r="218" spans="16:22" x14ac:dyDescent="0.2">
      <c r="P218" s="8" t="s">
        <v>10</v>
      </c>
      <c r="Q218" s="11">
        <v>52.778371842201075</v>
      </c>
      <c r="R218" s="11">
        <v>6.473417994282495</v>
      </c>
      <c r="S218" s="11">
        <v>5.8393777958548085</v>
      </c>
      <c r="T218" s="11">
        <v>25.354990577024726</v>
      </c>
      <c r="U218" s="11">
        <v>6.5279012498617908</v>
      </c>
      <c r="V218" s="11">
        <v>20.224572397089293</v>
      </c>
    </row>
    <row r="219" spans="16:22" x14ac:dyDescent="0.2">
      <c r="P219" s="8" t="s">
        <v>12</v>
      </c>
      <c r="Q219" s="11">
        <v>5.1918525172498464</v>
      </c>
      <c r="R219" s="11">
        <v>4.9534766882295376</v>
      </c>
      <c r="S219" s="11">
        <v>4.7530916988367524</v>
      </c>
      <c r="T219" s="11">
        <v>6.1842880936157432</v>
      </c>
      <c r="U219" s="11">
        <v>4.4785315104486711</v>
      </c>
      <c r="V219" s="11">
        <v>5.184529453813342</v>
      </c>
    </row>
    <row r="220" spans="16:22" x14ac:dyDescent="0.2">
      <c r="P220" s="8" t="s">
        <v>11</v>
      </c>
      <c r="Q220" s="11">
        <v>7.5614711597998099</v>
      </c>
      <c r="R220" s="11">
        <v>11.406229222732483</v>
      </c>
      <c r="S220" s="11">
        <v>15.635631817939908</v>
      </c>
      <c r="T220" s="11">
        <v>3.6748791387826678</v>
      </c>
      <c r="U220" s="11">
        <v>8.5738765338936904</v>
      </c>
      <c r="V220" s="11">
        <v>8.6367861633695444</v>
      </c>
    </row>
    <row r="221" spans="16:22" x14ac:dyDescent="0.2">
      <c r="P221" s="8" t="s">
        <v>30</v>
      </c>
      <c r="Q221" s="11">
        <v>25.413034536450336</v>
      </c>
      <c r="R221" s="11">
        <v>7.3577177507393436</v>
      </c>
      <c r="S221" s="11">
        <v>6.9286157652112532</v>
      </c>
      <c r="T221" s="11">
        <v>8.4187961842067178</v>
      </c>
      <c r="U221" s="11">
        <v>6.3319149757792976</v>
      </c>
      <c r="V221" s="11">
        <v>11.230253366107341</v>
      </c>
    </row>
  </sheetData>
  <pageMargins left="0.7" right="0.7" top="0.75" bottom="0.75" header="0.3" footer="0.3"/>
  <drawing r:id="rId19"/>
  <extLst>
    <ext xmlns:x14="http://schemas.microsoft.com/office/spreadsheetml/2009/9/main" uri="{A8765BA9-456A-4dab-B4F3-ACF838C121DE}">
      <x14:slicerList>
        <x14:slicer r:id="rId20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Dashboard</vt:lpstr>
      <vt:lpstr>Données</vt:lpstr>
      <vt:lpstr>Traitement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Laetitia GROSMOUGIN</cp:lastModifiedBy>
  <dcterms:created xsi:type="dcterms:W3CDTF">2023-12-30T23:38:54Z</dcterms:created>
  <dcterms:modified xsi:type="dcterms:W3CDTF">2024-08-13T14:36:26Z</dcterms:modified>
</cp:coreProperties>
</file>