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0" yWindow="3105" windowWidth="11700" windowHeight="9870" firstSheet="2" activeTab="5"/>
  </bookViews>
  <sheets>
    <sheet name="Assimilation Maladie" sheetId="25" r:id="rId1"/>
    <sheet name="Assurance Continuée" sheetId="24" r:id="rId2"/>
    <sheet name="Cessation" sheetId="23" r:id="rId3"/>
    <sheet name="Mandat Gratuit" sheetId="26" r:id="rId4"/>
    <sheet name="Non Assujettissement" sheetId="27" r:id="rId5"/>
    <sheet name="Succession" sheetId="28" r:id="rId6"/>
  </sheets>
  <calcPr calcId="145621"/>
</workbook>
</file>

<file path=xl/calcChain.xml><?xml version="1.0" encoding="utf-8"?>
<calcChain xmlns="http://schemas.openxmlformats.org/spreadsheetml/2006/main">
  <c r="W4" i="26" l="1"/>
  <c r="K9" i="28" l="1"/>
  <c r="H9" i="28" s="1"/>
  <c r="K8" i="28"/>
  <c r="H8" i="28" s="1"/>
  <c r="K7" i="28"/>
  <c r="F7" i="28" s="1"/>
  <c r="H7" i="28"/>
  <c r="K6" i="28"/>
  <c r="H6" i="28" s="1"/>
  <c r="K5" i="28"/>
  <c r="F5" i="28" s="1"/>
  <c r="H5" i="28"/>
  <c r="K4" i="28"/>
  <c r="H4" i="28" s="1"/>
  <c r="T14" i="27"/>
  <c r="T13" i="27"/>
  <c r="F13" i="27" s="1"/>
  <c r="T12" i="27"/>
  <c r="F12" i="27" s="1"/>
  <c r="T11" i="27"/>
  <c r="F11" i="27" s="1"/>
  <c r="T10" i="27"/>
  <c r="F10" i="27" s="1"/>
  <c r="T9" i="27"/>
  <c r="F9" i="27" s="1"/>
  <c r="T8" i="27"/>
  <c r="F8" i="27" s="1"/>
  <c r="T7" i="27"/>
  <c r="F7" i="27" s="1"/>
  <c r="T6" i="27"/>
  <c r="F6" i="27" s="1"/>
  <c r="T5" i="27"/>
  <c r="F5" i="27" s="1"/>
  <c r="T4" i="27"/>
  <c r="F4" i="27" s="1"/>
  <c r="W18" i="26"/>
  <c r="K18" i="26" s="1"/>
  <c r="W17" i="26"/>
  <c r="W16" i="26"/>
  <c r="W15" i="26"/>
  <c r="W14" i="26"/>
  <c r="W13" i="26"/>
  <c r="K13" i="26" s="1"/>
  <c r="W12" i="26"/>
  <c r="K12" i="26" s="1"/>
  <c r="W11" i="26"/>
  <c r="W10" i="26"/>
  <c r="G10" i="26" s="1"/>
  <c r="W9" i="26"/>
  <c r="W8" i="26"/>
  <c r="K8" i="26" s="1"/>
  <c r="W7" i="26"/>
  <c r="W6" i="26"/>
  <c r="G6" i="26" s="1"/>
  <c r="W5" i="26"/>
  <c r="K5" i="26" s="1"/>
  <c r="K4" i="26"/>
  <c r="S12" i="23"/>
  <c r="S11" i="23"/>
  <c r="S10" i="23"/>
  <c r="K10" i="23"/>
  <c r="S9" i="23"/>
  <c r="F9" i="23" s="1"/>
  <c r="S8" i="23"/>
  <c r="K8" i="23" s="1"/>
  <c r="S7" i="23"/>
  <c r="K7" i="23" s="1"/>
  <c r="S6" i="23"/>
  <c r="F6" i="23" s="1"/>
  <c r="S5" i="23"/>
  <c r="K5" i="23" s="1"/>
  <c r="S4" i="23"/>
  <c r="K4" i="23" s="1"/>
  <c r="AA19" i="24"/>
  <c r="L19" i="24" s="1"/>
  <c r="Q19" i="24"/>
  <c r="AA18" i="24"/>
  <c r="L18" i="24" s="1"/>
  <c r="Q18" i="24"/>
  <c r="AA17" i="24"/>
  <c r="L17" i="24" s="1"/>
  <c r="Q17" i="24"/>
  <c r="AA16" i="24"/>
  <c r="U16" i="24" s="1"/>
  <c r="Q16" i="24"/>
  <c r="AA15" i="24"/>
  <c r="AA14" i="24"/>
  <c r="AA13" i="24"/>
  <c r="AA12" i="24"/>
  <c r="G12" i="24" s="1"/>
  <c r="AA11" i="24"/>
  <c r="L11" i="24" s="1"/>
  <c r="AA10" i="24"/>
  <c r="L10" i="24" s="1"/>
  <c r="AA9" i="24"/>
  <c r="L9" i="24" s="1"/>
  <c r="AA8" i="24"/>
  <c r="G8" i="24" s="1"/>
  <c r="AA7" i="24"/>
  <c r="L7" i="24" s="1"/>
  <c r="AA6" i="24"/>
  <c r="L6" i="24" s="1"/>
  <c r="AA5" i="24"/>
  <c r="L5" i="24" s="1"/>
  <c r="AA4" i="24"/>
  <c r="G4" i="24" s="1"/>
  <c r="AN20" i="25"/>
  <c r="AG20" i="25" s="1"/>
  <c r="T20" i="25"/>
  <c r="AN19" i="25"/>
  <c r="K19" i="25" s="1"/>
  <c r="T19" i="25"/>
  <c r="AN18" i="25"/>
  <c r="G18" i="25" s="1"/>
  <c r="AN17" i="25"/>
  <c r="K17" i="25" s="1"/>
  <c r="AN16" i="25"/>
  <c r="AG16" i="25" s="1"/>
  <c r="T16" i="25"/>
  <c r="AN15" i="25"/>
  <c r="AG15" i="25" s="1"/>
  <c r="T15" i="25"/>
  <c r="AN14" i="25"/>
  <c r="AG14" i="25" s="1"/>
  <c r="T14" i="25"/>
  <c r="AN13" i="25"/>
  <c r="AN12" i="25"/>
  <c r="AN11" i="25"/>
  <c r="AN10" i="25"/>
  <c r="G10" i="25" s="1"/>
  <c r="AN9" i="25"/>
  <c r="K9" i="25" s="1"/>
  <c r="AN8" i="25"/>
  <c r="K8" i="25" s="1"/>
  <c r="AN7" i="25"/>
  <c r="G7" i="25" s="1"/>
  <c r="AN6" i="25"/>
  <c r="K6" i="25" s="1"/>
  <c r="AN5" i="25"/>
  <c r="G5" i="25" s="1"/>
  <c r="AN4" i="25"/>
  <c r="G4" i="25" s="1"/>
  <c r="K4" i="25" l="1"/>
  <c r="F4" i="23"/>
  <c r="K20" i="25"/>
  <c r="V17" i="24"/>
  <c r="G8" i="26"/>
  <c r="F8" i="23"/>
  <c r="K6" i="26"/>
  <c r="G12" i="26"/>
  <c r="G17" i="25"/>
  <c r="K9" i="23"/>
  <c r="L12" i="24"/>
  <c r="U17" i="24"/>
  <c r="F4" i="28"/>
  <c r="AG19" i="25"/>
  <c r="K7" i="25"/>
  <c r="G13" i="26"/>
  <c r="G8" i="25"/>
  <c r="G4" i="26"/>
  <c r="K18" i="25"/>
  <c r="L4" i="24"/>
  <c r="F6" i="28"/>
  <c r="G6" i="24"/>
  <c r="G10" i="24"/>
  <c r="K5" i="25"/>
  <c r="L9" i="25"/>
  <c r="K6" i="23"/>
  <c r="F9" i="28"/>
  <c r="K10" i="25"/>
  <c r="AI14" i="25"/>
  <c r="G7" i="24"/>
  <c r="G11" i="24"/>
  <c r="V16" i="24"/>
  <c r="F7" i="23"/>
  <c r="G18" i="26"/>
  <c r="L10" i="25"/>
  <c r="G5" i="26"/>
  <c r="G9" i="25"/>
  <c r="F5" i="23"/>
  <c r="K10" i="26"/>
  <c r="L8" i="24"/>
  <c r="K7" i="26"/>
  <c r="G7" i="26"/>
  <c r="L16" i="24"/>
  <c r="G9" i="24"/>
  <c r="K9" i="26"/>
  <c r="G9" i="26"/>
  <c r="G5" i="24"/>
  <c r="K11" i="26"/>
  <c r="G11" i="26"/>
  <c r="K15" i="26"/>
  <c r="G15" i="26"/>
  <c r="G14" i="26"/>
  <c r="K14" i="26"/>
  <c r="G6" i="25"/>
  <c r="K17" i="26"/>
  <c r="G17" i="26"/>
  <c r="F8" i="28"/>
</calcChain>
</file>

<file path=xl/sharedStrings.xml><?xml version="1.0" encoding="utf-8"?>
<sst xmlns="http://schemas.openxmlformats.org/spreadsheetml/2006/main" count="671" uniqueCount="196">
  <si>
    <t>Texte1</t>
  </si>
  <si>
    <t>Texte2</t>
  </si>
  <si>
    <t>id</t>
  </si>
  <si>
    <t>Accepté</t>
  </si>
  <si>
    <t>Refusé</t>
  </si>
  <si>
    <t>Courrier</t>
  </si>
  <si>
    <t>Téléphone</t>
  </si>
  <si>
    <t>Communication du client</t>
  </si>
  <si>
    <t>true</t>
  </si>
  <si>
    <t>Type</t>
  </si>
  <si>
    <t>Commentaire</t>
  </si>
  <si>
    <t>Modification</t>
  </si>
  <si>
    <t>Email</t>
  </si>
  <si>
    <t>Observation</t>
  </si>
  <si>
    <t>Guichet</t>
  </si>
  <si>
    <t>INASTI</t>
  </si>
  <si>
    <t>Cessation</t>
  </si>
  <si>
    <t>Succession</t>
  </si>
  <si>
    <t>annee</t>
  </si>
  <si>
    <t>Test</t>
  </si>
  <si>
    <t>Annulation</t>
  </si>
  <si>
    <t>Libellé</t>
  </si>
  <si>
    <t>Requête d’un organisme</t>
  </si>
  <si>
    <t>Communication d’un tiers</t>
  </si>
  <si>
    <t>Visite bureau / siège Wierde</t>
  </si>
  <si>
    <t>REM</t>
  </si>
  <si>
    <t>A l’initiative de la CAS</t>
  </si>
  <si>
    <t>Fax</t>
  </si>
  <si>
    <t>Autre</t>
  </si>
  <si>
    <t>Cess</t>
  </si>
  <si>
    <t>AssCont</t>
  </si>
  <si>
    <t>Assimilation Maladie</t>
  </si>
  <si>
    <t>Succ</t>
  </si>
  <si>
    <t>Non Assujettissement</t>
  </si>
  <si>
    <t>NonAssuj</t>
  </si>
  <si>
    <t>Mandat Gratuit</t>
  </si>
  <si>
    <t>Mdt Gratuit</t>
  </si>
  <si>
    <t>AssMal</t>
  </si>
  <si>
    <t>Assurance Continuée</t>
  </si>
  <si>
    <t>Révision</t>
  </si>
  <si>
    <t>Date Debut</t>
  </si>
  <si>
    <t>Origine</t>
  </si>
  <si>
    <t>Reçu par</t>
  </si>
  <si>
    <t>Date cessation</t>
  </si>
  <si>
    <t>Date incapacite</t>
  </si>
  <si>
    <t>Affilié seul en société</t>
  </si>
  <si>
    <t>Pas Radier BCE</t>
  </si>
  <si>
    <t>Cloture dossier</t>
  </si>
  <si>
    <t>Destinataire</t>
  </si>
  <si>
    <t>Date Décision</t>
  </si>
  <si>
    <t>Décision</t>
  </si>
  <si>
    <t>Pas en ordre cotisation</t>
  </si>
  <si>
    <t>Pas de cessation</t>
  </si>
  <si>
    <t>Incapacité non reconnue</t>
  </si>
  <si>
    <t>Poursuite activité personne interposée</t>
  </si>
  <si>
    <t>Existance de revenus</t>
  </si>
  <si>
    <t>Gérant société active</t>
  </si>
  <si>
    <t>Incapacité pas assez longue</t>
  </si>
  <si>
    <t>Activité salariée</t>
  </si>
  <si>
    <t>Bénéficie autre couverture sociale</t>
  </si>
  <si>
    <t>Pas de suite demande de renseignements</t>
  </si>
  <si>
    <t>Date Fin</t>
  </si>
  <si>
    <t>Date Reprise Act</t>
  </si>
  <si>
    <t>Nature Cotisante</t>
  </si>
  <si>
    <t>Reference</t>
  </si>
  <si>
    <t>Suite à</t>
  </si>
  <si>
    <t>Clôture</t>
  </si>
  <si>
    <t>SERVICE INSPECTION BRUGES</t>
  </si>
  <si>
    <t>Decision</t>
  </si>
  <si>
    <t>Principal</t>
  </si>
  <si>
    <t>InfosCompl</t>
  </si>
  <si>
    <t>Raison Refus</t>
  </si>
  <si>
    <t>Pas en ordre de cotisation</t>
  </si>
  <si>
    <t>Assurance continuée pension/maladie-invalidité</t>
  </si>
  <si>
    <t>Assurance continuée pension</t>
  </si>
  <si>
    <t>Conjoint aidant</t>
  </si>
  <si>
    <t>Justification cjt</t>
  </si>
  <si>
    <t>Commentaire Annulation</t>
  </si>
  <si>
    <t>Annulation Trimestre Pension</t>
  </si>
  <si>
    <t>Déclaration sur l’honneur</t>
  </si>
  <si>
    <t>Dirigeant d’entreprise</t>
  </si>
  <si>
    <t>Date Cessation</t>
  </si>
  <si>
    <t>Commentaire Raison Refus Autre</t>
  </si>
  <si>
    <t>Difficulté Paiement</t>
  </si>
  <si>
    <t>Attest Compl</t>
  </si>
  <si>
    <t>Decl Affiliation</t>
  </si>
  <si>
    <t>Maintien car compétence</t>
  </si>
  <si>
    <t>Mandat non gratuit en droit</t>
  </si>
  <si>
    <t>Mandat non gratuit en fait</t>
  </si>
  <si>
    <t>Cadre du mandat dépassé</t>
  </si>
  <si>
    <t>Justification Affi Fict</t>
  </si>
  <si>
    <t>PasAffiliationFictive</t>
  </si>
  <si>
    <t>RadiationApresAffiliation</t>
  </si>
  <si>
    <t>NonRenvoiFormulaireAffiliation</t>
  </si>
  <si>
    <t xml:space="preserve">Suite à </t>
  </si>
  <si>
    <t>Introduire</t>
  </si>
  <si>
    <t>DateSignaletique</t>
  </si>
  <si>
    <t>DateAutre</t>
  </si>
  <si>
    <t>Demande tardive</t>
  </si>
  <si>
    <t>test1</t>
  </si>
  <si>
    <t>test2</t>
  </si>
  <si>
    <t>Date Début</t>
  </si>
  <si>
    <t>Date Décès</t>
  </si>
  <si>
    <t>Resultat OK</t>
  </si>
  <si>
    <t>Ajout observation Courrier - Scénario 7</t>
  </si>
  <si>
    <t>Ajout observation Email - Scénario 8</t>
  </si>
  <si>
    <t>Ref</t>
  </si>
  <si>
    <t>Ajout d'une cessation avec REM avec conjoint aidant - Scénario 4</t>
  </si>
  <si>
    <t>Ajout d'une cessation avec REM sans conjoint aidant - Scénario 3</t>
  </si>
  <si>
    <t>Ajout d'une cessation sans REM avec conjoint aidant - Scénario 2</t>
  </si>
  <si>
    <t>Ajout d'une cessation sans REM sans conjoint aidant - Scénario 1</t>
  </si>
  <si>
    <t>Introduction avec date Autre égale date du jour - Scénario 4</t>
  </si>
  <si>
    <t>Introduction avec date Autre avant date du jour - Scénario 3</t>
  </si>
  <si>
    <t>Introduction avec date Signalétique égale date du jour - Scénario 2</t>
  </si>
  <si>
    <t>Introduction avec date Signalétique avant date du jour - Scénario 1</t>
  </si>
  <si>
    <t>Introduction avec date Autre après date du jour - Scénario 5</t>
  </si>
  <si>
    <t>Introduction avec date Autre avant profil - Scénario 6</t>
  </si>
  <si>
    <t>Ajout d'une cessation sans REM sans conjoint aidant avec date avant profil - Scénario 5</t>
  </si>
  <si>
    <t>Ajout d'une cessation sans REM sans conjoint aidant avec date supérieur date du jour - Scénario 6</t>
  </si>
  <si>
    <t>Modification d'une cessation - Scénario 7</t>
  </si>
  <si>
    <t>Annulation d'une cessation - Scénario 8</t>
  </si>
  <si>
    <t>Ajout observation Courrier - Scénario 9</t>
  </si>
  <si>
    <t>Date DA</t>
  </si>
  <si>
    <t>Ajout d'un NA sans REM sans conjoint aidant - Scénario 1</t>
  </si>
  <si>
    <t>Affilie Cjt Aidant</t>
  </si>
  <si>
    <t>Conjoint aidant EXO</t>
  </si>
  <si>
    <t>Ajout d'un NA sans REM avec conjoint aidant sans EXO - Scénario 2</t>
  </si>
  <si>
    <t>Ajout d'un NA sans REM avec conjoint aidant avec EXO - Scénario 3</t>
  </si>
  <si>
    <t>Ajout d'un NA sans REM sans conjoint aidant avec erreur - Scénario 4</t>
  </si>
  <si>
    <t>Ajout d'un NA avec REM sans conjoint aidant - Scénario 5</t>
  </si>
  <si>
    <t>Ajout d'un NA avec REM avec conjoint aidant sans EXO - Scénario 6</t>
  </si>
  <si>
    <t>Ajout d'un NA avec REM avec conjoint aidant avec EXO - Scénario 7</t>
  </si>
  <si>
    <t>Ajout d'un NA avec REM sans conjoint aidant avec erreur - Scénario 8</t>
  </si>
  <si>
    <t>Ajout observation Email - Scénario 11</t>
  </si>
  <si>
    <t>Ajout d'un NA sans REM pour un conjoint aidant - Scénario 9</t>
  </si>
  <si>
    <t>Ajout d'un NA avec REM pour un conjoint aidant - Scénario 10</t>
  </si>
  <si>
    <t>Test1</t>
  </si>
  <si>
    <t>Test2</t>
  </si>
  <si>
    <t>Test3</t>
  </si>
  <si>
    <t>Ajout observation INASTI - Scénario 13</t>
  </si>
  <si>
    <t>SERVICE OBLIGATIONS ANVERS</t>
  </si>
  <si>
    <t>SERVICE PENSIONS - BCI - ADMIN. CENTRALE</t>
  </si>
  <si>
    <t>Commentaire refus autre</t>
  </si>
  <si>
    <t>Test Infos Compl</t>
  </si>
  <si>
    <t>Autre raison</t>
  </si>
  <si>
    <t>Info compl</t>
  </si>
  <si>
    <t>Nature</t>
  </si>
  <si>
    <t>Ajout d'une assurance continuée (principal) sans REM - Scénario 1</t>
  </si>
  <si>
    <t>Ajout d'une assurance continuée (principal) sans REM - Scénario 2</t>
  </si>
  <si>
    <t>Ajout d'une assurance continuée (principal) sans REM avec erreur - Scénario 6</t>
  </si>
  <si>
    <t>Ajout d'une assurance continuée (principal) avec REM avec demande tardive - Scénario 7</t>
  </si>
  <si>
    <t>Ajout d'une assurance continuée (principal) avec REM sans demande tardive - Scénario 8</t>
  </si>
  <si>
    <t>Ajout d'une assurance continuée (principal) avec REM avec erreur - Scénario 9</t>
  </si>
  <si>
    <t>Ajout d'infos complémentaires - Scénario 10</t>
  </si>
  <si>
    <t>Ajout observation Fax - Scénario 11</t>
  </si>
  <si>
    <t>Annulation d'une assurance continuée - Scénario 12</t>
  </si>
  <si>
    <t>Réception d'une décision acceptée (maladie-invalidité) - Scénario 13</t>
  </si>
  <si>
    <t>Réception d'une décision acceptée (pension) - Scénario 14</t>
  </si>
  <si>
    <t>Réception d'une décision refusée - Pas de cotisation (pension) - Scénario 15</t>
  </si>
  <si>
    <t>Réception d'une décision refusée - Autre raison (pension) - Scénario 16</t>
  </si>
  <si>
    <t>Ajout d'une assurance continuée (complémentaire) sans REM avec erreur - Scénario 5</t>
  </si>
  <si>
    <t>Ajout d'une assurance continuée (maxi-statut) sans REM - Scénario 3</t>
  </si>
  <si>
    <t>Ajout d'une assurance continuée (maxi-statut) sans REM - Scénario 4</t>
  </si>
  <si>
    <t>Ajout d'une assurance maladie (principal) sans REM avec clôture dossier - Scénario 1</t>
  </si>
  <si>
    <t>Ajout d'une assurance maladie (principal) sans REM sans clôture dossier - Scénario 2</t>
  </si>
  <si>
    <t>Ajout d'une assurance maladie (maxi-statut) sans REM sans clôture dossier - Scénario 3</t>
  </si>
  <si>
    <t>Ajout d'une assurance maladie (complémentaire) sans REM sans clôture dossier - Scénario 4</t>
  </si>
  <si>
    <t>Ajout d'une assurance maladie sans REM avec erreur - Scénario 5</t>
  </si>
  <si>
    <t>Ajout d'une assurance maladie avec REM avec clôture dossier - Scénario 6</t>
  </si>
  <si>
    <t>Ajout d'une assurance maladie avec REM sans clôture dossier - Scénario 7</t>
  </si>
  <si>
    <t>Réception d'une décision acceptée - Scénario 13</t>
  </si>
  <si>
    <t>Réception d'une décision refusée - Scénario 17</t>
  </si>
  <si>
    <t>Ajout d'un mandat gratuit (principal) sans REM (accepté) - Scénario 1</t>
  </si>
  <si>
    <t>Ajout d'un mandat gratuit (principal) sans REM (accepté) après date du jour - Scénario 2</t>
  </si>
  <si>
    <t>Ajout d'un mandat gratuit (principal) sans REM (accepté) avant date profil - Scénario 3</t>
  </si>
  <si>
    <t>Ajout d'un mandat gratuit (principal) sans REM (refusé - Maintien car compétence) - Scénario 4</t>
  </si>
  <si>
    <t>Ajout d'un mandat gratuit (principal) sans REM (refusé - Mandat non gratuit en droit) - Scénario 5</t>
  </si>
  <si>
    <t>Ajout d'un mandat gratuit (principal) sans REM (refusé - Mandat non gratuit en fait) - Scénario 6</t>
  </si>
  <si>
    <t>Ajout d'un mandat gratuit (principal) avec REM (accepté) - Scénario 7</t>
  </si>
  <si>
    <t>Ajout d'un mandat gratuit (principal) avec REM (accepté) avant date profil - Scénario 9</t>
  </si>
  <si>
    <t>Ajout d'un mandat gratuit (principal) avec REM (accepté) après date du jour - Scénario 8</t>
  </si>
  <si>
    <t>Ajout d'un mandat gratuit (principal) avec REM (refusé - Maintien car compétence) - Scénario 10</t>
  </si>
  <si>
    <t>Ajout d'un mandat gratuit (principal) avec REM (refusé - Cadre du mandat dépassé) - Scénario 11</t>
  </si>
  <si>
    <t>Ajout d'un mandat gratuit (principal) avec REM (refusé - Autre) - Scénario 12</t>
  </si>
  <si>
    <t>Ajout d'un mandat gratuit (maxi-statut) sans REM (accepté) avec erreur - Scénario 14</t>
  </si>
  <si>
    <t>Ajout d'un mandat gratuit (complémentaire) sans REM (accepté) - Scénario 15</t>
  </si>
  <si>
    <t>Menu inactif</t>
  </si>
  <si>
    <t>Ajout d'infos complémentaires - Scénario 8</t>
  </si>
  <si>
    <t>Annulation d'une assurance maladie - Scénario 9</t>
  </si>
  <si>
    <t>Ajout observation Guichet - Scénario 10</t>
  </si>
  <si>
    <t>Réception d'une décision acceptée - Scénario 11</t>
  </si>
  <si>
    <t>Ajout d'une assurance maladie (principal) sans REM avec clôture dossier - Scénario 14</t>
  </si>
  <si>
    <t>Ajout d'une assurance maladie (maxi-statut) sans REM sans clôture dossier - Scénario 15</t>
  </si>
  <si>
    <t>Réception d'une décision refusée - Scénario 16</t>
  </si>
  <si>
    <t>Réception d'une décision refusée - Scénario 12</t>
  </si>
  <si>
    <t>Mvts annulés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</si>
</sst>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dd/mm/yyyy"/>
    <numFmt numFmtId="166" formatCode="ddmm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 applyNumberFormat="0" applyFont="0" applyBorder="0" applyProtection="0"/>
  </cellStyleXfs>
  <cellXfs count="23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 applyFill="1" applyBorder="1" applyAlignment="1">
      <alignment horizontal="left" vertical="top"/>
    </xf>
    <xf numFmtId="164" fontId="0" fillId="0" borderId="0" xfId="0" applyNumberFormat="1" applyFill="1"/>
    <xf numFmtId="0" fontId="0" fillId="0" borderId="0" xfId="0"/>
    <xf numFmtId="0" fontId="0" fillId="0" borderId="0" xfId="0" applyFill="1"/>
    <xf numFmtId="165" fontId="0" fillId="0" borderId="0" xfId="0" applyNumberFormat="1" applyFill="1"/>
    <xf numFmtId="166" fontId="0" fillId="0" borderId="0" xfId="0" applyNumberFormat="1" applyFill="1"/>
    <xf numFmtId="164" fontId="0" fillId="0" borderId="0" xfId="0" applyNumberFormat="1" applyFill="1" applyBorder="1" applyAlignment="1">
      <alignment horizontal="left" vertical="top"/>
    </xf>
    <xf numFmtId="166" fontId="0" fillId="0" borderId="0" xfId="0" applyNumberFormat="1"/>
    <xf numFmtId="166" fontId="0" fillId="0" borderId="0" xfId="0" applyNumberFormat="1" applyFill="1" applyBorder="1" applyAlignment="1">
      <alignment horizontal="left" vertical="top"/>
    </xf>
  </cellXfs>
  <cellStyles count="3">
    <cellStyle name="Normal" xfId="0" builtinId="0"/>
    <cellStyle name="Normal 2" xfId="1"/>
    <cellStyle name="Normal 3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zoomScale="80" zoomScaleNormal="80" workbookViewId="0">
      <selection activeCell="AA30" sqref="AA30"/>
    </sheetView>
  </sheetViews>
  <sheetFormatPr baseColWidth="10" defaultRowHeight="15" x14ac:dyDescent="0.25"/>
  <cols>
    <col min="1" max="1" width="22.7109375" bestFit="1" customWidth="1"/>
    <col min="2" max="2" width="3.42578125" bestFit="1" customWidth="1"/>
    <col min="3" max="3" width="94.140625" bestFit="1" customWidth="1"/>
    <col min="4" max="4" width="9.5703125" bestFit="1" customWidth="1"/>
    <col min="5" max="5" width="13" bestFit="1" customWidth="1"/>
    <col min="6" max="6" width="13" style="16" customWidth="1"/>
    <col min="7" max="7" width="12.28515625" style="1" bestFit="1" customWidth="1"/>
    <col min="8" max="8" width="5.28515625" bestFit="1" customWidth="1"/>
    <col min="9" max="9" width="26.5703125" bestFit="1" customWidth="1"/>
    <col min="10" max="10" width="30" bestFit="1" customWidth="1"/>
    <col min="11" max="11" width="15.85546875" style="21" bestFit="1" customWidth="1"/>
    <col min="12" max="12" width="16.5703125" bestFit="1" customWidth="1"/>
    <col min="13" max="13" width="23.140625" bestFit="1" customWidth="1"/>
    <col min="14" max="14" width="15.5703125" bestFit="1" customWidth="1"/>
    <col min="15" max="15" width="16" bestFit="1" customWidth="1"/>
    <col min="16" max="16" width="42.85546875" bestFit="1" customWidth="1"/>
    <col min="17" max="17" width="11.5703125" bestFit="1" customWidth="1"/>
    <col min="18" max="18" width="7.42578125" customWidth="1"/>
    <col min="19" max="19" width="8.85546875" bestFit="1" customWidth="1"/>
    <col min="20" max="20" width="15" style="21" bestFit="1" customWidth="1"/>
    <col min="21" max="21" width="9.85546875" bestFit="1" customWidth="1"/>
    <col min="22" max="22" width="24.140625" bestFit="1" customWidth="1"/>
    <col min="23" max="23" width="17.85546875" bestFit="1" customWidth="1"/>
    <col min="24" max="24" width="25.7109375" bestFit="1" customWidth="1"/>
    <col min="25" max="25" width="40.140625" bestFit="1" customWidth="1"/>
    <col min="26" max="26" width="21.7109375" bestFit="1" customWidth="1"/>
    <col min="27" max="27" width="22" bestFit="1" customWidth="1"/>
    <col min="28" max="28" width="29.42578125" bestFit="1" customWidth="1"/>
    <col min="29" max="29" width="17.140625" bestFit="1" customWidth="1"/>
    <col min="30" max="30" width="35.28515625" bestFit="1" customWidth="1"/>
    <col min="31" max="31" width="43.42578125" bestFit="1" customWidth="1"/>
    <col min="32" max="32" width="6.42578125" bestFit="1" customWidth="1"/>
    <col min="33" max="33" width="12.28515625" bestFit="1" customWidth="1"/>
    <col min="34" max="34" width="10.85546875" bestFit="1" customWidth="1"/>
    <col min="35" max="35" width="17.42578125" customWidth="1"/>
    <col min="36" max="36" width="17.85546875" bestFit="1" customWidth="1"/>
    <col min="37" max="37" width="11" bestFit="1" customWidth="1"/>
    <col min="38" max="38" width="14.28515625" bestFit="1" customWidth="1"/>
    <col min="39" max="39" width="8.7109375" bestFit="1" customWidth="1"/>
    <col min="40" max="40" width="7.42578125" style="16" bestFit="1" customWidth="1"/>
    <col min="41" max="41" width="12.42578125" style="16" bestFit="1" customWidth="1"/>
  </cols>
  <sheetData>
    <row r="1" spans="1:41" x14ac:dyDescent="0.25">
      <c r="A1" s="3" t="s">
        <v>31</v>
      </c>
      <c r="B1" s="4"/>
      <c r="C1" s="4"/>
      <c r="D1" s="3"/>
      <c r="E1" s="3"/>
      <c r="H1" s="3"/>
      <c r="I1" s="3"/>
      <c r="J1" s="3"/>
      <c r="L1" s="3"/>
      <c r="M1" s="3"/>
      <c r="N1" s="3"/>
      <c r="O1" s="3"/>
      <c r="P1" s="3"/>
      <c r="Q1" s="3"/>
      <c r="R1" s="3"/>
      <c r="S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41" x14ac:dyDescent="0.25">
      <c r="A2" s="4"/>
      <c r="B2" s="4"/>
      <c r="C2" s="4"/>
      <c r="D2" s="3"/>
      <c r="E2" s="3"/>
      <c r="H2" s="3"/>
      <c r="I2" s="3"/>
      <c r="J2" s="3"/>
      <c r="L2" s="3"/>
      <c r="M2" s="3"/>
      <c r="N2" s="3"/>
      <c r="O2" s="3"/>
      <c r="P2" s="3"/>
      <c r="Q2" s="3"/>
      <c r="R2" s="3"/>
      <c r="S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41" x14ac:dyDescent="0.25">
      <c r="A3" s="4" t="s">
        <v>37</v>
      </c>
      <c r="B3" s="4" t="s">
        <v>2</v>
      </c>
      <c r="C3" s="4" t="s">
        <v>21</v>
      </c>
      <c r="D3" s="4" t="s">
        <v>39</v>
      </c>
      <c r="E3" s="4" t="s">
        <v>9</v>
      </c>
      <c r="F3" s="14" t="s">
        <v>146</v>
      </c>
      <c r="G3" s="20" t="s">
        <v>40</v>
      </c>
      <c r="H3" s="4" t="s">
        <v>25</v>
      </c>
      <c r="I3" s="4" t="s">
        <v>41</v>
      </c>
      <c r="J3" s="4" t="s">
        <v>42</v>
      </c>
      <c r="K3" s="22" t="s">
        <v>43</v>
      </c>
      <c r="L3" s="4" t="s">
        <v>44</v>
      </c>
      <c r="M3" s="4" t="s">
        <v>45</v>
      </c>
      <c r="N3" s="4" t="s">
        <v>46</v>
      </c>
      <c r="O3" s="4" t="s">
        <v>47</v>
      </c>
      <c r="P3" s="4" t="s">
        <v>48</v>
      </c>
      <c r="Q3" s="4" t="s">
        <v>0</v>
      </c>
      <c r="R3" s="4" t="s">
        <v>1</v>
      </c>
      <c r="S3" s="4" t="s">
        <v>5</v>
      </c>
      <c r="T3" s="22" t="s">
        <v>49</v>
      </c>
      <c r="U3" s="4" t="s">
        <v>50</v>
      </c>
      <c r="V3" s="4" t="s">
        <v>51</v>
      </c>
      <c r="W3" s="4" t="s">
        <v>52</v>
      </c>
      <c r="X3" s="4" t="s">
        <v>53</v>
      </c>
      <c r="Y3" s="4" t="s">
        <v>54</v>
      </c>
      <c r="Z3" s="4" t="s">
        <v>55</v>
      </c>
      <c r="AA3" s="4" t="s">
        <v>56</v>
      </c>
      <c r="AB3" s="4" t="s">
        <v>57</v>
      </c>
      <c r="AC3" s="4" t="s">
        <v>58</v>
      </c>
      <c r="AD3" s="4" t="s">
        <v>59</v>
      </c>
      <c r="AE3" s="4" t="s">
        <v>60</v>
      </c>
      <c r="AF3" s="4" t="s">
        <v>28</v>
      </c>
      <c r="AG3" s="4" t="s">
        <v>40</v>
      </c>
      <c r="AH3" s="4" t="s">
        <v>61</v>
      </c>
      <c r="AI3" s="4" t="s">
        <v>62</v>
      </c>
      <c r="AJ3" s="4" t="s">
        <v>63</v>
      </c>
      <c r="AK3" s="4" t="s">
        <v>64</v>
      </c>
      <c r="AL3" s="4" t="s">
        <v>10</v>
      </c>
      <c r="AM3" s="4" t="s">
        <v>65</v>
      </c>
      <c r="AN3" s="14" t="s">
        <v>18</v>
      </c>
      <c r="AO3" s="14" t="s">
        <v>103</v>
      </c>
    </row>
    <row r="4" spans="1:41" x14ac:dyDescent="0.25">
      <c r="A4" s="3"/>
      <c r="B4" s="3">
        <v>1</v>
      </c>
      <c r="C4" s="16" t="s">
        <v>163</v>
      </c>
      <c r="D4" s="3"/>
      <c r="E4" s="3" t="s">
        <v>66</v>
      </c>
      <c r="F4" s="16">
        <v>1</v>
      </c>
      <c r="G4" s="1">
        <f ca="1">DATE($AN4-10,1,1)</f>
        <v>39083</v>
      </c>
      <c r="H4" s="3"/>
      <c r="I4" s="3" t="s">
        <v>7</v>
      </c>
      <c r="J4" s="3" t="s">
        <v>27</v>
      </c>
      <c r="K4" s="21">
        <f ca="1">DATE($AN4-1,12,31)</f>
        <v>42735</v>
      </c>
      <c r="L4" s="3"/>
      <c r="M4" s="3"/>
      <c r="N4" s="3"/>
      <c r="O4" s="3" t="s">
        <v>8</v>
      </c>
      <c r="P4" s="3" t="s">
        <v>141</v>
      </c>
      <c r="Q4" s="3" t="s">
        <v>136</v>
      </c>
      <c r="R4" s="3" t="s">
        <v>137</v>
      </c>
      <c r="S4" s="3" t="s">
        <v>8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17">
        <f t="shared" ref="AN4:AN20" ca="1" si="0">YEAR(NOW())</f>
        <v>2017</v>
      </c>
      <c r="AO4" s="17" t="s">
        <v>8</v>
      </c>
    </row>
    <row r="5" spans="1:41" x14ac:dyDescent="0.25">
      <c r="A5" s="3"/>
      <c r="B5" s="16">
        <v>2</v>
      </c>
      <c r="C5" s="16" t="s">
        <v>164</v>
      </c>
      <c r="D5" s="16"/>
      <c r="E5" s="16" t="s">
        <v>66</v>
      </c>
      <c r="F5" s="16">
        <v>1</v>
      </c>
      <c r="G5" s="1">
        <f t="shared" ref="G5:G10" ca="1" si="1">DATE($AN5-10,1,1)</f>
        <v>39083</v>
      </c>
      <c r="H5" s="16"/>
      <c r="I5" s="16" t="s">
        <v>23</v>
      </c>
      <c r="J5" s="17" t="s">
        <v>6</v>
      </c>
      <c r="K5" s="21">
        <f ca="1">DATE($AN5-1,12,31)</f>
        <v>42735</v>
      </c>
      <c r="L5" s="16"/>
      <c r="M5" s="16"/>
      <c r="N5" s="16"/>
      <c r="O5" s="16"/>
      <c r="P5" s="16" t="s">
        <v>67</v>
      </c>
      <c r="Q5" s="16"/>
      <c r="R5" s="16"/>
      <c r="S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7">
        <f t="shared" ca="1" si="0"/>
        <v>2017</v>
      </c>
      <c r="AO5" s="17" t="s">
        <v>8</v>
      </c>
    </row>
    <row r="6" spans="1:41" s="16" customFormat="1" x14ac:dyDescent="0.25">
      <c r="B6" s="16">
        <v>3</v>
      </c>
      <c r="C6" s="16" t="s">
        <v>165</v>
      </c>
      <c r="E6" s="16" t="s">
        <v>66</v>
      </c>
      <c r="F6" s="16">
        <v>5</v>
      </c>
      <c r="G6" s="1">
        <f t="shared" ca="1" si="1"/>
        <v>39083</v>
      </c>
      <c r="I6" s="16" t="s">
        <v>23</v>
      </c>
      <c r="J6" s="17" t="s">
        <v>6</v>
      </c>
      <c r="K6" s="21">
        <f ca="1">DATE($AN6-1,12,31)</f>
        <v>42735</v>
      </c>
      <c r="P6" s="16" t="s">
        <v>67</v>
      </c>
      <c r="T6" s="21"/>
      <c r="AN6" s="17">
        <f t="shared" ca="1" si="0"/>
        <v>2017</v>
      </c>
      <c r="AO6" s="17" t="s">
        <v>8</v>
      </c>
    </row>
    <row r="7" spans="1:41" s="16" customFormat="1" x14ac:dyDescent="0.25">
      <c r="B7" s="16">
        <v>4</v>
      </c>
      <c r="C7" s="16" t="s">
        <v>166</v>
      </c>
      <c r="E7" s="16" t="s">
        <v>66</v>
      </c>
      <c r="F7" s="16">
        <v>4</v>
      </c>
      <c r="G7" s="1">
        <f t="shared" ca="1" si="1"/>
        <v>39083</v>
      </c>
      <c r="I7" s="16" t="s">
        <v>23</v>
      </c>
      <c r="J7" s="17" t="s">
        <v>6</v>
      </c>
      <c r="K7" s="21">
        <f ca="1">DATE($AN7-1,12,31)</f>
        <v>42735</v>
      </c>
      <c r="P7" s="16" t="s">
        <v>67</v>
      </c>
      <c r="T7" s="21"/>
      <c r="AN7" s="17">
        <f t="shared" ca="1" si="0"/>
        <v>2017</v>
      </c>
      <c r="AO7" s="17"/>
    </row>
    <row r="8" spans="1:41" x14ac:dyDescent="0.25">
      <c r="A8" s="3"/>
      <c r="B8" s="16">
        <v>5</v>
      </c>
      <c r="C8" s="16" t="s">
        <v>167</v>
      </c>
      <c r="D8" s="16"/>
      <c r="E8" s="16" t="s">
        <v>66</v>
      </c>
      <c r="F8" s="16">
        <v>1</v>
      </c>
      <c r="G8" s="1">
        <f t="shared" ca="1" si="1"/>
        <v>39083</v>
      </c>
      <c r="H8" s="16"/>
      <c r="I8" s="16" t="s">
        <v>7</v>
      </c>
      <c r="J8" s="16" t="s">
        <v>27</v>
      </c>
      <c r="K8" s="21">
        <f ca="1">DATE($AN8-11,12,31)</f>
        <v>39082</v>
      </c>
      <c r="L8" s="16"/>
      <c r="M8" s="16"/>
      <c r="N8" s="16"/>
      <c r="O8" s="16" t="s">
        <v>8</v>
      </c>
      <c r="P8" s="16" t="s">
        <v>141</v>
      </c>
      <c r="Q8" s="16"/>
      <c r="R8" s="16"/>
      <c r="S8" s="16" t="s">
        <v>8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7">
        <f t="shared" ca="1" si="0"/>
        <v>2017</v>
      </c>
      <c r="AO8" s="17"/>
    </row>
    <row r="9" spans="1:41" x14ac:dyDescent="0.25">
      <c r="A9" s="3"/>
      <c r="B9" s="16">
        <v>6</v>
      </c>
      <c r="C9" s="16" t="s">
        <v>168</v>
      </c>
      <c r="D9" s="16"/>
      <c r="E9" s="16" t="s">
        <v>66</v>
      </c>
      <c r="F9" s="16">
        <v>1</v>
      </c>
      <c r="G9" s="1">
        <f t="shared" ca="1" si="1"/>
        <v>39083</v>
      </c>
      <c r="H9" s="16" t="s">
        <v>8</v>
      </c>
      <c r="I9" s="16" t="s">
        <v>7</v>
      </c>
      <c r="J9" s="16" t="s">
        <v>5</v>
      </c>
      <c r="K9" s="21">
        <f ca="1">DATE($AN9-1,12,31)</f>
        <v>42735</v>
      </c>
      <c r="L9" s="21">
        <f ca="1">DATE($AN9,12,31)</f>
        <v>43100</v>
      </c>
      <c r="M9" s="16" t="s">
        <v>8</v>
      </c>
      <c r="N9" s="16"/>
      <c r="O9" s="16" t="s">
        <v>8</v>
      </c>
      <c r="P9" s="16" t="s">
        <v>141</v>
      </c>
      <c r="Q9" s="16"/>
      <c r="R9" s="16"/>
      <c r="S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7">
        <f t="shared" ca="1" si="0"/>
        <v>2017</v>
      </c>
      <c r="AO9" s="17" t="s">
        <v>8</v>
      </c>
    </row>
    <row r="10" spans="1:41" x14ac:dyDescent="0.25">
      <c r="A10" s="3"/>
      <c r="B10" s="16">
        <v>7</v>
      </c>
      <c r="C10" s="16" t="s">
        <v>169</v>
      </c>
      <c r="D10" s="16"/>
      <c r="E10" s="16" t="s">
        <v>66</v>
      </c>
      <c r="F10" s="16">
        <v>1</v>
      </c>
      <c r="G10" s="1">
        <f t="shared" ca="1" si="1"/>
        <v>39083</v>
      </c>
      <c r="H10" s="16" t="s">
        <v>8</v>
      </c>
      <c r="I10" s="16" t="s">
        <v>26</v>
      </c>
      <c r="J10" s="16" t="s">
        <v>24</v>
      </c>
      <c r="K10" s="21">
        <f ca="1">DATE($AN10-1,12,31)</f>
        <v>42735</v>
      </c>
      <c r="L10" s="21">
        <f ca="1">DATE($AN10,12,31)</f>
        <v>43100</v>
      </c>
      <c r="M10" s="16"/>
      <c r="N10" s="16" t="s">
        <v>8</v>
      </c>
      <c r="O10" s="16"/>
      <c r="P10" s="16" t="s">
        <v>141</v>
      </c>
      <c r="Q10" s="16" t="s">
        <v>136</v>
      </c>
      <c r="R10" s="16" t="s">
        <v>137</v>
      </c>
      <c r="S10" s="16" t="s">
        <v>8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7">
        <f t="shared" ca="1" si="0"/>
        <v>2017</v>
      </c>
      <c r="AO10" s="17" t="s">
        <v>8</v>
      </c>
    </row>
    <row r="11" spans="1:41" x14ac:dyDescent="0.25">
      <c r="B11" s="16">
        <v>8</v>
      </c>
      <c r="C11" s="16" t="s">
        <v>187</v>
      </c>
      <c r="D11">
        <v>1</v>
      </c>
      <c r="E11" t="s">
        <v>70</v>
      </c>
      <c r="I11" t="s">
        <v>22</v>
      </c>
      <c r="J11" t="s">
        <v>12</v>
      </c>
      <c r="P11" t="s">
        <v>140</v>
      </c>
      <c r="Q11" t="s">
        <v>145</v>
      </c>
      <c r="AN11" s="17">
        <f t="shared" ca="1" si="0"/>
        <v>2017</v>
      </c>
      <c r="AO11" s="17" t="s">
        <v>8</v>
      </c>
    </row>
    <row r="12" spans="1:41" x14ac:dyDescent="0.25">
      <c r="B12" s="16">
        <v>9</v>
      </c>
      <c r="C12" t="s">
        <v>188</v>
      </c>
      <c r="D12">
        <v>1</v>
      </c>
      <c r="E12" t="s">
        <v>20</v>
      </c>
      <c r="AN12" s="17">
        <f t="shared" ca="1" si="0"/>
        <v>2017</v>
      </c>
      <c r="AO12" s="17" t="s">
        <v>8</v>
      </c>
    </row>
    <row r="13" spans="1:41" x14ac:dyDescent="0.25">
      <c r="B13" s="16">
        <v>10</v>
      </c>
      <c r="C13" s="16" t="s">
        <v>189</v>
      </c>
      <c r="D13">
        <v>2</v>
      </c>
      <c r="E13" t="s">
        <v>13</v>
      </c>
      <c r="AK13" t="s">
        <v>106</v>
      </c>
      <c r="AL13" t="s">
        <v>19</v>
      </c>
      <c r="AM13" t="s">
        <v>14</v>
      </c>
      <c r="AN13" s="17">
        <f t="shared" ca="1" si="0"/>
        <v>2017</v>
      </c>
      <c r="AO13" s="17" t="s">
        <v>8</v>
      </c>
    </row>
    <row r="14" spans="1:41" ht="14.25" customHeight="1" x14ac:dyDescent="0.25">
      <c r="B14" s="16">
        <v>11</v>
      </c>
      <c r="C14" s="16" t="s">
        <v>190</v>
      </c>
      <c r="D14">
        <v>2</v>
      </c>
      <c r="E14" t="s">
        <v>50</v>
      </c>
      <c r="S14" t="s">
        <v>8</v>
      </c>
      <c r="T14" s="21">
        <f ca="1">NOW()+1</f>
        <v>42991.387811921297</v>
      </c>
      <c r="U14" t="s">
        <v>3</v>
      </c>
      <c r="AG14" s="21">
        <f ca="1">DATE($AN14,1,1)</f>
        <v>42736</v>
      </c>
      <c r="AH14" s="21"/>
      <c r="AI14" s="21">
        <f ca="1">DATE($AN14+1,1,1)</f>
        <v>43101</v>
      </c>
      <c r="AJ14" t="s">
        <v>69</v>
      </c>
      <c r="AN14" s="17">
        <f t="shared" ca="1" si="0"/>
        <v>2017</v>
      </c>
      <c r="AO14" s="17" t="s">
        <v>8</v>
      </c>
    </row>
    <row r="15" spans="1:41" x14ac:dyDescent="0.25">
      <c r="B15" s="16">
        <v>12</v>
      </c>
      <c r="C15" s="16" t="s">
        <v>194</v>
      </c>
      <c r="D15" s="16">
        <v>6</v>
      </c>
      <c r="E15" s="16" t="s">
        <v>50</v>
      </c>
      <c r="H15" s="16"/>
      <c r="I15" s="16"/>
      <c r="J15" s="16"/>
      <c r="L15" s="16"/>
      <c r="M15" s="16"/>
      <c r="N15" s="16"/>
      <c r="O15" s="16" t="s">
        <v>8</v>
      </c>
      <c r="P15" s="16"/>
      <c r="Q15" s="16"/>
      <c r="R15" s="16"/>
      <c r="S15" s="16" t="s">
        <v>8</v>
      </c>
      <c r="T15" s="21">
        <f t="shared" ref="T15:T16" ca="1" si="2">NOW()+1</f>
        <v>42991.387811921297</v>
      </c>
      <c r="U15" s="16" t="s">
        <v>4</v>
      </c>
      <c r="V15" s="16"/>
      <c r="W15" s="16"/>
      <c r="X15" s="16"/>
      <c r="Y15" s="16"/>
      <c r="Z15" s="16" t="s">
        <v>8</v>
      </c>
      <c r="AA15" s="16"/>
      <c r="AB15" s="16"/>
      <c r="AC15" s="16"/>
      <c r="AD15" s="16"/>
      <c r="AE15" s="16"/>
      <c r="AF15" s="16"/>
      <c r="AG15" s="21">
        <f ca="1">DATE($AN15,1,1)</f>
        <v>42736</v>
      </c>
      <c r="AH15" s="21"/>
      <c r="AI15" s="21"/>
      <c r="AJ15" s="16"/>
      <c r="AK15" s="16"/>
      <c r="AL15" s="16"/>
      <c r="AM15" s="16"/>
      <c r="AN15" s="17">
        <f t="shared" ca="1" si="0"/>
        <v>2017</v>
      </c>
      <c r="AO15" s="17" t="s">
        <v>8</v>
      </c>
    </row>
    <row r="16" spans="1:41" x14ac:dyDescent="0.25">
      <c r="B16" s="16">
        <v>13</v>
      </c>
      <c r="C16" s="16" t="s">
        <v>170</v>
      </c>
      <c r="D16" s="16">
        <v>7</v>
      </c>
      <c r="E16" s="16" t="s">
        <v>50</v>
      </c>
      <c r="H16" s="16"/>
      <c r="I16" s="16"/>
      <c r="J16" s="16"/>
      <c r="L16" s="16"/>
      <c r="M16" s="16"/>
      <c r="N16" s="16"/>
      <c r="O16" s="16"/>
      <c r="P16" s="16"/>
      <c r="Q16" s="16"/>
      <c r="R16" s="16"/>
      <c r="S16" s="16" t="s">
        <v>8</v>
      </c>
      <c r="T16" s="21">
        <f t="shared" ca="1" si="2"/>
        <v>42991.387811921297</v>
      </c>
      <c r="U16" s="16" t="s">
        <v>3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21">
        <f ca="1">DATE($AN16,1,1)</f>
        <v>42736</v>
      </c>
      <c r="AH16" s="21"/>
      <c r="AI16" s="21"/>
      <c r="AJ16" s="16"/>
      <c r="AK16" s="16"/>
      <c r="AL16" s="16"/>
      <c r="AM16" s="16"/>
      <c r="AN16" s="17">
        <f t="shared" ca="1" si="0"/>
        <v>2017</v>
      </c>
      <c r="AO16" s="17" t="s">
        <v>8</v>
      </c>
    </row>
    <row r="17" spans="2:41" x14ac:dyDescent="0.25">
      <c r="B17" s="16">
        <v>14</v>
      </c>
      <c r="C17" s="16" t="s">
        <v>191</v>
      </c>
      <c r="E17" s="16" t="s">
        <v>66</v>
      </c>
      <c r="F17" s="16">
        <v>1</v>
      </c>
      <c r="G17" s="1">
        <f ca="1">DATE($AN17-10,1,1)</f>
        <v>39083</v>
      </c>
      <c r="H17" s="16"/>
      <c r="I17" s="16" t="s">
        <v>7</v>
      </c>
      <c r="J17" s="16" t="s">
        <v>27</v>
      </c>
      <c r="K17" s="21">
        <f ca="1">DATE($AN17-1,12,31)</f>
        <v>42735</v>
      </c>
      <c r="L17" s="16"/>
      <c r="M17" s="16"/>
      <c r="N17" s="16"/>
      <c r="O17" s="16" t="s">
        <v>8</v>
      </c>
      <c r="P17" s="16" t="s">
        <v>141</v>
      </c>
      <c r="Q17" s="16" t="s">
        <v>136</v>
      </c>
      <c r="R17" s="16" t="s">
        <v>137</v>
      </c>
      <c r="S17" s="16" t="s">
        <v>8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7">
        <f t="shared" ca="1" si="0"/>
        <v>2017</v>
      </c>
      <c r="AO17" s="17" t="s">
        <v>8</v>
      </c>
    </row>
    <row r="18" spans="2:41" x14ac:dyDescent="0.25">
      <c r="B18" s="16">
        <v>15</v>
      </c>
      <c r="C18" s="16" t="s">
        <v>192</v>
      </c>
      <c r="E18" s="16" t="s">
        <v>66</v>
      </c>
      <c r="F18" s="16">
        <v>5</v>
      </c>
      <c r="G18" s="1">
        <f t="shared" ref="G18" ca="1" si="3">DATE($AN18-10,1,1)</f>
        <v>39083</v>
      </c>
      <c r="H18" s="16"/>
      <c r="I18" s="16" t="s">
        <v>23</v>
      </c>
      <c r="J18" s="17" t="s">
        <v>6</v>
      </c>
      <c r="K18" s="21">
        <f t="shared" ref="K18:K20" ca="1" si="4">DATE($AN18-1,12,31)</f>
        <v>42735</v>
      </c>
      <c r="L18" s="16"/>
      <c r="M18" s="16"/>
      <c r="N18" s="16"/>
      <c r="O18" s="16"/>
      <c r="P18" s="16" t="s">
        <v>67</v>
      </c>
      <c r="Q18" s="16"/>
      <c r="R18" s="16"/>
      <c r="S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7">
        <f t="shared" ca="1" si="0"/>
        <v>2017</v>
      </c>
      <c r="AO18" s="17" t="s">
        <v>8</v>
      </c>
    </row>
    <row r="19" spans="2:41" x14ac:dyDescent="0.25">
      <c r="B19" s="16">
        <v>16</v>
      </c>
      <c r="C19" s="16" t="s">
        <v>193</v>
      </c>
      <c r="D19">
        <v>14</v>
      </c>
      <c r="E19" s="16" t="s">
        <v>50</v>
      </c>
      <c r="H19" s="16"/>
      <c r="I19" s="16"/>
      <c r="J19" s="16"/>
      <c r="K19" s="21">
        <f t="shared" ca="1" si="4"/>
        <v>42735</v>
      </c>
      <c r="L19" s="16"/>
      <c r="M19" s="16"/>
      <c r="N19" s="16"/>
      <c r="O19" s="16"/>
      <c r="P19" s="16"/>
      <c r="Q19" s="16"/>
      <c r="R19" s="16"/>
      <c r="S19" s="16" t="s">
        <v>8</v>
      </c>
      <c r="T19" s="21">
        <f t="shared" ref="T19:T20" ca="1" si="5">NOW()+1</f>
        <v>42991.387811921297</v>
      </c>
      <c r="U19" s="16" t="s">
        <v>4</v>
      </c>
      <c r="V19" s="16"/>
      <c r="W19" s="16"/>
      <c r="X19" s="16"/>
      <c r="Y19" s="16"/>
      <c r="Z19" s="16" t="s">
        <v>8</v>
      </c>
      <c r="AA19" s="16" t="s">
        <v>8</v>
      </c>
      <c r="AB19" s="16"/>
      <c r="AC19" s="16"/>
      <c r="AD19" s="16"/>
      <c r="AE19" s="16"/>
      <c r="AF19" s="16"/>
      <c r="AG19" s="21">
        <f ca="1">DATE($AN19,1,1)</f>
        <v>42736</v>
      </c>
      <c r="AH19" s="21"/>
      <c r="AI19" s="21"/>
      <c r="AJ19" s="16"/>
      <c r="AK19" s="16"/>
      <c r="AL19" s="16"/>
      <c r="AM19" s="16"/>
      <c r="AN19" s="17">
        <f t="shared" ca="1" si="0"/>
        <v>2017</v>
      </c>
      <c r="AO19" s="17" t="s">
        <v>8</v>
      </c>
    </row>
    <row r="20" spans="2:41" x14ac:dyDescent="0.25">
      <c r="B20" s="16">
        <v>17</v>
      </c>
      <c r="C20" s="16" t="s">
        <v>171</v>
      </c>
      <c r="D20" s="16">
        <v>15</v>
      </c>
      <c r="E20" s="16" t="s">
        <v>50</v>
      </c>
      <c r="H20" s="16"/>
      <c r="I20" s="16"/>
      <c r="J20" s="16"/>
      <c r="K20" s="21">
        <f t="shared" ca="1" si="4"/>
        <v>42735</v>
      </c>
      <c r="L20" s="16"/>
      <c r="M20" s="16"/>
      <c r="N20" s="16"/>
      <c r="O20" s="16"/>
      <c r="P20" s="16"/>
      <c r="Q20" s="16"/>
      <c r="R20" s="16"/>
      <c r="S20" s="16" t="s">
        <v>8</v>
      </c>
      <c r="T20" s="21">
        <f t="shared" ca="1" si="5"/>
        <v>42991.387811921297</v>
      </c>
      <c r="U20" s="16" t="s">
        <v>4</v>
      </c>
      <c r="V20" s="16"/>
      <c r="W20" s="16"/>
      <c r="X20" s="16"/>
      <c r="Y20" s="16"/>
      <c r="Z20" s="16"/>
      <c r="AA20" s="16"/>
      <c r="AB20" s="16"/>
      <c r="AC20" s="16"/>
      <c r="AD20" s="16" t="s">
        <v>8</v>
      </c>
      <c r="AE20" s="16" t="s">
        <v>8</v>
      </c>
      <c r="AF20" s="16"/>
      <c r="AG20" s="21">
        <f ca="1">DATE($AN20,1,1)</f>
        <v>42736</v>
      </c>
      <c r="AH20" s="21"/>
      <c r="AI20" s="21"/>
      <c r="AJ20" s="16"/>
      <c r="AK20" s="16"/>
      <c r="AL20" s="16"/>
      <c r="AM20" s="16"/>
      <c r="AN20" s="17">
        <f t="shared" ca="1" si="0"/>
        <v>2017</v>
      </c>
      <c r="AO20" s="17" t="s">
        <v>8</v>
      </c>
    </row>
  </sheetData>
  <pageMargins left="0.7" right="0.7" top="0.75" bottom="0.75" header="0.3" footer="0.3"/>
  <pageSetup paperSize="9" orientation="portrait" verticalDpi="0" r:id="rId1"/>
  <ignoredErrors>
    <ignoredError sqref="K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zoomScale="80" zoomScaleNormal="80" workbookViewId="0">
      <selection activeCell="S18" sqref="S18"/>
    </sheetView>
  </sheetViews>
  <sheetFormatPr baseColWidth="10" defaultRowHeight="15" x14ac:dyDescent="0.25"/>
  <cols>
    <col min="1" max="1" width="22" style="2" bestFit="1" customWidth="1"/>
    <col min="2" max="2" width="3.42578125" style="2" bestFit="1" customWidth="1"/>
    <col min="3" max="3" width="90" style="2" bestFit="1" customWidth="1"/>
    <col min="4" max="4" width="9.5703125" style="2" bestFit="1" customWidth="1"/>
    <col min="5" max="5" width="13" style="2" bestFit="1" customWidth="1"/>
    <col min="6" max="6" width="13" style="16" customWidth="1"/>
    <col min="7" max="7" width="12.28515625" style="1" bestFit="1" customWidth="1"/>
    <col min="8" max="8" width="5.28515625" style="2" bestFit="1" customWidth="1"/>
    <col min="9" max="9" width="18.140625" style="13" bestFit="1" customWidth="1"/>
    <col min="10" max="10" width="26.5703125" style="2" bestFit="1" customWidth="1"/>
    <col min="11" max="11" width="30" style="2" bestFit="1" customWidth="1"/>
    <col min="12" max="12" width="15.85546875" style="21" bestFit="1" customWidth="1"/>
    <col min="13" max="13" width="42.85546875" style="2" bestFit="1" customWidth="1"/>
    <col min="14" max="14" width="17.7109375" style="2" bestFit="1" customWidth="1"/>
    <col min="15" max="15" width="7.42578125" style="2" bestFit="1" customWidth="1"/>
    <col min="16" max="16" width="8.85546875" style="2" bestFit="1" customWidth="1"/>
    <col min="17" max="17" width="15.85546875" style="21" bestFit="1" customWidth="1"/>
    <col min="18" max="18" width="9.85546875" style="2" bestFit="1" customWidth="1"/>
    <col min="19" max="19" width="56.42578125" style="2" bestFit="1" customWidth="1"/>
    <col min="20" max="20" width="25.85546875" style="16" bestFit="1" customWidth="1"/>
    <col min="21" max="21" width="12.28515625" style="21" bestFit="1" customWidth="1"/>
    <col min="22" max="22" width="10.85546875" style="21" bestFit="1" customWidth="1"/>
    <col min="23" max="23" width="50.7109375" style="2" bestFit="1" customWidth="1"/>
    <col min="24" max="24" width="11" style="2" bestFit="1" customWidth="1"/>
    <col min="25" max="25" width="14.28515625" style="2" bestFit="1" customWidth="1"/>
    <col min="26" max="26" width="8.85546875" style="2" bestFit="1" customWidth="1"/>
    <col min="27" max="27" width="7.42578125" style="16" bestFit="1" customWidth="1"/>
    <col min="28" max="28" width="12.42578125" style="16" bestFit="1" customWidth="1"/>
    <col min="29" max="16384" width="11.42578125" style="2"/>
  </cols>
  <sheetData>
    <row r="1" spans="1:28" x14ac:dyDescent="0.25">
      <c r="A1" s="6" t="s">
        <v>38</v>
      </c>
      <c r="B1" s="6"/>
      <c r="C1" s="6"/>
      <c r="D1" s="5"/>
      <c r="E1" s="5"/>
      <c r="H1" s="5"/>
      <c r="J1" s="5"/>
      <c r="K1" s="5"/>
      <c r="M1" s="5"/>
      <c r="N1" s="5"/>
      <c r="O1" s="5"/>
      <c r="P1" s="5"/>
      <c r="R1" s="5"/>
      <c r="S1" s="5"/>
      <c r="W1" s="5"/>
      <c r="X1" s="5"/>
      <c r="Y1" s="5"/>
      <c r="Z1" s="5"/>
    </row>
    <row r="2" spans="1:28" x14ac:dyDescent="0.25">
      <c r="A2" s="6"/>
      <c r="B2" s="6"/>
      <c r="C2" s="6"/>
      <c r="D2" s="5"/>
      <c r="E2" s="5"/>
      <c r="H2" s="5"/>
      <c r="J2" s="5"/>
      <c r="K2" s="5"/>
      <c r="M2" s="5"/>
      <c r="N2" s="5"/>
      <c r="O2" s="5"/>
      <c r="P2" s="5"/>
      <c r="R2" s="5"/>
      <c r="S2" s="5"/>
      <c r="W2" s="5"/>
      <c r="X2" s="5"/>
      <c r="Y2" s="5"/>
      <c r="Z2" s="5"/>
    </row>
    <row r="3" spans="1:28" x14ac:dyDescent="0.25">
      <c r="A3" s="6" t="s">
        <v>30</v>
      </c>
      <c r="B3" s="6" t="s">
        <v>2</v>
      </c>
      <c r="C3" s="6" t="s">
        <v>21</v>
      </c>
      <c r="D3" s="6" t="s">
        <v>39</v>
      </c>
      <c r="E3" s="6" t="s">
        <v>9</v>
      </c>
      <c r="F3" s="14" t="s">
        <v>146</v>
      </c>
      <c r="G3" s="20" t="s">
        <v>40</v>
      </c>
      <c r="H3" s="6" t="s">
        <v>25</v>
      </c>
      <c r="I3" s="14" t="s">
        <v>98</v>
      </c>
      <c r="J3" s="6" t="s">
        <v>41</v>
      </c>
      <c r="K3" s="6" t="s">
        <v>42</v>
      </c>
      <c r="L3" s="22" t="s">
        <v>43</v>
      </c>
      <c r="M3" s="6" t="s">
        <v>48</v>
      </c>
      <c r="N3" s="6" t="s">
        <v>0</v>
      </c>
      <c r="O3" s="6" t="s">
        <v>1</v>
      </c>
      <c r="P3" s="6" t="s">
        <v>5</v>
      </c>
      <c r="Q3" s="22" t="s">
        <v>49</v>
      </c>
      <c r="R3" s="6" t="s">
        <v>50</v>
      </c>
      <c r="S3" s="6" t="s">
        <v>71</v>
      </c>
      <c r="T3" s="14" t="s">
        <v>142</v>
      </c>
      <c r="U3" s="22" t="s">
        <v>40</v>
      </c>
      <c r="V3" s="22" t="s">
        <v>61</v>
      </c>
      <c r="W3" s="6" t="s">
        <v>9</v>
      </c>
      <c r="X3" s="6" t="s">
        <v>64</v>
      </c>
      <c r="Y3" s="6" t="s">
        <v>10</v>
      </c>
      <c r="Z3" s="6" t="s">
        <v>65</v>
      </c>
      <c r="AA3" s="14" t="s">
        <v>18</v>
      </c>
      <c r="AB3" s="14" t="s">
        <v>103</v>
      </c>
    </row>
    <row r="4" spans="1:28" x14ac:dyDescent="0.25">
      <c r="A4" s="5"/>
      <c r="B4" s="5">
        <v>1</v>
      </c>
      <c r="C4" s="5" t="s">
        <v>147</v>
      </c>
      <c r="D4" s="5"/>
      <c r="E4" s="5" t="s">
        <v>66</v>
      </c>
      <c r="F4" s="16">
        <v>1</v>
      </c>
      <c r="G4" s="1">
        <f ca="1">DATE($AA4-10,1,1)</f>
        <v>39083</v>
      </c>
      <c r="H4" s="5"/>
      <c r="J4" s="5" t="s">
        <v>7</v>
      </c>
      <c r="K4" s="5" t="s">
        <v>5</v>
      </c>
      <c r="L4" s="21">
        <f ca="1">DATE($AA4-1,12,31)</f>
        <v>42735</v>
      </c>
      <c r="M4" s="5" t="s">
        <v>67</v>
      </c>
      <c r="N4" s="5" t="s">
        <v>136</v>
      </c>
      <c r="O4" s="5" t="s">
        <v>137</v>
      </c>
      <c r="P4" s="5" t="s">
        <v>8</v>
      </c>
      <c r="R4" s="5"/>
      <c r="S4" s="5"/>
      <c r="W4" s="5"/>
      <c r="X4" s="5"/>
      <c r="Y4" s="5"/>
      <c r="Z4" s="5"/>
      <c r="AA4" s="17">
        <f t="shared" ref="AA4:AA19" ca="1" si="0">YEAR(NOW())</f>
        <v>2017</v>
      </c>
      <c r="AB4" s="17" t="s">
        <v>8</v>
      </c>
    </row>
    <row r="5" spans="1:28" x14ac:dyDescent="0.25">
      <c r="A5" s="5"/>
      <c r="B5" s="16">
        <v>2</v>
      </c>
      <c r="C5" s="16" t="s">
        <v>148</v>
      </c>
      <c r="D5" s="16"/>
      <c r="E5" s="16" t="s">
        <v>66</v>
      </c>
      <c r="F5" s="16">
        <v>1</v>
      </c>
      <c r="G5" s="1">
        <f ca="1">DATE($AA5-10,1,1)</f>
        <v>39083</v>
      </c>
      <c r="H5" s="16"/>
      <c r="I5" s="16"/>
      <c r="J5" s="16" t="s">
        <v>7</v>
      </c>
      <c r="K5" s="16" t="s">
        <v>27</v>
      </c>
      <c r="L5" s="21">
        <f ca="1">DATE($AA5-1,12,31)</f>
        <v>42735</v>
      </c>
      <c r="M5" s="16" t="s">
        <v>67</v>
      </c>
      <c r="N5" s="16"/>
      <c r="O5" s="16"/>
      <c r="P5" s="16"/>
      <c r="R5" s="16"/>
      <c r="S5" s="16"/>
      <c r="W5" s="16"/>
      <c r="X5" s="16"/>
      <c r="Y5" s="16"/>
      <c r="Z5" s="16"/>
      <c r="AA5" s="17">
        <f t="shared" ca="1" si="0"/>
        <v>2017</v>
      </c>
      <c r="AB5" s="17" t="s">
        <v>8</v>
      </c>
    </row>
    <row r="6" spans="1:28" x14ac:dyDescent="0.25">
      <c r="A6" s="5"/>
      <c r="B6" s="16">
        <v>3</v>
      </c>
      <c r="C6" s="16" t="s">
        <v>161</v>
      </c>
      <c r="D6" s="16"/>
      <c r="E6" s="16" t="s">
        <v>66</v>
      </c>
      <c r="F6" s="16">
        <v>5</v>
      </c>
      <c r="G6" s="1">
        <f ca="1">DATE($AA6-10,1,1)</f>
        <v>39083</v>
      </c>
      <c r="H6" s="16"/>
      <c r="I6" s="16"/>
      <c r="J6" s="16" t="s">
        <v>7</v>
      </c>
      <c r="K6" s="16" t="s">
        <v>5</v>
      </c>
      <c r="L6" s="21">
        <f ca="1">DATE($AA6-1,12,31)</f>
        <v>42735</v>
      </c>
      <c r="M6" s="16" t="s">
        <v>67</v>
      </c>
      <c r="N6" s="16"/>
      <c r="O6" s="16"/>
      <c r="P6" s="16"/>
      <c r="R6" s="16"/>
      <c r="S6" s="16"/>
      <c r="W6" s="16"/>
      <c r="X6" s="16"/>
      <c r="Y6" s="16"/>
      <c r="Z6" s="16"/>
      <c r="AA6" s="17">
        <f t="shared" ca="1" si="0"/>
        <v>2017</v>
      </c>
      <c r="AB6" s="17" t="s">
        <v>8</v>
      </c>
    </row>
    <row r="7" spans="1:28" x14ac:dyDescent="0.25">
      <c r="A7" s="5"/>
      <c r="B7" s="16">
        <v>4</v>
      </c>
      <c r="C7" s="16" t="s">
        <v>162</v>
      </c>
      <c r="D7" s="16"/>
      <c r="E7" s="16" t="s">
        <v>66</v>
      </c>
      <c r="F7" s="16">
        <v>5</v>
      </c>
      <c r="G7" s="1">
        <f ca="1">DATE($AA7-5,1,1)</f>
        <v>40909</v>
      </c>
      <c r="H7" s="16"/>
      <c r="I7" s="16"/>
      <c r="J7" s="16" t="s">
        <v>7</v>
      </c>
      <c r="K7" s="16" t="s">
        <v>5</v>
      </c>
      <c r="L7" s="21">
        <f ca="1">DATE($AA7,6,30)</f>
        <v>42916</v>
      </c>
      <c r="M7" s="16" t="s">
        <v>67</v>
      </c>
      <c r="N7" s="16"/>
      <c r="O7" s="16"/>
      <c r="P7" s="16"/>
      <c r="R7" s="16"/>
      <c r="S7" s="16"/>
      <c r="W7" s="16"/>
      <c r="X7" s="16"/>
      <c r="Y7" s="16"/>
      <c r="Z7" s="16"/>
      <c r="AA7" s="17">
        <f t="shared" ca="1" si="0"/>
        <v>2017</v>
      </c>
      <c r="AB7" s="17" t="s">
        <v>8</v>
      </c>
    </row>
    <row r="8" spans="1:28" s="16" customFormat="1" x14ac:dyDescent="0.25">
      <c r="B8" s="16">
        <v>5</v>
      </c>
      <c r="C8" s="16" t="s">
        <v>160</v>
      </c>
      <c r="E8" s="16" t="s">
        <v>66</v>
      </c>
      <c r="F8" s="16">
        <v>4</v>
      </c>
      <c r="G8" s="1">
        <f ca="1">DATE($AA8-5,1,1)</f>
        <v>40909</v>
      </c>
      <c r="J8" s="16" t="s">
        <v>7</v>
      </c>
      <c r="K8" s="16" t="s">
        <v>5</v>
      </c>
      <c r="L8" s="21">
        <f ca="1">DATE($AA8,6,30)</f>
        <v>42916</v>
      </c>
      <c r="M8" s="16" t="s">
        <v>67</v>
      </c>
      <c r="Q8" s="21"/>
      <c r="U8" s="21"/>
      <c r="V8" s="21"/>
      <c r="AA8" s="17">
        <f t="shared" ca="1" si="0"/>
        <v>2017</v>
      </c>
      <c r="AB8" s="17"/>
    </row>
    <row r="9" spans="1:28" s="16" customFormat="1" x14ac:dyDescent="0.25">
      <c r="B9" s="16">
        <v>6</v>
      </c>
      <c r="C9" s="16" t="s">
        <v>149</v>
      </c>
      <c r="E9" s="16" t="s">
        <v>66</v>
      </c>
      <c r="F9" s="16">
        <v>1</v>
      </c>
      <c r="G9" s="1">
        <f ca="1">DATE($AA9-5,1,1)</f>
        <v>40909</v>
      </c>
      <c r="J9" s="16" t="s">
        <v>7</v>
      </c>
      <c r="K9" s="16" t="s">
        <v>5</v>
      </c>
      <c r="L9" s="21">
        <f ca="1">DATE($AA9-6,6,30)</f>
        <v>40724</v>
      </c>
      <c r="M9" s="16" t="s">
        <v>67</v>
      </c>
      <c r="Q9" s="21"/>
      <c r="U9" s="21"/>
      <c r="V9" s="21"/>
      <c r="AA9" s="17">
        <f t="shared" ca="1" si="0"/>
        <v>2017</v>
      </c>
      <c r="AB9" s="17"/>
    </row>
    <row r="10" spans="1:28" x14ac:dyDescent="0.25">
      <c r="A10" s="5"/>
      <c r="B10" s="16">
        <v>7</v>
      </c>
      <c r="C10" s="16" t="s">
        <v>150</v>
      </c>
      <c r="D10" s="5"/>
      <c r="E10" s="16" t="s">
        <v>66</v>
      </c>
      <c r="F10" s="16">
        <v>1</v>
      </c>
      <c r="G10" s="1">
        <f ca="1">DATE($AA10-10,1,1)</f>
        <v>39083</v>
      </c>
      <c r="H10" s="16" t="s">
        <v>8</v>
      </c>
      <c r="I10" s="16"/>
      <c r="J10" s="16" t="s">
        <v>23</v>
      </c>
      <c r="K10" s="17" t="s">
        <v>6</v>
      </c>
      <c r="L10" s="21">
        <f ca="1">DATE($AA10-1,12,31)</f>
        <v>42735</v>
      </c>
      <c r="M10" s="16" t="s">
        <v>140</v>
      </c>
      <c r="N10" s="16" t="s">
        <v>136</v>
      </c>
      <c r="O10" s="16"/>
      <c r="P10" s="16"/>
      <c r="R10" s="5"/>
      <c r="S10" s="5"/>
      <c r="W10" s="5"/>
      <c r="X10" s="5"/>
      <c r="Y10" s="5"/>
      <c r="Z10" s="5"/>
      <c r="AA10" s="17">
        <f t="shared" ca="1" si="0"/>
        <v>2017</v>
      </c>
      <c r="AB10" s="17" t="s">
        <v>8</v>
      </c>
    </row>
    <row r="11" spans="1:28" x14ac:dyDescent="0.25">
      <c r="A11" s="5"/>
      <c r="B11" s="16">
        <v>8</v>
      </c>
      <c r="C11" s="16" t="s">
        <v>151</v>
      </c>
      <c r="D11" s="5"/>
      <c r="E11" s="16" t="s">
        <v>66</v>
      </c>
      <c r="F11" s="16">
        <v>1</v>
      </c>
      <c r="G11" s="1">
        <f ca="1">DATE($AA11-10,1,1)</f>
        <v>39083</v>
      </c>
      <c r="H11" s="16" t="s">
        <v>8</v>
      </c>
      <c r="I11" s="16" t="s">
        <v>8</v>
      </c>
      <c r="J11" s="16" t="s">
        <v>22</v>
      </c>
      <c r="K11" s="16" t="s">
        <v>12</v>
      </c>
      <c r="L11" s="21">
        <f ca="1">DATE($AA11-1,12,31)</f>
        <v>42735</v>
      </c>
      <c r="M11" s="16" t="s">
        <v>141</v>
      </c>
      <c r="N11" s="16" t="s">
        <v>136</v>
      </c>
      <c r="O11" s="16"/>
      <c r="P11" s="16"/>
      <c r="R11" s="5"/>
      <c r="S11" s="5"/>
      <c r="W11" s="5"/>
      <c r="X11" s="5"/>
      <c r="Y11" s="5"/>
      <c r="Z11" s="5"/>
      <c r="AA11" s="17">
        <f t="shared" ca="1" si="0"/>
        <v>2017</v>
      </c>
      <c r="AB11" s="17" t="s">
        <v>8</v>
      </c>
    </row>
    <row r="12" spans="1:28" s="16" customFormat="1" x14ac:dyDescent="0.25">
      <c r="B12" s="16">
        <v>9</v>
      </c>
      <c r="C12" s="16" t="s">
        <v>152</v>
      </c>
      <c r="E12" s="16" t="s">
        <v>66</v>
      </c>
      <c r="F12" s="16">
        <v>1</v>
      </c>
      <c r="G12" s="1">
        <f ca="1">DATE($AA12-5,1,1)</f>
        <v>40909</v>
      </c>
      <c r="H12" s="16" t="s">
        <v>8</v>
      </c>
      <c r="J12" s="16" t="s">
        <v>7</v>
      </c>
      <c r="K12" s="16" t="s">
        <v>5</v>
      </c>
      <c r="L12" s="21">
        <f ca="1">DATE($AA12-6,6,30)</f>
        <v>40724</v>
      </c>
      <c r="M12" s="16" t="s">
        <v>67</v>
      </c>
      <c r="Q12" s="21"/>
      <c r="U12" s="21"/>
      <c r="V12" s="21"/>
      <c r="AA12" s="17">
        <f t="shared" ref="AA12" ca="1" si="1">YEAR(NOW())</f>
        <v>2017</v>
      </c>
      <c r="AB12" s="17"/>
    </row>
    <row r="13" spans="1:28" x14ac:dyDescent="0.25">
      <c r="A13" s="5"/>
      <c r="B13" s="16">
        <v>10</v>
      </c>
      <c r="C13" s="5" t="s">
        <v>153</v>
      </c>
      <c r="D13" s="5">
        <v>1</v>
      </c>
      <c r="E13" s="5" t="s">
        <v>70</v>
      </c>
      <c r="H13" s="5"/>
      <c r="J13" s="5" t="s">
        <v>26</v>
      </c>
      <c r="K13" s="5" t="s">
        <v>24</v>
      </c>
      <c r="M13" s="5" t="s">
        <v>140</v>
      </c>
      <c r="N13" s="5" t="s">
        <v>143</v>
      </c>
      <c r="O13" s="5"/>
      <c r="P13" s="5"/>
      <c r="R13" s="5"/>
      <c r="S13" s="5"/>
      <c r="W13" s="5"/>
      <c r="X13" s="5"/>
      <c r="Y13" s="5"/>
      <c r="Z13" s="5"/>
      <c r="AA13" s="17">
        <f t="shared" ca="1" si="0"/>
        <v>2017</v>
      </c>
      <c r="AB13" s="17" t="s">
        <v>8</v>
      </c>
    </row>
    <row r="14" spans="1:28" x14ac:dyDescent="0.25">
      <c r="A14" s="5"/>
      <c r="B14" s="16">
        <v>11</v>
      </c>
      <c r="C14" s="5" t="s">
        <v>154</v>
      </c>
      <c r="D14" s="5">
        <v>2</v>
      </c>
      <c r="E14" s="5" t="s">
        <v>13</v>
      </c>
      <c r="H14" s="5"/>
      <c r="J14" s="5"/>
      <c r="K14" s="5"/>
      <c r="M14" s="5"/>
      <c r="N14" s="5"/>
      <c r="O14" s="5"/>
      <c r="P14" s="5"/>
      <c r="R14" s="5"/>
      <c r="S14" s="5"/>
      <c r="W14" s="5"/>
      <c r="X14" s="16" t="s">
        <v>106</v>
      </c>
      <c r="Y14" s="16" t="s">
        <v>10</v>
      </c>
      <c r="Z14" s="16" t="s">
        <v>27</v>
      </c>
      <c r="AA14" s="17">
        <f t="shared" ca="1" si="0"/>
        <v>2017</v>
      </c>
      <c r="AB14" s="17" t="s">
        <v>8</v>
      </c>
    </row>
    <row r="15" spans="1:28" s="16" customFormat="1" x14ac:dyDescent="0.25">
      <c r="B15" s="16">
        <v>12</v>
      </c>
      <c r="C15" s="5" t="s">
        <v>155</v>
      </c>
      <c r="D15" s="5">
        <v>1</v>
      </c>
      <c r="E15" s="5" t="s">
        <v>20</v>
      </c>
      <c r="G15" s="1"/>
      <c r="H15" s="5"/>
      <c r="I15" s="13"/>
      <c r="J15" s="5"/>
      <c r="K15" s="5"/>
      <c r="L15" s="21"/>
      <c r="M15" s="5"/>
      <c r="N15" s="5"/>
      <c r="O15" s="5"/>
      <c r="P15" s="5"/>
      <c r="Q15" s="21"/>
      <c r="R15" s="5"/>
      <c r="S15" s="5"/>
      <c r="U15" s="21"/>
      <c r="V15" s="21"/>
      <c r="W15" s="5"/>
      <c r="X15" s="5"/>
      <c r="Y15" s="5"/>
      <c r="Z15" s="5"/>
      <c r="AA15" s="17">
        <f t="shared" ca="1" si="0"/>
        <v>2017</v>
      </c>
      <c r="AB15" s="17" t="s">
        <v>8</v>
      </c>
    </row>
    <row r="16" spans="1:28" s="16" customFormat="1" x14ac:dyDescent="0.25">
      <c r="B16" s="16">
        <v>13</v>
      </c>
      <c r="C16" s="2" t="s">
        <v>156</v>
      </c>
      <c r="D16" s="2">
        <v>2</v>
      </c>
      <c r="E16" s="2" t="s">
        <v>50</v>
      </c>
      <c r="G16" s="1"/>
      <c r="H16" s="2"/>
      <c r="I16" s="13"/>
      <c r="J16" s="2"/>
      <c r="K16" s="2"/>
      <c r="L16" s="21">
        <f ca="1">DATE($AA16-1,12,31)</f>
        <v>42735</v>
      </c>
      <c r="M16" s="2"/>
      <c r="N16" s="2"/>
      <c r="O16" s="2"/>
      <c r="P16" s="2" t="s">
        <v>8</v>
      </c>
      <c r="Q16" s="21">
        <f ca="1">NOW()</f>
        <v>42990.387811921297</v>
      </c>
      <c r="R16" s="17" t="s">
        <v>3</v>
      </c>
      <c r="S16" s="2"/>
      <c r="U16" s="21">
        <f t="shared" ref="U16:U17" ca="1" si="2">DATE($AA16,1,1)</f>
        <v>42736</v>
      </c>
      <c r="V16" s="21">
        <f t="shared" ref="V16:V17" ca="1" si="3">DATE($AA16,12,31)</f>
        <v>43100</v>
      </c>
      <c r="W16" s="2" t="s">
        <v>73</v>
      </c>
      <c r="X16" s="2"/>
      <c r="Y16" s="2"/>
      <c r="Z16" s="2"/>
      <c r="AA16" s="17">
        <f t="shared" ca="1" si="0"/>
        <v>2017</v>
      </c>
      <c r="AB16" s="17" t="s">
        <v>8</v>
      </c>
    </row>
    <row r="17" spans="1:28" s="16" customFormat="1" x14ac:dyDescent="0.25">
      <c r="B17" s="16">
        <v>14</v>
      </c>
      <c r="C17" s="16" t="s">
        <v>157</v>
      </c>
      <c r="D17" s="16">
        <v>3</v>
      </c>
      <c r="E17" s="16" t="s">
        <v>50</v>
      </c>
      <c r="G17" s="1"/>
      <c r="L17" s="21">
        <f ca="1">DATE($AA17-1,12,31)</f>
        <v>42735</v>
      </c>
      <c r="P17" s="16" t="s">
        <v>8</v>
      </c>
      <c r="Q17" s="21">
        <f ca="1">NOW()</f>
        <v>42990.387811921297</v>
      </c>
      <c r="R17" s="17" t="s">
        <v>3</v>
      </c>
      <c r="U17" s="21">
        <f t="shared" ca="1" si="2"/>
        <v>42736</v>
      </c>
      <c r="V17" s="21">
        <f t="shared" ca="1" si="3"/>
        <v>43100</v>
      </c>
      <c r="W17" s="16" t="s">
        <v>74</v>
      </c>
      <c r="X17" s="2"/>
      <c r="Y17" s="2"/>
      <c r="Z17" s="2"/>
      <c r="AA17" s="17">
        <f t="shared" ca="1" si="0"/>
        <v>2017</v>
      </c>
      <c r="AB17" s="17" t="s">
        <v>8</v>
      </c>
    </row>
    <row r="18" spans="1:28" x14ac:dyDescent="0.25">
      <c r="A18" s="5"/>
      <c r="B18" s="16">
        <v>15</v>
      </c>
      <c r="C18" s="16" t="s">
        <v>158</v>
      </c>
      <c r="D18" s="16">
        <v>7</v>
      </c>
      <c r="E18" s="16" t="s">
        <v>50</v>
      </c>
      <c r="H18" s="16"/>
      <c r="I18" s="16"/>
      <c r="J18" s="16"/>
      <c r="K18" s="16"/>
      <c r="L18" s="21">
        <f ca="1">DATE($AA18,3,31)</f>
        <v>42825</v>
      </c>
      <c r="M18" s="16"/>
      <c r="N18" s="16"/>
      <c r="O18" s="16"/>
      <c r="P18" s="16" t="s">
        <v>8</v>
      </c>
      <c r="Q18" s="21">
        <f t="shared" ref="Q18:Q19" ca="1" si="4">NOW()</f>
        <v>42990.387811921297</v>
      </c>
      <c r="R18" s="17" t="s">
        <v>4</v>
      </c>
      <c r="S18" s="16" t="s">
        <v>72</v>
      </c>
      <c r="W18" s="16"/>
      <c r="AA18" s="17">
        <f t="shared" ca="1" si="0"/>
        <v>2017</v>
      </c>
      <c r="AB18" s="17" t="s">
        <v>8</v>
      </c>
    </row>
    <row r="19" spans="1:28" x14ac:dyDescent="0.25">
      <c r="A19" s="5"/>
      <c r="B19" s="16">
        <v>16</v>
      </c>
      <c r="C19" s="16" t="s">
        <v>159</v>
      </c>
      <c r="D19" s="16">
        <v>8</v>
      </c>
      <c r="E19" s="16" t="s">
        <v>50</v>
      </c>
      <c r="H19" s="16"/>
      <c r="I19" s="16"/>
      <c r="J19" s="16"/>
      <c r="K19" s="16"/>
      <c r="L19" s="21">
        <f ca="1">DATE($AA19,3,31)</f>
        <v>42825</v>
      </c>
      <c r="M19" s="16"/>
      <c r="N19" s="16"/>
      <c r="O19" s="16"/>
      <c r="P19" s="16" t="s">
        <v>8</v>
      </c>
      <c r="Q19" s="21">
        <f t="shared" ca="1" si="4"/>
        <v>42990.387811921297</v>
      </c>
      <c r="R19" s="17" t="s">
        <v>4</v>
      </c>
      <c r="S19" s="16" t="s">
        <v>28</v>
      </c>
      <c r="T19" s="16" t="s">
        <v>144</v>
      </c>
      <c r="W19" s="16"/>
      <c r="AA19" s="17">
        <f t="shared" ca="1" si="0"/>
        <v>2017</v>
      </c>
      <c r="AB19" s="17" t="s">
        <v>8</v>
      </c>
    </row>
  </sheetData>
  <pageMargins left="0.7" right="0.7" top="0.75" bottom="0.75" header="0.3" footer="0.3"/>
  <ignoredErrors>
    <ignoredError sqref="L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zoomScale="80" zoomScaleNormal="80" workbookViewId="0">
      <selection activeCell="G47" sqref="G47"/>
    </sheetView>
  </sheetViews>
  <sheetFormatPr baseColWidth="10" defaultRowHeight="15" x14ac:dyDescent="0.25"/>
  <cols>
    <col min="1" max="1" width="10.85546875" bestFit="1" customWidth="1"/>
    <col min="2" max="2" width="3.42578125" bestFit="1" customWidth="1"/>
    <col min="3" max="3" width="99.28515625" bestFit="1" customWidth="1"/>
    <col min="4" max="4" width="9.5703125" bestFit="1" customWidth="1"/>
    <col min="5" max="5" width="13.7109375" bestFit="1" customWidth="1"/>
    <col min="6" max="6" width="12.28515625" bestFit="1" customWidth="1"/>
    <col min="7" max="7" width="16.28515625" bestFit="1" customWidth="1"/>
    <col min="8" max="8" width="5.28515625" bestFit="1" customWidth="1"/>
    <col min="9" max="9" width="26.5703125" bestFit="1" customWidth="1"/>
    <col min="10" max="10" width="30" bestFit="1" customWidth="1"/>
    <col min="11" max="11" width="15.85546875" bestFit="1" customWidth="1"/>
    <col min="12" max="12" width="26.5703125" bestFit="1" customWidth="1"/>
    <col min="13" max="13" width="26" bestFit="1" customWidth="1"/>
    <col min="14" max="14" width="30.85546875" bestFit="1" customWidth="1"/>
    <col min="15" max="15" width="8.85546875" bestFit="1" customWidth="1"/>
    <col min="16" max="16" width="11" bestFit="1" customWidth="1"/>
    <col min="17" max="17" width="14.28515625" bestFit="1" customWidth="1"/>
    <col min="18" max="18" width="11.7109375" bestFit="1" customWidth="1"/>
    <col min="19" max="19" width="7.42578125" bestFit="1" customWidth="1"/>
    <col min="20" max="20" width="12.42578125" bestFit="1" customWidth="1"/>
  </cols>
  <sheetData>
    <row r="1" spans="1:20" x14ac:dyDescent="0.25">
      <c r="A1" s="8" t="s">
        <v>16</v>
      </c>
      <c r="B1" s="8"/>
      <c r="C1" s="8"/>
      <c r="D1" s="8"/>
      <c r="E1" s="8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20" x14ac:dyDescent="0.25">
      <c r="A2" s="8"/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20" x14ac:dyDescent="0.25">
      <c r="A3" s="8" t="s">
        <v>29</v>
      </c>
      <c r="B3" s="8" t="s">
        <v>2</v>
      </c>
      <c r="C3" s="8" t="s">
        <v>21</v>
      </c>
      <c r="D3" s="8" t="s">
        <v>39</v>
      </c>
      <c r="E3" s="8" t="s">
        <v>9</v>
      </c>
      <c r="F3" s="8" t="s">
        <v>40</v>
      </c>
      <c r="G3" s="8" t="s">
        <v>75</v>
      </c>
      <c r="H3" s="8" t="s">
        <v>25</v>
      </c>
      <c r="I3" s="8" t="s">
        <v>41</v>
      </c>
      <c r="J3" s="8" t="s">
        <v>42</v>
      </c>
      <c r="K3" s="8" t="s">
        <v>43</v>
      </c>
      <c r="L3" s="8" t="s">
        <v>76</v>
      </c>
      <c r="M3" s="8" t="s">
        <v>77</v>
      </c>
      <c r="N3" s="8" t="s">
        <v>78</v>
      </c>
      <c r="O3" s="8" t="s">
        <v>5</v>
      </c>
      <c r="P3" s="8" t="s">
        <v>64</v>
      </c>
      <c r="Q3" s="8" t="s">
        <v>10</v>
      </c>
      <c r="R3" s="8" t="s">
        <v>65</v>
      </c>
      <c r="S3" s="14" t="s">
        <v>18</v>
      </c>
      <c r="T3" s="14" t="s">
        <v>103</v>
      </c>
    </row>
    <row r="4" spans="1:20" x14ac:dyDescent="0.25">
      <c r="A4" s="7"/>
      <c r="B4" s="7">
        <v>1</v>
      </c>
      <c r="C4" s="7" t="s">
        <v>110</v>
      </c>
      <c r="D4" s="7"/>
      <c r="E4" s="7" t="s">
        <v>66</v>
      </c>
      <c r="F4" s="15">
        <f ca="1">DATE($S4-10,1,1)</f>
        <v>39083</v>
      </c>
      <c r="G4" s="7"/>
      <c r="H4" s="7"/>
      <c r="I4" s="7" t="s">
        <v>7</v>
      </c>
      <c r="J4" s="16" t="s">
        <v>6</v>
      </c>
      <c r="K4" s="19">
        <f ca="1">DATE($S4-1,12,31)</f>
        <v>42735</v>
      </c>
      <c r="L4" s="7"/>
      <c r="M4" s="7"/>
      <c r="N4" s="7" t="s">
        <v>8</v>
      </c>
      <c r="O4" s="7" t="s">
        <v>8</v>
      </c>
      <c r="P4" s="7"/>
      <c r="Q4" s="7"/>
      <c r="S4" s="17">
        <f t="shared" ref="S4:S9" ca="1" si="0">YEAR(NOW())</f>
        <v>2017</v>
      </c>
      <c r="T4" s="17" t="s">
        <v>8</v>
      </c>
    </row>
    <row r="5" spans="1:20" x14ac:dyDescent="0.25">
      <c r="A5" s="7"/>
      <c r="B5" s="7">
        <v>2</v>
      </c>
      <c r="C5" s="16" t="s">
        <v>109</v>
      </c>
      <c r="D5" s="16"/>
      <c r="E5" s="16" t="s">
        <v>66</v>
      </c>
      <c r="F5" s="15">
        <f t="shared" ref="F5:F8" ca="1" si="1">DATE($S5-10,1,1)</f>
        <v>39083</v>
      </c>
      <c r="G5" s="16" t="s">
        <v>8</v>
      </c>
      <c r="H5" s="16"/>
      <c r="I5" s="16" t="s">
        <v>23</v>
      </c>
      <c r="J5" s="16" t="s">
        <v>6</v>
      </c>
      <c r="K5" s="19">
        <f t="shared" ref="K5:K7" ca="1" si="2">DATE($S5-1,12,31)</f>
        <v>42735</v>
      </c>
      <c r="L5" s="16" t="s">
        <v>79</v>
      </c>
      <c r="M5" s="16"/>
      <c r="N5" s="16"/>
      <c r="O5" s="16"/>
      <c r="P5" s="16"/>
      <c r="Q5" s="16"/>
      <c r="R5" s="16"/>
      <c r="S5" s="17">
        <f t="shared" ca="1" si="0"/>
        <v>2017</v>
      </c>
      <c r="T5" s="17" t="s">
        <v>8</v>
      </c>
    </row>
    <row r="6" spans="1:20" x14ac:dyDescent="0.25">
      <c r="A6" s="7"/>
      <c r="B6" s="16">
        <v>3</v>
      </c>
      <c r="C6" s="16" t="s">
        <v>108</v>
      </c>
      <c r="D6" s="16"/>
      <c r="E6" s="16" t="s">
        <v>66</v>
      </c>
      <c r="F6" s="15">
        <f t="shared" ca="1" si="1"/>
        <v>39083</v>
      </c>
      <c r="G6" s="16"/>
      <c r="H6" s="16" t="s">
        <v>8</v>
      </c>
      <c r="I6" s="16" t="s">
        <v>22</v>
      </c>
      <c r="J6" s="16" t="s">
        <v>12</v>
      </c>
      <c r="K6" s="19">
        <f ca="1">DATE($S6-1,12,31)</f>
        <v>42735</v>
      </c>
      <c r="L6" s="16"/>
      <c r="M6" s="16"/>
      <c r="N6" s="16" t="s">
        <v>8</v>
      </c>
      <c r="O6" s="16" t="s">
        <v>8</v>
      </c>
      <c r="P6" s="16"/>
      <c r="Q6" s="16"/>
      <c r="R6" s="16"/>
      <c r="S6" s="17">
        <f t="shared" ca="1" si="0"/>
        <v>2017</v>
      </c>
      <c r="T6" s="17" t="s">
        <v>8</v>
      </c>
    </row>
    <row r="7" spans="1:20" x14ac:dyDescent="0.25">
      <c r="A7" s="7"/>
      <c r="B7" s="16">
        <v>4</v>
      </c>
      <c r="C7" s="16" t="s">
        <v>107</v>
      </c>
      <c r="D7" s="16"/>
      <c r="E7" s="16" t="s">
        <v>66</v>
      </c>
      <c r="F7" s="15">
        <f t="shared" ca="1" si="1"/>
        <v>39083</v>
      </c>
      <c r="G7" s="16" t="s">
        <v>8</v>
      </c>
      <c r="H7" s="16" t="s">
        <v>8</v>
      </c>
      <c r="I7" s="16" t="s">
        <v>26</v>
      </c>
      <c r="J7" s="16" t="s">
        <v>27</v>
      </c>
      <c r="K7" s="19">
        <f t="shared" ca="1" si="2"/>
        <v>42735</v>
      </c>
      <c r="L7" s="16" t="s">
        <v>80</v>
      </c>
      <c r="M7" s="16"/>
      <c r="N7" s="16"/>
      <c r="O7" s="16"/>
      <c r="P7" s="16"/>
      <c r="Q7" s="16"/>
      <c r="R7" s="16"/>
      <c r="S7" s="17">
        <f t="shared" ca="1" si="0"/>
        <v>2017</v>
      </c>
      <c r="T7" s="17" t="s">
        <v>8</v>
      </c>
    </row>
    <row r="8" spans="1:20" s="16" customFormat="1" x14ac:dyDescent="0.25">
      <c r="B8" s="16">
        <v>5</v>
      </c>
      <c r="C8" s="16" t="s">
        <v>117</v>
      </c>
      <c r="E8" s="16" t="s">
        <v>66</v>
      </c>
      <c r="F8" s="15">
        <f t="shared" ca="1" si="1"/>
        <v>39083</v>
      </c>
      <c r="I8" s="16" t="s">
        <v>26</v>
      </c>
      <c r="J8" s="16" t="s">
        <v>27</v>
      </c>
      <c r="K8" s="19">
        <f ca="1">DATE($S8-12,12,31)</f>
        <v>38717</v>
      </c>
      <c r="S8" s="17">
        <f t="shared" ca="1" si="0"/>
        <v>2017</v>
      </c>
      <c r="T8" s="17"/>
    </row>
    <row r="9" spans="1:20" s="16" customFormat="1" x14ac:dyDescent="0.25">
      <c r="B9" s="16">
        <v>6</v>
      </c>
      <c r="C9" s="16" t="s">
        <v>118</v>
      </c>
      <c r="E9" s="16" t="s">
        <v>66</v>
      </c>
      <c r="F9" s="15">
        <f ca="1">DATE($S9-10,1,1)</f>
        <v>39083</v>
      </c>
      <c r="I9" s="16" t="s">
        <v>26</v>
      </c>
      <c r="J9" s="16" t="s">
        <v>27</v>
      </c>
      <c r="K9" s="19">
        <f ca="1">DATE($S9+1,12,31)</f>
        <v>43465</v>
      </c>
      <c r="S9" s="17">
        <f t="shared" ca="1" si="0"/>
        <v>2017</v>
      </c>
      <c r="T9" s="17"/>
    </row>
    <row r="10" spans="1:20" x14ac:dyDescent="0.25">
      <c r="A10" s="7"/>
      <c r="B10" s="16">
        <v>7</v>
      </c>
      <c r="C10" s="7" t="s">
        <v>119</v>
      </c>
      <c r="D10" s="7">
        <v>1</v>
      </c>
      <c r="E10" s="7" t="s">
        <v>11</v>
      </c>
      <c r="F10" s="7"/>
      <c r="G10" s="7"/>
      <c r="H10" s="7"/>
      <c r="I10" s="7" t="s">
        <v>7</v>
      </c>
      <c r="J10" s="16" t="s">
        <v>24</v>
      </c>
      <c r="K10" s="19">
        <f ca="1">NOW()</f>
        <v>42990.387811921297</v>
      </c>
      <c r="L10" s="7"/>
      <c r="M10" s="7"/>
      <c r="N10" s="7"/>
      <c r="O10" s="7"/>
      <c r="P10" s="7"/>
      <c r="Q10" s="7"/>
      <c r="R10" s="7"/>
      <c r="S10" s="17">
        <f t="shared" ref="S10:S12" ca="1" si="3">YEAR(NOW())</f>
        <v>2017</v>
      </c>
      <c r="T10" s="17" t="s">
        <v>8</v>
      </c>
    </row>
    <row r="11" spans="1:20" x14ac:dyDescent="0.25">
      <c r="A11" s="7"/>
      <c r="B11" s="16">
        <v>8</v>
      </c>
      <c r="C11" s="16" t="s">
        <v>120</v>
      </c>
      <c r="D11" s="7">
        <v>2</v>
      </c>
      <c r="E11" s="7" t="s">
        <v>20</v>
      </c>
      <c r="F11" s="7"/>
      <c r="G11" s="7"/>
      <c r="H11" s="7"/>
      <c r="I11" s="7" t="s">
        <v>23</v>
      </c>
      <c r="J11" s="7" t="s">
        <v>12</v>
      </c>
      <c r="K11" s="7"/>
      <c r="L11" s="7"/>
      <c r="M11" s="7" t="s">
        <v>19</v>
      </c>
      <c r="N11" s="7"/>
      <c r="O11" s="7"/>
      <c r="P11" s="7"/>
      <c r="Q11" s="7"/>
      <c r="R11" s="7"/>
      <c r="S11" s="17">
        <f t="shared" ca="1" si="3"/>
        <v>2017</v>
      </c>
      <c r="T11" s="17" t="s">
        <v>8</v>
      </c>
    </row>
    <row r="12" spans="1:20" x14ac:dyDescent="0.25">
      <c r="A12" s="7"/>
      <c r="B12" s="16">
        <v>9</v>
      </c>
      <c r="C12" s="17" t="s">
        <v>121</v>
      </c>
      <c r="D12" s="7">
        <v>3</v>
      </c>
      <c r="E12" s="7" t="s">
        <v>13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 t="s">
        <v>106</v>
      </c>
      <c r="Q12" s="7" t="s">
        <v>10</v>
      </c>
      <c r="R12" s="16" t="s">
        <v>5</v>
      </c>
      <c r="S12" s="17">
        <f t="shared" ca="1" si="3"/>
        <v>2017</v>
      </c>
      <c r="T12" s="17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opLeftCell="E1" zoomScale="80" zoomScaleNormal="80" workbookViewId="0">
      <selection activeCell="V25" sqref="V25"/>
    </sheetView>
  </sheetViews>
  <sheetFormatPr baseColWidth="10" defaultRowHeight="15" x14ac:dyDescent="0.25"/>
  <cols>
    <col min="1" max="1" width="16" bestFit="1" customWidth="1"/>
    <col min="2" max="2" width="3.42578125" bestFit="1" customWidth="1"/>
    <col min="3" max="3" width="98" bestFit="1" customWidth="1"/>
    <col min="4" max="4" width="9.5703125" bestFit="1" customWidth="1"/>
    <col min="5" max="5" width="13" bestFit="1" customWidth="1"/>
    <col min="6" max="6" width="7.85546875" style="16" bestFit="1" customWidth="1"/>
    <col min="7" max="7" width="12.28515625" style="1" bestFit="1" customWidth="1"/>
    <col min="8" max="8" width="5.28515625" bestFit="1" customWidth="1"/>
    <col min="9" max="9" width="26.5703125" bestFit="1" customWidth="1"/>
    <col min="10" max="10" width="30" bestFit="1" customWidth="1"/>
    <col min="11" max="11" width="16" bestFit="1" customWidth="1"/>
    <col min="12" max="12" width="9.85546875" bestFit="1" customWidth="1"/>
    <col min="13" max="13" width="28.7109375" bestFit="1" customWidth="1"/>
    <col min="14" max="14" width="34.140625" bestFit="1" customWidth="1"/>
    <col min="15" max="15" width="30.85546875" bestFit="1" customWidth="1"/>
    <col min="16" max="16" width="8.85546875" style="16" bestFit="1" customWidth="1"/>
    <col min="17" max="17" width="20.28515625" bestFit="1" customWidth="1"/>
    <col min="18" max="18" width="13.5703125" bestFit="1" customWidth="1"/>
    <col min="19" max="19" width="16" bestFit="1" customWidth="1"/>
    <col min="20" max="20" width="11" bestFit="1" customWidth="1"/>
    <col min="21" max="21" width="14.28515625" bestFit="1" customWidth="1"/>
    <col min="22" max="22" width="8" bestFit="1" customWidth="1"/>
    <col min="23" max="23" width="7.42578125" style="16" bestFit="1" customWidth="1"/>
    <col min="24" max="24" width="12.42578125" style="16" bestFit="1" customWidth="1"/>
    <col min="25" max="25" width="13.5703125" bestFit="1" customWidth="1"/>
  </cols>
  <sheetData>
    <row r="1" spans="1:25" x14ac:dyDescent="0.25">
      <c r="A1" s="10" t="s">
        <v>35</v>
      </c>
      <c r="B1" s="10"/>
      <c r="C1" s="10"/>
      <c r="D1" s="9"/>
      <c r="E1" s="9"/>
      <c r="H1" s="9"/>
      <c r="I1" s="9"/>
      <c r="J1" s="9"/>
      <c r="K1" s="9"/>
      <c r="L1" s="9"/>
      <c r="M1" s="9"/>
      <c r="N1" s="9"/>
      <c r="O1" s="9"/>
      <c r="Q1" s="9"/>
      <c r="R1" s="9"/>
      <c r="S1" s="9"/>
      <c r="T1" s="9"/>
      <c r="U1" s="9"/>
      <c r="V1" s="9"/>
    </row>
    <row r="2" spans="1:25" x14ac:dyDescent="0.25">
      <c r="A2" s="10"/>
      <c r="B2" s="10"/>
      <c r="C2" s="10"/>
      <c r="D2" s="9"/>
      <c r="E2" s="9"/>
      <c r="H2" s="9"/>
      <c r="I2" s="9"/>
      <c r="J2" s="9"/>
      <c r="K2" s="9"/>
      <c r="L2" s="9"/>
      <c r="M2" s="9"/>
      <c r="N2" s="9"/>
      <c r="O2" s="9"/>
      <c r="Q2" s="9"/>
      <c r="R2" s="9"/>
      <c r="S2" s="9"/>
      <c r="T2" s="9"/>
      <c r="U2" s="9"/>
      <c r="V2" s="9"/>
    </row>
    <row r="3" spans="1:25" x14ac:dyDescent="0.25">
      <c r="A3" s="10" t="s">
        <v>36</v>
      </c>
      <c r="B3" s="10" t="s">
        <v>2</v>
      </c>
      <c r="C3" s="10" t="s">
        <v>21</v>
      </c>
      <c r="D3" s="10" t="s">
        <v>39</v>
      </c>
      <c r="E3" s="10" t="s">
        <v>9</v>
      </c>
      <c r="F3" s="14" t="s">
        <v>146</v>
      </c>
      <c r="G3" s="20" t="s">
        <v>40</v>
      </c>
      <c r="H3" s="10" t="s">
        <v>25</v>
      </c>
      <c r="I3" s="10" t="s">
        <v>41</v>
      </c>
      <c r="J3" s="10" t="s">
        <v>42</v>
      </c>
      <c r="K3" s="10" t="s">
        <v>81</v>
      </c>
      <c r="L3" s="10" t="s">
        <v>68</v>
      </c>
      <c r="M3" s="10" t="s">
        <v>71</v>
      </c>
      <c r="N3" s="10" t="s">
        <v>82</v>
      </c>
      <c r="O3" s="10" t="s">
        <v>78</v>
      </c>
      <c r="P3" s="14" t="s">
        <v>5</v>
      </c>
      <c r="Q3" s="10" t="s">
        <v>83</v>
      </c>
      <c r="R3" s="10" t="s">
        <v>84</v>
      </c>
      <c r="S3" s="10" t="s">
        <v>85</v>
      </c>
      <c r="T3" s="10" t="s">
        <v>64</v>
      </c>
      <c r="U3" s="10" t="s">
        <v>10</v>
      </c>
      <c r="V3" s="10" t="s">
        <v>65</v>
      </c>
      <c r="W3" s="14" t="s">
        <v>18</v>
      </c>
      <c r="X3" s="14" t="s">
        <v>103</v>
      </c>
      <c r="Y3" s="14" t="s">
        <v>186</v>
      </c>
    </row>
    <row r="4" spans="1:25" x14ac:dyDescent="0.25">
      <c r="A4" s="9"/>
      <c r="B4" s="9">
        <v>1</v>
      </c>
      <c r="C4" s="9" t="s">
        <v>172</v>
      </c>
      <c r="D4" s="9"/>
      <c r="E4" s="9" t="s">
        <v>66</v>
      </c>
      <c r="F4" s="16">
        <v>1</v>
      </c>
      <c r="G4" s="1">
        <f t="shared" ref="G4:G18" ca="1" si="0">DATE($W4-10,1,1)</f>
        <v>39083</v>
      </c>
      <c r="H4" s="9"/>
      <c r="I4" s="9" t="s">
        <v>7</v>
      </c>
      <c r="J4" s="9" t="s">
        <v>5</v>
      </c>
      <c r="K4" s="21">
        <f ca="1">DATE($W4-1,12,31)</f>
        <v>42735</v>
      </c>
      <c r="L4" s="9" t="s">
        <v>3</v>
      </c>
      <c r="M4" s="9"/>
      <c r="N4" s="9"/>
      <c r="O4" s="9" t="s">
        <v>8</v>
      </c>
      <c r="P4" s="16" t="s">
        <v>8</v>
      </c>
      <c r="Q4" s="9" t="s">
        <v>8</v>
      </c>
      <c r="R4" s="9" t="s">
        <v>8</v>
      </c>
      <c r="S4" s="9" t="s">
        <v>8</v>
      </c>
      <c r="T4" s="9"/>
      <c r="U4" s="9"/>
      <c r="V4" s="9"/>
      <c r="W4" s="17">
        <f t="shared" ref="W4:W18" ca="1" si="1">YEAR(NOW())</f>
        <v>2017</v>
      </c>
      <c r="X4" s="17" t="s">
        <v>8</v>
      </c>
    </row>
    <row r="5" spans="1:25" x14ac:dyDescent="0.25">
      <c r="A5" s="9"/>
      <c r="B5" s="9">
        <v>2</v>
      </c>
      <c r="C5" s="16" t="s">
        <v>173</v>
      </c>
      <c r="D5" s="9"/>
      <c r="E5" s="16" t="s">
        <v>66</v>
      </c>
      <c r="F5" s="16">
        <v>1</v>
      </c>
      <c r="G5" s="1">
        <f t="shared" ca="1" si="0"/>
        <v>39083</v>
      </c>
      <c r="H5" s="16"/>
      <c r="I5" s="16" t="s">
        <v>23</v>
      </c>
      <c r="J5" s="16" t="s">
        <v>6</v>
      </c>
      <c r="K5" s="21">
        <f ca="1">DATE($W5+1,12,31)</f>
        <v>43465</v>
      </c>
      <c r="L5" s="16" t="s">
        <v>3</v>
      </c>
      <c r="M5" s="16"/>
      <c r="N5" s="16"/>
      <c r="O5" s="16"/>
      <c r="Q5" s="16"/>
      <c r="R5" s="16"/>
      <c r="S5" s="16"/>
      <c r="T5" s="16"/>
      <c r="U5" s="16"/>
      <c r="V5" s="16"/>
      <c r="W5" s="17">
        <f t="shared" ca="1" si="1"/>
        <v>2017</v>
      </c>
      <c r="X5" s="17"/>
    </row>
    <row r="6" spans="1:25" s="16" customFormat="1" x14ac:dyDescent="0.25">
      <c r="B6" s="16">
        <v>3</v>
      </c>
      <c r="C6" s="16" t="s">
        <v>174</v>
      </c>
      <c r="E6" s="16" t="s">
        <v>66</v>
      </c>
      <c r="F6" s="16">
        <v>1</v>
      </c>
      <c r="G6" s="1">
        <f t="shared" ca="1" si="0"/>
        <v>39083</v>
      </c>
      <c r="I6" s="16" t="s">
        <v>23</v>
      </c>
      <c r="J6" s="16" t="s">
        <v>6</v>
      </c>
      <c r="K6" s="21">
        <f ca="1">DATE($W6-11,12,31)</f>
        <v>39082</v>
      </c>
      <c r="L6" s="16" t="s">
        <v>3</v>
      </c>
      <c r="W6" s="17">
        <f t="shared" ca="1" si="1"/>
        <v>2017</v>
      </c>
      <c r="X6" s="17"/>
    </row>
    <row r="7" spans="1:25" x14ac:dyDescent="0.25">
      <c r="A7" s="9"/>
      <c r="B7" s="16">
        <v>4</v>
      </c>
      <c r="C7" s="16" t="s">
        <v>175</v>
      </c>
      <c r="D7" s="9"/>
      <c r="E7" s="16" t="s">
        <v>66</v>
      </c>
      <c r="F7" s="16">
        <v>1</v>
      </c>
      <c r="G7" s="1">
        <f t="shared" ca="1" si="0"/>
        <v>39083</v>
      </c>
      <c r="H7" s="16"/>
      <c r="I7" s="17" t="s">
        <v>22</v>
      </c>
      <c r="J7" s="17" t="s">
        <v>12</v>
      </c>
      <c r="K7" s="21">
        <f ca="1">DATE($W7-1,12,31)</f>
        <v>42735</v>
      </c>
      <c r="L7" s="16" t="s">
        <v>4</v>
      </c>
      <c r="M7" s="16" t="s">
        <v>86</v>
      </c>
      <c r="N7" s="16"/>
      <c r="O7" s="16" t="s">
        <v>8</v>
      </c>
      <c r="P7" s="16" t="s">
        <v>8</v>
      </c>
      <c r="Q7" s="16" t="s">
        <v>8</v>
      </c>
      <c r="R7" s="16"/>
      <c r="S7" s="16" t="s">
        <v>8</v>
      </c>
      <c r="T7" s="16"/>
      <c r="U7" s="16"/>
      <c r="V7" s="16"/>
      <c r="W7" s="17">
        <f t="shared" ca="1" si="1"/>
        <v>2017</v>
      </c>
      <c r="X7" s="17" t="s">
        <v>8</v>
      </c>
    </row>
    <row r="8" spans="1:25" x14ac:dyDescent="0.25">
      <c r="A8" s="9"/>
      <c r="B8" s="16">
        <v>5</v>
      </c>
      <c r="C8" s="16" t="s">
        <v>176</v>
      </c>
      <c r="D8" s="9"/>
      <c r="E8" s="16" t="s">
        <v>66</v>
      </c>
      <c r="F8" s="16">
        <v>1</v>
      </c>
      <c r="G8" s="1">
        <f t="shared" ca="1" si="0"/>
        <v>39083</v>
      </c>
      <c r="H8" s="16"/>
      <c r="I8" s="17" t="s">
        <v>26</v>
      </c>
      <c r="J8" s="16" t="s">
        <v>24</v>
      </c>
      <c r="K8" s="21">
        <f ca="1">DATE($W8-1,12,31)</f>
        <v>42735</v>
      </c>
      <c r="L8" s="16" t="s">
        <v>4</v>
      </c>
      <c r="M8" s="16" t="s">
        <v>87</v>
      </c>
      <c r="N8" s="16"/>
      <c r="O8" s="16"/>
      <c r="Q8" s="16"/>
      <c r="R8" s="16"/>
      <c r="S8" s="16"/>
      <c r="T8" s="16"/>
      <c r="U8" s="16"/>
      <c r="V8" s="16"/>
      <c r="W8" s="17">
        <f t="shared" ca="1" si="1"/>
        <v>2017</v>
      </c>
      <c r="X8" s="17" t="s">
        <v>8</v>
      </c>
    </row>
    <row r="9" spans="1:25" x14ac:dyDescent="0.25">
      <c r="B9" s="16">
        <v>6</v>
      </c>
      <c r="C9" s="16" t="s">
        <v>177</v>
      </c>
      <c r="D9" s="9"/>
      <c r="E9" s="16" t="s">
        <v>66</v>
      </c>
      <c r="F9" s="16">
        <v>1</v>
      </c>
      <c r="G9" s="1">
        <f t="shared" ca="1" si="0"/>
        <v>39083</v>
      </c>
      <c r="H9" s="16"/>
      <c r="I9" s="16" t="s">
        <v>7</v>
      </c>
      <c r="J9" s="16" t="s">
        <v>5</v>
      </c>
      <c r="K9" s="21">
        <f ca="1">DATE($W9-1,12,31)</f>
        <v>42735</v>
      </c>
      <c r="L9" s="16" t="s">
        <v>4</v>
      </c>
      <c r="M9" s="16" t="s">
        <v>88</v>
      </c>
      <c r="N9" s="16"/>
      <c r="O9" s="16"/>
      <c r="Q9" s="16"/>
      <c r="R9" s="16"/>
      <c r="S9" s="16"/>
      <c r="T9" s="16"/>
      <c r="U9" s="16"/>
      <c r="V9" s="16"/>
      <c r="W9" s="17">
        <f t="shared" ca="1" si="1"/>
        <v>2017</v>
      </c>
      <c r="X9" s="17" t="s">
        <v>8</v>
      </c>
    </row>
    <row r="10" spans="1:25" x14ac:dyDescent="0.25">
      <c r="B10" s="16">
        <v>7</v>
      </c>
      <c r="C10" s="16" t="s">
        <v>178</v>
      </c>
      <c r="D10" s="9"/>
      <c r="E10" s="16" t="s">
        <v>66</v>
      </c>
      <c r="F10" s="16">
        <v>1</v>
      </c>
      <c r="G10" s="1">
        <f t="shared" ca="1" si="0"/>
        <v>39083</v>
      </c>
      <c r="H10" s="16" t="s">
        <v>8</v>
      </c>
      <c r="I10" s="16" t="s">
        <v>7</v>
      </c>
      <c r="J10" s="16" t="s">
        <v>5</v>
      </c>
      <c r="K10" s="21">
        <f ca="1">DATE($W10-1,12,31)</f>
        <v>42735</v>
      </c>
      <c r="L10" s="16" t="s">
        <v>3</v>
      </c>
      <c r="M10" s="16"/>
      <c r="N10" s="16"/>
      <c r="O10" s="16" t="s">
        <v>8</v>
      </c>
      <c r="P10" s="16" t="s">
        <v>8</v>
      </c>
      <c r="Q10" s="16"/>
      <c r="R10" s="16" t="s">
        <v>8</v>
      </c>
      <c r="S10" s="16" t="s">
        <v>8</v>
      </c>
      <c r="T10" s="16"/>
      <c r="U10" s="16"/>
      <c r="V10" s="16"/>
      <c r="W10" s="17">
        <f t="shared" ca="1" si="1"/>
        <v>2017</v>
      </c>
      <c r="X10" s="17" t="s">
        <v>8</v>
      </c>
    </row>
    <row r="11" spans="1:25" x14ac:dyDescent="0.25">
      <c r="B11" s="16">
        <v>8</v>
      </c>
      <c r="C11" s="16" t="s">
        <v>180</v>
      </c>
      <c r="D11" s="9"/>
      <c r="E11" s="16" t="s">
        <v>66</v>
      </c>
      <c r="F11" s="16">
        <v>1</v>
      </c>
      <c r="G11" s="1">
        <f t="shared" ca="1" si="0"/>
        <v>39083</v>
      </c>
      <c r="H11" s="16" t="s">
        <v>8</v>
      </c>
      <c r="I11" s="16" t="s">
        <v>23</v>
      </c>
      <c r="J11" s="16" t="s">
        <v>6</v>
      </c>
      <c r="K11" s="21">
        <f ca="1">DATE($W11+1,12,31)</f>
        <v>43465</v>
      </c>
      <c r="L11" s="16" t="s">
        <v>3</v>
      </c>
      <c r="M11" s="16"/>
      <c r="N11" s="16"/>
      <c r="O11" s="16"/>
      <c r="Q11" s="16"/>
      <c r="R11" s="16"/>
      <c r="S11" s="16"/>
      <c r="T11" s="16"/>
      <c r="U11" s="16"/>
      <c r="V11" s="16"/>
      <c r="W11" s="17">
        <f t="shared" ca="1" si="1"/>
        <v>2017</v>
      </c>
      <c r="X11" s="17"/>
    </row>
    <row r="12" spans="1:25" s="16" customFormat="1" x14ac:dyDescent="0.25">
      <c r="B12" s="16">
        <v>9</v>
      </c>
      <c r="C12" s="16" t="s">
        <v>179</v>
      </c>
      <c r="E12" s="16" t="s">
        <v>66</v>
      </c>
      <c r="F12" s="16">
        <v>1</v>
      </c>
      <c r="G12" s="1">
        <f t="shared" ca="1" si="0"/>
        <v>39083</v>
      </c>
      <c r="H12" s="16" t="s">
        <v>8</v>
      </c>
      <c r="I12" s="16" t="s">
        <v>23</v>
      </c>
      <c r="J12" s="16" t="s">
        <v>6</v>
      </c>
      <c r="K12" s="21">
        <f ca="1">DATE($W12-11,12,31)</f>
        <v>39082</v>
      </c>
      <c r="L12" s="16" t="s">
        <v>3</v>
      </c>
      <c r="W12" s="17">
        <f t="shared" ca="1" si="1"/>
        <v>2017</v>
      </c>
      <c r="X12" s="17"/>
    </row>
    <row r="13" spans="1:25" x14ac:dyDescent="0.25">
      <c r="B13" s="16">
        <v>10</v>
      </c>
      <c r="C13" s="16" t="s">
        <v>181</v>
      </c>
      <c r="D13" s="9"/>
      <c r="E13" s="16" t="s">
        <v>66</v>
      </c>
      <c r="F13" s="16">
        <v>1</v>
      </c>
      <c r="G13" s="1">
        <f t="shared" ca="1" si="0"/>
        <v>39083</v>
      </c>
      <c r="H13" s="16" t="s">
        <v>8</v>
      </c>
      <c r="I13" s="17" t="s">
        <v>22</v>
      </c>
      <c r="J13" s="17" t="s">
        <v>12</v>
      </c>
      <c r="K13" s="21">
        <f ca="1">DATE($W13-1,12,31)</f>
        <v>42735</v>
      </c>
      <c r="L13" s="16" t="s">
        <v>4</v>
      </c>
      <c r="M13" s="16" t="s">
        <v>86</v>
      </c>
      <c r="N13" s="16"/>
      <c r="O13" s="16" t="s">
        <v>8</v>
      </c>
      <c r="P13" s="16" t="s">
        <v>8</v>
      </c>
      <c r="Q13" s="16" t="s">
        <v>8</v>
      </c>
      <c r="R13" s="16" t="s">
        <v>8</v>
      </c>
      <c r="S13" s="16"/>
      <c r="T13" s="16"/>
      <c r="U13" s="16"/>
      <c r="V13" s="16"/>
      <c r="W13" s="17">
        <f t="shared" ca="1" si="1"/>
        <v>2017</v>
      </c>
      <c r="X13" s="17" t="s">
        <v>8</v>
      </c>
    </row>
    <row r="14" spans="1:25" x14ac:dyDescent="0.25">
      <c r="B14" s="16">
        <v>11</v>
      </c>
      <c r="C14" s="16" t="s">
        <v>182</v>
      </c>
      <c r="D14" s="9"/>
      <c r="E14" s="16" t="s">
        <v>66</v>
      </c>
      <c r="F14" s="16">
        <v>1</v>
      </c>
      <c r="G14" s="1">
        <f t="shared" ca="1" si="0"/>
        <v>39083</v>
      </c>
      <c r="H14" s="16" t="s">
        <v>8</v>
      </c>
      <c r="I14" s="17" t="s">
        <v>26</v>
      </c>
      <c r="J14" s="16" t="s">
        <v>24</v>
      </c>
      <c r="K14" s="21">
        <f ca="1">DATE($W14-1,12,31)</f>
        <v>42735</v>
      </c>
      <c r="L14" s="16" t="s">
        <v>4</v>
      </c>
      <c r="M14" s="16" t="s">
        <v>89</v>
      </c>
      <c r="N14" s="16"/>
      <c r="O14" s="16"/>
      <c r="Q14" s="16"/>
      <c r="R14" s="16"/>
      <c r="S14" s="16"/>
      <c r="T14" s="16"/>
      <c r="U14" s="16"/>
      <c r="V14" s="16"/>
      <c r="W14" s="17">
        <f t="shared" ca="1" si="1"/>
        <v>2017</v>
      </c>
      <c r="X14" s="17" t="s">
        <v>8</v>
      </c>
    </row>
    <row r="15" spans="1:25" x14ac:dyDescent="0.25">
      <c r="B15" s="16">
        <v>12</v>
      </c>
      <c r="C15" s="16" t="s">
        <v>183</v>
      </c>
      <c r="D15" s="9"/>
      <c r="E15" s="16" t="s">
        <v>66</v>
      </c>
      <c r="F15" s="16">
        <v>1</v>
      </c>
      <c r="G15" s="1">
        <f t="shared" ca="1" si="0"/>
        <v>39083</v>
      </c>
      <c r="H15" s="16" t="s">
        <v>8</v>
      </c>
      <c r="I15" s="16" t="s">
        <v>7</v>
      </c>
      <c r="J15" s="17" t="s">
        <v>27</v>
      </c>
      <c r="K15" s="21">
        <f ca="1">DATE($W15-1,12,31)</f>
        <v>42735</v>
      </c>
      <c r="L15" s="16" t="s">
        <v>4</v>
      </c>
      <c r="M15" s="16" t="s">
        <v>28</v>
      </c>
      <c r="N15" s="16" t="s">
        <v>138</v>
      </c>
      <c r="O15" s="16"/>
      <c r="Q15" s="16"/>
      <c r="R15" s="16"/>
      <c r="S15" s="16"/>
      <c r="T15" s="16"/>
      <c r="U15" s="16"/>
      <c r="V15" s="16"/>
      <c r="W15" s="17">
        <f t="shared" ca="1" si="1"/>
        <v>2017</v>
      </c>
      <c r="X15" s="17" t="s">
        <v>8</v>
      </c>
    </row>
    <row r="16" spans="1:25" x14ac:dyDescent="0.25">
      <c r="B16" s="16">
        <v>13</v>
      </c>
      <c r="C16" s="9" t="s">
        <v>139</v>
      </c>
      <c r="D16" s="9">
        <v>1</v>
      </c>
      <c r="E16" s="9" t="s">
        <v>13</v>
      </c>
      <c r="H16" s="9"/>
      <c r="I16" s="9"/>
      <c r="J16" s="9"/>
      <c r="K16" s="9"/>
      <c r="L16" s="9"/>
      <c r="M16" s="9"/>
      <c r="N16" s="9"/>
      <c r="O16" s="9"/>
      <c r="Q16" s="9"/>
      <c r="R16" s="9"/>
      <c r="S16" s="9"/>
      <c r="T16" s="16" t="s">
        <v>106</v>
      </c>
      <c r="U16" s="16" t="s">
        <v>19</v>
      </c>
      <c r="V16" s="16" t="s">
        <v>15</v>
      </c>
      <c r="W16" s="17">
        <f t="shared" ca="1" si="1"/>
        <v>2017</v>
      </c>
      <c r="X16" s="17" t="s">
        <v>8</v>
      </c>
    </row>
    <row r="17" spans="2:25" x14ac:dyDescent="0.25">
      <c r="B17" s="16">
        <v>14</v>
      </c>
      <c r="C17" s="16" t="s">
        <v>184</v>
      </c>
      <c r="D17" s="16"/>
      <c r="E17" s="16" t="s">
        <v>66</v>
      </c>
      <c r="F17" s="16">
        <v>5</v>
      </c>
      <c r="G17" s="1">
        <f t="shared" ca="1" si="0"/>
        <v>39083</v>
      </c>
      <c r="H17" s="16"/>
      <c r="I17" s="16" t="s">
        <v>7</v>
      </c>
      <c r="J17" s="16" t="s">
        <v>5</v>
      </c>
      <c r="K17" s="21">
        <f ca="1">DATE($W17-1,12,31)</f>
        <v>42735</v>
      </c>
      <c r="L17" s="16" t="s">
        <v>3</v>
      </c>
      <c r="M17" s="16"/>
      <c r="N17" s="16"/>
      <c r="O17" s="16"/>
      <c r="P17" s="16" t="s">
        <v>8</v>
      </c>
      <c r="Q17" s="16"/>
      <c r="R17" s="16"/>
      <c r="S17" s="16" t="s">
        <v>8</v>
      </c>
      <c r="T17" s="16"/>
      <c r="U17" s="16"/>
      <c r="V17" s="16"/>
      <c r="W17" s="17">
        <f t="shared" ca="1" si="1"/>
        <v>2017</v>
      </c>
      <c r="X17" s="17"/>
      <c r="Y17" t="s">
        <v>8</v>
      </c>
    </row>
    <row r="18" spans="2:25" x14ac:dyDescent="0.25">
      <c r="B18" s="16">
        <v>15</v>
      </c>
      <c r="C18" s="16" t="s">
        <v>185</v>
      </c>
      <c r="D18" s="16"/>
      <c r="E18" s="16" t="s">
        <v>66</v>
      </c>
      <c r="F18" s="16">
        <v>4</v>
      </c>
      <c r="G18" s="1">
        <f t="shared" ca="1" si="0"/>
        <v>39083</v>
      </c>
      <c r="H18" s="16"/>
      <c r="I18" s="16" t="s">
        <v>7</v>
      </c>
      <c r="J18" s="16" t="s">
        <v>5</v>
      </c>
      <c r="K18" s="21">
        <f ca="1">DATE($W18-1,12,31)</f>
        <v>42735</v>
      </c>
      <c r="L18" s="16" t="s">
        <v>3</v>
      </c>
      <c r="M18" s="16"/>
      <c r="N18" s="16"/>
      <c r="O18" s="16" t="s">
        <v>8</v>
      </c>
      <c r="P18" s="16" t="s">
        <v>8</v>
      </c>
      <c r="Q18" s="16" t="s">
        <v>8</v>
      </c>
      <c r="R18" s="16"/>
      <c r="S18" s="16"/>
      <c r="T18" s="16"/>
      <c r="U18" s="16"/>
      <c r="V18" s="16"/>
      <c r="W18" s="17">
        <f t="shared" ca="1" si="1"/>
        <v>2017</v>
      </c>
      <c r="X18" s="17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zoomScale="80" zoomScaleNormal="80" workbookViewId="0">
      <selection activeCell="G47" sqref="G47"/>
    </sheetView>
  </sheetViews>
  <sheetFormatPr baseColWidth="10" defaultRowHeight="15" x14ac:dyDescent="0.25"/>
  <cols>
    <col min="1" max="1" width="23" bestFit="1" customWidth="1"/>
    <col min="2" max="2" width="3.42578125" bestFit="1" customWidth="1"/>
    <col min="3" max="3" width="69.42578125" bestFit="1" customWidth="1"/>
    <col min="4" max="4" width="9.5703125" bestFit="1" customWidth="1"/>
    <col min="5" max="5" width="13" bestFit="1" customWidth="1"/>
    <col min="6" max="6" width="12.28515625" style="1" bestFit="1" customWidth="1"/>
    <col min="7" max="7" width="17.140625" style="1" bestFit="1" customWidth="1"/>
    <col min="8" max="8" width="9.140625" bestFit="1" customWidth="1"/>
    <col min="9" max="9" width="16.28515625" bestFit="1" customWidth="1"/>
    <col min="10" max="10" width="20.5703125" style="16" bestFit="1" customWidth="1"/>
    <col min="11" max="11" width="5.28515625" bestFit="1" customWidth="1"/>
    <col min="12" max="12" width="26.5703125" bestFit="1" customWidth="1"/>
    <col min="13" max="13" width="30" bestFit="1" customWidth="1"/>
    <col min="14" max="14" width="26.5703125" bestFit="1" customWidth="1"/>
    <col min="15" max="15" width="33" bestFit="1" customWidth="1"/>
    <col min="16" max="16" width="8.85546875" bestFit="1" customWidth="1"/>
    <col min="17" max="17" width="11" bestFit="1" customWidth="1"/>
    <col min="18" max="18" width="14.28515625" bestFit="1" customWidth="1"/>
    <col min="19" max="19" width="11.7109375" bestFit="1" customWidth="1"/>
    <col min="20" max="20" width="7.42578125" style="16" bestFit="1" customWidth="1"/>
    <col min="21" max="21" width="12.42578125" style="16" bestFit="1" customWidth="1"/>
  </cols>
  <sheetData>
    <row r="1" spans="1:21" x14ac:dyDescent="0.25">
      <c r="A1" s="12" t="s">
        <v>33</v>
      </c>
      <c r="B1" s="12"/>
      <c r="C1" s="12"/>
      <c r="D1" s="11"/>
      <c r="E1" s="11"/>
      <c r="H1" s="11"/>
      <c r="I1" s="11"/>
      <c r="K1" s="11"/>
      <c r="L1" s="11"/>
      <c r="M1" s="11"/>
      <c r="N1" s="11"/>
      <c r="O1" s="11"/>
      <c r="P1" s="11"/>
      <c r="Q1" s="11"/>
      <c r="R1" s="11"/>
      <c r="S1" s="11"/>
    </row>
    <row r="2" spans="1:21" x14ac:dyDescent="0.25">
      <c r="A2" s="12"/>
      <c r="B2" s="12"/>
      <c r="C2" s="12"/>
      <c r="D2" s="11"/>
      <c r="E2" s="11"/>
      <c r="H2" s="11"/>
      <c r="I2" s="11"/>
      <c r="K2" s="11"/>
      <c r="L2" s="11"/>
      <c r="M2" s="11"/>
      <c r="N2" s="11"/>
      <c r="O2" s="11"/>
      <c r="P2" s="11"/>
      <c r="Q2" s="11"/>
      <c r="R2" s="11"/>
      <c r="S2" s="11"/>
    </row>
    <row r="3" spans="1:21" x14ac:dyDescent="0.25">
      <c r="A3" s="12" t="s">
        <v>34</v>
      </c>
      <c r="B3" s="12" t="s">
        <v>2</v>
      </c>
      <c r="C3" s="12" t="s">
        <v>21</v>
      </c>
      <c r="D3" s="12" t="s">
        <v>39</v>
      </c>
      <c r="E3" s="12" t="s">
        <v>9</v>
      </c>
      <c r="F3" s="20" t="s">
        <v>40</v>
      </c>
      <c r="G3" s="20" t="s">
        <v>124</v>
      </c>
      <c r="H3" s="12" t="s">
        <v>122</v>
      </c>
      <c r="I3" s="12" t="s">
        <v>75</v>
      </c>
      <c r="J3" s="14" t="s">
        <v>125</v>
      </c>
      <c r="K3" s="12" t="s">
        <v>25</v>
      </c>
      <c r="L3" s="12" t="s">
        <v>41</v>
      </c>
      <c r="M3" s="12" t="s">
        <v>42</v>
      </c>
      <c r="N3" s="12" t="s">
        <v>76</v>
      </c>
      <c r="O3" s="12" t="s">
        <v>90</v>
      </c>
      <c r="P3" s="12" t="s">
        <v>5</v>
      </c>
      <c r="Q3" s="12" t="s">
        <v>64</v>
      </c>
      <c r="R3" s="12" t="s">
        <v>10</v>
      </c>
      <c r="S3" s="12" t="s">
        <v>65</v>
      </c>
      <c r="T3" s="14" t="s">
        <v>18</v>
      </c>
      <c r="U3" s="14" t="s">
        <v>103</v>
      </c>
    </row>
    <row r="4" spans="1:21" s="17" customFormat="1" x14ac:dyDescent="0.25">
      <c r="B4" s="17">
        <v>1</v>
      </c>
      <c r="C4" s="17" t="s">
        <v>123</v>
      </c>
      <c r="E4" s="17" t="s">
        <v>66</v>
      </c>
      <c r="F4" s="15">
        <f ca="1">DATE(T4-10,1,1)</f>
        <v>39083</v>
      </c>
      <c r="G4" s="15"/>
      <c r="H4" s="17" t="s">
        <v>8</v>
      </c>
      <c r="L4" s="17" t="s">
        <v>7</v>
      </c>
      <c r="M4" s="17" t="s">
        <v>5</v>
      </c>
      <c r="O4" s="17" t="s">
        <v>91</v>
      </c>
      <c r="P4" s="17" t="s">
        <v>8</v>
      </c>
      <c r="T4" s="17">
        <f t="shared" ref="T4:T14" ca="1" si="0">YEAR(NOW())</f>
        <v>2017</v>
      </c>
      <c r="U4" s="17" t="s">
        <v>8</v>
      </c>
    </row>
    <row r="5" spans="1:21" x14ac:dyDescent="0.25">
      <c r="A5" s="11"/>
      <c r="B5" s="11">
        <v>2</v>
      </c>
      <c r="C5" s="17" t="s">
        <v>126</v>
      </c>
      <c r="D5" s="17"/>
      <c r="E5" s="17" t="s">
        <v>66</v>
      </c>
      <c r="F5" s="15">
        <f t="shared" ref="F5:F13" ca="1" si="1">DATE(T5-10,1,1)</f>
        <v>39083</v>
      </c>
      <c r="G5" s="15"/>
      <c r="H5" s="17" t="s">
        <v>8</v>
      </c>
      <c r="I5" s="17" t="s">
        <v>8</v>
      </c>
      <c r="J5" s="17"/>
      <c r="K5" s="17"/>
      <c r="L5" s="17" t="s">
        <v>23</v>
      </c>
      <c r="M5" s="17" t="s">
        <v>6</v>
      </c>
      <c r="O5" s="16" t="s">
        <v>92</v>
      </c>
      <c r="P5" s="17"/>
      <c r="Q5" s="17"/>
      <c r="R5" s="17"/>
      <c r="S5" s="17"/>
      <c r="T5" s="17">
        <f t="shared" ca="1" si="0"/>
        <v>2017</v>
      </c>
      <c r="U5" s="17" t="s">
        <v>8</v>
      </c>
    </row>
    <row r="6" spans="1:21" s="16" customFormat="1" x14ac:dyDescent="0.25">
      <c r="B6" s="16">
        <v>3</v>
      </c>
      <c r="C6" s="17" t="s">
        <v>127</v>
      </c>
      <c r="D6" s="17"/>
      <c r="E6" s="17" t="s">
        <v>66</v>
      </c>
      <c r="F6" s="15">
        <f t="shared" ca="1" si="1"/>
        <v>39083</v>
      </c>
      <c r="G6" s="15"/>
      <c r="H6" s="17" t="s">
        <v>8</v>
      </c>
      <c r="I6" s="17" t="s">
        <v>8</v>
      </c>
      <c r="J6" s="17" t="s">
        <v>8</v>
      </c>
      <c r="K6" s="17"/>
      <c r="L6" s="17" t="s">
        <v>23</v>
      </c>
      <c r="M6" s="17" t="s">
        <v>6</v>
      </c>
      <c r="O6" s="16" t="s">
        <v>92</v>
      </c>
      <c r="P6" s="17"/>
      <c r="Q6" s="17"/>
      <c r="R6" s="17"/>
      <c r="S6" s="17"/>
      <c r="T6" s="17">
        <f t="shared" ca="1" si="0"/>
        <v>2017</v>
      </c>
      <c r="U6" s="17" t="s">
        <v>8</v>
      </c>
    </row>
    <row r="7" spans="1:21" x14ac:dyDescent="0.25">
      <c r="A7" s="11"/>
      <c r="B7" s="17">
        <v>4</v>
      </c>
      <c r="C7" s="17" t="s">
        <v>128</v>
      </c>
      <c r="D7" s="17"/>
      <c r="E7" s="17" t="s">
        <v>66</v>
      </c>
      <c r="F7" s="15">
        <f t="shared" ca="1" si="1"/>
        <v>39083</v>
      </c>
      <c r="G7" s="15"/>
      <c r="H7" s="17"/>
      <c r="I7" s="17"/>
      <c r="J7" s="17"/>
      <c r="K7" s="17"/>
      <c r="L7" s="17" t="s">
        <v>22</v>
      </c>
      <c r="M7" s="17" t="s">
        <v>12</v>
      </c>
      <c r="O7" s="17" t="s">
        <v>93</v>
      </c>
      <c r="P7" s="17"/>
      <c r="Q7" s="17"/>
      <c r="R7" s="17"/>
      <c r="S7" s="17"/>
      <c r="T7" s="17">
        <f t="shared" ca="1" si="0"/>
        <v>2017</v>
      </c>
      <c r="U7" s="17"/>
    </row>
    <row r="8" spans="1:21" x14ac:dyDescent="0.25">
      <c r="A8" s="11"/>
      <c r="B8" s="16">
        <v>5</v>
      </c>
      <c r="C8" s="17" t="s">
        <v>129</v>
      </c>
      <c r="D8" s="17"/>
      <c r="E8" s="17" t="s">
        <v>66</v>
      </c>
      <c r="F8" s="15">
        <f t="shared" ca="1" si="1"/>
        <v>39083</v>
      </c>
      <c r="G8" s="15"/>
      <c r="H8" s="17" t="s">
        <v>8</v>
      </c>
      <c r="I8" s="17"/>
      <c r="J8" s="17"/>
      <c r="K8" s="17" t="s">
        <v>8</v>
      </c>
      <c r="L8" s="17" t="s">
        <v>26</v>
      </c>
      <c r="M8" s="17" t="s">
        <v>27</v>
      </c>
      <c r="O8" s="17" t="s">
        <v>91</v>
      </c>
      <c r="P8" s="17" t="s">
        <v>8</v>
      </c>
      <c r="Q8" s="17"/>
      <c r="R8" s="17"/>
      <c r="S8" s="17"/>
      <c r="T8" s="17">
        <f t="shared" ca="1" si="0"/>
        <v>2017</v>
      </c>
      <c r="U8" s="17" t="s">
        <v>8</v>
      </c>
    </row>
    <row r="9" spans="1:21" x14ac:dyDescent="0.25">
      <c r="A9" s="11"/>
      <c r="B9" s="16">
        <v>6</v>
      </c>
      <c r="C9" s="17" t="s">
        <v>130</v>
      </c>
      <c r="D9" s="17"/>
      <c r="E9" s="17" t="s">
        <v>66</v>
      </c>
      <c r="F9" s="15">
        <f t="shared" ca="1" si="1"/>
        <v>39083</v>
      </c>
      <c r="G9" s="15"/>
      <c r="H9" s="17" t="s">
        <v>8</v>
      </c>
      <c r="I9" s="17" t="s">
        <v>8</v>
      </c>
      <c r="J9" s="17"/>
      <c r="K9" s="17" t="s">
        <v>8</v>
      </c>
      <c r="L9" s="17" t="s">
        <v>23</v>
      </c>
      <c r="M9" s="16" t="s">
        <v>24</v>
      </c>
      <c r="O9" s="16" t="s">
        <v>92</v>
      </c>
      <c r="P9" s="17"/>
      <c r="Q9" s="17"/>
      <c r="R9" s="17"/>
      <c r="S9" s="17"/>
      <c r="T9" s="17">
        <f t="shared" ca="1" si="0"/>
        <v>2017</v>
      </c>
      <c r="U9" s="17" t="s">
        <v>8</v>
      </c>
    </row>
    <row r="10" spans="1:21" s="16" customFormat="1" x14ac:dyDescent="0.25">
      <c r="B10" s="17">
        <v>7</v>
      </c>
      <c r="C10" s="17" t="s">
        <v>131</v>
      </c>
      <c r="D10" s="17"/>
      <c r="E10" s="17" t="s">
        <v>66</v>
      </c>
      <c r="F10" s="15">
        <f t="shared" ca="1" si="1"/>
        <v>39083</v>
      </c>
      <c r="G10" s="15"/>
      <c r="H10" s="17" t="s">
        <v>8</v>
      </c>
      <c r="I10" s="17" t="s">
        <v>8</v>
      </c>
      <c r="J10" s="17" t="s">
        <v>8</v>
      </c>
      <c r="K10" s="17" t="s">
        <v>8</v>
      </c>
      <c r="L10" s="17" t="s">
        <v>23</v>
      </c>
      <c r="M10" s="16" t="s">
        <v>24</v>
      </c>
      <c r="O10" s="16" t="s">
        <v>92</v>
      </c>
      <c r="P10" s="17"/>
      <c r="Q10" s="17"/>
      <c r="R10" s="17"/>
      <c r="S10" s="17"/>
      <c r="T10" s="17">
        <f t="shared" ca="1" si="0"/>
        <v>2017</v>
      </c>
      <c r="U10" s="17" t="s">
        <v>8</v>
      </c>
    </row>
    <row r="11" spans="1:21" x14ac:dyDescent="0.25">
      <c r="A11" s="11"/>
      <c r="B11" s="16">
        <v>8</v>
      </c>
      <c r="C11" s="17" t="s">
        <v>132</v>
      </c>
      <c r="D11" s="17"/>
      <c r="E11" s="17" t="s">
        <v>66</v>
      </c>
      <c r="F11" s="15">
        <f t="shared" ca="1" si="1"/>
        <v>39083</v>
      </c>
      <c r="G11" s="15"/>
      <c r="H11" s="17"/>
      <c r="I11" s="17"/>
      <c r="J11" s="17"/>
      <c r="K11" s="17" t="s">
        <v>8</v>
      </c>
      <c r="L11" s="17" t="s">
        <v>22</v>
      </c>
      <c r="M11" s="17" t="s">
        <v>12</v>
      </c>
      <c r="N11" s="17"/>
      <c r="O11" s="17" t="s">
        <v>93</v>
      </c>
      <c r="P11" s="17"/>
      <c r="Q11" s="17"/>
      <c r="R11" s="17"/>
      <c r="S11" s="17"/>
      <c r="T11" s="17">
        <f t="shared" ca="1" si="0"/>
        <v>2017</v>
      </c>
      <c r="U11" s="17"/>
    </row>
    <row r="12" spans="1:21" s="16" customFormat="1" x14ac:dyDescent="0.25">
      <c r="B12" s="16">
        <v>9</v>
      </c>
      <c r="C12" s="17" t="s">
        <v>134</v>
      </c>
      <c r="D12" s="17"/>
      <c r="E12" s="17" t="s">
        <v>66</v>
      </c>
      <c r="F12" s="15">
        <f t="shared" ca="1" si="1"/>
        <v>39083</v>
      </c>
      <c r="G12" s="15" t="s">
        <v>8</v>
      </c>
      <c r="H12" s="17" t="s">
        <v>8</v>
      </c>
      <c r="I12" s="17"/>
      <c r="J12" s="17"/>
      <c r="K12" s="17"/>
      <c r="L12" s="17" t="s">
        <v>7</v>
      </c>
      <c r="M12" s="17" t="s">
        <v>5</v>
      </c>
      <c r="N12" s="17" t="s">
        <v>79</v>
      </c>
      <c r="O12" s="17" t="s">
        <v>91</v>
      </c>
      <c r="P12" s="17" t="s">
        <v>8</v>
      </c>
      <c r="Q12" s="17"/>
      <c r="R12" s="17"/>
      <c r="S12" s="17"/>
      <c r="T12" s="17">
        <f t="shared" ca="1" si="0"/>
        <v>2017</v>
      </c>
      <c r="U12" s="17" t="s">
        <v>8</v>
      </c>
    </row>
    <row r="13" spans="1:21" s="16" customFormat="1" x14ac:dyDescent="0.25">
      <c r="B13" s="17">
        <v>10</v>
      </c>
      <c r="C13" s="17" t="s">
        <v>135</v>
      </c>
      <c r="D13" s="17"/>
      <c r="E13" s="17" t="s">
        <v>66</v>
      </c>
      <c r="F13" s="15">
        <f t="shared" ca="1" si="1"/>
        <v>39083</v>
      </c>
      <c r="G13" s="15" t="s">
        <v>8</v>
      </c>
      <c r="H13" s="17" t="s">
        <v>8</v>
      </c>
      <c r="I13" s="17"/>
      <c r="J13" s="17"/>
      <c r="K13" s="17" t="s">
        <v>8</v>
      </c>
      <c r="L13" s="17" t="s">
        <v>7</v>
      </c>
      <c r="M13" s="17" t="s">
        <v>5</v>
      </c>
      <c r="N13" t="s">
        <v>80</v>
      </c>
      <c r="O13" s="17" t="s">
        <v>91</v>
      </c>
      <c r="P13" s="17" t="s">
        <v>8</v>
      </c>
      <c r="Q13" s="17"/>
      <c r="R13" s="17"/>
      <c r="S13" s="17"/>
      <c r="T13" s="17">
        <f t="shared" ca="1" si="0"/>
        <v>2017</v>
      </c>
      <c r="U13" s="17" t="s">
        <v>8</v>
      </c>
    </row>
    <row r="14" spans="1:21" x14ac:dyDescent="0.25">
      <c r="B14" s="16">
        <v>11</v>
      </c>
      <c r="C14" s="17" t="s">
        <v>133</v>
      </c>
      <c r="D14" s="11">
        <v>1</v>
      </c>
      <c r="E14" s="17" t="s">
        <v>13</v>
      </c>
      <c r="H14" s="11"/>
      <c r="I14" s="11"/>
      <c r="K14" s="11"/>
      <c r="L14" s="11"/>
      <c r="M14" s="11"/>
      <c r="N14" s="11"/>
      <c r="O14" s="11"/>
      <c r="P14" s="11"/>
      <c r="Q14" s="11" t="s">
        <v>106</v>
      </c>
      <c r="R14" s="11" t="s">
        <v>19</v>
      </c>
      <c r="S14" s="17" t="s">
        <v>12</v>
      </c>
      <c r="T14" s="17">
        <f t="shared" ca="1" si="0"/>
        <v>2017</v>
      </c>
      <c r="U14" s="17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D1" zoomScale="80" zoomScaleNormal="80" workbookViewId="0">
      <selection activeCell="M12" sqref="M12"/>
    </sheetView>
  </sheetViews>
  <sheetFormatPr baseColWidth="10" defaultRowHeight="15" x14ac:dyDescent="0.25"/>
  <cols>
    <col min="1" max="1" width="12" style="17" bestFit="1" customWidth="1"/>
    <col min="2" max="2" width="3.140625" style="17" bestFit="1" customWidth="1"/>
    <col min="3" max="3" width="68" style="17" bestFit="1" customWidth="1"/>
    <col min="4" max="4" width="9.5703125" style="17" bestFit="1" customWidth="1"/>
    <col min="5" max="5" width="13" style="17" bestFit="1" customWidth="1"/>
    <col min="6" max="6" width="12.28515625" style="17" bestFit="1" customWidth="1"/>
    <col min="7" max="7" width="18.5703125" style="17" bestFit="1" customWidth="1"/>
    <col min="8" max="8" width="18.5703125" style="17" customWidth="1"/>
    <col min="9" max="9" width="11.7109375" style="17" bestFit="1" customWidth="1"/>
    <col min="10" max="10" width="14.28515625" style="17" bestFit="1" customWidth="1"/>
    <col min="11" max="11" width="7.42578125" style="17" bestFit="1" customWidth="1"/>
    <col min="12" max="12" width="12.42578125" style="17" bestFit="1" customWidth="1"/>
    <col min="13" max="13" width="14.28515625" style="17" bestFit="1" customWidth="1"/>
    <col min="14" max="16384" width="11.42578125" style="17"/>
  </cols>
  <sheetData>
    <row r="1" spans="1:13" x14ac:dyDescent="0.25">
      <c r="A1" s="14" t="s">
        <v>17</v>
      </c>
      <c r="B1" s="14"/>
      <c r="C1" s="14"/>
    </row>
    <row r="2" spans="1:13" x14ac:dyDescent="0.25">
      <c r="A2" s="14"/>
      <c r="B2" s="14"/>
      <c r="C2" s="14"/>
    </row>
    <row r="3" spans="1:13" x14ac:dyDescent="0.25">
      <c r="A3" s="14" t="s">
        <v>32</v>
      </c>
      <c r="B3" s="14" t="s">
        <v>2</v>
      </c>
      <c r="C3" s="14" t="s">
        <v>21</v>
      </c>
      <c r="D3" s="14" t="s">
        <v>39</v>
      </c>
      <c r="E3" s="14" t="s">
        <v>9</v>
      </c>
      <c r="F3" s="14" t="s">
        <v>101</v>
      </c>
      <c r="G3" s="14"/>
      <c r="H3" s="14" t="s">
        <v>102</v>
      </c>
      <c r="I3" s="14" t="s">
        <v>94</v>
      </c>
      <c r="J3" s="14" t="s">
        <v>10</v>
      </c>
      <c r="K3" s="14" t="s">
        <v>18</v>
      </c>
      <c r="L3" s="14" t="s">
        <v>103</v>
      </c>
      <c r="M3" s="14" t="s">
        <v>195</v>
      </c>
    </row>
    <row r="4" spans="1:13" x14ac:dyDescent="0.25">
      <c r="B4" s="17">
        <v>1</v>
      </c>
      <c r="C4" s="17" t="s">
        <v>114</v>
      </c>
      <c r="E4" s="17" t="s">
        <v>95</v>
      </c>
      <c r="F4" s="15">
        <f ca="1">DATE($K4-6,1,1)</f>
        <v>40544</v>
      </c>
      <c r="G4" s="17" t="s">
        <v>96</v>
      </c>
      <c r="H4" s="18">
        <f ca="1">DATE($K4-1,1,1)</f>
        <v>42370</v>
      </c>
      <c r="K4" s="17">
        <f t="shared" ref="K4:K9" ca="1" si="0">YEAR(NOW())</f>
        <v>2017</v>
      </c>
      <c r="L4" s="17" t="s">
        <v>8</v>
      </c>
      <c r="M4" s="17" t="s">
        <v>8</v>
      </c>
    </row>
    <row r="5" spans="1:13" x14ac:dyDescent="0.25">
      <c r="B5" s="17">
        <v>2</v>
      </c>
      <c r="C5" s="17" t="s">
        <v>113</v>
      </c>
      <c r="E5" s="17" t="s">
        <v>95</v>
      </c>
      <c r="F5" s="15">
        <f t="shared" ref="F5:F9" ca="1" si="1">DATE($K5-6,1,1)</f>
        <v>40544</v>
      </c>
      <c r="G5" s="17" t="s">
        <v>96</v>
      </c>
      <c r="H5" s="18">
        <f ca="1">NOW()</f>
        <v>42990.387811921297</v>
      </c>
      <c r="K5" s="17">
        <f t="shared" ca="1" si="0"/>
        <v>2017</v>
      </c>
      <c r="L5" s="17" t="s">
        <v>8</v>
      </c>
    </row>
    <row r="6" spans="1:13" x14ac:dyDescent="0.25">
      <c r="B6" s="17">
        <v>3</v>
      </c>
      <c r="C6" s="17" t="s">
        <v>112</v>
      </c>
      <c r="E6" s="17" t="s">
        <v>95</v>
      </c>
      <c r="F6" s="15">
        <f t="shared" ca="1" si="1"/>
        <v>40544</v>
      </c>
      <c r="G6" s="17" t="s">
        <v>97</v>
      </c>
      <c r="H6" s="18">
        <f ca="1">DATE($K6-1,1,1)</f>
        <v>42370</v>
      </c>
      <c r="K6" s="17">
        <f t="shared" ca="1" si="0"/>
        <v>2017</v>
      </c>
      <c r="L6" s="17" t="s">
        <v>8</v>
      </c>
      <c r="M6" s="17" t="s">
        <v>8</v>
      </c>
    </row>
    <row r="7" spans="1:13" x14ac:dyDescent="0.25">
      <c r="B7" s="17">
        <v>4</v>
      </c>
      <c r="C7" s="17" t="s">
        <v>111</v>
      </c>
      <c r="E7" s="17" t="s">
        <v>95</v>
      </c>
      <c r="F7" s="15">
        <f t="shared" ca="1" si="1"/>
        <v>40544</v>
      </c>
      <c r="G7" s="17" t="s">
        <v>97</v>
      </c>
      <c r="H7" s="18">
        <f ca="1">NOW()</f>
        <v>42990.387811921297</v>
      </c>
      <c r="K7" s="17">
        <f t="shared" ca="1" si="0"/>
        <v>2017</v>
      </c>
      <c r="L7" s="17" t="s">
        <v>8</v>
      </c>
    </row>
    <row r="8" spans="1:13" x14ac:dyDescent="0.25">
      <c r="B8" s="17">
        <v>5</v>
      </c>
      <c r="C8" s="17" t="s">
        <v>115</v>
      </c>
      <c r="E8" s="17" t="s">
        <v>95</v>
      </c>
      <c r="F8" s="15">
        <f t="shared" ca="1" si="1"/>
        <v>40544</v>
      </c>
      <c r="G8" s="17" t="s">
        <v>97</v>
      </c>
      <c r="H8" s="18">
        <f ca="1">DATE($K8+1,1,1)</f>
        <v>43101</v>
      </c>
      <c r="K8" s="17">
        <f t="shared" ca="1" si="0"/>
        <v>2017</v>
      </c>
    </row>
    <row r="9" spans="1:13" x14ac:dyDescent="0.25">
      <c r="B9" s="17">
        <v>6</v>
      </c>
      <c r="C9" s="17" t="s">
        <v>116</v>
      </c>
      <c r="E9" s="17" t="s">
        <v>95</v>
      </c>
      <c r="F9" s="15">
        <f t="shared" ca="1" si="1"/>
        <v>40544</v>
      </c>
      <c r="G9" s="17" t="s">
        <v>97</v>
      </c>
      <c r="H9" s="18">
        <f ca="1">DATE($K9-7,1,1)</f>
        <v>40179</v>
      </c>
      <c r="K9" s="17">
        <f t="shared" ca="1" si="0"/>
        <v>2017</v>
      </c>
    </row>
    <row r="10" spans="1:13" x14ac:dyDescent="0.25">
      <c r="B10" s="17">
        <v>7</v>
      </c>
      <c r="C10" s="17" t="s">
        <v>104</v>
      </c>
      <c r="D10" s="17">
        <v>1</v>
      </c>
      <c r="E10" s="17" t="s">
        <v>13</v>
      </c>
      <c r="I10" s="17" t="s">
        <v>5</v>
      </c>
      <c r="J10" s="17" t="s">
        <v>99</v>
      </c>
    </row>
    <row r="11" spans="1:13" x14ac:dyDescent="0.25">
      <c r="B11" s="17">
        <v>8</v>
      </c>
      <c r="C11" s="17" t="s">
        <v>105</v>
      </c>
      <c r="D11" s="17">
        <v>2</v>
      </c>
      <c r="E11" s="17" t="s">
        <v>13</v>
      </c>
      <c r="I11" s="17" t="s">
        <v>12</v>
      </c>
      <c r="J11" s="17" t="s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Assimilation Maladie</vt:lpstr>
      <vt:lpstr>Assurance Continuée</vt:lpstr>
      <vt:lpstr>Cessation</vt:lpstr>
      <vt:lpstr>Mandat Gratuit</vt:lpstr>
      <vt:lpstr>Non Assujettissement</vt:lpstr>
      <vt:lpstr>Succession</vt:lpstr>
    </vt:vector>
  </TitlesOfParts>
  <Company>PRIMINFO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ARNOULD Peter</dc:creator>
  <cp:lastModifiedBy>CASTIGLIONE Giuseppe</cp:lastModifiedBy>
  <cp:lastPrinted>2016-06-07T13:44:25Z</cp:lastPrinted>
  <dcterms:created xsi:type="dcterms:W3CDTF">2016-01-21T08:50:02Z</dcterms:created>
  <dcterms:modified xsi:type="dcterms:W3CDTF">2017-09-12T07:18:29Z</dcterms:modified>
</cp:coreProperties>
</file>