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0" yWindow="3045" windowWidth="11700" windowHeight="9930"/>
  </bookViews>
  <sheets>
    <sheet name="Mise en veilleuse" sheetId="7" r:id="rId1"/>
  </sheets>
  <calcPr calcId="145621"/>
</workbook>
</file>

<file path=xl/calcChain.xml><?xml version="1.0" encoding="utf-8"?>
<calcChain xmlns="http://schemas.openxmlformats.org/spreadsheetml/2006/main">
  <c r="AK51" i="7" l="1"/>
  <c r="AH51" i="7"/>
  <c r="AF51" i="7"/>
  <c r="AD51" i="7"/>
  <c r="AB51" i="7"/>
  <c r="V51" i="7"/>
  <c r="AK50" i="7"/>
  <c r="H50" i="7" s="1"/>
  <c r="P50" i="7" s="1"/>
  <c r="AE50" i="7" s="1"/>
  <c r="AH50" i="7"/>
  <c r="AF50" i="7"/>
  <c r="AD50" i="7"/>
  <c r="AB50" i="7"/>
  <c r="V50" i="7"/>
  <c r="AK49" i="7"/>
  <c r="H49" i="7" s="1"/>
  <c r="P49" i="7" s="1"/>
  <c r="AE49" i="7" s="1"/>
  <c r="AH49" i="7"/>
  <c r="AF49" i="7"/>
  <c r="AD49" i="7"/>
  <c r="AB49" i="7"/>
  <c r="V49" i="7"/>
  <c r="AK48" i="7"/>
  <c r="D48" i="7" s="1"/>
  <c r="AH48" i="7"/>
  <c r="AF48" i="7"/>
  <c r="AD48" i="7"/>
  <c r="AB48" i="7"/>
  <c r="V48" i="7"/>
  <c r="AK47" i="7"/>
  <c r="D47" i="7" s="1"/>
  <c r="AH47" i="7"/>
  <c r="AF47" i="7"/>
  <c r="AD47" i="7"/>
  <c r="AB47" i="7"/>
  <c r="V47" i="7"/>
  <c r="AK46" i="7"/>
  <c r="AH46" i="7"/>
  <c r="AF46" i="7"/>
  <c r="AD46" i="7"/>
  <c r="AB46" i="7"/>
  <c r="V46" i="7"/>
  <c r="AK45" i="7"/>
  <c r="D45" i="7" s="1"/>
  <c r="AH45" i="7"/>
  <c r="AF45" i="7"/>
  <c r="AD45" i="7"/>
  <c r="AB45" i="7"/>
  <c r="V45" i="7"/>
  <c r="AK44" i="7"/>
  <c r="D44" i="7" s="1"/>
  <c r="AH44" i="7"/>
  <c r="AF44" i="7"/>
  <c r="AD44" i="7"/>
  <c r="AB44" i="7"/>
  <c r="V44" i="7"/>
  <c r="AK43" i="7"/>
  <c r="H43" i="7" s="1"/>
  <c r="P43" i="7" s="1"/>
  <c r="AE43" i="7" s="1"/>
  <c r="AH43" i="7"/>
  <c r="AF43" i="7"/>
  <c r="AD43" i="7"/>
  <c r="AB43" i="7"/>
  <c r="V43" i="7"/>
  <c r="AK42" i="7"/>
  <c r="H42" i="7" s="1"/>
  <c r="AH42" i="7"/>
  <c r="AF42" i="7"/>
  <c r="AD42" i="7"/>
  <c r="AB42" i="7"/>
  <c r="V42" i="7"/>
  <c r="AK41" i="7"/>
  <c r="AH41" i="7"/>
  <c r="AF41" i="7"/>
  <c r="AD41" i="7"/>
  <c r="AB41" i="7"/>
  <c r="V41" i="7"/>
  <c r="AK40" i="7"/>
  <c r="D40" i="7" s="1"/>
  <c r="AH40" i="7"/>
  <c r="AF40" i="7"/>
  <c r="AD40" i="7"/>
  <c r="AB40" i="7"/>
  <c r="V40" i="7"/>
  <c r="AK39" i="7"/>
  <c r="V39" i="7"/>
  <c r="AK38" i="7"/>
  <c r="V38" i="7"/>
  <c r="AK37" i="7"/>
  <c r="H37" i="7" s="1"/>
  <c r="AA37" i="7" s="1"/>
  <c r="V37" i="7"/>
  <c r="AK35" i="7"/>
  <c r="H35" i="7" s="1"/>
  <c r="AA35" i="7" s="1"/>
  <c r="AB35" i="7"/>
  <c r="AK34" i="7"/>
  <c r="D34" i="7" s="1"/>
  <c r="AB34" i="7"/>
  <c r="AK33" i="7"/>
  <c r="M33" i="7" s="1"/>
  <c r="AB33" i="7"/>
  <c r="AK32" i="7"/>
  <c r="M32" i="7" s="1"/>
  <c r="AB32" i="7"/>
  <c r="AK31" i="7"/>
  <c r="H31" i="7" s="1"/>
  <c r="AA31" i="7" s="1"/>
  <c r="AB31" i="7"/>
  <c r="AK30" i="7"/>
  <c r="D30" i="7" s="1"/>
  <c r="AB30" i="7"/>
  <c r="AK29" i="7"/>
  <c r="AB29" i="7"/>
  <c r="AK28" i="7"/>
  <c r="D28" i="7" s="1"/>
  <c r="AK27" i="7"/>
  <c r="H27" i="7" s="1"/>
  <c r="AB27" i="7"/>
  <c r="V27" i="7"/>
  <c r="AK26" i="7"/>
  <c r="H26" i="7" s="1"/>
  <c r="AB26" i="7"/>
  <c r="V26" i="7"/>
  <c r="AK25" i="7"/>
  <c r="D25" i="7" s="1"/>
  <c r="AB25" i="7"/>
  <c r="V25" i="7"/>
  <c r="AK24" i="7"/>
  <c r="AB24" i="7"/>
  <c r="V24" i="7"/>
  <c r="AK23" i="7"/>
  <c r="H23" i="7" s="1"/>
  <c r="AB23" i="7"/>
  <c r="V23" i="7"/>
  <c r="AK22" i="7"/>
  <c r="V22" i="7"/>
  <c r="AK21" i="7"/>
  <c r="V21" i="7"/>
  <c r="AK20" i="7"/>
  <c r="D20" i="7" s="1"/>
  <c r="V20" i="7"/>
  <c r="AK18" i="7"/>
  <c r="V18" i="7"/>
  <c r="AK17" i="7"/>
  <c r="D17" i="7" s="1"/>
  <c r="V17" i="7"/>
  <c r="AK16" i="7"/>
  <c r="AB16" i="7"/>
  <c r="AK15" i="7"/>
  <c r="H15" i="7" s="1"/>
  <c r="AA15" i="7" s="1"/>
  <c r="AB15" i="7"/>
  <c r="AK14" i="7"/>
  <c r="D14" i="7" s="1"/>
  <c r="AK13" i="7"/>
  <c r="H13" i="7" s="1"/>
  <c r="AB13" i="7"/>
  <c r="V13" i="7"/>
  <c r="AK12" i="7"/>
  <c r="H12" i="7" s="1"/>
  <c r="AA12" i="7" s="1"/>
  <c r="AB12" i="7"/>
  <c r="V12" i="7"/>
  <c r="AK11" i="7"/>
  <c r="D11" i="7" s="1"/>
  <c r="AB11" i="7"/>
  <c r="V11" i="7"/>
  <c r="AK10" i="7"/>
  <c r="H10" i="7" s="1"/>
  <c r="AB10" i="7"/>
  <c r="V10" i="7"/>
  <c r="AK9" i="7"/>
  <c r="AB9" i="7"/>
  <c r="V9" i="7"/>
  <c r="AK8" i="7"/>
  <c r="H8" i="7" s="1"/>
  <c r="AB8" i="7"/>
  <c r="V8" i="7"/>
  <c r="AK7" i="7"/>
  <c r="D7" i="7" s="1"/>
  <c r="AB7" i="7"/>
  <c r="V7" i="7"/>
  <c r="AK6" i="7"/>
  <c r="H6" i="7" s="1"/>
  <c r="AA6" i="7" s="1"/>
  <c r="V6" i="7"/>
  <c r="AK5" i="7"/>
  <c r="D5" i="7" s="1"/>
  <c r="V5" i="7"/>
  <c r="AK4" i="7"/>
  <c r="V4" i="7"/>
  <c r="D33" i="7" l="1"/>
  <c r="D12" i="7"/>
  <c r="D32" i="7"/>
  <c r="C12" i="7"/>
  <c r="H40" i="7"/>
  <c r="AA40" i="7" s="1"/>
  <c r="AC40" i="7" s="1"/>
  <c r="H33" i="7"/>
  <c r="AA33" i="7" s="1"/>
  <c r="D43" i="7"/>
  <c r="H25" i="7"/>
  <c r="AA25" i="7" s="1"/>
  <c r="H5" i="7"/>
  <c r="AA5" i="7" s="1"/>
  <c r="H20" i="7"/>
  <c r="AA20" i="7" s="1"/>
  <c r="H28" i="7"/>
  <c r="AA28" i="7" s="1"/>
  <c r="M28" i="7"/>
  <c r="M37" i="7"/>
  <c r="C37" i="7" s="1"/>
  <c r="D6" i="7"/>
  <c r="H34" i="7"/>
  <c r="AA34" i="7" s="1"/>
  <c r="D27" i="7"/>
  <c r="M34" i="7"/>
  <c r="H48" i="7"/>
  <c r="AE48" i="7" s="1"/>
  <c r="AC42" i="7"/>
  <c r="AA42" i="7"/>
  <c r="AE42" i="7"/>
  <c r="AA26" i="7"/>
  <c r="C26" i="7"/>
  <c r="H11" i="7"/>
  <c r="M15" i="7"/>
  <c r="C15" i="7" s="1"/>
  <c r="H32" i="7"/>
  <c r="AA32" i="7" s="1"/>
  <c r="S49" i="7"/>
  <c r="AG49" i="7" s="1"/>
  <c r="S50" i="7"/>
  <c r="AG50" i="7" s="1"/>
  <c r="H47" i="7"/>
  <c r="AA47" i="7" s="1"/>
  <c r="AC47" i="7" s="1"/>
  <c r="H44" i="7"/>
  <c r="M44" i="7" s="1"/>
  <c r="D26" i="7"/>
  <c r="H45" i="7"/>
  <c r="P45" i="7" s="1"/>
  <c r="AE45" i="7" s="1"/>
  <c r="D13" i="7"/>
  <c r="D42" i="7"/>
  <c r="D23" i="7"/>
  <c r="H7" i="7"/>
  <c r="C13" i="7"/>
  <c r="AA13" i="7"/>
  <c r="C23" i="7"/>
  <c r="AA23" i="7"/>
  <c r="D35" i="7"/>
  <c r="M35" i="7"/>
  <c r="C35" i="7" s="1"/>
  <c r="D41" i="7"/>
  <c r="H41" i="7"/>
  <c r="M38" i="7"/>
  <c r="H38" i="7"/>
  <c r="D38" i="7"/>
  <c r="D46" i="7"/>
  <c r="H46" i="7"/>
  <c r="C6" i="7"/>
  <c r="H21" i="7"/>
  <c r="D21" i="7"/>
  <c r="M39" i="7"/>
  <c r="H39" i="7"/>
  <c r="D39" i="7"/>
  <c r="AA49" i="7"/>
  <c r="M49" i="7"/>
  <c r="AC49" i="7" s="1"/>
  <c r="D18" i="7"/>
  <c r="M18" i="7"/>
  <c r="H18" i="7"/>
  <c r="D24" i="7"/>
  <c r="H24" i="7"/>
  <c r="M16" i="7"/>
  <c r="H16" i="7"/>
  <c r="D16" i="7"/>
  <c r="C8" i="7"/>
  <c r="AA8" i="7"/>
  <c r="M14" i="7"/>
  <c r="H14" i="7"/>
  <c r="C10" i="7"/>
  <c r="AA10" i="7"/>
  <c r="M30" i="7"/>
  <c r="H30" i="7"/>
  <c r="M43" i="7"/>
  <c r="AA43" i="7"/>
  <c r="S43" i="7"/>
  <c r="AG43" i="7" s="1"/>
  <c r="AA50" i="7"/>
  <c r="M50" i="7"/>
  <c r="M17" i="7"/>
  <c r="H17" i="7"/>
  <c r="H22" i="7"/>
  <c r="D22" i="7"/>
  <c r="AA27" i="7"/>
  <c r="C27" i="7"/>
  <c r="H51" i="7"/>
  <c r="D51" i="7"/>
  <c r="H4" i="7"/>
  <c r="D4" i="7"/>
  <c r="H9" i="7"/>
  <c r="D9" i="7"/>
  <c r="D31" i="7"/>
  <c r="M31" i="7"/>
  <c r="C31" i="7" s="1"/>
  <c r="P42" i="7"/>
  <c r="M42" i="7"/>
  <c r="D10" i="7"/>
  <c r="M29" i="7"/>
  <c r="H29" i="7"/>
  <c r="D29" i="7"/>
  <c r="D49" i="7"/>
  <c r="D50" i="7"/>
  <c r="D8" i="7"/>
  <c r="D15" i="7"/>
  <c r="D37" i="7"/>
  <c r="M48" i="7" l="1"/>
  <c r="C33" i="7"/>
  <c r="P48" i="7"/>
  <c r="M47" i="7"/>
  <c r="C47" i="7" s="1"/>
  <c r="AC48" i="7"/>
  <c r="M40" i="7"/>
  <c r="C40" i="7" s="1"/>
  <c r="C34" i="7"/>
  <c r="C42" i="7"/>
  <c r="M45" i="7"/>
  <c r="AC45" i="7" s="1"/>
  <c r="P44" i="7"/>
  <c r="AE44" i="7" s="1"/>
  <c r="C25" i="7"/>
  <c r="S44" i="7"/>
  <c r="AG44" i="7" s="1"/>
  <c r="AA44" i="7"/>
  <c r="C28" i="7"/>
  <c r="C5" i="7"/>
  <c r="AA48" i="7"/>
  <c r="C20" i="7"/>
  <c r="AA45" i="7"/>
  <c r="AA11" i="7"/>
  <c r="C11" i="7"/>
  <c r="C32" i="7"/>
  <c r="AA9" i="7"/>
  <c r="C9" i="7"/>
  <c r="C30" i="7"/>
  <c r="AA30" i="7"/>
  <c r="AA46" i="7"/>
  <c r="AC46" i="7" s="1"/>
  <c r="M46" i="7"/>
  <c r="C46" i="7" s="1"/>
  <c r="AA14" i="7"/>
  <c r="C14" i="7"/>
  <c r="AA4" i="7"/>
  <c r="C4" i="7"/>
  <c r="AA21" i="7"/>
  <c r="C21" i="7"/>
  <c r="AC44" i="7"/>
  <c r="AA41" i="7"/>
  <c r="AC41" i="7" s="1"/>
  <c r="M41" i="7"/>
  <c r="C41" i="7" s="1"/>
  <c r="C7" i="7"/>
  <c r="AA7" i="7"/>
  <c r="M51" i="7"/>
  <c r="AC51" i="7" s="1"/>
  <c r="AA51" i="7"/>
  <c r="P51" i="7"/>
  <c r="AE51" i="7" s="1"/>
  <c r="C49" i="7"/>
  <c r="C39" i="7"/>
  <c r="AA39" i="7"/>
  <c r="AA38" i="7"/>
  <c r="C38" i="7"/>
  <c r="AA16" i="7"/>
  <c r="C16" i="7"/>
  <c r="AC50" i="7"/>
  <c r="C50" i="7"/>
  <c r="C29" i="7"/>
  <c r="AA29" i="7"/>
  <c r="C22" i="7"/>
  <c r="AA22" i="7"/>
  <c r="AA18" i="7"/>
  <c r="C18" i="7"/>
  <c r="C17" i="7"/>
  <c r="AA17" i="7"/>
  <c r="AC43" i="7"/>
  <c r="C43" i="7"/>
  <c r="AA24" i="7"/>
  <c r="C24" i="7"/>
  <c r="C48" i="7" l="1"/>
  <c r="C45" i="7"/>
  <c r="C44" i="7"/>
  <c r="C51" i="7"/>
</calcChain>
</file>

<file path=xl/sharedStrings.xml><?xml version="1.0" encoding="utf-8"?>
<sst xmlns="http://schemas.openxmlformats.org/spreadsheetml/2006/main" count="574" uniqueCount="71">
  <si>
    <t>Année1</t>
  </si>
  <si>
    <t>Année2</t>
  </si>
  <si>
    <t>Année3</t>
  </si>
  <si>
    <t>DT_DEBUT_PERIODE</t>
  </si>
  <si>
    <t>Mise en veilleuse</t>
  </si>
  <si>
    <t>Libellé final</t>
  </si>
  <si>
    <t>Texte1</t>
  </si>
  <si>
    <t>Texte2</t>
  </si>
  <si>
    <t>Texte3</t>
  </si>
  <si>
    <t>Texte4</t>
  </si>
  <si>
    <t>id</t>
  </si>
  <si>
    <t>jour</t>
  </si>
  <si>
    <t>mois</t>
  </si>
  <si>
    <t>année</t>
  </si>
  <si>
    <t>pivotdate</t>
  </si>
  <si>
    <t>Accepté</t>
  </si>
  <si>
    <t>Refusé</t>
  </si>
  <si>
    <t>Pas de déclaration ISOC</t>
  </si>
  <si>
    <t>Fin d’année avec activité</t>
  </si>
  <si>
    <t>Attestation ne venant pas des contributions</t>
  </si>
  <si>
    <t>Société patrimoniale</t>
  </si>
  <si>
    <t>Société en activité</t>
  </si>
  <si>
    <t>Année incomplète</t>
  </si>
  <si>
    <t>Renonciation</t>
  </si>
  <si>
    <t>Courrier</t>
  </si>
  <si>
    <t>Téléphone</t>
  </si>
  <si>
    <t>Différé</t>
  </si>
  <si>
    <t>ANNEE1</t>
  </si>
  <si>
    <t>ANNEE2</t>
  </si>
  <si>
    <t>StatutDécision2</t>
  </si>
  <si>
    <t>Clôturé</t>
  </si>
  <si>
    <t>Motivation1</t>
  </si>
  <si>
    <t>Motivation2</t>
  </si>
  <si>
    <t>Forme1</t>
  </si>
  <si>
    <t>Initiative1</t>
  </si>
  <si>
    <t>Communication du client</t>
  </si>
  <si>
    <t>le compte de la société est soldé</t>
  </si>
  <si>
    <t>nous ne pouvons annuler la cotisation</t>
  </si>
  <si>
    <t>le compte de la société présente un solde</t>
  </si>
  <si>
    <t>Nous revenons à votre demande d'annulation</t>
  </si>
  <si>
    <t>nous avons pu annuler la cotisation</t>
  </si>
  <si>
    <t>nous n'avons pu obtenir l'attestation adéquate</t>
  </si>
  <si>
    <t>false</t>
  </si>
  <si>
    <t>true</t>
  </si>
  <si>
    <t>MemeEcran</t>
  </si>
  <si>
    <t>non-activité de la société</t>
  </si>
  <si>
    <t>Par contre, l'annulation de la cotisation</t>
  </si>
  <si>
    <t>Année4</t>
  </si>
  <si>
    <t>TexteEtatCompte</t>
  </si>
  <si>
    <t>MotifRefusAnnée1</t>
  </si>
  <si>
    <t>MotifRefusAnnée2</t>
  </si>
  <si>
    <t>MotifRefusAnnée3</t>
  </si>
  <si>
    <t>MotifRefusAnnée4</t>
  </si>
  <si>
    <t>ANNEE3</t>
  </si>
  <si>
    <t>StatutDécision3</t>
  </si>
  <si>
    <t>Motivation3</t>
  </si>
  <si>
    <t>ANNEE4</t>
  </si>
  <si>
    <t>StatutDécision4</t>
  </si>
  <si>
    <t>Motivation4</t>
  </si>
  <si>
    <t>être en possession d'une attestation</t>
  </si>
  <si>
    <t>Email</t>
  </si>
  <si>
    <t>positif</t>
  </si>
  <si>
    <t>nul</t>
  </si>
  <si>
    <t>négatif</t>
  </si>
  <si>
    <t>solde compte</t>
  </si>
  <si>
    <t>compte bancaire</t>
  </si>
  <si>
    <t>Solde négatif</t>
  </si>
  <si>
    <t>skip</t>
  </si>
  <si>
    <t>MiseEnVeilleuse1</t>
  </si>
  <si>
    <t>MiseEnVeilleuse2</t>
  </si>
  <si>
    <t>MiseEnVeilleuse3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</si>
</sst>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yyyy\-mm\-dd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4" fillId="0" borderId="0" applyNumberFormat="0" applyFont="0" applyBorder="0" applyProtection="0"/>
  </cellStyleXfs>
  <cellXfs count="12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2" fillId="0" borderId="0" xfId="0" applyFont="1" applyFill="1" applyBorder="1" applyAlignment="1"/>
    <xf numFmtId="165" fontId="1" fillId="0" borderId="0" xfId="0" applyNumberFormat="1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/>
    <xf numFmtId="0" fontId="0" fillId="0" borderId="0" xfId="0" applyFill="1"/>
    <xf numFmtId="164" fontId="1" fillId="0" borderId="0" xfId="0" applyNumberFormat="1" applyFont="1" applyFill="1" applyBorder="1"/>
    <xf numFmtId="164" fontId="1" fillId="0" borderId="0" xfId="0" applyNumberFormat="1" applyFont="1" applyFill="1" applyBorder="1" applyAlignment="1"/>
  </cellXfs>
  <cellStyles count="3">
    <cellStyle name="Normal" xfId="0" builtinId="0"/>
    <cellStyle name="Normal 2" xfId="1"/>
    <cellStyle name="Normal 3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1"/>
  <sheetViews>
    <sheetView tabSelected="1" topLeftCell="X1" zoomScale="70" zoomScaleNormal="70" workbookViewId="0">
      <selection activeCell="AM7" sqref="AM7"/>
    </sheetView>
  </sheetViews>
  <sheetFormatPr baseColWidth="10" defaultRowHeight="12" x14ac:dyDescent="0.2"/>
  <cols>
    <col min="1" max="1" width="17.28515625" style="7" customWidth="1"/>
    <col min="2" max="2" width="5" style="7" customWidth="1"/>
    <col min="3" max="3" width="137.42578125" style="7" bestFit="1" customWidth="1"/>
    <col min="4" max="4" width="18.7109375" style="10" customWidth="1"/>
    <col min="5" max="5" width="12" style="10" customWidth="1"/>
    <col min="6" max="6" width="14" style="10" bestFit="1" customWidth="1"/>
    <col min="7" max="7" width="12" style="10" customWidth="1"/>
    <col min="8" max="8" width="7.28515625" style="7" customWidth="1"/>
    <col min="9" max="9" width="15.28515625" style="7" customWidth="1"/>
    <col min="10" max="10" width="19.28515625" style="7" customWidth="1"/>
    <col min="11" max="11" width="21.140625" style="7" customWidth="1"/>
    <col min="12" max="12" width="15" style="7" customWidth="1"/>
    <col min="13" max="13" width="7.28515625" style="1" customWidth="1"/>
    <col min="14" max="14" width="13.42578125" style="1" customWidth="1"/>
    <col min="15" max="15" width="35.85546875" style="1" bestFit="1" customWidth="1"/>
    <col min="16" max="16" width="7.28515625" style="1" customWidth="1"/>
    <col min="17" max="17" width="13.42578125" style="1" customWidth="1"/>
    <col min="18" max="18" width="10.7109375" style="1" customWidth="1"/>
    <col min="19" max="19" width="7.28515625" style="1" customWidth="1"/>
    <col min="20" max="20" width="13.42578125" style="1" customWidth="1"/>
    <col min="21" max="21" width="10.7109375" style="1" customWidth="1"/>
    <col min="22" max="22" width="29.28515625" style="1" customWidth="1"/>
    <col min="23" max="25" width="43.85546875" style="1" customWidth="1"/>
    <col min="26" max="26" width="34.5703125" style="2" bestFit="1" customWidth="1"/>
    <col min="27" max="27" width="10.7109375" style="1" customWidth="1"/>
    <col min="28" max="28" width="47.5703125" style="1" customWidth="1"/>
    <col min="29" max="29" width="10.7109375" style="1" customWidth="1"/>
    <col min="30" max="30" width="34.5703125" style="1" customWidth="1"/>
    <col min="31" max="31" width="10.7109375" style="1" customWidth="1"/>
    <col min="32" max="32" width="34.5703125" style="1" customWidth="1"/>
    <col min="33" max="33" width="10.7109375" style="1" customWidth="1"/>
    <col min="34" max="34" width="34.5703125" style="1" customWidth="1"/>
    <col min="35" max="38" width="11.42578125" style="4"/>
    <col min="39" max="16384" width="11.42578125" style="7"/>
  </cols>
  <sheetData>
    <row r="1" spans="1:39" x14ac:dyDescent="0.2">
      <c r="A1" s="7" t="s">
        <v>4</v>
      </c>
    </row>
    <row r="3" spans="1:39" s="8" customFormat="1" x14ac:dyDescent="0.2">
      <c r="A3" s="8" t="s">
        <v>68</v>
      </c>
      <c r="B3" s="8" t="s">
        <v>10</v>
      </c>
      <c r="C3" s="8" t="s">
        <v>5</v>
      </c>
      <c r="D3" s="11" t="s">
        <v>3</v>
      </c>
      <c r="E3" s="11" t="s">
        <v>64</v>
      </c>
      <c r="F3" s="11" t="s">
        <v>65</v>
      </c>
      <c r="G3" s="11" t="s">
        <v>44</v>
      </c>
      <c r="H3" s="8" t="s">
        <v>27</v>
      </c>
      <c r="I3" s="8" t="s">
        <v>29</v>
      </c>
      <c r="J3" s="8" t="s">
        <v>31</v>
      </c>
      <c r="K3" s="8" t="s">
        <v>34</v>
      </c>
      <c r="L3" s="8" t="s">
        <v>33</v>
      </c>
      <c r="M3" s="8" t="s">
        <v>28</v>
      </c>
      <c r="N3" s="8" t="s">
        <v>29</v>
      </c>
      <c r="O3" s="8" t="s">
        <v>32</v>
      </c>
      <c r="P3" s="8" t="s">
        <v>53</v>
      </c>
      <c r="Q3" s="8" t="s">
        <v>54</v>
      </c>
      <c r="R3" s="8" t="s">
        <v>55</v>
      </c>
      <c r="S3" s="8" t="s">
        <v>56</v>
      </c>
      <c r="T3" s="8" t="s">
        <v>57</v>
      </c>
      <c r="U3" s="8" t="s">
        <v>58</v>
      </c>
      <c r="V3" s="8" t="s">
        <v>6</v>
      </c>
      <c r="W3" s="8" t="s">
        <v>7</v>
      </c>
      <c r="X3" s="8" t="s">
        <v>8</v>
      </c>
      <c r="Y3" s="8" t="s">
        <v>9</v>
      </c>
      <c r="Z3" s="2" t="s">
        <v>48</v>
      </c>
      <c r="AA3" s="8" t="s">
        <v>0</v>
      </c>
      <c r="AB3" s="8" t="s">
        <v>49</v>
      </c>
      <c r="AC3" s="8" t="s">
        <v>1</v>
      </c>
      <c r="AD3" s="8" t="s">
        <v>50</v>
      </c>
      <c r="AE3" s="8" t="s">
        <v>2</v>
      </c>
      <c r="AF3" s="8" t="s">
        <v>51</v>
      </c>
      <c r="AG3" s="8" t="s">
        <v>47</v>
      </c>
      <c r="AH3" s="8" t="s">
        <v>52</v>
      </c>
      <c r="AI3" s="5" t="s">
        <v>11</v>
      </c>
      <c r="AJ3" s="5" t="s">
        <v>12</v>
      </c>
      <c r="AK3" s="5" t="s">
        <v>13</v>
      </c>
      <c r="AL3" s="5" t="s">
        <v>14</v>
      </c>
      <c r="AM3" s="8" t="s">
        <v>67</v>
      </c>
    </row>
    <row r="4" spans="1:39" ht="15" x14ac:dyDescent="0.25">
      <c r="B4" s="7">
        <v>1</v>
      </c>
      <c r="C4" s="7" t="str">
        <f ca="1">CONCATENATE("Mise en veilleuse (",L4,") - Solde ",E4," ",H4," ",IF(I4="Refusé",I4&amp;" ("&amp;J4&amp;")",I4)," ",IF(M4&lt;&gt;""," - "&amp;M4&amp;" "&amp;IF(N4="Refusé",N4&amp;" ("&amp;O4&amp;")",N4),"")," ",IF(P4&lt;&gt;""," - "&amp;P4&amp;" "&amp;IF(Q4="Refusé",Q4&amp;" ("&amp;R4&amp;")",Q4),"")," ",IF(S4&lt;&gt;""," - "&amp;S4&amp;" "&amp;IF(T4="Refusé",T4&amp;" ("&amp;U4&amp;")",T4),""),"",IF(F4="false","- sans compte bancaire ","- avec compte bancaire "))&amp;"- Scénario "&amp;B4</f>
        <v>Mise en veilleuse (Courrier) - Solde nul 2011 Accepté   - sans compte bancaire - Scénario 1</v>
      </c>
      <c r="D4" s="6">
        <f t="shared" ref="D4:D16" ca="1" si="0">DATE($AK4-$AL4,1,1)</f>
        <v>40544</v>
      </c>
      <c r="E4" s="10" t="s">
        <v>62</v>
      </c>
      <c r="F4" s="10" t="s">
        <v>42</v>
      </c>
      <c r="H4" s="7">
        <f t="shared" ref="H4:H16" ca="1" si="1">$AK4-$AL4</f>
        <v>2011</v>
      </c>
      <c r="I4" s="7" t="s">
        <v>15</v>
      </c>
      <c r="K4" s="7" t="s">
        <v>35</v>
      </c>
      <c r="L4" s="7" t="s">
        <v>24</v>
      </c>
      <c r="M4" s="7"/>
      <c r="P4" s="7"/>
      <c r="S4" s="7"/>
      <c r="V4" s="2" t="str">
        <f t="shared" ref="V4:V13" si="2">"Nous faisons suite à votre "&amp;L4</f>
        <v>Nous faisons suite à votre Courrier</v>
      </c>
      <c r="W4" s="2" t="s">
        <v>40</v>
      </c>
      <c r="X4" s="2"/>
      <c r="Y4" s="2"/>
      <c r="Z4" s="2" t="s">
        <v>36</v>
      </c>
      <c r="AA4" s="1">
        <f t="shared" ref="AA4:AA16" ca="1" si="3">H4</f>
        <v>2011</v>
      </c>
      <c r="AB4" s="2"/>
      <c r="AD4" s="2"/>
      <c r="AF4" s="2"/>
      <c r="AH4" s="2"/>
      <c r="AI4" s="4">
        <v>1</v>
      </c>
      <c r="AJ4" s="4">
        <v>1</v>
      </c>
      <c r="AK4" s="4">
        <f ca="1">YEAR(NOW())</f>
        <v>2017</v>
      </c>
      <c r="AL4" s="4">
        <v>6</v>
      </c>
      <c r="AM4" s="9"/>
    </row>
    <row r="5" spans="1:39" x14ac:dyDescent="0.2">
      <c r="B5" s="7">
        <v>2</v>
      </c>
      <c r="C5" s="7" t="str">
        <f t="shared" ref="C5:C33" ca="1" si="4">CONCATENATE("Mise en veilleuse (",L5,") - Solde ",E5," ",H5," ",IF(I5="Refusé",I5&amp;" ("&amp;J5&amp;")",I5)," ",IF(M5&lt;&gt;""," - "&amp;M5&amp;" "&amp;IF(N5="Refusé",N5&amp;" ("&amp;O5&amp;")",N5),"")," ",IF(P5&lt;&gt;""," - "&amp;P5&amp;" "&amp;IF(Q5="Refusé",Q5&amp;" ("&amp;R5&amp;")",Q5),"")," ",IF(S5&lt;&gt;""," - "&amp;S5&amp;" "&amp;IF(T5="Refusé",T5&amp;" ("&amp;U5&amp;")",T5),""),"",IF(F5="false","- sans compte bancaire ","- avec compte bancaire "))&amp;"- Scénario "&amp;B5</f>
        <v>Mise en veilleuse (Email) - Solde négatif 2011 Accepté   - avec compte bancaire - Scénario 2</v>
      </c>
      <c r="D5" s="6">
        <f t="shared" ca="1" si="0"/>
        <v>40544</v>
      </c>
      <c r="E5" s="10" t="s">
        <v>63</v>
      </c>
      <c r="F5" s="10" t="s">
        <v>43</v>
      </c>
      <c r="H5" s="7">
        <f t="shared" ca="1" si="1"/>
        <v>2011</v>
      </c>
      <c r="I5" s="7" t="s">
        <v>15</v>
      </c>
      <c r="K5" s="7" t="s">
        <v>35</v>
      </c>
      <c r="L5" s="7" t="s">
        <v>60</v>
      </c>
      <c r="M5" s="7"/>
      <c r="P5" s="7"/>
      <c r="S5" s="7"/>
      <c r="V5" s="2" t="str">
        <f t="shared" si="2"/>
        <v>Nous faisons suite à votre Email</v>
      </c>
      <c r="W5" s="2" t="s">
        <v>40</v>
      </c>
      <c r="X5" s="2"/>
      <c r="Y5" s="2"/>
      <c r="Z5" s="3" t="s">
        <v>66</v>
      </c>
      <c r="AA5" s="1">
        <f t="shared" ca="1" si="3"/>
        <v>2011</v>
      </c>
      <c r="AB5" s="2"/>
      <c r="AD5" s="2"/>
      <c r="AF5" s="2"/>
      <c r="AH5" s="2"/>
      <c r="AI5" s="4">
        <v>1</v>
      </c>
      <c r="AJ5" s="4">
        <v>1</v>
      </c>
      <c r="AK5" s="4">
        <f t="shared" ref="AK5:AK33" ca="1" si="5">YEAR(NOW())</f>
        <v>2017</v>
      </c>
      <c r="AL5" s="4">
        <v>6</v>
      </c>
      <c r="AM5" s="7" t="s">
        <v>43</v>
      </c>
    </row>
    <row r="6" spans="1:39" x14ac:dyDescent="0.2">
      <c r="B6" s="7">
        <v>3</v>
      </c>
      <c r="C6" s="7" t="str">
        <f t="shared" ca="1" si="4"/>
        <v>Mise en veilleuse (Téléphone) - Solde négatif 2011 Accepté   - sans compte bancaire - Scénario 3</v>
      </c>
      <c r="D6" s="6">
        <f t="shared" ca="1" si="0"/>
        <v>40544</v>
      </c>
      <c r="E6" s="10" t="s">
        <v>63</v>
      </c>
      <c r="F6" s="10" t="s">
        <v>42</v>
      </c>
      <c r="H6" s="7">
        <f t="shared" ca="1" si="1"/>
        <v>2011</v>
      </c>
      <c r="I6" s="7" t="s">
        <v>15</v>
      </c>
      <c r="K6" s="7" t="s">
        <v>35</v>
      </c>
      <c r="L6" s="7" t="s">
        <v>25</v>
      </c>
      <c r="M6" s="7"/>
      <c r="P6" s="7"/>
      <c r="S6" s="7"/>
      <c r="V6" s="2" t="str">
        <f t="shared" si="2"/>
        <v>Nous faisons suite à votre Téléphone</v>
      </c>
      <c r="W6" s="2" t="s">
        <v>40</v>
      </c>
      <c r="X6" s="2"/>
      <c r="Y6" s="2"/>
      <c r="Z6" s="3" t="s">
        <v>66</v>
      </c>
      <c r="AA6" s="1">
        <f t="shared" ca="1" si="3"/>
        <v>2011</v>
      </c>
      <c r="AB6" s="2"/>
      <c r="AD6" s="2"/>
      <c r="AF6" s="2"/>
      <c r="AH6" s="2"/>
      <c r="AI6" s="4">
        <v>1</v>
      </c>
      <c r="AJ6" s="4">
        <v>1</v>
      </c>
      <c r="AK6" s="4">
        <f t="shared" ca="1" si="5"/>
        <v>2017</v>
      </c>
      <c r="AL6" s="4">
        <v>6</v>
      </c>
      <c r="AM6" s="7" t="s">
        <v>43</v>
      </c>
    </row>
    <row r="7" spans="1:39" ht="15" x14ac:dyDescent="0.25">
      <c r="B7" s="7">
        <v>4</v>
      </c>
      <c r="C7" s="7" t="str">
        <f t="shared" ca="1" si="4"/>
        <v>Mise en veilleuse (Courrier) - Solde nul 2011 Refusé (Pas de déclaration ISOC)   - avec compte bancaire - Scénario 4</v>
      </c>
      <c r="D7" s="6">
        <f t="shared" ca="1" si="0"/>
        <v>40544</v>
      </c>
      <c r="E7" s="10" t="s">
        <v>62</v>
      </c>
      <c r="F7" s="10" t="s">
        <v>43</v>
      </c>
      <c r="H7" s="7">
        <f t="shared" ca="1" si="1"/>
        <v>2011</v>
      </c>
      <c r="I7" s="7" t="s">
        <v>16</v>
      </c>
      <c r="J7" s="7" t="s">
        <v>17</v>
      </c>
      <c r="K7" s="7" t="s">
        <v>35</v>
      </c>
      <c r="L7" s="7" t="s">
        <v>24</v>
      </c>
      <c r="M7" s="7"/>
      <c r="P7" s="7"/>
      <c r="S7" s="7"/>
      <c r="V7" s="2" t="str">
        <f t="shared" si="2"/>
        <v>Nous faisons suite à votre Courrier</v>
      </c>
      <c r="W7" s="2" t="s">
        <v>37</v>
      </c>
      <c r="X7" s="2"/>
      <c r="Y7" s="2"/>
      <c r="Z7" s="2" t="s">
        <v>36</v>
      </c>
      <c r="AA7" s="1">
        <f t="shared" ca="1" si="3"/>
        <v>2011</v>
      </c>
      <c r="AB7" s="2" t="str">
        <f t="shared" ref="AB7:AB13" si="6">"motif : "&amp;J7</f>
        <v>motif : Pas de déclaration ISOC</v>
      </c>
      <c r="AD7" s="2"/>
      <c r="AF7" s="2"/>
      <c r="AH7" s="2"/>
      <c r="AI7" s="4">
        <v>1</v>
      </c>
      <c r="AJ7" s="4">
        <v>1</v>
      </c>
      <c r="AK7" s="4">
        <f t="shared" ca="1" si="5"/>
        <v>2017</v>
      </c>
      <c r="AL7" s="4">
        <v>6</v>
      </c>
      <c r="AM7" s="9"/>
    </row>
    <row r="8" spans="1:39" ht="15" x14ac:dyDescent="0.25">
      <c r="B8" s="7">
        <v>5</v>
      </c>
      <c r="C8" s="7" t="str">
        <f t="shared" ca="1" si="4"/>
        <v>Mise en veilleuse (Courrier) - Solde nul 2011 Refusé (Fin d’année avec activité)   - avec compte bancaire - Scénario 5</v>
      </c>
      <c r="D8" s="6">
        <f t="shared" ca="1" si="0"/>
        <v>40544</v>
      </c>
      <c r="E8" s="10" t="s">
        <v>62</v>
      </c>
      <c r="F8" s="10" t="s">
        <v>43</v>
      </c>
      <c r="H8" s="7">
        <f t="shared" ca="1" si="1"/>
        <v>2011</v>
      </c>
      <c r="I8" s="7" t="s">
        <v>16</v>
      </c>
      <c r="J8" s="7" t="s">
        <v>18</v>
      </c>
      <c r="K8" s="7" t="s">
        <v>35</v>
      </c>
      <c r="L8" s="7" t="s">
        <v>24</v>
      </c>
      <c r="M8" s="7"/>
      <c r="P8" s="7"/>
      <c r="S8" s="7"/>
      <c r="V8" s="2" t="str">
        <f t="shared" si="2"/>
        <v>Nous faisons suite à votre Courrier</v>
      </c>
      <c r="W8" s="2" t="s">
        <v>37</v>
      </c>
      <c r="X8" s="2"/>
      <c r="Y8" s="2"/>
      <c r="Z8" s="2" t="s">
        <v>36</v>
      </c>
      <c r="AA8" s="1">
        <f t="shared" ca="1" si="3"/>
        <v>2011</v>
      </c>
      <c r="AB8" s="2" t="str">
        <f t="shared" si="6"/>
        <v>motif : Fin d’année avec activité</v>
      </c>
      <c r="AD8" s="2"/>
      <c r="AF8" s="2"/>
      <c r="AH8" s="2"/>
      <c r="AI8" s="4">
        <v>1</v>
      </c>
      <c r="AJ8" s="4">
        <v>1</v>
      </c>
      <c r="AK8" s="4">
        <f t="shared" ca="1" si="5"/>
        <v>2017</v>
      </c>
      <c r="AL8" s="4">
        <v>6</v>
      </c>
      <c r="AM8" s="9"/>
    </row>
    <row r="9" spans="1:39" ht="15" x14ac:dyDescent="0.25">
      <c r="B9" s="7">
        <v>6</v>
      </c>
      <c r="C9" s="7" t="str">
        <f t="shared" ca="1" si="4"/>
        <v>Mise en veilleuse (Courrier) - Solde nul 2011 Refusé (Attestation ne venant pas des contributions)   - avec compte bancaire - Scénario 6</v>
      </c>
      <c r="D9" s="6">
        <f t="shared" ca="1" si="0"/>
        <v>40544</v>
      </c>
      <c r="E9" s="10" t="s">
        <v>62</v>
      </c>
      <c r="F9" s="10" t="s">
        <v>43</v>
      </c>
      <c r="H9" s="7">
        <f t="shared" ca="1" si="1"/>
        <v>2011</v>
      </c>
      <c r="I9" s="7" t="s">
        <v>16</v>
      </c>
      <c r="J9" s="7" t="s">
        <v>19</v>
      </c>
      <c r="K9" s="7" t="s">
        <v>35</v>
      </c>
      <c r="L9" s="7" t="s">
        <v>24</v>
      </c>
      <c r="M9" s="7"/>
      <c r="P9" s="7"/>
      <c r="S9" s="7"/>
      <c r="V9" s="2" t="str">
        <f t="shared" si="2"/>
        <v>Nous faisons suite à votre Courrier</v>
      </c>
      <c r="W9" s="2" t="s">
        <v>37</v>
      </c>
      <c r="X9" s="2"/>
      <c r="Y9" s="2"/>
      <c r="Z9" s="2" t="s">
        <v>36</v>
      </c>
      <c r="AA9" s="1">
        <f t="shared" ca="1" si="3"/>
        <v>2011</v>
      </c>
      <c r="AB9" s="2" t="str">
        <f t="shared" si="6"/>
        <v>motif : Attestation ne venant pas des contributions</v>
      </c>
      <c r="AD9" s="2"/>
      <c r="AF9" s="2"/>
      <c r="AH9" s="2"/>
      <c r="AI9" s="4">
        <v>1</v>
      </c>
      <c r="AJ9" s="4">
        <v>1</v>
      </c>
      <c r="AK9" s="4">
        <f t="shared" ca="1" si="5"/>
        <v>2017</v>
      </c>
      <c r="AL9" s="4">
        <v>6</v>
      </c>
      <c r="AM9" s="9"/>
    </row>
    <row r="10" spans="1:39" ht="15" x14ac:dyDescent="0.25">
      <c r="B10" s="7">
        <v>7</v>
      </c>
      <c r="C10" s="7" t="str">
        <f t="shared" ca="1" si="4"/>
        <v>Mise en veilleuse (Email) - Solde nul 2011 Refusé (Société patrimoniale)   - avec compte bancaire - Scénario 7</v>
      </c>
      <c r="D10" s="6">
        <f t="shared" ca="1" si="0"/>
        <v>40544</v>
      </c>
      <c r="E10" s="10" t="s">
        <v>62</v>
      </c>
      <c r="F10" s="10" t="s">
        <v>43</v>
      </c>
      <c r="H10" s="7">
        <f t="shared" ca="1" si="1"/>
        <v>2011</v>
      </c>
      <c r="I10" s="7" t="s">
        <v>16</v>
      </c>
      <c r="J10" s="7" t="s">
        <v>20</v>
      </c>
      <c r="K10" s="7" t="s">
        <v>35</v>
      </c>
      <c r="L10" s="7" t="s">
        <v>60</v>
      </c>
      <c r="M10" s="7"/>
      <c r="P10" s="7"/>
      <c r="S10" s="7"/>
      <c r="V10" s="2" t="str">
        <f t="shared" si="2"/>
        <v>Nous faisons suite à votre Email</v>
      </c>
      <c r="W10" s="2" t="s">
        <v>37</v>
      </c>
      <c r="X10" s="2"/>
      <c r="Y10" s="2"/>
      <c r="Z10" s="2" t="s">
        <v>36</v>
      </c>
      <c r="AA10" s="1">
        <f t="shared" ca="1" si="3"/>
        <v>2011</v>
      </c>
      <c r="AB10" s="2" t="str">
        <f t="shared" si="6"/>
        <v>motif : Société patrimoniale</v>
      </c>
      <c r="AD10" s="2"/>
      <c r="AF10" s="2"/>
      <c r="AH10" s="2"/>
      <c r="AI10" s="4">
        <v>1</v>
      </c>
      <c r="AJ10" s="4">
        <v>1</v>
      </c>
      <c r="AK10" s="4">
        <f t="shared" ca="1" si="5"/>
        <v>2017</v>
      </c>
      <c r="AL10" s="4">
        <v>6</v>
      </c>
      <c r="AM10" s="9"/>
    </row>
    <row r="11" spans="1:39" ht="15" x14ac:dyDescent="0.25">
      <c r="B11" s="7">
        <v>8</v>
      </c>
      <c r="C11" s="7" t="str">
        <f t="shared" ca="1" si="4"/>
        <v>Mise en veilleuse (Email) - Solde nul 2011 Refusé (Société en activité)   - avec compte bancaire - Scénario 8</v>
      </c>
      <c r="D11" s="6">
        <f t="shared" ca="1" si="0"/>
        <v>40544</v>
      </c>
      <c r="E11" s="10" t="s">
        <v>62</v>
      </c>
      <c r="F11" s="10" t="s">
        <v>43</v>
      </c>
      <c r="H11" s="7">
        <f t="shared" ca="1" si="1"/>
        <v>2011</v>
      </c>
      <c r="I11" s="7" t="s">
        <v>16</v>
      </c>
      <c r="J11" s="7" t="s">
        <v>21</v>
      </c>
      <c r="K11" s="7" t="s">
        <v>35</v>
      </c>
      <c r="L11" s="7" t="s">
        <v>60</v>
      </c>
      <c r="M11" s="7"/>
      <c r="P11" s="7"/>
      <c r="S11" s="7"/>
      <c r="V11" s="2" t="str">
        <f t="shared" si="2"/>
        <v>Nous faisons suite à votre Email</v>
      </c>
      <c r="W11" s="2" t="s">
        <v>37</v>
      </c>
      <c r="X11" s="2"/>
      <c r="Y11" s="2"/>
      <c r="Z11" s="2" t="s">
        <v>36</v>
      </c>
      <c r="AA11" s="1">
        <f t="shared" ca="1" si="3"/>
        <v>2011</v>
      </c>
      <c r="AB11" s="2" t="str">
        <f t="shared" si="6"/>
        <v>motif : Société en activité</v>
      </c>
      <c r="AD11" s="2"/>
      <c r="AF11" s="2"/>
      <c r="AH11" s="2"/>
      <c r="AI11" s="4">
        <v>1</v>
      </c>
      <c r="AJ11" s="4">
        <v>1</v>
      </c>
      <c r="AK11" s="4">
        <f t="shared" ca="1" si="5"/>
        <v>2017</v>
      </c>
      <c r="AL11" s="4">
        <v>6</v>
      </c>
      <c r="AM11" s="9"/>
    </row>
    <row r="12" spans="1:39" ht="15" x14ac:dyDescent="0.25">
      <c r="B12" s="7">
        <v>9</v>
      </c>
      <c r="C12" s="7" t="str">
        <f ca="1">CONCATENATE("Mise en veilleuse (",L12,") - Solde ",E12," ",H12," ",IF(I12="Refusé",I12&amp;" ("&amp;J12&amp;")",I12)," ",IF(M12&lt;&gt;""," - "&amp;M12&amp;" "&amp;IF(N12="Refusé",N12&amp;" ("&amp;O12&amp;")",N12),"")," ",IF(P12&lt;&gt;""," - "&amp;P12&amp;" "&amp;IF(Q12="Refusé",Q12&amp;" ("&amp;R12&amp;")",Q12),"")," ",IF(S12&lt;&gt;""," - "&amp;S12&amp;" "&amp;IF(T12="Refusé",T12&amp;" ("&amp;U12&amp;")",T12),""),"",IF(F12="false","- sans compte bancaire ","- avec compte bancaire "))&amp;"- Scénario "&amp;B12</f>
        <v>Mise en veilleuse (Téléphone) - Solde nul 2011 Refusé (Année incomplète)   - avec compte bancaire - Scénario 9</v>
      </c>
      <c r="D12" s="6">
        <f t="shared" ca="1" si="0"/>
        <v>40544</v>
      </c>
      <c r="E12" s="10" t="s">
        <v>62</v>
      </c>
      <c r="F12" s="10" t="s">
        <v>43</v>
      </c>
      <c r="H12" s="7">
        <f t="shared" ca="1" si="1"/>
        <v>2011</v>
      </c>
      <c r="I12" s="7" t="s">
        <v>16</v>
      </c>
      <c r="J12" s="7" t="s">
        <v>22</v>
      </c>
      <c r="K12" s="7" t="s">
        <v>35</v>
      </c>
      <c r="L12" s="7" t="s">
        <v>25</v>
      </c>
      <c r="M12" s="7"/>
      <c r="P12" s="7"/>
      <c r="S12" s="7"/>
      <c r="V12" s="2" t="str">
        <f t="shared" si="2"/>
        <v>Nous faisons suite à votre Téléphone</v>
      </c>
      <c r="W12" s="2" t="s">
        <v>37</v>
      </c>
      <c r="X12" s="2"/>
      <c r="Y12" s="2"/>
      <c r="Z12" s="2" t="s">
        <v>36</v>
      </c>
      <c r="AA12" s="1">
        <f t="shared" ca="1" si="3"/>
        <v>2011</v>
      </c>
      <c r="AB12" s="2" t="str">
        <f t="shared" si="6"/>
        <v>motif : Année incomplète</v>
      </c>
      <c r="AD12" s="2"/>
      <c r="AF12" s="2"/>
      <c r="AH12" s="2"/>
      <c r="AI12" s="4">
        <v>1</v>
      </c>
      <c r="AJ12" s="4">
        <v>1</v>
      </c>
      <c r="AK12" s="4">
        <f t="shared" ca="1" si="5"/>
        <v>2017</v>
      </c>
      <c r="AL12" s="4">
        <v>6</v>
      </c>
      <c r="AM12" s="9"/>
    </row>
    <row r="13" spans="1:39" ht="15" x14ac:dyDescent="0.25">
      <c r="B13" s="7">
        <v>10</v>
      </c>
      <c r="C13" s="7" t="str">
        <f t="shared" ca="1" si="4"/>
        <v>Mise en veilleuse (Téléphone) - Solde nul 2011 Refusé (Renonciation)   - avec compte bancaire - Scénario 10</v>
      </c>
      <c r="D13" s="6">
        <f t="shared" ca="1" si="0"/>
        <v>40544</v>
      </c>
      <c r="E13" s="10" t="s">
        <v>62</v>
      </c>
      <c r="F13" s="10" t="s">
        <v>43</v>
      </c>
      <c r="H13" s="7">
        <f t="shared" ca="1" si="1"/>
        <v>2011</v>
      </c>
      <c r="I13" s="7" t="s">
        <v>16</v>
      </c>
      <c r="J13" s="7" t="s">
        <v>23</v>
      </c>
      <c r="K13" s="7" t="s">
        <v>35</v>
      </c>
      <c r="L13" s="7" t="s">
        <v>25</v>
      </c>
      <c r="M13" s="7"/>
      <c r="P13" s="7"/>
      <c r="S13" s="7"/>
      <c r="V13" s="2" t="str">
        <f t="shared" si="2"/>
        <v>Nous faisons suite à votre Téléphone</v>
      </c>
      <c r="W13" s="2" t="s">
        <v>37</v>
      </c>
      <c r="X13" s="2"/>
      <c r="Y13" s="2"/>
      <c r="Z13" s="2" t="s">
        <v>36</v>
      </c>
      <c r="AA13" s="1">
        <f t="shared" ca="1" si="3"/>
        <v>2011</v>
      </c>
      <c r="AB13" s="2" t="str">
        <f t="shared" si="6"/>
        <v>motif : Renonciation</v>
      </c>
      <c r="AD13" s="2"/>
      <c r="AF13" s="2"/>
      <c r="AH13" s="2"/>
      <c r="AI13" s="4">
        <v>1</v>
      </c>
      <c r="AJ13" s="4">
        <v>1</v>
      </c>
      <c r="AK13" s="4">
        <f t="shared" ca="1" si="5"/>
        <v>2017</v>
      </c>
      <c r="AL13" s="4">
        <v>6</v>
      </c>
      <c r="AM13" s="9"/>
    </row>
    <row r="14" spans="1:39" ht="15" x14ac:dyDescent="0.25">
      <c r="B14" s="7">
        <v>11</v>
      </c>
      <c r="C14" s="7" t="str">
        <f t="shared" ca="1" si="4"/>
        <v>Mise en veilleuse (Courrier) - Solde nul 2011 Différé  - 2011 Accepté  - avec compte bancaire - Scénario 11</v>
      </c>
      <c r="D14" s="6">
        <f t="shared" ca="1" si="0"/>
        <v>40544</v>
      </c>
      <c r="E14" s="10" t="s">
        <v>62</v>
      </c>
      <c r="F14" s="10" t="s">
        <v>43</v>
      </c>
      <c r="G14" s="10" t="s">
        <v>42</v>
      </c>
      <c r="H14" s="7">
        <f t="shared" ca="1" si="1"/>
        <v>2011</v>
      </c>
      <c r="I14" s="7" t="s">
        <v>26</v>
      </c>
      <c r="K14" s="7" t="s">
        <v>35</v>
      </c>
      <c r="L14" s="7" t="s">
        <v>24</v>
      </c>
      <c r="M14" s="7">
        <f t="shared" ref="M14:M18" ca="1" si="7">$AK14-$AL14</f>
        <v>2011</v>
      </c>
      <c r="N14" s="1" t="s">
        <v>15</v>
      </c>
      <c r="P14" s="7"/>
      <c r="S14" s="7"/>
      <c r="V14" s="1" t="s">
        <v>39</v>
      </c>
      <c r="W14" s="2" t="s">
        <v>40</v>
      </c>
      <c r="X14" s="2"/>
      <c r="Y14" s="2"/>
      <c r="Z14" s="2" t="s">
        <v>36</v>
      </c>
      <c r="AA14" s="1">
        <f t="shared" ca="1" si="3"/>
        <v>2011</v>
      </c>
      <c r="AB14" s="2"/>
      <c r="AD14" s="2"/>
      <c r="AF14" s="2"/>
      <c r="AH14" s="2"/>
      <c r="AI14" s="4">
        <v>1</v>
      </c>
      <c r="AJ14" s="4">
        <v>1</v>
      </c>
      <c r="AK14" s="4">
        <f t="shared" ca="1" si="5"/>
        <v>2017</v>
      </c>
      <c r="AL14" s="4">
        <v>6</v>
      </c>
      <c r="AM14" s="9"/>
    </row>
    <row r="15" spans="1:39" ht="15" x14ac:dyDescent="0.25">
      <c r="B15" s="7">
        <v>12</v>
      </c>
      <c r="C15" s="7" t="str">
        <f t="shared" ca="1" si="4"/>
        <v>Mise en veilleuse (Courrier) - Solde nul 2011 Différé  - 2011 Refusé (Pas de déclaration ISOC)  - avec compte bancaire - Scénario 12</v>
      </c>
      <c r="D15" s="6">
        <f t="shared" ca="1" si="0"/>
        <v>40544</v>
      </c>
      <c r="E15" s="10" t="s">
        <v>62</v>
      </c>
      <c r="F15" s="10" t="s">
        <v>43</v>
      </c>
      <c r="G15" s="10" t="s">
        <v>42</v>
      </c>
      <c r="H15" s="7">
        <f t="shared" ca="1" si="1"/>
        <v>2011</v>
      </c>
      <c r="I15" s="7" t="s">
        <v>26</v>
      </c>
      <c r="K15" s="7" t="s">
        <v>35</v>
      </c>
      <c r="L15" s="7" t="s">
        <v>24</v>
      </c>
      <c r="M15" s="7">
        <f t="shared" ca="1" si="7"/>
        <v>2011</v>
      </c>
      <c r="N15" s="1" t="s">
        <v>16</v>
      </c>
      <c r="O15" s="7" t="s">
        <v>17</v>
      </c>
      <c r="P15" s="7"/>
      <c r="R15" s="7"/>
      <c r="S15" s="7"/>
      <c r="U15" s="7"/>
      <c r="V15" s="1" t="s">
        <v>39</v>
      </c>
      <c r="W15" s="2" t="s">
        <v>37</v>
      </c>
      <c r="X15" s="2"/>
      <c r="Y15" s="2"/>
      <c r="Z15" s="2" t="s">
        <v>36</v>
      </c>
      <c r="AA15" s="1">
        <f t="shared" ca="1" si="3"/>
        <v>2011</v>
      </c>
      <c r="AB15" s="2" t="str">
        <f>IF(O15&lt;&gt;"","motif : "&amp;O15,"")</f>
        <v>motif : Pas de déclaration ISOC</v>
      </c>
      <c r="AD15" s="2"/>
      <c r="AF15" s="2"/>
      <c r="AH15" s="2"/>
      <c r="AI15" s="4">
        <v>1</v>
      </c>
      <c r="AJ15" s="4">
        <v>1</v>
      </c>
      <c r="AK15" s="4">
        <f t="shared" ca="1" si="5"/>
        <v>2017</v>
      </c>
      <c r="AL15" s="4">
        <v>6</v>
      </c>
      <c r="AM15" s="9"/>
    </row>
    <row r="16" spans="1:39" ht="15" x14ac:dyDescent="0.25">
      <c r="B16" s="7">
        <v>13</v>
      </c>
      <c r="C16" s="7" t="str">
        <f t="shared" ca="1" si="4"/>
        <v>Mise en veilleuse (Courrier) - Solde nul 2011 Différé  - 2011 Refusé (Fin d’année avec activité)  - avec compte bancaire - Scénario 13</v>
      </c>
      <c r="D16" s="6">
        <f t="shared" ca="1" si="0"/>
        <v>40544</v>
      </c>
      <c r="E16" s="10" t="s">
        <v>62</v>
      </c>
      <c r="F16" s="10" t="s">
        <v>43</v>
      </c>
      <c r="G16" s="10" t="s">
        <v>42</v>
      </c>
      <c r="H16" s="7">
        <f t="shared" ca="1" si="1"/>
        <v>2011</v>
      </c>
      <c r="I16" s="7" t="s">
        <v>26</v>
      </c>
      <c r="K16" s="7" t="s">
        <v>35</v>
      </c>
      <c r="L16" s="7" t="s">
        <v>24</v>
      </c>
      <c r="M16" s="7">
        <f t="shared" ca="1" si="7"/>
        <v>2011</v>
      </c>
      <c r="N16" s="1" t="s">
        <v>16</v>
      </c>
      <c r="O16" s="7" t="s">
        <v>18</v>
      </c>
      <c r="P16" s="7"/>
      <c r="R16" s="7"/>
      <c r="S16" s="7"/>
      <c r="U16" s="7"/>
      <c r="V16" s="1" t="s">
        <v>39</v>
      </c>
      <c r="W16" s="2" t="s">
        <v>37</v>
      </c>
      <c r="X16" s="2"/>
      <c r="Y16" s="2"/>
      <c r="Z16" s="2" t="s">
        <v>36</v>
      </c>
      <c r="AA16" s="1">
        <f t="shared" ca="1" si="3"/>
        <v>2011</v>
      </c>
      <c r="AB16" s="2" t="str">
        <f t="shared" ref="AB16" si="8">IF(O16&lt;&gt;"","motif : "&amp;O16,"")</f>
        <v>motif : Fin d’année avec activité</v>
      </c>
      <c r="AD16" s="2"/>
      <c r="AF16" s="2"/>
      <c r="AH16" s="2"/>
      <c r="AI16" s="4">
        <v>1</v>
      </c>
      <c r="AJ16" s="4">
        <v>1</v>
      </c>
      <c r="AK16" s="4">
        <f t="shared" ca="1" si="5"/>
        <v>2017</v>
      </c>
      <c r="AL16" s="4">
        <v>6</v>
      </c>
      <c r="AM16" s="9"/>
    </row>
    <row r="17" spans="1:39" x14ac:dyDescent="0.2">
      <c r="B17" s="7">
        <v>14</v>
      </c>
      <c r="C17" s="7" t="str">
        <f t="shared" ca="1" si="4"/>
        <v>Mise en veilleuse (Email) - Solde nul 2011 Différé  - 2011 Clôturé  - avec compte bancaire - Scénario 14</v>
      </c>
      <c r="D17" s="6">
        <f t="shared" ref="D17:D32" ca="1" si="9">DATE($AK17-$AL17,1,1)</f>
        <v>40544</v>
      </c>
      <c r="E17" s="10" t="s">
        <v>62</v>
      </c>
      <c r="F17" s="10" t="s">
        <v>43</v>
      </c>
      <c r="G17" s="10" t="s">
        <v>42</v>
      </c>
      <c r="H17" s="7">
        <f t="shared" ref="H17:H32" ca="1" si="10">$AK17-$AL17</f>
        <v>2011</v>
      </c>
      <c r="I17" s="7" t="s">
        <v>26</v>
      </c>
      <c r="K17" s="7" t="s">
        <v>35</v>
      </c>
      <c r="L17" s="7" t="s">
        <v>60</v>
      </c>
      <c r="M17" s="7">
        <f t="shared" ca="1" si="7"/>
        <v>2011</v>
      </c>
      <c r="N17" s="1" t="s">
        <v>30</v>
      </c>
      <c r="P17" s="7"/>
      <c r="S17" s="7"/>
      <c r="V17" s="2" t="str">
        <f t="shared" ref="V17:V27" si="11">"Nous faisons suite à votre "&amp;L17</f>
        <v>Nous faisons suite à votre Email</v>
      </c>
      <c r="W17" s="2" t="s">
        <v>41</v>
      </c>
      <c r="X17" s="2"/>
      <c r="Y17" s="2"/>
      <c r="Z17" s="2" t="s">
        <v>38</v>
      </c>
      <c r="AA17" s="1">
        <f t="shared" ref="AA17:AA32" ca="1" si="12">H17</f>
        <v>2011</v>
      </c>
      <c r="AB17" s="2"/>
      <c r="AI17" s="4">
        <v>1</v>
      </c>
      <c r="AJ17" s="4">
        <v>1</v>
      </c>
      <c r="AK17" s="4">
        <f t="shared" ca="1" si="5"/>
        <v>2017</v>
      </c>
      <c r="AL17" s="4">
        <v>6</v>
      </c>
    </row>
    <row r="18" spans="1:39" x14ac:dyDescent="0.2">
      <c r="B18" s="7">
        <v>15</v>
      </c>
      <c r="C18" s="7" t="str">
        <f t="shared" ca="1" si="4"/>
        <v>Mise en veilleuse (Téléphone) - Solde nul 2011 Différé  - 2011 Clôturé  - avec compte bancaire - Scénario 15</v>
      </c>
      <c r="D18" s="6">
        <f t="shared" ca="1" si="9"/>
        <v>40544</v>
      </c>
      <c r="E18" s="10" t="s">
        <v>62</v>
      </c>
      <c r="F18" s="10" t="s">
        <v>43</v>
      </c>
      <c r="G18" s="10" t="s">
        <v>42</v>
      </c>
      <c r="H18" s="7">
        <f t="shared" ca="1" si="10"/>
        <v>2011</v>
      </c>
      <c r="I18" s="7" t="s">
        <v>26</v>
      </c>
      <c r="K18" s="7" t="s">
        <v>35</v>
      </c>
      <c r="L18" s="7" t="s">
        <v>25</v>
      </c>
      <c r="M18" s="7">
        <f t="shared" ca="1" si="7"/>
        <v>2011</v>
      </c>
      <c r="N18" s="1" t="s">
        <v>30</v>
      </c>
      <c r="P18" s="7"/>
      <c r="S18" s="7"/>
      <c r="V18" s="2" t="str">
        <f t="shared" si="11"/>
        <v>Nous faisons suite à votre Téléphone</v>
      </c>
      <c r="W18" s="2" t="s">
        <v>41</v>
      </c>
      <c r="X18" s="2"/>
      <c r="Y18" s="2"/>
      <c r="Z18" s="2" t="s">
        <v>38</v>
      </c>
      <c r="AA18" s="1">
        <f t="shared" ca="1" si="12"/>
        <v>2011</v>
      </c>
      <c r="AB18" s="2"/>
      <c r="AI18" s="4">
        <v>1</v>
      </c>
      <c r="AJ18" s="4">
        <v>1</v>
      </c>
      <c r="AK18" s="4">
        <f t="shared" ca="1" si="5"/>
        <v>2017</v>
      </c>
      <c r="AL18" s="4">
        <v>6</v>
      </c>
    </row>
    <row r="19" spans="1:39" x14ac:dyDescent="0.2">
      <c r="A19" s="8" t="s">
        <v>69</v>
      </c>
      <c r="B19" s="8" t="s">
        <v>10</v>
      </c>
      <c r="C19" s="8" t="s">
        <v>5</v>
      </c>
      <c r="D19" s="11" t="s">
        <v>3</v>
      </c>
      <c r="E19" s="11" t="s">
        <v>64</v>
      </c>
      <c r="F19" s="11" t="s">
        <v>65</v>
      </c>
      <c r="G19" s="11" t="s">
        <v>44</v>
      </c>
      <c r="H19" s="8" t="s">
        <v>27</v>
      </c>
      <c r="I19" s="8" t="s">
        <v>29</v>
      </c>
      <c r="J19" s="8" t="s">
        <v>31</v>
      </c>
      <c r="K19" s="8" t="s">
        <v>34</v>
      </c>
      <c r="L19" s="8" t="s">
        <v>33</v>
      </c>
      <c r="M19" s="8" t="s">
        <v>28</v>
      </c>
      <c r="N19" s="8" t="s">
        <v>29</v>
      </c>
      <c r="O19" s="8" t="s">
        <v>32</v>
      </c>
      <c r="P19" s="8" t="s">
        <v>53</v>
      </c>
      <c r="Q19" s="8" t="s">
        <v>54</v>
      </c>
      <c r="R19" s="8" t="s">
        <v>55</v>
      </c>
      <c r="S19" s="8" t="s">
        <v>56</v>
      </c>
      <c r="T19" s="8" t="s">
        <v>57</v>
      </c>
      <c r="U19" s="8" t="s">
        <v>58</v>
      </c>
      <c r="V19" s="8" t="s">
        <v>6</v>
      </c>
      <c r="W19" s="8" t="s">
        <v>7</v>
      </c>
      <c r="X19" s="8" t="s">
        <v>8</v>
      </c>
      <c r="Y19" s="8" t="s">
        <v>9</v>
      </c>
      <c r="Z19" s="2" t="s">
        <v>48</v>
      </c>
      <c r="AA19" s="8" t="s">
        <v>0</v>
      </c>
      <c r="AB19" s="8" t="s">
        <v>49</v>
      </c>
      <c r="AC19" s="8" t="s">
        <v>1</v>
      </c>
      <c r="AD19" s="8" t="s">
        <v>50</v>
      </c>
      <c r="AE19" s="8" t="s">
        <v>2</v>
      </c>
      <c r="AF19" s="8" t="s">
        <v>51</v>
      </c>
      <c r="AG19" s="8" t="s">
        <v>47</v>
      </c>
      <c r="AH19" s="8" t="s">
        <v>52</v>
      </c>
      <c r="AI19" s="5" t="s">
        <v>11</v>
      </c>
      <c r="AJ19" s="5" t="s">
        <v>12</v>
      </c>
      <c r="AK19" s="5" t="s">
        <v>13</v>
      </c>
      <c r="AL19" s="5" t="s">
        <v>14</v>
      </c>
      <c r="AM19" s="8" t="s">
        <v>67</v>
      </c>
    </row>
    <row r="20" spans="1:39" x14ac:dyDescent="0.2">
      <c r="B20" s="7">
        <v>1</v>
      </c>
      <c r="C20" s="7" t="str">
        <f t="shared" ca="1" si="4"/>
        <v>Mise en veilleuse (Courrier) - Solde positif 2011 Accepté   - avec compte bancaire - Scénario 1</v>
      </c>
      <c r="D20" s="6">
        <f t="shared" ca="1" si="9"/>
        <v>40544</v>
      </c>
      <c r="E20" s="10" t="s">
        <v>61</v>
      </c>
      <c r="F20" s="10" t="s">
        <v>43</v>
      </c>
      <c r="H20" s="7">
        <f t="shared" ca="1" si="10"/>
        <v>2011</v>
      </c>
      <c r="I20" s="7" t="s">
        <v>15</v>
      </c>
      <c r="K20" s="7" t="s">
        <v>35</v>
      </c>
      <c r="L20" s="7" t="s">
        <v>24</v>
      </c>
      <c r="M20" s="7"/>
      <c r="P20" s="7"/>
      <c r="S20" s="7"/>
      <c r="V20" s="2" t="str">
        <f t="shared" si="11"/>
        <v>Nous faisons suite à votre Courrier</v>
      </c>
      <c r="W20" s="2" t="s">
        <v>40</v>
      </c>
      <c r="X20" s="2"/>
      <c r="Y20" s="2"/>
      <c r="Z20" s="2" t="s">
        <v>38</v>
      </c>
      <c r="AA20" s="1">
        <f t="shared" ca="1" si="12"/>
        <v>2011</v>
      </c>
      <c r="AB20" s="2"/>
      <c r="AI20" s="4">
        <v>1</v>
      </c>
      <c r="AJ20" s="4">
        <v>1</v>
      </c>
      <c r="AK20" s="4">
        <f ca="1">YEAR(NOW())</f>
        <v>2017</v>
      </c>
      <c r="AL20" s="4">
        <v>6</v>
      </c>
    </row>
    <row r="21" spans="1:39" x14ac:dyDescent="0.2">
      <c r="B21" s="7">
        <v>2</v>
      </c>
      <c r="C21" s="7" t="str">
        <f t="shared" ca="1" si="4"/>
        <v>Mise en veilleuse (Email) - Solde positif 2011 Accepté   - avec compte bancaire - Scénario 2</v>
      </c>
      <c r="D21" s="6">
        <f t="shared" ca="1" si="9"/>
        <v>40544</v>
      </c>
      <c r="E21" s="10" t="s">
        <v>61</v>
      </c>
      <c r="F21" s="10" t="s">
        <v>43</v>
      </c>
      <c r="H21" s="7">
        <f t="shared" ca="1" si="10"/>
        <v>2011</v>
      </c>
      <c r="I21" s="7" t="s">
        <v>15</v>
      </c>
      <c r="K21" s="7" t="s">
        <v>35</v>
      </c>
      <c r="L21" s="7" t="s">
        <v>60</v>
      </c>
      <c r="M21" s="7"/>
      <c r="P21" s="7"/>
      <c r="S21" s="7"/>
      <c r="V21" s="2" t="str">
        <f t="shared" si="11"/>
        <v>Nous faisons suite à votre Email</v>
      </c>
      <c r="W21" s="2" t="s">
        <v>40</v>
      </c>
      <c r="X21" s="2"/>
      <c r="Y21" s="2"/>
      <c r="Z21" s="2" t="s">
        <v>38</v>
      </c>
      <c r="AA21" s="1">
        <f t="shared" ca="1" si="12"/>
        <v>2011</v>
      </c>
      <c r="AB21" s="2"/>
      <c r="AI21" s="4">
        <v>1</v>
      </c>
      <c r="AJ21" s="4">
        <v>1</v>
      </c>
      <c r="AK21" s="4">
        <f t="shared" ca="1" si="5"/>
        <v>2017</v>
      </c>
      <c r="AL21" s="4">
        <v>6</v>
      </c>
    </row>
    <row r="22" spans="1:39" x14ac:dyDescent="0.2">
      <c r="B22" s="7">
        <v>3</v>
      </c>
      <c r="C22" s="7" t="str">
        <f t="shared" ca="1" si="4"/>
        <v>Mise en veilleuse (Téléphone) - Solde positif 2011 Accepté   - avec compte bancaire - Scénario 3</v>
      </c>
      <c r="D22" s="6">
        <f t="shared" ca="1" si="9"/>
        <v>40544</v>
      </c>
      <c r="E22" s="10" t="s">
        <v>61</v>
      </c>
      <c r="F22" s="10" t="s">
        <v>43</v>
      </c>
      <c r="H22" s="7">
        <f t="shared" ca="1" si="10"/>
        <v>2011</v>
      </c>
      <c r="I22" s="7" t="s">
        <v>15</v>
      </c>
      <c r="K22" s="7" t="s">
        <v>35</v>
      </c>
      <c r="L22" s="7" t="s">
        <v>25</v>
      </c>
      <c r="M22" s="7"/>
      <c r="P22" s="7"/>
      <c r="S22" s="7"/>
      <c r="V22" s="2" t="str">
        <f t="shared" si="11"/>
        <v>Nous faisons suite à votre Téléphone</v>
      </c>
      <c r="W22" s="2" t="s">
        <v>40</v>
      </c>
      <c r="X22" s="2"/>
      <c r="Y22" s="2"/>
      <c r="Z22" s="2" t="s">
        <v>38</v>
      </c>
      <c r="AA22" s="1">
        <f t="shared" ca="1" si="12"/>
        <v>2011</v>
      </c>
      <c r="AB22" s="2"/>
      <c r="AI22" s="4">
        <v>1</v>
      </c>
      <c r="AJ22" s="4">
        <v>1</v>
      </c>
      <c r="AK22" s="4">
        <f t="shared" ca="1" si="5"/>
        <v>2017</v>
      </c>
      <c r="AL22" s="4">
        <v>6</v>
      </c>
    </row>
    <row r="23" spans="1:39" x14ac:dyDescent="0.2">
      <c r="B23" s="7">
        <v>4</v>
      </c>
      <c r="C23" s="7" t="str">
        <f t="shared" ca="1" si="4"/>
        <v>Mise en veilleuse (Courrier) - Solde positif 2011 Refusé (Pas de déclaration ISOC)   - avec compte bancaire - Scénario 4</v>
      </c>
      <c r="D23" s="6">
        <f t="shared" ca="1" si="9"/>
        <v>40544</v>
      </c>
      <c r="E23" s="10" t="s">
        <v>61</v>
      </c>
      <c r="F23" s="10" t="s">
        <v>43</v>
      </c>
      <c r="H23" s="7">
        <f t="shared" ca="1" si="10"/>
        <v>2011</v>
      </c>
      <c r="I23" s="7" t="s">
        <v>16</v>
      </c>
      <c r="J23" s="7" t="s">
        <v>17</v>
      </c>
      <c r="K23" s="7" t="s">
        <v>35</v>
      </c>
      <c r="L23" s="7" t="s">
        <v>24</v>
      </c>
      <c r="M23" s="7"/>
      <c r="P23" s="7"/>
      <c r="S23" s="7"/>
      <c r="V23" s="2" t="str">
        <f t="shared" si="11"/>
        <v>Nous faisons suite à votre Courrier</v>
      </c>
      <c r="W23" s="2" t="s">
        <v>37</v>
      </c>
      <c r="X23" s="2"/>
      <c r="Y23" s="2"/>
      <c r="Z23" s="2" t="s">
        <v>38</v>
      </c>
      <c r="AA23" s="1">
        <f t="shared" ca="1" si="12"/>
        <v>2011</v>
      </c>
      <c r="AB23" s="2" t="str">
        <f t="shared" ref="AB23:AB27" si="13">"motif : "&amp;J23</f>
        <v>motif : Pas de déclaration ISOC</v>
      </c>
      <c r="AI23" s="4">
        <v>1</v>
      </c>
      <c r="AJ23" s="4">
        <v>1</v>
      </c>
      <c r="AK23" s="4">
        <f t="shared" ca="1" si="5"/>
        <v>2017</v>
      </c>
      <c r="AL23" s="4">
        <v>6</v>
      </c>
    </row>
    <row r="24" spans="1:39" x14ac:dyDescent="0.2">
      <c r="B24" s="7">
        <v>5</v>
      </c>
      <c r="C24" s="7" t="str">
        <f t="shared" ca="1" si="4"/>
        <v>Mise en veilleuse (Courrier) - Solde positif 2011 Refusé (Fin d’année avec activité)   - avec compte bancaire - Scénario 5</v>
      </c>
      <c r="D24" s="6">
        <f t="shared" ca="1" si="9"/>
        <v>40544</v>
      </c>
      <c r="E24" s="10" t="s">
        <v>61</v>
      </c>
      <c r="F24" s="10" t="s">
        <v>43</v>
      </c>
      <c r="H24" s="7">
        <f t="shared" ca="1" si="10"/>
        <v>2011</v>
      </c>
      <c r="I24" s="7" t="s">
        <v>16</v>
      </c>
      <c r="J24" s="7" t="s">
        <v>18</v>
      </c>
      <c r="K24" s="7" t="s">
        <v>35</v>
      </c>
      <c r="L24" s="7" t="s">
        <v>24</v>
      </c>
      <c r="M24" s="7"/>
      <c r="P24" s="7"/>
      <c r="S24" s="7"/>
      <c r="V24" s="2" t="str">
        <f t="shared" si="11"/>
        <v>Nous faisons suite à votre Courrier</v>
      </c>
      <c r="W24" s="2" t="s">
        <v>37</v>
      </c>
      <c r="X24" s="2"/>
      <c r="Y24" s="2"/>
      <c r="Z24" s="2" t="s">
        <v>38</v>
      </c>
      <c r="AA24" s="1">
        <f t="shared" ca="1" si="12"/>
        <v>2011</v>
      </c>
      <c r="AB24" s="2" t="str">
        <f t="shared" si="13"/>
        <v>motif : Fin d’année avec activité</v>
      </c>
      <c r="AI24" s="4">
        <v>1</v>
      </c>
      <c r="AJ24" s="4">
        <v>1</v>
      </c>
      <c r="AK24" s="4">
        <f t="shared" ca="1" si="5"/>
        <v>2017</v>
      </c>
      <c r="AL24" s="4">
        <v>6</v>
      </c>
    </row>
    <row r="25" spans="1:39" x14ac:dyDescent="0.2">
      <c r="B25" s="7">
        <v>6</v>
      </c>
      <c r="C25" s="7" t="str">
        <f t="shared" ca="1" si="4"/>
        <v>Mise en veilleuse (Courrier) - Solde positif 2011 Refusé (Attestation ne venant pas des contributions)   - avec compte bancaire - Scénario 6</v>
      </c>
      <c r="D25" s="6">
        <f t="shared" ca="1" si="9"/>
        <v>40544</v>
      </c>
      <c r="E25" s="10" t="s">
        <v>61</v>
      </c>
      <c r="F25" s="10" t="s">
        <v>43</v>
      </c>
      <c r="H25" s="7">
        <f t="shared" ca="1" si="10"/>
        <v>2011</v>
      </c>
      <c r="I25" s="7" t="s">
        <v>16</v>
      </c>
      <c r="J25" s="7" t="s">
        <v>19</v>
      </c>
      <c r="K25" s="7" t="s">
        <v>35</v>
      </c>
      <c r="L25" s="7" t="s">
        <v>24</v>
      </c>
      <c r="M25" s="7"/>
      <c r="P25" s="7"/>
      <c r="S25" s="7"/>
      <c r="V25" s="2" t="str">
        <f t="shared" si="11"/>
        <v>Nous faisons suite à votre Courrier</v>
      </c>
      <c r="W25" s="2" t="s">
        <v>37</v>
      </c>
      <c r="X25" s="2"/>
      <c r="Y25" s="2"/>
      <c r="Z25" s="2" t="s">
        <v>38</v>
      </c>
      <c r="AA25" s="1">
        <f t="shared" ca="1" si="12"/>
        <v>2011</v>
      </c>
      <c r="AB25" s="2" t="str">
        <f t="shared" si="13"/>
        <v>motif : Attestation ne venant pas des contributions</v>
      </c>
      <c r="AI25" s="4">
        <v>1</v>
      </c>
      <c r="AJ25" s="4">
        <v>1</v>
      </c>
      <c r="AK25" s="4">
        <f t="shared" ca="1" si="5"/>
        <v>2017</v>
      </c>
      <c r="AL25" s="4">
        <v>6</v>
      </c>
    </row>
    <row r="26" spans="1:39" x14ac:dyDescent="0.2">
      <c r="B26" s="7">
        <v>7</v>
      </c>
      <c r="C26" s="7" t="str">
        <f t="shared" ca="1" si="4"/>
        <v>Mise en veilleuse (Email) - Solde positif 2011 Refusé (Société patrimoniale)   - avec compte bancaire - Scénario 7</v>
      </c>
      <c r="D26" s="6">
        <f t="shared" ca="1" si="9"/>
        <v>40544</v>
      </c>
      <c r="E26" s="10" t="s">
        <v>61</v>
      </c>
      <c r="F26" s="10" t="s">
        <v>43</v>
      </c>
      <c r="H26" s="7">
        <f t="shared" ca="1" si="10"/>
        <v>2011</v>
      </c>
      <c r="I26" s="7" t="s">
        <v>16</v>
      </c>
      <c r="J26" s="7" t="s">
        <v>20</v>
      </c>
      <c r="K26" s="7" t="s">
        <v>35</v>
      </c>
      <c r="L26" s="7" t="s">
        <v>60</v>
      </c>
      <c r="M26" s="7"/>
      <c r="P26" s="7"/>
      <c r="S26" s="7"/>
      <c r="V26" s="2" t="str">
        <f t="shared" si="11"/>
        <v>Nous faisons suite à votre Email</v>
      </c>
      <c r="W26" s="2" t="s">
        <v>37</v>
      </c>
      <c r="X26" s="2"/>
      <c r="Y26" s="2"/>
      <c r="Z26" s="2" t="s">
        <v>38</v>
      </c>
      <c r="AA26" s="1">
        <f t="shared" ca="1" si="12"/>
        <v>2011</v>
      </c>
      <c r="AB26" s="2" t="str">
        <f t="shared" si="13"/>
        <v>motif : Société patrimoniale</v>
      </c>
      <c r="AI26" s="4">
        <v>1</v>
      </c>
      <c r="AJ26" s="4">
        <v>1</v>
      </c>
      <c r="AK26" s="4">
        <f t="shared" ca="1" si="5"/>
        <v>2017</v>
      </c>
      <c r="AL26" s="4">
        <v>6</v>
      </c>
    </row>
    <row r="27" spans="1:39" x14ac:dyDescent="0.2">
      <c r="B27" s="7">
        <v>8</v>
      </c>
      <c r="C27" s="7" t="str">
        <f t="shared" ca="1" si="4"/>
        <v>Mise en veilleuse (Téléphone) - Solde positif 2011 Refusé (Renonciation)   - avec compte bancaire - Scénario 8</v>
      </c>
      <c r="D27" s="6">
        <f t="shared" ca="1" si="9"/>
        <v>40544</v>
      </c>
      <c r="E27" s="10" t="s">
        <v>61</v>
      </c>
      <c r="F27" s="10" t="s">
        <v>43</v>
      </c>
      <c r="H27" s="7">
        <f t="shared" ca="1" si="10"/>
        <v>2011</v>
      </c>
      <c r="I27" s="7" t="s">
        <v>16</v>
      </c>
      <c r="J27" s="7" t="s">
        <v>23</v>
      </c>
      <c r="K27" s="7" t="s">
        <v>35</v>
      </c>
      <c r="L27" s="7" t="s">
        <v>25</v>
      </c>
      <c r="M27" s="7"/>
      <c r="P27" s="7"/>
      <c r="S27" s="7"/>
      <c r="V27" s="2" t="str">
        <f t="shared" si="11"/>
        <v>Nous faisons suite à votre Téléphone</v>
      </c>
      <c r="W27" s="2" t="s">
        <v>37</v>
      </c>
      <c r="X27" s="2"/>
      <c r="Y27" s="2"/>
      <c r="Z27" s="2" t="s">
        <v>38</v>
      </c>
      <c r="AA27" s="1">
        <f t="shared" ca="1" si="12"/>
        <v>2011</v>
      </c>
      <c r="AB27" s="2" t="str">
        <f t="shared" si="13"/>
        <v>motif : Renonciation</v>
      </c>
      <c r="AI27" s="4">
        <v>1</v>
      </c>
      <c r="AJ27" s="4">
        <v>1</v>
      </c>
      <c r="AK27" s="4">
        <f t="shared" ca="1" si="5"/>
        <v>2017</v>
      </c>
      <c r="AL27" s="4">
        <v>6</v>
      </c>
    </row>
    <row r="28" spans="1:39" x14ac:dyDescent="0.2">
      <c r="B28" s="7">
        <v>9</v>
      </c>
      <c r="C28" s="7" t="str">
        <f t="shared" ca="1" si="4"/>
        <v>Mise en veilleuse (Courrier) - Solde positif 2011 Différé  - 2011 Accepté  - avec compte bancaire - Scénario 9</v>
      </c>
      <c r="D28" s="6">
        <f t="shared" ca="1" si="9"/>
        <v>40544</v>
      </c>
      <c r="E28" s="10" t="s">
        <v>61</v>
      </c>
      <c r="F28" s="10" t="s">
        <v>43</v>
      </c>
      <c r="G28" s="10" t="s">
        <v>42</v>
      </c>
      <c r="H28" s="7">
        <f t="shared" ca="1" si="10"/>
        <v>2011</v>
      </c>
      <c r="I28" s="7" t="s">
        <v>26</v>
      </c>
      <c r="K28" s="7" t="s">
        <v>35</v>
      </c>
      <c r="L28" s="7" t="s">
        <v>24</v>
      </c>
      <c r="M28" s="7">
        <f t="shared" ref="M28:M39" ca="1" si="14">$AK28-$AL28</f>
        <v>2011</v>
      </c>
      <c r="N28" s="1" t="s">
        <v>15</v>
      </c>
      <c r="P28" s="7"/>
      <c r="S28" s="7"/>
      <c r="V28" s="1" t="s">
        <v>39</v>
      </c>
      <c r="W28" s="2" t="s">
        <v>40</v>
      </c>
      <c r="X28" s="2"/>
      <c r="Y28" s="2"/>
      <c r="Z28" s="2" t="s">
        <v>38</v>
      </c>
      <c r="AA28" s="1">
        <f t="shared" ca="1" si="12"/>
        <v>2011</v>
      </c>
      <c r="AB28" s="2"/>
      <c r="AI28" s="4">
        <v>1</v>
      </c>
      <c r="AJ28" s="4">
        <v>1</v>
      </c>
      <c r="AK28" s="4">
        <f t="shared" ca="1" si="5"/>
        <v>2017</v>
      </c>
      <c r="AL28" s="4">
        <v>6</v>
      </c>
    </row>
    <row r="29" spans="1:39" x14ac:dyDescent="0.2">
      <c r="B29" s="7">
        <v>10</v>
      </c>
      <c r="C29" s="7" t="str">
        <f t="shared" ca="1" si="4"/>
        <v>Mise en veilleuse (Courrier) - Solde positif 2011 Différé  - 2011 Refusé (Pas de déclaration ISOC)  - avec compte bancaire - Scénario 10</v>
      </c>
      <c r="D29" s="6">
        <f t="shared" ca="1" si="9"/>
        <v>40544</v>
      </c>
      <c r="E29" s="10" t="s">
        <v>61</v>
      </c>
      <c r="F29" s="10" t="s">
        <v>43</v>
      </c>
      <c r="G29" s="10" t="s">
        <v>42</v>
      </c>
      <c r="H29" s="7">
        <f t="shared" ca="1" si="10"/>
        <v>2011</v>
      </c>
      <c r="I29" s="7" t="s">
        <v>26</v>
      </c>
      <c r="K29" s="7" t="s">
        <v>35</v>
      </c>
      <c r="L29" s="7" t="s">
        <v>24</v>
      </c>
      <c r="M29" s="7">
        <f t="shared" ca="1" si="14"/>
        <v>2011</v>
      </c>
      <c r="N29" s="1" t="s">
        <v>16</v>
      </c>
      <c r="O29" s="7" t="s">
        <v>17</v>
      </c>
      <c r="P29" s="7"/>
      <c r="R29" s="7"/>
      <c r="S29" s="7"/>
      <c r="U29" s="7"/>
      <c r="V29" s="1" t="s">
        <v>39</v>
      </c>
      <c r="W29" s="2" t="s">
        <v>37</v>
      </c>
      <c r="X29" s="2"/>
      <c r="Y29" s="2"/>
      <c r="Z29" s="2" t="s">
        <v>38</v>
      </c>
      <c r="AA29" s="1">
        <f t="shared" ca="1" si="12"/>
        <v>2011</v>
      </c>
      <c r="AB29" s="2" t="str">
        <f>IF(O29&lt;&gt;"","motif : "&amp;O29,"")</f>
        <v>motif : Pas de déclaration ISOC</v>
      </c>
      <c r="AI29" s="4">
        <v>1</v>
      </c>
      <c r="AJ29" s="4">
        <v>1</v>
      </c>
      <c r="AK29" s="4">
        <f t="shared" ca="1" si="5"/>
        <v>2017</v>
      </c>
      <c r="AL29" s="4">
        <v>6</v>
      </c>
    </row>
    <row r="30" spans="1:39" x14ac:dyDescent="0.2">
      <c r="B30" s="7">
        <v>11</v>
      </c>
      <c r="C30" s="7" t="str">
        <f t="shared" ca="1" si="4"/>
        <v>Mise en veilleuse (Courrier) - Solde positif 2011 Différé  - 2011 Refusé (Fin d’année avec activité)  - avec compte bancaire - Scénario 11</v>
      </c>
      <c r="D30" s="6">
        <f t="shared" ca="1" si="9"/>
        <v>40544</v>
      </c>
      <c r="E30" s="10" t="s">
        <v>61</v>
      </c>
      <c r="F30" s="10" t="s">
        <v>43</v>
      </c>
      <c r="G30" s="10" t="s">
        <v>42</v>
      </c>
      <c r="H30" s="7">
        <f t="shared" ca="1" si="10"/>
        <v>2011</v>
      </c>
      <c r="I30" s="7" t="s">
        <v>26</v>
      </c>
      <c r="K30" s="7" t="s">
        <v>35</v>
      </c>
      <c r="L30" s="7" t="s">
        <v>24</v>
      </c>
      <c r="M30" s="7">
        <f t="shared" ca="1" si="14"/>
        <v>2011</v>
      </c>
      <c r="N30" s="1" t="s">
        <v>16</v>
      </c>
      <c r="O30" s="7" t="s">
        <v>18</v>
      </c>
      <c r="P30" s="7"/>
      <c r="R30" s="7"/>
      <c r="S30" s="7"/>
      <c r="U30" s="7"/>
      <c r="V30" s="1" t="s">
        <v>39</v>
      </c>
      <c r="W30" s="2" t="s">
        <v>37</v>
      </c>
      <c r="X30" s="2"/>
      <c r="Y30" s="2"/>
      <c r="Z30" s="2" t="s">
        <v>38</v>
      </c>
      <c r="AA30" s="1">
        <f t="shared" ca="1" si="12"/>
        <v>2011</v>
      </c>
      <c r="AB30" s="2" t="str">
        <f t="shared" ref="AB30:AB35" si="15">IF(O30&lt;&gt;"","motif : "&amp;O30,"")</f>
        <v>motif : Fin d’année avec activité</v>
      </c>
      <c r="AI30" s="4">
        <v>1</v>
      </c>
      <c r="AJ30" s="4">
        <v>1</v>
      </c>
      <c r="AK30" s="4">
        <f t="shared" ca="1" si="5"/>
        <v>2017</v>
      </c>
      <c r="AL30" s="4">
        <v>6</v>
      </c>
    </row>
    <row r="31" spans="1:39" x14ac:dyDescent="0.2">
      <c r="B31" s="7">
        <v>12</v>
      </c>
      <c r="C31" s="7" t="str">
        <f t="shared" ca="1" si="4"/>
        <v>Mise en veilleuse (Courrier) - Solde positif 2011 Différé  - 2011 Refusé (Attestation ne venant pas des contributions)  - avec compte bancaire - Scénario 12</v>
      </c>
      <c r="D31" s="6">
        <f t="shared" ca="1" si="9"/>
        <v>40544</v>
      </c>
      <c r="E31" s="10" t="s">
        <v>61</v>
      </c>
      <c r="F31" s="10" t="s">
        <v>43</v>
      </c>
      <c r="G31" s="10" t="s">
        <v>42</v>
      </c>
      <c r="H31" s="7">
        <f t="shared" ca="1" si="10"/>
        <v>2011</v>
      </c>
      <c r="I31" s="7" t="s">
        <v>26</v>
      </c>
      <c r="K31" s="7" t="s">
        <v>35</v>
      </c>
      <c r="L31" s="7" t="s">
        <v>24</v>
      </c>
      <c r="M31" s="7">
        <f t="shared" ca="1" si="14"/>
        <v>2011</v>
      </c>
      <c r="N31" s="1" t="s">
        <v>16</v>
      </c>
      <c r="O31" s="7" t="s">
        <v>19</v>
      </c>
      <c r="P31" s="7"/>
      <c r="R31" s="7"/>
      <c r="S31" s="7"/>
      <c r="U31" s="7"/>
      <c r="V31" s="1" t="s">
        <v>39</v>
      </c>
      <c r="W31" s="2" t="s">
        <v>37</v>
      </c>
      <c r="X31" s="2"/>
      <c r="Y31" s="2"/>
      <c r="Z31" s="2" t="s">
        <v>38</v>
      </c>
      <c r="AA31" s="1">
        <f t="shared" ca="1" si="12"/>
        <v>2011</v>
      </c>
      <c r="AB31" s="2" t="str">
        <f t="shared" si="15"/>
        <v>motif : Attestation ne venant pas des contributions</v>
      </c>
      <c r="AI31" s="4">
        <v>1</v>
      </c>
      <c r="AJ31" s="4">
        <v>1</v>
      </c>
      <c r="AK31" s="4">
        <f t="shared" ca="1" si="5"/>
        <v>2017</v>
      </c>
      <c r="AL31" s="4">
        <v>6</v>
      </c>
    </row>
    <row r="32" spans="1:39" x14ac:dyDescent="0.2">
      <c r="B32" s="7">
        <v>13</v>
      </c>
      <c r="C32" s="7" t="str">
        <f t="shared" ca="1" si="4"/>
        <v>Mise en veilleuse (Courrier) - Solde positif 2011 Différé  - 2011 Refusé (Société patrimoniale)  - avec compte bancaire - Scénario 13</v>
      </c>
      <c r="D32" s="6">
        <f t="shared" ca="1" si="9"/>
        <v>40544</v>
      </c>
      <c r="E32" s="10" t="s">
        <v>61</v>
      </c>
      <c r="F32" s="10" t="s">
        <v>43</v>
      </c>
      <c r="G32" s="10" t="s">
        <v>42</v>
      </c>
      <c r="H32" s="7">
        <f t="shared" ca="1" si="10"/>
        <v>2011</v>
      </c>
      <c r="I32" s="7" t="s">
        <v>26</v>
      </c>
      <c r="K32" s="7" t="s">
        <v>35</v>
      </c>
      <c r="L32" s="7" t="s">
        <v>24</v>
      </c>
      <c r="M32" s="7">
        <f t="shared" ca="1" si="14"/>
        <v>2011</v>
      </c>
      <c r="N32" s="1" t="s">
        <v>16</v>
      </c>
      <c r="O32" s="7" t="s">
        <v>20</v>
      </c>
      <c r="P32" s="7"/>
      <c r="R32" s="7"/>
      <c r="S32" s="7"/>
      <c r="U32" s="7"/>
      <c r="V32" s="1" t="s">
        <v>39</v>
      </c>
      <c r="W32" s="2" t="s">
        <v>37</v>
      </c>
      <c r="X32" s="2"/>
      <c r="Y32" s="2"/>
      <c r="Z32" s="2" t="s">
        <v>38</v>
      </c>
      <c r="AA32" s="1">
        <f t="shared" ca="1" si="12"/>
        <v>2011</v>
      </c>
      <c r="AB32" s="2" t="str">
        <f t="shared" si="15"/>
        <v>motif : Société patrimoniale</v>
      </c>
      <c r="AI32" s="4">
        <v>1</v>
      </c>
      <c r="AJ32" s="4">
        <v>1</v>
      </c>
      <c r="AK32" s="4">
        <f t="shared" ca="1" si="5"/>
        <v>2017</v>
      </c>
      <c r="AL32" s="4">
        <v>6</v>
      </c>
    </row>
    <row r="33" spans="1:39" x14ac:dyDescent="0.2">
      <c r="B33" s="7">
        <v>14</v>
      </c>
      <c r="C33" s="7" t="str">
        <f t="shared" ca="1" si="4"/>
        <v>Mise en veilleuse (Courrier) - Solde positif 2011 Différé  - 2011 Refusé (Société en activité)  - avec compte bancaire - Scénario 14</v>
      </c>
      <c r="D33" s="6">
        <f t="shared" ref="D33:D51" ca="1" si="16">DATE($AK33-$AL33,1,1)</f>
        <v>40544</v>
      </c>
      <c r="E33" s="10" t="s">
        <v>61</v>
      </c>
      <c r="F33" s="10" t="s">
        <v>43</v>
      </c>
      <c r="G33" s="10" t="s">
        <v>42</v>
      </c>
      <c r="H33" s="7">
        <f t="shared" ref="H33:H51" ca="1" si="17">$AK33-$AL33</f>
        <v>2011</v>
      </c>
      <c r="I33" s="7" t="s">
        <v>26</v>
      </c>
      <c r="K33" s="7" t="s">
        <v>35</v>
      </c>
      <c r="L33" s="7" t="s">
        <v>24</v>
      </c>
      <c r="M33" s="7">
        <f t="shared" ca="1" si="14"/>
        <v>2011</v>
      </c>
      <c r="N33" s="1" t="s">
        <v>16</v>
      </c>
      <c r="O33" s="7" t="s">
        <v>21</v>
      </c>
      <c r="P33" s="7"/>
      <c r="R33" s="7"/>
      <c r="S33" s="7"/>
      <c r="U33" s="7"/>
      <c r="V33" s="1" t="s">
        <v>39</v>
      </c>
      <c r="W33" s="2" t="s">
        <v>37</v>
      </c>
      <c r="X33" s="2"/>
      <c r="Y33" s="2"/>
      <c r="Z33" s="2" t="s">
        <v>38</v>
      </c>
      <c r="AA33" s="1">
        <f t="shared" ref="AA33:AA51" ca="1" si="18">H33</f>
        <v>2011</v>
      </c>
      <c r="AB33" s="2" t="str">
        <f t="shared" si="15"/>
        <v>motif : Société en activité</v>
      </c>
      <c r="AI33" s="4">
        <v>1</v>
      </c>
      <c r="AJ33" s="4">
        <v>1</v>
      </c>
      <c r="AK33" s="4">
        <f t="shared" ca="1" si="5"/>
        <v>2017</v>
      </c>
      <c r="AL33" s="4">
        <v>6</v>
      </c>
    </row>
    <row r="34" spans="1:39" x14ac:dyDescent="0.2">
      <c r="B34" s="7">
        <v>15</v>
      </c>
      <c r="C34" s="7" t="str">
        <f t="shared" ref="C34:C51" ca="1" si="19">CONCATENATE("Mise en veilleuse (",L34,") - Solde ",E34," ",H34," ",IF(I34="Refusé",I34&amp;" ("&amp;J34&amp;")",I34)," ",IF(M34&lt;&gt;""," - "&amp;M34&amp;" "&amp;IF(N34="Refusé",N34&amp;" ("&amp;O34&amp;")",N34),"")," ",IF(P34&lt;&gt;""," - "&amp;P34&amp;" "&amp;IF(Q34="Refusé",Q34&amp;" ("&amp;R34&amp;")",Q34),"")," ",IF(S34&lt;&gt;""," - "&amp;S34&amp;" "&amp;IF(T34="Refusé",T34&amp;" ("&amp;U34&amp;")",T34),""),"",IF(F34="false","- sans compte bancaire ","- avec compte bancaire "))&amp;"- Scénario "&amp;B34</f>
        <v>Mise en veilleuse (Courrier) - Solde positif 2011 Différé  - 2011 Refusé (Année incomplète)  - avec compte bancaire - Scénario 15</v>
      </c>
      <c r="D34" s="6">
        <f t="shared" ca="1" si="16"/>
        <v>40544</v>
      </c>
      <c r="E34" s="10" t="s">
        <v>61</v>
      </c>
      <c r="F34" s="10" t="s">
        <v>43</v>
      </c>
      <c r="G34" s="10" t="s">
        <v>42</v>
      </c>
      <c r="H34" s="7">
        <f t="shared" ca="1" si="17"/>
        <v>2011</v>
      </c>
      <c r="I34" s="7" t="s">
        <v>26</v>
      </c>
      <c r="K34" s="7" t="s">
        <v>35</v>
      </c>
      <c r="L34" s="7" t="s">
        <v>24</v>
      </c>
      <c r="M34" s="7">
        <f t="shared" ca="1" si="14"/>
        <v>2011</v>
      </c>
      <c r="N34" s="1" t="s">
        <v>16</v>
      </c>
      <c r="O34" s="7" t="s">
        <v>22</v>
      </c>
      <c r="P34" s="7"/>
      <c r="R34" s="7"/>
      <c r="S34" s="7"/>
      <c r="U34" s="7"/>
      <c r="V34" s="1" t="s">
        <v>39</v>
      </c>
      <c r="W34" s="2" t="s">
        <v>37</v>
      </c>
      <c r="X34" s="2"/>
      <c r="Y34" s="2"/>
      <c r="Z34" s="2" t="s">
        <v>38</v>
      </c>
      <c r="AA34" s="1">
        <f t="shared" ca="1" si="18"/>
        <v>2011</v>
      </c>
      <c r="AB34" s="2" t="str">
        <f t="shared" si="15"/>
        <v>motif : Année incomplète</v>
      </c>
      <c r="AI34" s="4">
        <v>1</v>
      </c>
      <c r="AJ34" s="4">
        <v>1</v>
      </c>
      <c r="AK34" s="4">
        <f t="shared" ref="AK34:AK51" ca="1" si="20">YEAR(NOW())</f>
        <v>2017</v>
      </c>
      <c r="AL34" s="4">
        <v>6</v>
      </c>
    </row>
    <row r="35" spans="1:39" x14ac:dyDescent="0.2">
      <c r="B35" s="7">
        <v>16</v>
      </c>
      <c r="C35" s="7" t="str">
        <f t="shared" ca="1" si="19"/>
        <v>Mise en veilleuse (Courrier) - Solde positif 2011 Différé  - 2011 Refusé (Renonciation)  - avec compte bancaire - Scénario 16</v>
      </c>
      <c r="D35" s="6">
        <f t="shared" ca="1" si="16"/>
        <v>40544</v>
      </c>
      <c r="E35" s="10" t="s">
        <v>61</v>
      </c>
      <c r="F35" s="10" t="s">
        <v>43</v>
      </c>
      <c r="G35" s="10" t="s">
        <v>42</v>
      </c>
      <c r="H35" s="7">
        <f t="shared" ca="1" si="17"/>
        <v>2011</v>
      </c>
      <c r="I35" s="7" t="s">
        <v>26</v>
      </c>
      <c r="K35" s="7" t="s">
        <v>35</v>
      </c>
      <c r="L35" s="7" t="s">
        <v>24</v>
      </c>
      <c r="M35" s="7">
        <f t="shared" ca="1" si="14"/>
        <v>2011</v>
      </c>
      <c r="N35" s="1" t="s">
        <v>16</v>
      </c>
      <c r="O35" s="7" t="s">
        <v>23</v>
      </c>
      <c r="P35" s="7"/>
      <c r="R35" s="7"/>
      <c r="S35" s="7"/>
      <c r="U35" s="7"/>
      <c r="V35" s="1" t="s">
        <v>39</v>
      </c>
      <c r="W35" s="2" t="s">
        <v>37</v>
      </c>
      <c r="X35" s="2"/>
      <c r="Y35" s="2"/>
      <c r="Z35" s="2" t="s">
        <v>38</v>
      </c>
      <c r="AA35" s="1">
        <f t="shared" ca="1" si="18"/>
        <v>2011</v>
      </c>
      <c r="AB35" s="2" t="str">
        <f t="shared" si="15"/>
        <v>motif : Renonciation</v>
      </c>
      <c r="AI35" s="4">
        <v>1</v>
      </c>
      <c r="AJ35" s="4">
        <v>1</v>
      </c>
      <c r="AK35" s="4">
        <f t="shared" ca="1" si="20"/>
        <v>2017</v>
      </c>
      <c r="AL35" s="4">
        <v>6</v>
      </c>
    </row>
    <row r="36" spans="1:39" x14ac:dyDescent="0.2">
      <c r="A36" s="8" t="s">
        <v>70</v>
      </c>
      <c r="B36" s="8" t="s">
        <v>10</v>
      </c>
      <c r="C36" s="8" t="s">
        <v>5</v>
      </c>
      <c r="D36" s="11" t="s">
        <v>3</v>
      </c>
      <c r="E36" s="11" t="s">
        <v>64</v>
      </c>
      <c r="F36" s="11" t="s">
        <v>65</v>
      </c>
      <c r="G36" s="11" t="s">
        <v>44</v>
      </c>
      <c r="H36" s="8" t="s">
        <v>27</v>
      </c>
      <c r="I36" s="8" t="s">
        <v>29</v>
      </c>
      <c r="J36" s="8" t="s">
        <v>31</v>
      </c>
      <c r="K36" s="8" t="s">
        <v>34</v>
      </c>
      <c r="L36" s="8" t="s">
        <v>33</v>
      </c>
      <c r="M36" s="8" t="s">
        <v>28</v>
      </c>
      <c r="N36" s="8" t="s">
        <v>29</v>
      </c>
      <c r="O36" s="8" t="s">
        <v>32</v>
      </c>
      <c r="P36" s="8" t="s">
        <v>53</v>
      </c>
      <c r="Q36" s="8" t="s">
        <v>54</v>
      </c>
      <c r="R36" s="8" t="s">
        <v>55</v>
      </c>
      <c r="S36" s="8" t="s">
        <v>56</v>
      </c>
      <c r="T36" s="8" t="s">
        <v>57</v>
      </c>
      <c r="U36" s="8" t="s">
        <v>58</v>
      </c>
      <c r="V36" s="8" t="s">
        <v>6</v>
      </c>
      <c r="W36" s="8" t="s">
        <v>7</v>
      </c>
      <c r="X36" s="8" t="s">
        <v>8</v>
      </c>
      <c r="Y36" s="8" t="s">
        <v>9</v>
      </c>
      <c r="Z36" s="2" t="s">
        <v>48</v>
      </c>
      <c r="AA36" s="8" t="s">
        <v>0</v>
      </c>
      <c r="AB36" s="8" t="s">
        <v>49</v>
      </c>
      <c r="AC36" s="8" t="s">
        <v>1</v>
      </c>
      <c r="AD36" s="8" t="s">
        <v>50</v>
      </c>
      <c r="AE36" s="8" t="s">
        <v>2</v>
      </c>
      <c r="AF36" s="8" t="s">
        <v>51</v>
      </c>
      <c r="AG36" s="8" t="s">
        <v>47</v>
      </c>
      <c r="AH36" s="8" t="s">
        <v>52</v>
      </c>
      <c r="AI36" s="5" t="s">
        <v>11</v>
      </c>
      <c r="AJ36" s="5" t="s">
        <v>12</v>
      </c>
      <c r="AK36" s="5" t="s">
        <v>13</v>
      </c>
      <c r="AL36" s="5" t="s">
        <v>14</v>
      </c>
      <c r="AM36" s="8" t="s">
        <v>67</v>
      </c>
    </row>
    <row r="37" spans="1:39" x14ac:dyDescent="0.2">
      <c r="B37" s="7">
        <v>1</v>
      </c>
      <c r="C37" s="7" t="str">
        <f t="shared" ca="1" si="19"/>
        <v>Mise en veilleuse (Courrier) - Solde positif 2011 Différé  - 2011 Clôturé  - avec compte bancaire - Scénario 1</v>
      </c>
      <c r="D37" s="6">
        <f t="shared" ca="1" si="16"/>
        <v>40544</v>
      </c>
      <c r="E37" s="10" t="s">
        <v>61</v>
      </c>
      <c r="F37" s="10" t="s">
        <v>43</v>
      </c>
      <c r="G37" s="10" t="s">
        <v>42</v>
      </c>
      <c r="H37" s="7">
        <f t="shared" ca="1" si="17"/>
        <v>2011</v>
      </c>
      <c r="I37" s="7" t="s">
        <v>26</v>
      </c>
      <c r="K37" s="7" t="s">
        <v>35</v>
      </c>
      <c r="L37" s="7" t="s">
        <v>24</v>
      </c>
      <c r="M37" s="7">
        <f t="shared" ca="1" si="14"/>
        <v>2011</v>
      </c>
      <c r="N37" s="1" t="s">
        <v>30</v>
      </c>
      <c r="P37" s="7"/>
      <c r="S37" s="7"/>
      <c r="V37" s="2" t="str">
        <f t="shared" ref="V37:V51" si="21">"Nous faisons suite à votre "&amp;L37</f>
        <v>Nous faisons suite à votre Courrier</v>
      </c>
      <c r="W37" s="2" t="s">
        <v>41</v>
      </c>
      <c r="X37" s="2"/>
      <c r="Y37" s="2"/>
      <c r="Z37" s="2" t="s">
        <v>38</v>
      </c>
      <c r="AA37" s="1">
        <f t="shared" ca="1" si="18"/>
        <v>2011</v>
      </c>
      <c r="AB37" s="2"/>
      <c r="AI37" s="4">
        <v>1</v>
      </c>
      <c r="AJ37" s="4">
        <v>1</v>
      </c>
      <c r="AK37" s="4">
        <f t="shared" ca="1" si="20"/>
        <v>2017</v>
      </c>
      <c r="AL37" s="4">
        <v>6</v>
      </c>
    </row>
    <row r="38" spans="1:39" x14ac:dyDescent="0.2">
      <c r="B38" s="7">
        <v>2</v>
      </c>
      <c r="C38" s="7" t="str">
        <f t="shared" ca="1" si="19"/>
        <v>Mise en veilleuse (Email) - Solde positif 2011 Différé  - 2011 Clôturé  - avec compte bancaire - Scénario 2</v>
      </c>
      <c r="D38" s="6">
        <f t="shared" ca="1" si="16"/>
        <v>40544</v>
      </c>
      <c r="E38" s="10" t="s">
        <v>61</v>
      </c>
      <c r="F38" s="10" t="s">
        <v>43</v>
      </c>
      <c r="G38" s="10" t="s">
        <v>42</v>
      </c>
      <c r="H38" s="7">
        <f t="shared" ca="1" si="17"/>
        <v>2011</v>
      </c>
      <c r="I38" s="7" t="s">
        <v>26</v>
      </c>
      <c r="K38" s="7" t="s">
        <v>35</v>
      </c>
      <c r="L38" s="7" t="s">
        <v>60</v>
      </c>
      <c r="M38" s="7">
        <f t="shared" ca="1" si="14"/>
        <v>2011</v>
      </c>
      <c r="N38" s="1" t="s">
        <v>30</v>
      </c>
      <c r="P38" s="7"/>
      <c r="S38" s="7"/>
      <c r="V38" s="2" t="str">
        <f t="shared" si="21"/>
        <v>Nous faisons suite à votre Email</v>
      </c>
      <c r="W38" s="2" t="s">
        <v>41</v>
      </c>
      <c r="X38" s="2"/>
      <c r="Y38" s="2"/>
      <c r="Z38" s="2" t="s">
        <v>38</v>
      </c>
      <c r="AA38" s="1">
        <f t="shared" ca="1" si="18"/>
        <v>2011</v>
      </c>
      <c r="AB38" s="2"/>
      <c r="AI38" s="4">
        <v>1</v>
      </c>
      <c r="AJ38" s="4">
        <v>1</v>
      </c>
      <c r="AK38" s="4">
        <f t="shared" ca="1" si="20"/>
        <v>2017</v>
      </c>
      <c r="AL38" s="4">
        <v>6</v>
      </c>
    </row>
    <row r="39" spans="1:39" x14ac:dyDescent="0.2">
      <c r="B39" s="7">
        <v>3</v>
      </c>
      <c r="C39" s="7" t="str">
        <f t="shared" ca="1" si="19"/>
        <v>Mise en veilleuse (Téléphone) - Solde positif 2011 Différé  - 2011 Clôturé  - avec compte bancaire - Scénario 3</v>
      </c>
      <c r="D39" s="6">
        <f t="shared" ca="1" si="16"/>
        <v>40544</v>
      </c>
      <c r="E39" s="10" t="s">
        <v>61</v>
      </c>
      <c r="F39" s="10" t="s">
        <v>43</v>
      </c>
      <c r="G39" s="10" t="s">
        <v>42</v>
      </c>
      <c r="H39" s="7">
        <f t="shared" ca="1" si="17"/>
        <v>2011</v>
      </c>
      <c r="I39" s="7" t="s">
        <v>26</v>
      </c>
      <c r="K39" s="7" t="s">
        <v>35</v>
      </c>
      <c r="L39" s="7" t="s">
        <v>25</v>
      </c>
      <c r="M39" s="7">
        <f t="shared" ca="1" si="14"/>
        <v>2011</v>
      </c>
      <c r="N39" s="1" t="s">
        <v>30</v>
      </c>
      <c r="P39" s="7"/>
      <c r="S39" s="7"/>
      <c r="V39" s="2" t="str">
        <f t="shared" si="21"/>
        <v>Nous faisons suite à votre Téléphone</v>
      </c>
      <c r="W39" s="2" t="s">
        <v>41</v>
      </c>
      <c r="X39" s="2"/>
      <c r="Y39" s="2"/>
      <c r="Z39" s="2" t="s">
        <v>38</v>
      </c>
      <c r="AA39" s="1">
        <f t="shared" ca="1" si="18"/>
        <v>2011</v>
      </c>
      <c r="AB39" s="2"/>
      <c r="AI39" s="4">
        <v>1</v>
      </c>
      <c r="AJ39" s="4">
        <v>1</v>
      </c>
      <c r="AK39" s="4">
        <f t="shared" ca="1" si="20"/>
        <v>2017</v>
      </c>
      <c r="AL39" s="4">
        <v>6</v>
      </c>
    </row>
    <row r="40" spans="1:39" x14ac:dyDescent="0.2">
      <c r="B40" s="7">
        <v>4</v>
      </c>
      <c r="C40" s="7" t="str">
        <f t="shared" ca="1" si="19"/>
        <v>Mise en veilleuse (Courrier) - Solde nul 2011 Accepté  - 2012 Refusé (Pas de déclaration ISOC)  - avec compte bancaire - Scénario 4</v>
      </c>
      <c r="D40" s="6">
        <f t="shared" ca="1" si="16"/>
        <v>40544</v>
      </c>
      <c r="E40" s="10" t="s">
        <v>62</v>
      </c>
      <c r="F40" s="10" t="s">
        <v>43</v>
      </c>
      <c r="G40" s="10" t="s">
        <v>43</v>
      </c>
      <c r="H40" s="7">
        <f t="shared" ca="1" si="17"/>
        <v>2011</v>
      </c>
      <c r="I40" s="7" t="s">
        <v>15</v>
      </c>
      <c r="K40" s="7" t="s">
        <v>35</v>
      </c>
      <c r="L40" s="7" t="s">
        <v>24</v>
      </c>
      <c r="M40" s="7">
        <f t="shared" ref="M40:M45" ca="1" si="22">H40+1</f>
        <v>2012</v>
      </c>
      <c r="N40" s="1" t="s">
        <v>16</v>
      </c>
      <c r="O40" s="7" t="s">
        <v>17</v>
      </c>
      <c r="P40" s="7"/>
      <c r="R40" s="7"/>
      <c r="S40" s="7"/>
      <c r="U40" s="7"/>
      <c r="V40" s="2" t="str">
        <f t="shared" si="21"/>
        <v>Nous faisons suite à votre Courrier</v>
      </c>
      <c r="W40" s="2" t="s">
        <v>45</v>
      </c>
      <c r="X40" s="2" t="s">
        <v>46</v>
      </c>
      <c r="Y40" s="2"/>
      <c r="Z40" s="2" t="s">
        <v>36</v>
      </c>
      <c r="AA40" s="1">
        <f t="shared" ca="1" si="18"/>
        <v>2011</v>
      </c>
      <c r="AB40" s="2" t="str">
        <f t="shared" ref="AB40:AB51" si="23">IF(J40&lt;&gt;"","motif : "&amp;J40,"")</f>
        <v/>
      </c>
      <c r="AC40" s="1">
        <f ca="1">AA40+1</f>
        <v>2012</v>
      </c>
      <c r="AD40" s="2" t="str">
        <f t="shared" ref="AD40:AD51" si="24">IF(O40&lt;&gt;"","motif : "&amp;O40,"")</f>
        <v>motif : Pas de déclaration ISOC</v>
      </c>
      <c r="AF40" s="2" t="str">
        <f t="shared" ref="AF40:AF51" si="25">IF(R40&lt;&gt;"","motif : "&amp;R40,"")</f>
        <v/>
      </c>
      <c r="AH40" s="2" t="str">
        <f t="shared" ref="AH40:AH51" si="26">IF(U40&lt;&gt;"","motif : "&amp;U40,"")</f>
        <v/>
      </c>
      <c r="AI40" s="4">
        <v>1</v>
      </c>
      <c r="AJ40" s="4">
        <v>1</v>
      </c>
      <c r="AK40" s="4">
        <f t="shared" ca="1" si="20"/>
        <v>2017</v>
      </c>
      <c r="AL40" s="4">
        <v>6</v>
      </c>
    </row>
    <row r="41" spans="1:39" x14ac:dyDescent="0.2">
      <c r="B41" s="7">
        <v>5</v>
      </c>
      <c r="C41" s="7" t="str">
        <f t="shared" ca="1" si="19"/>
        <v>Mise en veilleuse (Téléphone) - Solde nul 2011 Refusé (Fin d’année avec activité)  - 2012 Accepté  - avec compte bancaire - Scénario 5</v>
      </c>
      <c r="D41" s="6">
        <f t="shared" ca="1" si="16"/>
        <v>40544</v>
      </c>
      <c r="E41" s="10" t="s">
        <v>62</v>
      </c>
      <c r="F41" s="10" t="s">
        <v>43</v>
      </c>
      <c r="G41" s="10" t="s">
        <v>43</v>
      </c>
      <c r="H41" s="7">
        <f t="shared" ca="1" si="17"/>
        <v>2011</v>
      </c>
      <c r="I41" s="7" t="s">
        <v>16</v>
      </c>
      <c r="J41" s="7" t="s">
        <v>18</v>
      </c>
      <c r="K41" s="7" t="s">
        <v>35</v>
      </c>
      <c r="L41" s="7" t="s">
        <v>25</v>
      </c>
      <c r="M41" s="7">
        <f t="shared" ca="1" si="22"/>
        <v>2012</v>
      </c>
      <c r="N41" s="1" t="s">
        <v>15</v>
      </c>
      <c r="O41" s="7"/>
      <c r="P41" s="7"/>
      <c r="R41" s="7"/>
      <c r="S41" s="7"/>
      <c r="U41" s="7"/>
      <c r="V41" s="2" t="str">
        <f t="shared" si="21"/>
        <v>Nous faisons suite à votre Téléphone</v>
      </c>
      <c r="W41" s="2" t="s">
        <v>45</v>
      </c>
      <c r="X41" s="2" t="s">
        <v>46</v>
      </c>
      <c r="Y41" s="2"/>
      <c r="Z41" s="2" t="s">
        <v>36</v>
      </c>
      <c r="AA41" s="1">
        <f t="shared" ca="1" si="18"/>
        <v>2011</v>
      </c>
      <c r="AB41" s="2" t="str">
        <f t="shared" si="23"/>
        <v>motif : Fin d’année avec activité</v>
      </c>
      <c r="AC41" s="1">
        <f ca="1">AA41+1</f>
        <v>2012</v>
      </c>
      <c r="AD41" s="2" t="str">
        <f t="shared" si="24"/>
        <v/>
      </c>
      <c r="AE41" s="7"/>
      <c r="AF41" s="2" t="str">
        <f t="shared" si="25"/>
        <v/>
      </c>
      <c r="AG41" s="7"/>
      <c r="AH41" s="2" t="str">
        <f t="shared" si="26"/>
        <v/>
      </c>
      <c r="AI41" s="4">
        <v>1</v>
      </c>
      <c r="AJ41" s="4">
        <v>1</v>
      </c>
      <c r="AK41" s="4">
        <f t="shared" ca="1" si="20"/>
        <v>2017</v>
      </c>
      <c r="AL41" s="4">
        <v>6</v>
      </c>
    </row>
    <row r="42" spans="1:39" x14ac:dyDescent="0.2">
      <c r="B42" s="7">
        <v>6</v>
      </c>
      <c r="C42" s="7" t="str">
        <f t="shared" ca="1" si="19"/>
        <v>Mise en veilleuse (Téléphone) - Solde nul 2011 Accepté  - 2012 Refusé (Attestation ne venant pas des contributions)  - 2013 Accepté - avec compte bancaire - Scénario 6</v>
      </c>
      <c r="D42" s="6">
        <f t="shared" ca="1" si="16"/>
        <v>40544</v>
      </c>
      <c r="E42" s="10" t="s">
        <v>62</v>
      </c>
      <c r="F42" s="10" t="s">
        <v>43</v>
      </c>
      <c r="G42" s="10" t="s">
        <v>43</v>
      </c>
      <c r="H42" s="7">
        <f t="shared" ca="1" si="17"/>
        <v>2011</v>
      </c>
      <c r="I42" s="7" t="s">
        <v>15</v>
      </c>
      <c r="K42" s="7" t="s">
        <v>35</v>
      </c>
      <c r="L42" s="7" t="s">
        <v>25</v>
      </c>
      <c r="M42" s="7">
        <f t="shared" ca="1" si="22"/>
        <v>2012</v>
      </c>
      <c r="N42" s="1" t="s">
        <v>16</v>
      </c>
      <c r="O42" s="7" t="s">
        <v>19</v>
      </c>
      <c r="P42" s="7">
        <f ca="1">H42+2</f>
        <v>2013</v>
      </c>
      <c r="Q42" s="1" t="s">
        <v>15</v>
      </c>
      <c r="R42" s="7"/>
      <c r="S42" s="7"/>
      <c r="U42" s="7"/>
      <c r="V42" s="2" t="str">
        <f t="shared" si="21"/>
        <v>Nous faisons suite à votre Téléphone</v>
      </c>
      <c r="W42" s="2" t="s">
        <v>45</v>
      </c>
      <c r="X42" s="2" t="s">
        <v>46</v>
      </c>
      <c r="Y42" s="2"/>
      <c r="Z42" s="2" t="s">
        <v>36</v>
      </c>
      <c r="AA42" s="1">
        <f t="shared" ca="1" si="18"/>
        <v>2011</v>
      </c>
      <c r="AB42" s="2" t="str">
        <f t="shared" si="23"/>
        <v/>
      </c>
      <c r="AC42" s="1">
        <f ca="1">H42+1</f>
        <v>2012</v>
      </c>
      <c r="AD42" s="2" t="str">
        <f t="shared" si="24"/>
        <v>motif : Attestation ne venant pas des contributions</v>
      </c>
      <c r="AE42" s="7">
        <f ca="1">H42+2</f>
        <v>2013</v>
      </c>
      <c r="AF42" s="2" t="str">
        <f t="shared" si="25"/>
        <v/>
      </c>
      <c r="AG42" s="7"/>
      <c r="AH42" s="2" t="str">
        <f t="shared" si="26"/>
        <v/>
      </c>
      <c r="AI42" s="4">
        <v>1</v>
      </c>
      <c r="AJ42" s="4">
        <v>1</v>
      </c>
      <c r="AK42" s="4">
        <f t="shared" ca="1" si="20"/>
        <v>2017</v>
      </c>
      <c r="AL42" s="4">
        <v>6</v>
      </c>
    </row>
    <row r="43" spans="1:39" x14ac:dyDescent="0.2">
      <c r="B43" s="7">
        <v>7</v>
      </c>
      <c r="C43" s="7" t="str">
        <f t="shared" ca="1" si="19"/>
        <v>Mise en veilleuse (Téléphone) - Solde nul 2011 Accepté  - 2012 Refusé (Attestation ne venant pas des contributions)  - 2013 Accepté  - 2014 Refusé (Société patrimoniale)- avec compte bancaire - Scénario 7</v>
      </c>
      <c r="D43" s="6">
        <f t="shared" ca="1" si="16"/>
        <v>40544</v>
      </c>
      <c r="E43" s="10" t="s">
        <v>62</v>
      </c>
      <c r="F43" s="10" t="s">
        <v>43</v>
      </c>
      <c r="G43" s="10" t="s">
        <v>43</v>
      </c>
      <c r="H43" s="7">
        <f t="shared" ca="1" si="17"/>
        <v>2011</v>
      </c>
      <c r="I43" s="7" t="s">
        <v>15</v>
      </c>
      <c r="K43" s="7" t="s">
        <v>35</v>
      </c>
      <c r="L43" s="7" t="s">
        <v>25</v>
      </c>
      <c r="M43" s="7">
        <f t="shared" ca="1" si="22"/>
        <v>2012</v>
      </c>
      <c r="N43" s="1" t="s">
        <v>16</v>
      </c>
      <c r="O43" s="7" t="s">
        <v>19</v>
      </c>
      <c r="P43" s="7">
        <f ca="1">H43+2</f>
        <v>2013</v>
      </c>
      <c r="Q43" s="1" t="s">
        <v>15</v>
      </c>
      <c r="R43" s="7"/>
      <c r="S43" s="7">
        <f ca="1">H43+3</f>
        <v>2014</v>
      </c>
      <c r="T43" s="1" t="s">
        <v>16</v>
      </c>
      <c r="U43" s="7" t="s">
        <v>20</v>
      </c>
      <c r="V43" s="2" t="str">
        <f t="shared" si="21"/>
        <v>Nous faisons suite à votre Téléphone</v>
      </c>
      <c r="W43" s="2" t="s">
        <v>45</v>
      </c>
      <c r="X43" s="2" t="s">
        <v>46</v>
      </c>
      <c r="Y43" s="2"/>
      <c r="Z43" s="2" t="s">
        <v>36</v>
      </c>
      <c r="AA43" s="1">
        <f t="shared" ca="1" si="18"/>
        <v>2011</v>
      </c>
      <c r="AB43" s="2" t="str">
        <f t="shared" si="23"/>
        <v/>
      </c>
      <c r="AC43" s="1">
        <f ca="1">M43</f>
        <v>2012</v>
      </c>
      <c r="AD43" s="2" t="str">
        <f t="shared" si="24"/>
        <v>motif : Attestation ne venant pas des contributions</v>
      </c>
      <c r="AE43" s="7">
        <f ca="1">P43</f>
        <v>2013</v>
      </c>
      <c r="AF43" s="2" t="str">
        <f t="shared" si="25"/>
        <v/>
      </c>
      <c r="AG43" s="7">
        <f ca="1">S43</f>
        <v>2014</v>
      </c>
      <c r="AH43" s="2" t="str">
        <f t="shared" si="26"/>
        <v>motif : Société patrimoniale</v>
      </c>
      <c r="AI43" s="4">
        <v>1</v>
      </c>
      <c r="AJ43" s="4">
        <v>1</v>
      </c>
      <c r="AK43" s="4">
        <f t="shared" ca="1" si="20"/>
        <v>2017</v>
      </c>
      <c r="AL43" s="4">
        <v>6</v>
      </c>
    </row>
    <row r="44" spans="1:39" x14ac:dyDescent="0.2">
      <c r="B44" s="7">
        <v>8</v>
      </c>
      <c r="C44" s="7" t="str">
        <f t="shared" ca="1" si="19"/>
        <v>Mise en veilleuse (Téléphone) - Solde nul 2011 Refusé (Société en activité)  - 2012 Refusé (Année incomplète)  - 2013 Accepté  - 2014 Refusé (Renonciation)- avec compte bancaire - Scénario 8</v>
      </c>
      <c r="D44" s="6">
        <f t="shared" ca="1" si="16"/>
        <v>40544</v>
      </c>
      <c r="E44" s="10" t="s">
        <v>62</v>
      </c>
      <c r="F44" s="10" t="s">
        <v>43</v>
      </c>
      <c r="G44" s="10" t="s">
        <v>43</v>
      </c>
      <c r="H44" s="7">
        <f t="shared" ca="1" si="17"/>
        <v>2011</v>
      </c>
      <c r="I44" s="7" t="s">
        <v>16</v>
      </c>
      <c r="J44" s="7" t="s">
        <v>21</v>
      </c>
      <c r="K44" s="7" t="s">
        <v>35</v>
      </c>
      <c r="L44" s="7" t="s">
        <v>25</v>
      </c>
      <c r="M44" s="7">
        <f t="shared" ca="1" si="22"/>
        <v>2012</v>
      </c>
      <c r="N44" s="1" t="s">
        <v>16</v>
      </c>
      <c r="O44" s="7" t="s">
        <v>22</v>
      </c>
      <c r="P44" s="7">
        <f ca="1">H44+2</f>
        <v>2013</v>
      </c>
      <c r="Q44" s="1" t="s">
        <v>15</v>
      </c>
      <c r="R44" s="7"/>
      <c r="S44" s="7">
        <f ca="1">H44+3</f>
        <v>2014</v>
      </c>
      <c r="T44" s="1" t="s">
        <v>16</v>
      </c>
      <c r="U44" s="7" t="s">
        <v>23</v>
      </c>
      <c r="V44" s="2" t="str">
        <f t="shared" si="21"/>
        <v>Nous faisons suite à votre Téléphone</v>
      </c>
      <c r="W44" s="2" t="s">
        <v>45</v>
      </c>
      <c r="X44" s="2" t="s">
        <v>46</v>
      </c>
      <c r="Y44" s="2"/>
      <c r="Z44" s="2" t="s">
        <v>36</v>
      </c>
      <c r="AA44" s="1">
        <f t="shared" ca="1" si="18"/>
        <v>2011</v>
      </c>
      <c r="AB44" s="2" t="str">
        <f t="shared" si="23"/>
        <v>motif : Société en activité</v>
      </c>
      <c r="AC44" s="1">
        <f ca="1">M44</f>
        <v>2012</v>
      </c>
      <c r="AD44" s="2" t="str">
        <f t="shared" si="24"/>
        <v>motif : Année incomplète</v>
      </c>
      <c r="AE44" s="7">
        <f ca="1">P44</f>
        <v>2013</v>
      </c>
      <c r="AF44" s="2" t="str">
        <f t="shared" si="25"/>
        <v/>
      </c>
      <c r="AG44" s="7">
        <f ca="1">S44</f>
        <v>2014</v>
      </c>
      <c r="AH44" s="2" t="str">
        <f t="shared" si="26"/>
        <v>motif : Renonciation</v>
      </c>
      <c r="AI44" s="4">
        <v>1</v>
      </c>
      <c r="AJ44" s="4">
        <v>1</v>
      </c>
      <c r="AK44" s="4">
        <f t="shared" ca="1" si="20"/>
        <v>2017</v>
      </c>
      <c r="AL44" s="4">
        <v>6</v>
      </c>
    </row>
    <row r="45" spans="1:39" x14ac:dyDescent="0.2">
      <c r="B45" s="7">
        <v>9</v>
      </c>
      <c r="C45" s="7" t="str">
        <f t="shared" ca="1" si="19"/>
        <v>Mise en veilleuse (Téléphone) - Solde nul 2011 Différé  - 2012 Accepté  - 2013 Refusé (Pas de déclaration ISOC) - avec compte bancaire - Scénario 9</v>
      </c>
      <c r="D45" s="6">
        <f t="shared" ca="1" si="16"/>
        <v>40544</v>
      </c>
      <c r="E45" s="10" t="s">
        <v>62</v>
      </c>
      <c r="F45" s="10" t="s">
        <v>43</v>
      </c>
      <c r="G45" s="10" t="s">
        <v>43</v>
      </c>
      <c r="H45" s="7">
        <f t="shared" ca="1" si="17"/>
        <v>2011</v>
      </c>
      <c r="I45" s="7" t="s">
        <v>26</v>
      </c>
      <c r="K45" s="7" t="s">
        <v>35</v>
      </c>
      <c r="L45" s="7" t="s">
        <v>25</v>
      </c>
      <c r="M45" s="7">
        <f t="shared" ca="1" si="22"/>
        <v>2012</v>
      </c>
      <c r="N45" s="1" t="s">
        <v>15</v>
      </c>
      <c r="O45" s="7"/>
      <c r="P45" s="7">
        <f ca="1">H45+2</f>
        <v>2013</v>
      </c>
      <c r="Q45" s="1" t="s">
        <v>16</v>
      </c>
      <c r="R45" s="7" t="s">
        <v>17</v>
      </c>
      <c r="S45" s="7"/>
      <c r="U45" s="7"/>
      <c r="V45" s="2" t="str">
        <f t="shared" si="21"/>
        <v>Nous faisons suite à votre Téléphone</v>
      </c>
      <c r="W45" s="2" t="s">
        <v>45</v>
      </c>
      <c r="X45" s="2" t="s">
        <v>46</v>
      </c>
      <c r="Y45" s="2" t="s">
        <v>59</v>
      </c>
      <c r="Z45" s="2" t="s">
        <v>36</v>
      </c>
      <c r="AA45" s="1">
        <f t="shared" ca="1" si="18"/>
        <v>2011</v>
      </c>
      <c r="AB45" s="2" t="str">
        <f t="shared" si="23"/>
        <v/>
      </c>
      <c r="AC45" s="1">
        <f ca="1">M45</f>
        <v>2012</v>
      </c>
      <c r="AD45" s="2" t="str">
        <f t="shared" si="24"/>
        <v/>
      </c>
      <c r="AE45" s="7">
        <f ca="1">P45</f>
        <v>2013</v>
      </c>
      <c r="AF45" s="2" t="str">
        <f t="shared" si="25"/>
        <v>motif : Pas de déclaration ISOC</v>
      </c>
      <c r="AG45" s="7"/>
      <c r="AH45" s="2" t="str">
        <f t="shared" si="26"/>
        <v/>
      </c>
      <c r="AI45" s="4">
        <v>1</v>
      </c>
      <c r="AJ45" s="4">
        <v>1</v>
      </c>
      <c r="AK45" s="4">
        <f t="shared" ca="1" si="20"/>
        <v>2017</v>
      </c>
      <c r="AL45" s="4">
        <v>6</v>
      </c>
    </row>
    <row r="46" spans="1:39" x14ac:dyDescent="0.2">
      <c r="B46" s="7">
        <v>10</v>
      </c>
      <c r="C46" s="7" t="str">
        <f t="shared" ca="1" si="19"/>
        <v>Mise en veilleuse (Courrier) - Solde nul 2011 Accepté  - 2012 Refusé (Pas de déclaration ISOC)  - avec compte bancaire - Scénario 10</v>
      </c>
      <c r="D46" s="6">
        <f t="shared" ca="1" si="16"/>
        <v>40544</v>
      </c>
      <c r="E46" s="10" t="s">
        <v>62</v>
      </c>
      <c r="F46" s="10" t="s">
        <v>43</v>
      </c>
      <c r="G46" s="10" t="s">
        <v>43</v>
      </c>
      <c r="H46" s="7">
        <f t="shared" ca="1" si="17"/>
        <v>2011</v>
      </c>
      <c r="I46" s="7" t="s">
        <v>15</v>
      </c>
      <c r="K46" s="7" t="s">
        <v>35</v>
      </c>
      <c r="L46" s="7" t="s">
        <v>24</v>
      </c>
      <c r="M46" s="7">
        <f t="shared" ref="M46:M51" ca="1" si="27">H46+1</f>
        <v>2012</v>
      </c>
      <c r="N46" s="1" t="s">
        <v>16</v>
      </c>
      <c r="O46" s="7" t="s">
        <v>17</v>
      </c>
      <c r="P46" s="7"/>
      <c r="R46" s="7"/>
      <c r="S46" s="7"/>
      <c r="U46" s="7"/>
      <c r="V46" s="2" t="str">
        <f t="shared" si="21"/>
        <v>Nous faisons suite à votre Courrier</v>
      </c>
      <c r="W46" s="2" t="s">
        <v>45</v>
      </c>
      <c r="X46" s="2" t="s">
        <v>46</v>
      </c>
      <c r="Y46" s="2"/>
      <c r="Z46" s="2" t="s">
        <v>36</v>
      </c>
      <c r="AA46" s="1">
        <f t="shared" ca="1" si="18"/>
        <v>2011</v>
      </c>
      <c r="AB46" s="2" t="str">
        <f t="shared" si="23"/>
        <v/>
      </c>
      <c r="AC46" s="1">
        <f ca="1">AA46+1</f>
        <v>2012</v>
      </c>
      <c r="AD46" s="2" t="str">
        <f t="shared" si="24"/>
        <v>motif : Pas de déclaration ISOC</v>
      </c>
      <c r="AF46" s="2" t="str">
        <f t="shared" si="25"/>
        <v/>
      </c>
      <c r="AH46" s="2" t="str">
        <f t="shared" si="26"/>
        <v/>
      </c>
      <c r="AI46" s="4">
        <v>1</v>
      </c>
      <c r="AJ46" s="4">
        <v>1</v>
      </c>
      <c r="AK46" s="4">
        <f t="shared" ca="1" si="20"/>
        <v>2017</v>
      </c>
      <c r="AL46" s="4">
        <v>6</v>
      </c>
    </row>
    <row r="47" spans="1:39" x14ac:dyDescent="0.2">
      <c r="B47" s="7">
        <v>11</v>
      </c>
      <c r="C47" s="7" t="str">
        <f t="shared" ca="1" si="19"/>
        <v>Mise en veilleuse (Téléphone) - Solde nul 2011 Refusé (Fin d’année avec activité)  - 2012 Accepté  - avec compte bancaire - Scénario 11</v>
      </c>
      <c r="D47" s="6">
        <f t="shared" ca="1" si="16"/>
        <v>40544</v>
      </c>
      <c r="E47" s="10" t="s">
        <v>62</v>
      </c>
      <c r="F47" s="10" t="s">
        <v>43</v>
      </c>
      <c r="G47" s="10" t="s">
        <v>43</v>
      </c>
      <c r="H47" s="7">
        <f t="shared" ca="1" si="17"/>
        <v>2011</v>
      </c>
      <c r="I47" s="7" t="s">
        <v>16</v>
      </c>
      <c r="J47" s="7" t="s">
        <v>18</v>
      </c>
      <c r="K47" s="7" t="s">
        <v>35</v>
      </c>
      <c r="L47" s="7" t="s">
        <v>25</v>
      </c>
      <c r="M47" s="7">
        <f t="shared" ca="1" si="27"/>
        <v>2012</v>
      </c>
      <c r="N47" s="1" t="s">
        <v>15</v>
      </c>
      <c r="O47" s="7"/>
      <c r="P47" s="7"/>
      <c r="R47" s="7"/>
      <c r="S47" s="7"/>
      <c r="U47" s="7"/>
      <c r="V47" s="2" t="str">
        <f t="shared" si="21"/>
        <v>Nous faisons suite à votre Téléphone</v>
      </c>
      <c r="W47" s="2" t="s">
        <v>45</v>
      </c>
      <c r="X47" s="2" t="s">
        <v>46</v>
      </c>
      <c r="Y47" s="2"/>
      <c r="Z47" s="2" t="s">
        <v>36</v>
      </c>
      <c r="AA47" s="1">
        <f t="shared" ca="1" si="18"/>
        <v>2011</v>
      </c>
      <c r="AB47" s="2" t="str">
        <f t="shared" si="23"/>
        <v>motif : Fin d’année avec activité</v>
      </c>
      <c r="AC47" s="1">
        <f ca="1">AA47+1</f>
        <v>2012</v>
      </c>
      <c r="AD47" s="2" t="str">
        <f t="shared" si="24"/>
        <v/>
      </c>
      <c r="AE47" s="7"/>
      <c r="AF47" s="2" t="str">
        <f t="shared" si="25"/>
        <v/>
      </c>
      <c r="AG47" s="7"/>
      <c r="AH47" s="2" t="str">
        <f t="shared" si="26"/>
        <v/>
      </c>
      <c r="AI47" s="4">
        <v>1</v>
      </c>
      <c r="AJ47" s="4">
        <v>1</v>
      </c>
      <c r="AK47" s="4">
        <f t="shared" ca="1" si="20"/>
        <v>2017</v>
      </c>
      <c r="AL47" s="4">
        <v>6</v>
      </c>
    </row>
    <row r="48" spans="1:39" x14ac:dyDescent="0.2">
      <c r="B48" s="7">
        <v>12</v>
      </c>
      <c r="C48" s="7" t="str">
        <f t="shared" ca="1" si="19"/>
        <v>Mise en veilleuse (Téléphone) - Solde nul 2011 Accepté  - 2012 Refusé (Attestation ne venant pas des contributions)  - 2013 Accepté - avec compte bancaire - Scénario 12</v>
      </c>
      <c r="D48" s="6">
        <f t="shared" ca="1" si="16"/>
        <v>40544</v>
      </c>
      <c r="E48" s="10" t="s">
        <v>62</v>
      </c>
      <c r="F48" s="10" t="s">
        <v>43</v>
      </c>
      <c r="G48" s="10" t="s">
        <v>43</v>
      </c>
      <c r="H48" s="7">
        <f t="shared" ca="1" si="17"/>
        <v>2011</v>
      </c>
      <c r="I48" s="7" t="s">
        <v>15</v>
      </c>
      <c r="K48" s="7" t="s">
        <v>35</v>
      </c>
      <c r="L48" s="7" t="s">
        <v>25</v>
      </c>
      <c r="M48" s="7">
        <f t="shared" ca="1" si="27"/>
        <v>2012</v>
      </c>
      <c r="N48" s="1" t="s">
        <v>16</v>
      </c>
      <c r="O48" s="7" t="s">
        <v>19</v>
      </c>
      <c r="P48" s="7">
        <f ca="1">H48+2</f>
        <v>2013</v>
      </c>
      <c r="Q48" s="1" t="s">
        <v>15</v>
      </c>
      <c r="R48" s="7"/>
      <c r="S48" s="7"/>
      <c r="U48" s="7"/>
      <c r="V48" s="2" t="str">
        <f t="shared" si="21"/>
        <v>Nous faisons suite à votre Téléphone</v>
      </c>
      <c r="W48" s="2" t="s">
        <v>45</v>
      </c>
      <c r="X48" s="2" t="s">
        <v>46</v>
      </c>
      <c r="Y48" s="2"/>
      <c r="Z48" s="2" t="s">
        <v>36</v>
      </c>
      <c r="AA48" s="1">
        <f t="shared" ca="1" si="18"/>
        <v>2011</v>
      </c>
      <c r="AB48" s="2" t="str">
        <f t="shared" si="23"/>
        <v/>
      </c>
      <c r="AC48" s="1">
        <f ca="1">H48+1</f>
        <v>2012</v>
      </c>
      <c r="AD48" s="2" t="str">
        <f t="shared" si="24"/>
        <v>motif : Attestation ne venant pas des contributions</v>
      </c>
      <c r="AE48" s="7">
        <f ca="1">H48+2</f>
        <v>2013</v>
      </c>
      <c r="AF48" s="2" t="str">
        <f t="shared" si="25"/>
        <v/>
      </c>
      <c r="AG48" s="7"/>
      <c r="AH48" s="2" t="str">
        <f t="shared" si="26"/>
        <v/>
      </c>
      <c r="AI48" s="4">
        <v>1</v>
      </c>
      <c r="AJ48" s="4">
        <v>1</v>
      </c>
      <c r="AK48" s="4">
        <f t="shared" ca="1" si="20"/>
        <v>2017</v>
      </c>
      <c r="AL48" s="4">
        <v>6</v>
      </c>
    </row>
    <row r="49" spans="2:38" x14ac:dyDescent="0.2">
      <c r="B49" s="7">
        <v>13</v>
      </c>
      <c r="C49" s="7" t="str">
        <f t="shared" ca="1" si="19"/>
        <v>Mise en veilleuse (Téléphone) - Solde nul 2011 Accepté  - 2012 Refusé (Attestation ne venant pas des contributions)  - 2013 Accepté  - 2014 Refusé (Société patrimoniale)- avec compte bancaire - Scénario 13</v>
      </c>
      <c r="D49" s="6">
        <f t="shared" ca="1" si="16"/>
        <v>40544</v>
      </c>
      <c r="E49" s="10" t="s">
        <v>62</v>
      </c>
      <c r="F49" s="10" t="s">
        <v>43</v>
      </c>
      <c r="G49" s="10" t="s">
        <v>43</v>
      </c>
      <c r="H49" s="7">
        <f t="shared" ca="1" si="17"/>
        <v>2011</v>
      </c>
      <c r="I49" s="7" t="s">
        <v>15</v>
      </c>
      <c r="K49" s="7" t="s">
        <v>35</v>
      </c>
      <c r="L49" s="7" t="s">
        <v>25</v>
      </c>
      <c r="M49" s="7">
        <f t="shared" ca="1" si="27"/>
        <v>2012</v>
      </c>
      <c r="N49" s="1" t="s">
        <v>16</v>
      </c>
      <c r="O49" s="7" t="s">
        <v>19</v>
      </c>
      <c r="P49" s="7">
        <f ca="1">H49+2</f>
        <v>2013</v>
      </c>
      <c r="Q49" s="1" t="s">
        <v>15</v>
      </c>
      <c r="R49" s="7"/>
      <c r="S49" s="7">
        <f ca="1">H49+3</f>
        <v>2014</v>
      </c>
      <c r="T49" s="1" t="s">
        <v>16</v>
      </c>
      <c r="U49" s="7" t="s">
        <v>20</v>
      </c>
      <c r="V49" s="2" t="str">
        <f t="shared" si="21"/>
        <v>Nous faisons suite à votre Téléphone</v>
      </c>
      <c r="W49" s="2" t="s">
        <v>45</v>
      </c>
      <c r="X49" s="2" t="s">
        <v>46</v>
      </c>
      <c r="Y49" s="2"/>
      <c r="Z49" s="2" t="s">
        <v>36</v>
      </c>
      <c r="AA49" s="1">
        <f t="shared" ca="1" si="18"/>
        <v>2011</v>
      </c>
      <c r="AB49" s="2" t="str">
        <f t="shared" si="23"/>
        <v/>
      </c>
      <c r="AC49" s="1">
        <f ca="1">M49</f>
        <v>2012</v>
      </c>
      <c r="AD49" s="2" t="str">
        <f t="shared" si="24"/>
        <v>motif : Attestation ne venant pas des contributions</v>
      </c>
      <c r="AE49" s="7">
        <f ca="1">P49</f>
        <v>2013</v>
      </c>
      <c r="AF49" s="2" t="str">
        <f t="shared" si="25"/>
        <v/>
      </c>
      <c r="AG49" s="7">
        <f ca="1">S49</f>
        <v>2014</v>
      </c>
      <c r="AH49" s="2" t="str">
        <f t="shared" si="26"/>
        <v>motif : Société patrimoniale</v>
      </c>
      <c r="AI49" s="4">
        <v>1</v>
      </c>
      <c r="AJ49" s="4">
        <v>1</v>
      </c>
      <c r="AK49" s="4">
        <f t="shared" ca="1" si="20"/>
        <v>2017</v>
      </c>
      <c r="AL49" s="4">
        <v>6</v>
      </c>
    </row>
    <row r="50" spans="2:38" x14ac:dyDescent="0.2">
      <c r="B50" s="7">
        <v>14</v>
      </c>
      <c r="C50" s="7" t="str">
        <f t="shared" ca="1" si="19"/>
        <v>Mise en veilleuse (Téléphone) - Solde nul 2011 Refusé (Société en activité)  - 2012 Refusé (Année incomplète)  - 2013 Accepté  - 2014 Refusé (Renonciation)- avec compte bancaire - Scénario 14</v>
      </c>
      <c r="D50" s="6">
        <f t="shared" ca="1" si="16"/>
        <v>40544</v>
      </c>
      <c r="E50" s="10" t="s">
        <v>62</v>
      </c>
      <c r="F50" s="10" t="s">
        <v>43</v>
      </c>
      <c r="G50" s="10" t="s">
        <v>43</v>
      </c>
      <c r="H50" s="7">
        <f t="shared" ca="1" si="17"/>
        <v>2011</v>
      </c>
      <c r="I50" s="7" t="s">
        <v>16</v>
      </c>
      <c r="J50" s="7" t="s">
        <v>21</v>
      </c>
      <c r="K50" s="7" t="s">
        <v>35</v>
      </c>
      <c r="L50" s="7" t="s">
        <v>25</v>
      </c>
      <c r="M50" s="7">
        <f t="shared" ca="1" si="27"/>
        <v>2012</v>
      </c>
      <c r="N50" s="1" t="s">
        <v>16</v>
      </c>
      <c r="O50" s="7" t="s">
        <v>22</v>
      </c>
      <c r="P50" s="7">
        <f ca="1">H50+2</f>
        <v>2013</v>
      </c>
      <c r="Q50" s="1" t="s">
        <v>15</v>
      </c>
      <c r="R50" s="7"/>
      <c r="S50" s="7">
        <f ca="1">H50+3</f>
        <v>2014</v>
      </c>
      <c r="T50" s="1" t="s">
        <v>16</v>
      </c>
      <c r="U50" s="7" t="s">
        <v>23</v>
      </c>
      <c r="V50" s="2" t="str">
        <f t="shared" si="21"/>
        <v>Nous faisons suite à votre Téléphone</v>
      </c>
      <c r="W50" s="2" t="s">
        <v>45</v>
      </c>
      <c r="X50" s="2" t="s">
        <v>46</v>
      </c>
      <c r="Y50" s="2"/>
      <c r="Z50" s="2" t="s">
        <v>36</v>
      </c>
      <c r="AA50" s="1">
        <f t="shared" ca="1" si="18"/>
        <v>2011</v>
      </c>
      <c r="AB50" s="2" t="str">
        <f t="shared" si="23"/>
        <v>motif : Société en activité</v>
      </c>
      <c r="AC50" s="1">
        <f ca="1">M50</f>
        <v>2012</v>
      </c>
      <c r="AD50" s="2" t="str">
        <f t="shared" si="24"/>
        <v>motif : Année incomplète</v>
      </c>
      <c r="AE50" s="7">
        <f ca="1">P50</f>
        <v>2013</v>
      </c>
      <c r="AF50" s="2" t="str">
        <f t="shared" si="25"/>
        <v/>
      </c>
      <c r="AG50" s="7">
        <f ca="1">S50</f>
        <v>2014</v>
      </c>
      <c r="AH50" s="2" t="str">
        <f t="shared" si="26"/>
        <v>motif : Renonciation</v>
      </c>
      <c r="AI50" s="4">
        <v>1</v>
      </c>
      <c r="AJ50" s="4">
        <v>1</v>
      </c>
      <c r="AK50" s="4">
        <f t="shared" ca="1" si="20"/>
        <v>2017</v>
      </c>
      <c r="AL50" s="4">
        <v>6</v>
      </c>
    </row>
    <row r="51" spans="2:38" x14ac:dyDescent="0.2">
      <c r="B51" s="7">
        <v>15</v>
      </c>
      <c r="C51" s="7" t="str">
        <f t="shared" ca="1" si="19"/>
        <v>Mise en veilleuse (Téléphone) - Solde nul 2011 Différé  - 2012 Accepté  - 2013 Refusé (Pas de déclaration ISOC) - avec compte bancaire - Scénario 15</v>
      </c>
      <c r="D51" s="6">
        <f t="shared" ca="1" si="16"/>
        <v>40544</v>
      </c>
      <c r="E51" s="10" t="s">
        <v>62</v>
      </c>
      <c r="F51" s="10" t="s">
        <v>43</v>
      </c>
      <c r="G51" s="10" t="s">
        <v>43</v>
      </c>
      <c r="H51" s="7">
        <f t="shared" ca="1" si="17"/>
        <v>2011</v>
      </c>
      <c r="I51" s="7" t="s">
        <v>26</v>
      </c>
      <c r="K51" s="7" t="s">
        <v>35</v>
      </c>
      <c r="L51" s="7" t="s">
        <v>25</v>
      </c>
      <c r="M51" s="7">
        <f t="shared" ca="1" si="27"/>
        <v>2012</v>
      </c>
      <c r="N51" s="1" t="s">
        <v>15</v>
      </c>
      <c r="O51" s="7"/>
      <c r="P51" s="7">
        <f ca="1">H51+2</f>
        <v>2013</v>
      </c>
      <c r="Q51" s="1" t="s">
        <v>16</v>
      </c>
      <c r="R51" s="7" t="s">
        <v>17</v>
      </c>
      <c r="S51" s="7"/>
      <c r="U51" s="7"/>
      <c r="V51" s="2" t="str">
        <f t="shared" si="21"/>
        <v>Nous faisons suite à votre Téléphone</v>
      </c>
      <c r="W51" s="2" t="s">
        <v>45</v>
      </c>
      <c r="X51" s="2" t="s">
        <v>46</v>
      </c>
      <c r="Y51" s="2" t="s">
        <v>59</v>
      </c>
      <c r="Z51" s="2" t="s">
        <v>36</v>
      </c>
      <c r="AA51" s="1">
        <f t="shared" ca="1" si="18"/>
        <v>2011</v>
      </c>
      <c r="AB51" s="2" t="str">
        <f t="shared" si="23"/>
        <v/>
      </c>
      <c r="AC51" s="1">
        <f ca="1">M51</f>
        <v>2012</v>
      </c>
      <c r="AD51" s="2" t="str">
        <f t="shared" si="24"/>
        <v/>
      </c>
      <c r="AE51" s="7">
        <f ca="1">P51</f>
        <v>2013</v>
      </c>
      <c r="AF51" s="2" t="str">
        <f t="shared" si="25"/>
        <v>motif : Pas de déclaration ISOC</v>
      </c>
      <c r="AG51" s="7"/>
      <c r="AH51" s="2" t="str">
        <f t="shared" si="26"/>
        <v/>
      </c>
      <c r="AI51" s="4">
        <v>1</v>
      </c>
      <c r="AJ51" s="4">
        <v>1</v>
      </c>
      <c r="AK51" s="4">
        <f t="shared" ca="1" si="20"/>
        <v>2017</v>
      </c>
      <c r="AL51" s="4">
        <v>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Mise en veilleuse</vt:lpstr>
    </vt:vector>
  </TitlesOfParts>
  <Company>PRIMINFO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ARNOULD Peter</dc:creator>
  <cp:lastModifiedBy>CASTIGLIONE Giuseppe</cp:lastModifiedBy>
  <cp:lastPrinted>2016-06-07T13:44:25Z</cp:lastPrinted>
  <dcterms:created xsi:type="dcterms:W3CDTF">2016-01-21T08:50:02Z</dcterms:created>
  <dcterms:modified xsi:type="dcterms:W3CDTF">2017-02-17T06:23:45Z</dcterms:modified>
</cp:coreProperties>
</file>