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3105" windowWidth="11700" windowHeight="9870"/>
  </bookViews>
  <sheets>
    <sheet name="PLC" sheetId="31" r:id="rId1"/>
  </sheets>
  <calcPr calcId="145621"/>
</workbook>
</file>

<file path=xl/calcChain.xml><?xml version="1.0" encoding="utf-8"?>
<calcChain xmlns="http://schemas.openxmlformats.org/spreadsheetml/2006/main">
  <c r="L29" i="31" l="1"/>
  <c r="L28" i="31"/>
  <c r="AH11" i="31" l="1"/>
  <c r="AH10" i="31"/>
  <c r="AF12" i="31"/>
  <c r="AD9" i="31"/>
  <c r="AD8" i="31"/>
  <c r="Z31" i="31"/>
  <c r="Z32" i="31"/>
  <c r="Z33" i="31"/>
  <c r="Z34" i="31"/>
  <c r="Z35" i="31"/>
  <c r="Z36" i="31"/>
  <c r="Z37" i="31"/>
  <c r="Z29" i="31"/>
  <c r="Z28" i="31"/>
  <c r="Z17" i="31"/>
  <c r="Z18" i="31"/>
  <c r="Z19" i="31"/>
  <c r="Z20" i="31"/>
  <c r="Z21" i="31"/>
  <c r="Z22" i="31"/>
  <c r="Z23" i="31"/>
  <c r="Z24" i="31"/>
  <c r="Z25" i="31"/>
  <c r="Z26" i="31"/>
  <c r="Z16" i="31"/>
  <c r="Z5" i="31"/>
  <c r="Z6" i="31"/>
  <c r="Z4" i="31"/>
  <c r="H4" i="31"/>
  <c r="L32" i="31" l="1"/>
  <c r="L31" i="31"/>
  <c r="L22" i="31" l="1"/>
  <c r="L21" i="31"/>
  <c r="C39" i="31" l="1"/>
  <c r="H39" i="31"/>
  <c r="C17" i="31" l="1"/>
  <c r="C6" i="31"/>
  <c r="C18" i="31"/>
  <c r="C19" i="31"/>
  <c r="C20" i="31"/>
  <c r="C16" i="31"/>
  <c r="H40" i="31"/>
  <c r="H41" i="31"/>
  <c r="H42" i="31"/>
  <c r="H43" i="31"/>
  <c r="H44" i="31"/>
  <c r="H38" i="31"/>
  <c r="H32" i="31"/>
  <c r="H31" i="31"/>
  <c r="H29" i="31"/>
  <c r="H28" i="31"/>
  <c r="H27" i="31"/>
  <c r="H26" i="31"/>
  <c r="H25" i="31"/>
  <c r="H23" i="31"/>
  <c r="H22" i="31"/>
  <c r="H21" i="31"/>
  <c r="H18" i="31"/>
  <c r="H6" i="31"/>
  <c r="L4" i="31"/>
  <c r="AV37" i="31"/>
  <c r="AV36" i="31"/>
  <c r="AV35" i="31"/>
  <c r="AV34" i="31"/>
  <c r="AV33" i="31"/>
  <c r="L41" i="31"/>
  <c r="L18" i="31"/>
  <c r="L6" i="31"/>
  <c r="H5" i="31"/>
  <c r="H16" i="31"/>
  <c r="H17" i="31"/>
  <c r="H19" i="31"/>
  <c r="H20" i="31"/>
  <c r="H24" i="31"/>
  <c r="C4" i="31" l="1"/>
  <c r="C5" i="31"/>
  <c r="C21" i="31"/>
  <c r="C22" i="31"/>
  <c r="C23" i="31"/>
  <c r="C24" i="31"/>
  <c r="C25" i="31"/>
  <c r="C26" i="31"/>
  <c r="C27" i="31"/>
  <c r="C28" i="31"/>
  <c r="C29" i="31"/>
  <c r="C7" i="31"/>
  <c r="C8" i="31"/>
  <c r="C9" i="31"/>
  <c r="C10" i="31"/>
  <c r="C11" i="31"/>
  <c r="C12" i="31"/>
  <c r="C13" i="31"/>
  <c r="C14" i="31"/>
  <c r="C31" i="31"/>
  <c r="C32" i="31"/>
  <c r="C33" i="31"/>
  <c r="C34" i="31"/>
  <c r="C35" i="31"/>
  <c r="C36" i="31"/>
  <c r="C37" i="31"/>
  <c r="C38" i="31"/>
  <c r="C40" i="31"/>
  <c r="C41" i="31"/>
  <c r="C42" i="31"/>
  <c r="C43" i="31"/>
  <c r="C44" i="31"/>
</calcChain>
</file>

<file path=xl/sharedStrings.xml><?xml version="1.0" encoding="utf-8"?>
<sst xmlns="http://schemas.openxmlformats.org/spreadsheetml/2006/main" count="464" uniqueCount="125">
  <si>
    <t>Statut</t>
  </si>
  <si>
    <t>id</t>
  </si>
  <si>
    <t>Courrier</t>
  </si>
  <si>
    <t>Téléphone</t>
  </si>
  <si>
    <t>Communication du client</t>
  </si>
  <si>
    <t>false</t>
  </si>
  <si>
    <t>true</t>
  </si>
  <si>
    <t>libellé final</t>
  </si>
  <si>
    <t>Revision</t>
  </si>
  <si>
    <t>Type</t>
  </si>
  <si>
    <t>Date début</t>
  </si>
  <si>
    <t>Commentaire</t>
  </si>
  <si>
    <t>Observation</t>
  </si>
  <si>
    <t>Revenu</t>
  </si>
  <si>
    <t>Exonération</t>
  </si>
  <si>
    <t>Assurance continuée</t>
  </si>
  <si>
    <t>RDE</t>
  </si>
  <si>
    <t>RDA</t>
  </si>
  <si>
    <t>type</t>
  </si>
  <si>
    <t>EXO</t>
  </si>
  <si>
    <t>RED</t>
  </si>
  <si>
    <t>Fiscal</t>
  </si>
  <si>
    <t>Résultat</t>
  </si>
  <si>
    <t>Requête d’un organisme</t>
  </si>
  <si>
    <t>Communication d’un tiers</t>
  </si>
  <si>
    <t>Visite bureau / siège Wierde</t>
  </si>
  <si>
    <t>Recommandé</t>
  </si>
  <si>
    <t>Fax</t>
  </si>
  <si>
    <t>Modifier</t>
  </si>
  <si>
    <t>Notification</t>
  </si>
  <si>
    <t>Origine</t>
  </si>
  <si>
    <t>Décision</t>
  </si>
  <si>
    <t>Suite à</t>
  </si>
  <si>
    <t>Principal</t>
  </si>
  <si>
    <t>Test1</t>
  </si>
  <si>
    <t>Test2</t>
  </si>
  <si>
    <t>Nature</t>
  </si>
  <si>
    <t>PLC</t>
  </si>
  <si>
    <t>Nature cotisante</t>
  </si>
  <si>
    <t>Régime</t>
  </si>
  <si>
    <t>Exo-réduction</t>
  </si>
  <si>
    <t>Nationalité</t>
  </si>
  <si>
    <t>Pays Naissance</t>
  </si>
  <si>
    <t>Année revenu</t>
  </si>
  <si>
    <t>Contrat en cours</t>
  </si>
  <si>
    <t>Contrat dormant</t>
  </si>
  <si>
    <t>Contrat clôturé</t>
  </si>
  <si>
    <t>Origine Tiers</t>
  </si>
  <si>
    <t>Origine Organisme</t>
  </si>
  <si>
    <t>Reçue par</t>
  </si>
  <si>
    <t>Numéro contrat</t>
  </si>
  <si>
    <t>Numéro VCS</t>
  </si>
  <si>
    <t>Type invest</t>
  </si>
  <si>
    <t>Date Prise Effet</t>
  </si>
  <si>
    <t>Motif Refus</t>
  </si>
  <si>
    <t>Date susp</t>
  </si>
  <si>
    <t>Motif susp</t>
  </si>
  <si>
    <t>Date clôture</t>
  </si>
  <si>
    <t>Motif clôture</t>
  </si>
  <si>
    <t>Date réveil</t>
  </si>
  <si>
    <t>Motif réveil</t>
  </si>
  <si>
    <t>Référence</t>
  </si>
  <si>
    <t>Message informatif</t>
  </si>
  <si>
    <t>Profil</t>
  </si>
  <si>
    <t>Regime</t>
  </si>
  <si>
    <t>Réduction</t>
  </si>
  <si>
    <t>Pension survie</t>
  </si>
  <si>
    <t>Annee</t>
  </si>
  <si>
    <t>Nouveau</t>
  </si>
  <si>
    <t>Ordinaire</t>
  </si>
  <si>
    <t>Crest</t>
  </si>
  <si>
    <t>Accord - Envoyer premier enrôlement</t>
  </si>
  <si>
    <t>Comptable</t>
  </si>
  <si>
    <t>Sociale</t>
  </si>
  <si>
    <t>Secure</t>
  </si>
  <si>
    <t>Organisme partenaire PLC</t>
  </si>
  <si>
    <t>Flux</t>
  </si>
  <si>
    <t>Fiduciaire</t>
  </si>
  <si>
    <t>Refus</t>
  </si>
  <si>
    <t>Profil non autorisé</t>
  </si>
  <si>
    <t>Exclusion compagnie AXA</t>
  </si>
  <si>
    <t>Pas assujetti au SSTI</t>
  </si>
  <si>
    <t>Personne résidant à l’étranger</t>
  </si>
  <si>
    <t>Suspendre</t>
  </si>
  <si>
    <t>Dormant</t>
  </si>
  <si>
    <t>Modifications légales</t>
  </si>
  <si>
    <t>Cessation de paiement volontaire</t>
  </si>
  <si>
    <t>Reveiller</t>
  </si>
  <si>
    <t>Erreur clôture</t>
  </si>
  <si>
    <t>Annulation de cessation d’activité</t>
  </si>
  <si>
    <t>Clôturer</t>
  </si>
  <si>
    <t>Contrat éteint</t>
  </si>
  <si>
    <t>REF123</t>
  </si>
  <si>
    <t>REF456</t>
  </si>
  <si>
    <t>PLC Sinistre</t>
  </si>
  <si>
    <t>Nouveau Flux Affilié</t>
  </si>
  <si>
    <t>Demande de contrat PLC</t>
  </si>
  <si>
    <t>Nouveau Flux Non Affilié</t>
  </si>
  <si>
    <t>La personne n’est pas affiliée à la CAS</t>
  </si>
  <si>
    <t>Régime définitif</t>
  </si>
  <si>
    <t>Complémentaire</t>
  </si>
  <si>
    <t>Début activité</t>
  </si>
  <si>
    <t>Conjoint aidant maxi-statut</t>
  </si>
  <si>
    <t>Doublon</t>
  </si>
  <si>
    <t>Assujetti ayant atteint l’âge de la retraite sans bénéfice d’une pension à titre complémentaire</t>
  </si>
  <si>
    <t>Nouveau contrat PLC via VIAXIS - Un contrat est déjà actif pour cette personne</t>
  </si>
  <si>
    <t>Changement Adresse</t>
  </si>
  <si>
    <t>Ajout/Modification de l'adressse légale avec PLC</t>
  </si>
  <si>
    <t>Changement Profil</t>
  </si>
  <si>
    <t>Changement de profil avec PLC</t>
  </si>
  <si>
    <t>Changement Revenu</t>
  </si>
  <si>
    <t>Changement de revenu avec PLC</t>
  </si>
  <si>
    <t>Décès Signalétique</t>
  </si>
  <si>
    <t>Décès Clôture Dossier</t>
  </si>
  <si>
    <t>Flux A020</t>
  </si>
  <si>
    <t>exclusion Cie AXA</t>
  </si>
  <si>
    <t>Le pays de naissance de la personne est USA</t>
  </si>
  <si>
    <t>Plc1</t>
  </si>
  <si>
    <t>Plc2</t>
  </si>
  <si>
    <t>Plc3</t>
  </si>
  <si>
    <t>Etats-Unis d'Amérique</t>
  </si>
  <si>
    <t>Cotisation</t>
  </si>
  <si>
    <t>Clôturé (Refus)</t>
  </si>
  <si>
    <t>Clôturé</t>
  </si>
  <si>
    <t>Nouveau contrat PLC pour une personne non-affiliée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</si>
</sst>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 applyNumberFormat="0" applyFont="0" applyBorder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NumberFormat="1" applyBorder="1"/>
    <xf numFmtId="0" fontId="0" fillId="0" borderId="0" xfId="0" applyFill="1" applyBorder="1"/>
    <xf numFmtId="0" fontId="0" fillId="0" borderId="0" xfId="0"/>
    <xf numFmtId="0" fontId="0" fillId="0" borderId="0" xfId="0" applyNumberFormat="1" applyFill="1" applyBorder="1"/>
    <xf numFmtId="1" fontId="0" fillId="0" borderId="0" xfId="0" applyNumberFormat="1" applyBorder="1"/>
    <xf numFmtId="0" fontId="2" fillId="0" borderId="0" xfId="0" applyFont="1" applyBorder="1"/>
    <xf numFmtId="0" fontId="0" fillId="0" borderId="0" xfId="0" applyFont="1" applyBorder="1"/>
    <xf numFmtId="0" fontId="0" fillId="0" borderId="0" xfId="0" applyFill="1" applyBorder="1"/>
    <xf numFmtId="0" fontId="0" fillId="0" borderId="0" xfId="0"/>
    <xf numFmtId="0" fontId="0" fillId="0" borderId="0" xfId="0" applyFont="1" applyFill="1" applyBorder="1"/>
  </cellXfs>
  <cellStyles count="3">
    <cellStyle name="Normal" xfId="0" builtinId="0"/>
    <cellStyle name="Normal 2" xfId="1"/>
    <cellStyle name="Normal 3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4"/>
  <sheetViews>
    <sheetView tabSelected="1" topLeftCell="AJ13" zoomScale="70" zoomScaleNormal="70" workbookViewId="0">
      <selection activeCell="AR59" sqref="AR59"/>
    </sheetView>
  </sheetViews>
  <sheetFormatPr baseColWidth="10" defaultRowHeight="15" x14ac:dyDescent="0.25"/>
  <cols>
    <col min="1" max="1" width="5.42578125" style="4" bestFit="1" customWidth="1"/>
    <col min="2" max="2" width="3.85546875" style="4" bestFit="1" customWidth="1"/>
    <col min="3" max="3" width="155" style="4" bestFit="1" customWidth="1"/>
    <col min="4" max="4" width="24.28515625" style="10" customWidth="1"/>
    <col min="5" max="5" width="24.28515625" style="4" bestFit="1" customWidth="1"/>
    <col min="6" max="6" width="16.85546875" style="4" bestFit="1" customWidth="1"/>
    <col min="7" max="7" width="8.5703125" style="4" bestFit="1" customWidth="1"/>
    <col min="8" max="8" width="12" style="4" bestFit="1" customWidth="1"/>
    <col min="9" max="9" width="14.85546875" style="4" bestFit="1" customWidth="1"/>
    <col min="10" max="10" width="11.42578125" style="4"/>
    <col min="11" max="11" width="22.42578125" style="4" bestFit="1" customWidth="1"/>
    <col min="12" max="12" width="14.5703125" style="4" bestFit="1" customWidth="1"/>
    <col min="13" max="13" width="8.7109375" style="4" bestFit="1" customWidth="1"/>
    <col min="14" max="14" width="6.85546875" style="4" customWidth="1"/>
    <col min="15" max="15" width="16.85546875" style="4" bestFit="1" customWidth="1"/>
    <col min="16" max="16" width="16.42578125" style="4" bestFit="1" customWidth="1"/>
    <col min="17" max="17" width="15.28515625" style="4" bestFit="1" customWidth="1"/>
    <col min="18" max="18" width="25.28515625" style="4" bestFit="1" customWidth="1"/>
    <col min="19" max="19" width="13" style="4" bestFit="1" customWidth="1"/>
    <col min="20" max="20" width="26.42578125" style="4" bestFit="1" customWidth="1"/>
    <col min="21" max="21" width="27.42578125" style="4" bestFit="1" customWidth="1"/>
    <col min="22" max="22" width="15.85546875" style="4" bestFit="1" customWidth="1"/>
    <col min="23" max="23" width="13.42578125" style="4" bestFit="1" customWidth="1"/>
    <col min="24" max="24" width="10" style="4" bestFit="1" customWidth="1"/>
    <col min="25" max="25" width="12" style="4" bestFit="1" customWidth="1"/>
    <col min="26" max="26" width="15.7109375" style="4" bestFit="1" customWidth="1"/>
    <col min="27" max="27" width="36.7109375" style="4" bestFit="1" customWidth="1"/>
    <col min="28" max="28" width="30" style="4" bestFit="1" customWidth="1"/>
    <col min="29" max="29" width="15.28515625" style="4" bestFit="1" customWidth="1"/>
    <col min="30" max="30" width="10.7109375" style="4" bestFit="1" customWidth="1"/>
    <col min="31" max="31" width="33" style="4" bestFit="1" customWidth="1"/>
    <col min="32" max="32" width="12.85546875" style="4" bestFit="1" customWidth="1"/>
    <col min="33" max="33" width="14" style="4" bestFit="1" customWidth="1"/>
    <col min="34" max="34" width="11.140625" style="4" bestFit="1" customWidth="1"/>
    <col min="35" max="35" width="33.5703125" style="4" bestFit="1" customWidth="1"/>
    <col min="36" max="36" width="11.42578125" style="4"/>
    <col min="37" max="37" width="12.85546875" style="4" bestFit="1" customWidth="1"/>
    <col min="38" max="38" width="13.85546875" style="4" bestFit="1" customWidth="1"/>
    <col min="39" max="39" width="11.5703125" style="4" bestFit="1" customWidth="1"/>
    <col min="40" max="40" width="9.140625" style="4" bestFit="1" customWidth="1"/>
    <col min="41" max="41" width="45.42578125" style="4" bestFit="1" customWidth="1"/>
    <col min="42" max="42" width="76.85546875" style="4" bestFit="1" customWidth="1"/>
    <col min="43" max="43" width="89.140625" style="4" bestFit="1" customWidth="1"/>
    <col min="44" max="44" width="15.7109375" style="4" bestFit="1" customWidth="1"/>
    <col min="45" max="45" width="12.5703125" style="4" bestFit="1" customWidth="1"/>
    <col min="46" max="46" width="11.140625" style="4" bestFit="1" customWidth="1"/>
    <col min="47" max="47" width="15" style="4" bestFit="1" customWidth="1"/>
    <col min="48" max="48" width="7.7109375" style="4" bestFit="1" customWidth="1"/>
    <col min="49" max="49" width="8.7109375" style="4" bestFit="1" customWidth="1"/>
    <col min="50" max="16384" width="11.42578125" style="4"/>
  </cols>
  <sheetData>
    <row r="1" spans="1:50" x14ac:dyDescent="0.25">
      <c r="A1" s="1" t="s">
        <v>37</v>
      </c>
    </row>
    <row r="3" spans="1:50" x14ac:dyDescent="0.25">
      <c r="A3" s="1" t="s">
        <v>117</v>
      </c>
      <c r="B3" s="1" t="s">
        <v>1</v>
      </c>
      <c r="C3" s="1" t="s">
        <v>7</v>
      </c>
      <c r="D3" s="9" t="s">
        <v>8</v>
      </c>
      <c r="E3" s="3" t="s">
        <v>18</v>
      </c>
      <c r="F3" s="3" t="s">
        <v>38</v>
      </c>
      <c r="G3" s="3" t="s">
        <v>39</v>
      </c>
      <c r="H3" s="5" t="s">
        <v>10</v>
      </c>
      <c r="I3" s="3" t="s">
        <v>40</v>
      </c>
      <c r="J3" s="3" t="s">
        <v>41</v>
      </c>
      <c r="K3" s="3" t="s">
        <v>42</v>
      </c>
      <c r="L3" s="3" t="s">
        <v>43</v>
      </c>
      <c r="M3" s="3" t="s">
        <v>13</v>
      </c>
      <c r="N3" s="3" t="s">
        <v>9</v>
      </c>
      <c r="O3" s="3" t="s">
        <v>44</v>
      </c>
      <c r="P3" s="3" t="s">
        <v>45</v>
      </c>
      <c r="Q3" s="3" t="s">
        <v>46</v>
      </c>
      <c r="R3" s="3" t="s">
        <v>30</v>
      </c>
      <c r="S3" s="3" t="s">
        <v>47</v>
      </c>
      <c r="T3" s="3" t="s">
        <v>48</v>
      </c>
      <c r="U3" s="3" t="s">
        <v>49</v>
      </c>
      <c r="V3" s="3" t="s">
        <v>50</v>
      </c>
      <c r="W3" s="3" t="s">
        <v>51</v>
      </c>
      <c r="X3" s="3" t="s">
        <v>36</v>
      </c>
      <c r="Y3" s="3" t="s">
        <v>52</v>
      </c>
      <c r="Z3" s="3" t="s">
        <v>53</v>
      </c>
      <c r="AA3" s="3" t="s">
        <v>31</v>
      </c>
      <c r="AB3" s="3" t="s">
        <v>54</v>
      </c>
      <c r="AC3" s="3" t="s">
        <v>0</v>
      </c>
      <c r="AD3" s="3" t="s">
        <v>55</v>
      </c>
      <c r="AE3" s="3" t="s">
        <v>56</v>
      </c>
      <c r="AF3" s="3" t="s">
        <v>57</v>
      </c>
      <c r="AG3" s="3" t="s">
        <v>58</v>
      </c>
      <c r="AH3" s="3" t="s">
        <v>59</v>
      </c>
      <c r="AI3" s="3" t="s">
        <v>60</v>
      </c>
      <c r="AJ3" s="3" t="s">
        <v>61</v>
      </c>
      <c r="AK3" s="3" t="s">
        <v>9</v>
      </c>
      <c r="AL3" s="3" t="s">
        <v>11</v>
      </c>
      <c r="AM3" s="3" t="s">
        <v>32</v>
      </c>
      <c r="AN3" s="3" t="s">
        <v>22</v>
      </c>
      <c r="AO3" s="3" t="s">
        <v>62</v>
      </c>
      <c r="AP3" s="3" t="s">
        <v>29</v>
      </c>
      <c r="AQ3" s="3" t="s">
        <v>63</v>
      </c>
      <c r="AR3" s="3" t="s">
        <v>64</v>
      </c>
      <c r="AS3" s="3" t="s">
        <v>14</v>
      </c>
      <c r="AT3" s="3" t="s">
        <v>65</v>
      </c>
      <c r="AU3" s="3" t="s">
        <v>66</v>
      </c>
      <c r="AV3" s="3" t="s">
        <v>67</v>
      </c>
      <c r="AW3" s="3" t="s">
        <v>13</v>
      </c>
      <c r="AX3" s="9" t="s">
        <v>121</v>
      </c>
    </row>
    <row r="4" spans="1:50" x14ac:dyDescent="0.25">
      <c r="B4" s="1">
        <v>1</v>
      </c>
      <c r="C4" s="4" t="str">
        <f ca="1">CONCATENATE(E4," ",G4,IF(J4&lt;&gt;""," pas belge ",""),IF(K4&lt;&gt;""," né au USA ",""),IF(I4&lt;&gt;"",I4,"")," ",X4," ",Y4," ",AA4," ",IF(AB4&lt;&gt;"",AB4,""),IF(AA4&lt;&gt;""," au ",""), Z4," ",IF(O4&lt;&gt;""," contrat en cours",""),IF(P4&lt;&gt;""," contrat dormant",""),IF(Q4&lt;&gt;""," contrat clôturé",""),IF(AN4&lt;&gt;"true",IF(AP4&lt;&gt;"",""," en erreur"),""),IF(AP4&lt;&gt;"",CONCATENATE(" ",AP4),"")," - Scénario ",B4)</f>
        <v>Nouveau RDE Ordinaire Crest Accord - Envoyer premier enrôlement  au 01012017  - Scénario 1</v>
      </c>
      <c r="D4" s="1"/>
      <c r="E4" s="1" t="s">
        <v>68</v>
      </c>
      <c r="F4" s="1">
        <v>1</v>
      </c>
      <c r="G4" s="1" t="s">
        <v>16</v>
      </c>
      <c r="H4" s="2" t="str">
        <f ca="1">CONCATENATE(YEAR(NOW())-3,"-01-01")</f>
        <v>2014-01-01</v>
      </c>
      <c r="J4" s="1"/>
      <c r="K4" s="1"/>
      <c r="L4" s="1">
        <f ca="1">YEAR(NOW())-3</f>
        <v>2014</v>
      </c>
      <c r="M4" s="1">
        <v>70000</v>
      </c>
      <c r="N4" s="1" t="s">
        <v>21</v>
      </c>
      <c r="R4" s="1" t="s">
        <v>4</v>
      </c>
      <c r="U4" s="1" t="s">
        <v>3</v>
      </c>
      <c r="V4" s="6">
        <v>111111111111</v>
      </c>
      <c r="X4" s="1" t="s">
        <v>69</v>
      </c>
      <c r="Y4" s="1" t="s">
        <v>70</v>
      </c>
      <c r="Z4" s="1" t="str">
        <f ca="1">CONCATENATE("0101",YEAR(NOW()))</f>
        <v>01012017</v>
      </c>
      <c r="AA4" s="1" t="s">
        <v>71</v>
      </c>
      <c r="AC4" s="1" t="s">
        <v>68</v>
      </c>
      <c r="AN4" s="1" t="s">
        <v>6</v>
      </c>
      <c r="AX4">
        <v>781.8</v>
      </c>
    </row>
    <row r="5" spans="1:50" x14ac:dyDescent="0.25">
      <c r="B5" s="1">
        <v>2</v>
      </c>
      <c r="C5" s="4" t="str">
        <f ca="1">CONCATENATE(E5," ",G5,IF(J5&lt;&gt;""," pas belge ",""),IF(K5&lt;&gt;""," né au USA ",""),IF(I5&lt;&gt;"",I5,"")," ",X5," ",Y5," ",AA5," ",IF(AB5&lt;&gt;"",AB5,""),IF(AA5&lt;&gt;""," au ",""), Z5," ",IF(O5&lt;&gt;""," contrat en cours",""),IF(P5&lt;&gt;""," contrat dormant",""),IF(Q5&lt;&gt;""," contrat clôturé",""),IF(AN5&lt;&gt;"true",IF(AP5&lt;&gt;"",""," en erreur"),""),IF(AP5&lt;&gt;"",CONCATENATE(" ",AP5),"")," - Scénario ",B5)</f>
        <v>Nouveau RDA Sociale Secure Accord - Envoyer premier enrôlement  au 01012017  - Scénario 2</v>
      </c>
      <c r="D5" s="1"/>
      <c r="E5" s="1" t="s">
        <v>68</v>
      </c>
      <c r="F5" s="1">
        <v>1</v>
      </c>
      <c r="G5" s="1" t="s">
        <v>17</v>
      </c>
      <c r="H5" s="2" t="str">
        <f ca="1">CONCATENATE(YEAR(NOW())-2,"-01-01")</f>
        <v>2015-01-01</v>
      </c>
      <c r="J5" s="1"/>
      <c r="K5" s="1"/>
      <c r="L5" s="1"/>
      <c r="M5" s="1"/>
      <c r="N5" s="1"/>
      <c r="R5" s="1" t="s">
        <v>24</v>
      </c>
      <c r="S5" s="1" t="s">
        <v>72</v>
      </c>
      <c r="U5" s="1" t="s">
        <v>2</v>
      </c>
      <c r="V5" s="6">
        <v>111111111112</v>
      </c>
      <c r="W5" s="6">
        <v>111111111112</v>
      </c>
      <c r="X5" s="1" t="s">
        <v>73</v>
      </c>
      <c r="Y5" s="1" t="s">
        <v>74</v>
      </c>
      <c r="Z5" s="1" t="str">
        <f t="shared" ref="Z5:Z6" ca="1" si="0">CONCATENATE("0101",YEAR(NOW()))</f>
        <v>01012017</v>
      </c>
      <c r="AA5" s="1" t="s">
        <v>71</v>
      </c>
      <c r="AC5" s="1" t="s">
        <v>68</v>
      </c>
      <c r="AN5" s="1" t="s">
        <v>6</v>
      </c>
      <c r="AX5">
        <v>312.45999999999998</v>
      </c>
    </row>
    <row r="6" spans="1:50" x14ac:dyDescent="0.25">
      <c r="B6" s="1">
        <v>3</v>
      </c>
      <c r="C6" s="10" t="str">
        <f ca="1">CONCATENATE(E6," ",G6,IF(J6&lt;&gt;""," pas belge ",""),IF(K6&lt;&gt;""," né au USA ","")," ",IF(I6&lt;&gt;"",I6,"")," ",X6," ",Y6," ",AA6," ",IF(AB6&lt;&gt;"",AB6,""),IF(AA6&lt;&gt;""," au ",""), Z6," ",IF(O6&lt;&gt;""," contrat en cours",""),IF(P6&lt;&gt;""," contrat dormant",""),IF(Q6&lt;&gt;""," contrat clôturé",""),IF(AN6&lt;&gt;"true",IF(AP6&lt;&gt;"",""," en erreur"),""),IF(AP6&lt;&gt;"",CONCATENATE(" ",AP6),"")," - Scénario ",B6)</f>
        <v>Nouveau RDE  Ordinaire Secure Accord - Envoyer premier enrôlement  au 01012017  - Scénario 3</v>
      </c>
      <c r="D6" s="1"/>
      <c r="E6" s="1" t="s">
        <v>68</v>
      </c>
      <c r="F6" s="1">
        <v>4</v>
      </c>
      <c r="G6" s="1" t="s">
        <v>16</v>
      </c>
      <c r="H6" s="2" t="str">
        <f ca="1">CONCATENATE(YEAR(NOW())-3,"-01-01")</f>
        <v>2014-01-01</v>
      </c>
      <c r="J6" s="1"/>
      <c r="K6" s="1"/>
      <c r="L6" s="1">
        <f ca="1">YEAR(NOW())-3</f>
        <v>2014</v>
      </c>
      <c r="M6" s="1">
        <v>25000</v>
      </c>
      <c r="N6" s="1" t="s">
        <v>21</v>
      </c>
      <c r="R6" s="1" t="s">
        <v>23</v>
      </c>
      <c r="T6" s="1" t="s">
        <v>75</v>
      </c>
      <c r="U6" s="1" t="s">
        <v>76</v>
      </c>
      <c r="V6" s="6">
        <v>111111111115</v>
      </c>
      <c r="W6" s="6">
        <v>111111111115</v>
      </c>
      <c r="X6" s="1" t="s">
        <v>69</v>
      </c>
      <c r="Y6" s="1" t="s">
        <v>74</v>
      </c>
      <c r="Z6" s="1" t="str">
        <f t="shared" ca="1" si="0"/>
        <v>01012017</v>
      </c>
      <c r="AA6" s="1" t="s">
        <v>71</v>
      </c>
      <c r="AC6" s="1" t="s">
        <v>68</v>
      </c>
      <c r="AN6" s="1" t="s">
        <v>6</v>
      </c>
      <c r="AX6">
        <v>534.64</v>
      </c>
    </row>
    <row r="7" spans="1:50" x14ac:dyDescent="0.25">
      <c r="B7" s="1">
        <v>4</v>
      </c>
      <c r="C7" s="4" t="str">
        <f>CONCATENATE(E7," données "," - Scénario ",B7)</f>
        <v>Modifier données  - Scénario 4</v>
      </c>
      <c r="D7" s="1">
        <v>1</v>
      </c>
      <c r="E7" s="1" t="s">
        <v>28</v>
      </c>
      <c r="F7" s="1"/>
      <c r="G7" s="1"/>
      <c r="H7" s="2"/>
      <c r="O7" s="1"/>
      <c r="V7" s="6">
        <v>911111111113</v>
      </c>
      <c r="W7" s="6">
        <v>911111111113</v>
      </c>
      <c r="AC7" s="1" t="s">
        <v>68</v>
      </c>
      <c r="AN7" s="1" t="s">
        <v>6</v>
      </c>
    </row>
    <row r="8" spans="1:50" x14ac:dyDescent="0.25">
      <c r="B8" s="1">
        <v>5</v>
      </c>
      <c r="C8" s="4" t="str">
        <f ca="1">CONCATENATE(E8," au ",AD8," ",AE8," - Scénario ",B8)</f>
        <v>Suspendre au 02012017 Modifications légales - Scénario 5</v>
      </c>
      <c r="D8" s="1">
        <v>1</v>
      </c>
      <c r="E8" s="1" t="s">
        <v>83</v>
      </c>
      <c r="F8" s="1"/>
      <c r="G8" s="1"/>
      <c r="H8" s="2"/>
      <c r="AC8" s="1" t="s">
        <v>84</v>
      </c>
      <c r="AD8" s="1" t="str">
        <f ca="1">CONCATENATE("0201",YEAR(NOW()))</f>
        <v>02012017</v>
      </c>
      <c r="AE8" s="1" t="s">
        <v>85</v>
      </c>
      <c r="AN8" s="1" t="s">
        <v>6</v>
      </c>
    </row>
    <row r="9" spans="1:50" x14ac:dyDescent="0.25">
      <c r="B9" s="1">
        <v>6</v>
      </c>
      <c r="C9" s="4" t="str">
        <f ca="1">CONCATENATE(E9," au ",AD9," ",AE9," - Scénario ",B9)</f>
        <v>Suspendre au 02012017 Cessation de paiement volontaire - Scénario 6</v>
      </c>
      <c r="D9" s="8">
        <v>2</v>
      </c>
      <c r="E9" s="8" t="s">
        <v>83</v>
      </c>
      <c r="F9" s="1"/>
      <c r="G9" s="1"/>
      <c r="H9" s="2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 t="s">
        <v>84</v>
      </c>
      <c r="AD9" s="1" t="str">
        <f ca="1">CONCATENATE("0201",YEAR(NOW()))</f>
        <v>02012017</v>
      </c>
      <c r="AE9" s="8" t="s">
        <v>86</v>
      </c>
      <c r="AF9" s="8"/>
      <c r="AG9" s="8"/>
      <c r="AH9" s="8"/>
      <c r="AI9" s="8"/>
      <c r="AJ9" s="8"/>
      <c r="AK9" s="8"/>
      <c r="AL9" s="8"/>
      <c r="AM9" s="8"/>
      <c r="AN9" s="1" t="s">
        <v>6</v>
      </c>
      <c r="AO9" s="8"/>
      <c r="AP9" s="8"/>
      <c r="AQ9" s="8"/>
      <c r="AR9" s="8"/>
      <c r="AS9" s="8"/>
      <c r="AT9" s="8"/>
      <c r="AU9" s="8"/>
      <c r="AV9" s="8"/>
      <c r="AW9" s="8"/>
    </row>
    <row r="10" spans="1:50" x14ac:dyDescent="0.25">
      <c r="B10" s="1">
        <v>7</v>
      </c>
      <c r="C10" s="4" t="str">
        <f ca="1">CONCATENATE(E10," au ",AH10," ",AI10," - Scénario ",B10)</f>
        <v>Reveiller au 03012017 Erreur clôture - Scénario 7</v>
      </c>
      <c r="D10" s="11">
        <v>1</v>
      </c>
      <c r="E10" s="1" t="s">
        <v>87</v>
      </c>
      <c r="F10" s="1"/>
      <c r="G10" s="1"/>
      <c r="H10" s="2"/>
      <c r="AC10" s="1" t="s">
        <v>68</v>
      </c>
      <c r="AH10" s="1" t="str">
        <f ca="1">CONCATENATE("0301",YEAR(NOW()))</f>
        <v>03012017</v>
      </c>
      <c r="AI10" s="1" t="s">
        <v>88</v>
      </c>
      <c r="AN10" s="1" t="s">
        <v>6</v>
      </c>
      <c r="AX10">
        <v>781.8</v>
      </c>
    </row>
    <row r="11" spans="1:50" x14ac:dyDescent="0.25">
      <c r="B11" s="1">
        <v>8</v>
      </c>
      <c r="C11" s="4" t="str">
        <f ca="1">CONCATENATE(E11," au ",AH11," ",AI11," - Scénario ",B11)</f>
        <v>Reveiller au 03012017 Annulation de cessation d’activité - Scénario 8</v>
      </c>
      <c r="D11" s="11">
        <v>2</v>
      </c>
      <c r="E11" s="1" t="s">
        <v>87</v>
      </c>
      <c r="F11" s="1"/>
      <c r="G11" s="1"/>
      <c r="H11" s="2"/>
      <c r="AC11" s="1" t="s">
        <v>68</v>
      </c>
      <c r="AH11" s="1" t="str">
        <f ca="1">CONCATENATE("0301",YEAR(NOW()))</f>
        <v>03012017</v>
      </c>
      <c r="AI11" s="1" t="s">
        <v>89</v>
      </c>
      <c r="AN11" s="1" t="s">
        <v>6</v>
      </c>
      <c r="AX11">
        <v>312.45999999999998</v>
      </c>
    </row>
    <row r="12" spans="1:50" x14ac:dyDescent="0.25">
      <c r="B12" s="1">
        <v>9</v>
      </c>
      <c r="C12" s="4" t="str">
        <f ca="1">CONCATENATE(E12," au ",AF12," ",AG12," - Scénario ",B12)</f>
        <v>Clôturer au 03012017 Contrat éteint - Scénario 9</v>
      </c>
      <c r="D12" s="11">
        <v>3</v>
      </c>
      <c r="E12" s="1" t="s">
        <v>90</v>
      </c>
      <c r="F12" s="1"/>
      <c r="G12" s="1"/>
      <c r="H12" s="2"/>
      <c r="AC12" s="1" t="s">
        <v>123</v>
      </c>
      <c r="AF12" s="1" t="str">
        <f ca="1">CONCATENATE("0301",YEAR(NOW()))</f>
        <v>03012017</v>
      </c>
      <c r="AG12" s="1" t="s">
        <v>91</v>
      </c>
      <c r="AN12" s="1" t="s">
        <v>6</v>
      </c>
    </row>
    <row r="13" spans="1:50" x14ac:dyDescent="0.25">
      <c r="B13" s="1">
        <v>10</v>
      </c>
      <c r="C13" s="4" t="str">
        <f>CONCATENATE(E13," ",AJ13," ",AK13," ",AL13," ",AM13," - Scénario ",B13)</f>
        <v>Observation REF123 PLC Test1 Courrier - Scénario 10</v>
      </c>
      <c r="D13" s="11">
        <v>1</v>
      </c>
      <c r="E13" s="1" t="s">
        <v>12</v>
      </c>
      <c r="F13" s="1"/>
      <c r="G13" s="1"/>
      <c r="H13" s="2"/>
      <c r="O13" s="10"/>
      <c r="AJ13" s="1" t="s">
        <v>92</v>
      </c>
      <c r="AK13" s="1" t="s">
        <v>37</v>
      </c>
      <c r="AL13" s="1" t="s">
        <v>34</v>
      </c>
      <c r="AM13" s="1" t="s">
        <v>2</v>
      </c>
      <c r="AN13" s="1" t="s">
        <v>6</v>
      </c>
    </row>
    <row r="14" spans="1:50" x14ac:dyDescent="0.25">
      <c r="B14" s="1">
        <v>11</v>
      </c>
      <c r="C14" s="4" t="str">
        <f>CONCATENATE(E14," ",AJ14," ",AK14," ",AL14," ",AM14," - Scénario ",B14)</f>
        <v>Observation REF456 PLC Sinistre Test2 Téléphone - Scénario 11</v>
      </c>
      <c r="D14" s="11">
        <v>2</v>
      </c>
      <c r="E14" s="1" t="s">
        <v>12</v>
      </c>
      <c r="F14" s="1"/>
      <c r="G14" s="1"/>
      <c r="H14" s="2"/>
      <c r="O14" s="10"/>
      <c r="AJ14" s="1" t="s">
        <v>93</v>
      </c>
      <c r="AK14" s="1" t="s">
        <v>94</v>
      </c>
      <c r="AL14" s="1" t="s">
        <v>35</v>
      </c>
      <c r="AM14" s="1" t="s">
        <v>3</v>
      </c>
      <c r="AN14" s="1" t="s">
        <v>6</v>
      </c>
    </row>
    <row r="15" spans="1:50" s="10" customFormat="1" x14ac:dyDescent="0.25">
      <c r="A15" s="1" t="s">
        <v>118</v>
      </c>
      <c r="B15" s="1" t="s">
        <v>1</v>
      </c>
      <c r="C15" s="1" t="s">
        <v>7</v>
      </c>
      <c r="D15" s="9"/>
      <c r="E15" s="9" t="s">
        <v>18</v>
      </c>
      <c r="F15" s="9" t="s">
        <v>38</v>
      </c>
      <c r="G15" s="9" t="s">
        <v>39</v>
      </c>
      <c r="H15" s="5" t="s">
        <v>10</v>
      </c>
      <c r="I15" s="9" t="s">
        <v>40</v>
      </c>
      <c r="J15" s="9" t="s">
        <v>41</v>
      </c>
      <c r="K15" s="9" t="s">
        <v>42</v>
      </c>
      <c r="L15" s="9" t="s">
        <v>43</v>
      </c>
      <c r="M15" s="9" t="s">
        <v>13</v>
      </c>
      <c r="N15" s="9" t="s">
        <v>9</v>
      </c>
      <c r="O15" s="9" t="s">
        <v>44</v>
      </c>
      <c r="P15" s="9" t="s">
        <v>45</v>
      </c>
      <c r="Q15" s="9" t="s">
        <v>46</v>
      </c>
      <c r="R15" s="9" t="s">
        <v>30</v>
      </c>
      <c r="S15" s="9" t="s">
        <v>47</v>
      </c>
      <c r="T15" s="9" t="s">
        <v>48</v>
      </c>
      <c r="U15" s="9" t="s">
        <v>49</v>
      </c>
      <c r="V15" s="9" t="s">
        <v>50</v>
      </c>
      <c r="W15" s="9" t="s">
        <v>51</v>
      </c>
      <c r="X15" s="9" t="s">
        <v>36</v>
      </c>
      <c r="Y15" s="9" t="s">
        <v>52</v>
      </c>
      <c r="Z15" s="9" t="s">
        <v>53</v>
      </c>
      <c r="AA15" s="9" t="s">
        <v>31</v>
      </c>
      <c r="AB15" s="9" t="s">
        <v>54</v>
      </c>
      <c r="AC15" s="9" t="s">
        <v>0</v>
      </c>
      <c r="AD15" s="9" t="s">
        <v>55</v>
      </c>
      <c r="AE15" s="9" t="s">
        <v>56</v>
      </c>
      <c r="AF15" s="9" t="s">
        <v>57</v>
      </c>
      <c r="AG15" s="9" t="s">
        <v>58</v>
      </c>
      <c r="AH15" s="9" t="s">
        <v>59</v>
      </c>
      <c r="AI15" s="9" t="s">
        <v>60</v>
      </c>
      <c r="AJ15" s="9" t="s">
        <v>61</v>
      </c>
      <c r="AK15" s="9" t="s">
        <v>9</v>
      </c>
      <c r="AL15" s="9" t="s">
        <v>11</v>
      </c>
      <c r="AM15" s="9" t="s">
        <v>32</v>
      </c>
      <c r="AN15" s="9" t="s">
        <v>22</v>
      </c>
      <c r="AO15" s="9" t="s">
        <v>62</v>
      </c>
      <c r="AP15" s="9" t="s">
        <v>29</v>
      </c>
      <c r="AQ15" s="9" t="s">
        <v>63</v>
      </c>
      <c r="AR15" s="9" t="s">
        <v>64</v>
      </c>
      <c r="AS15" s="9" t="s">
        <v>14</v>
      </c>
      <c r="AT15" s="9" t="s">
        <v>65</v>
      </c>
      <c r="AU15" s="9" t="s">
        <v>66</v>
      </c>
      <c r="AV15" s="9" t="s">
        <v>67</v>
      </c>
      <c r="AW15" s="9" t="s">
        <v>13</v>
      </c>
      <c r="AX15" s="9" t="s">
        <v>121</v>
      </c>
    </row>
    <row r="16" spans="1:50" x14ac:dyDescent="0.25">
      <c r="B16" s="1">
        <v>1</v>
      </c>
      <c r="C16" s="4" t="str">
        <f ca="1">CONCATENATE(E16," ",G16,IF(J16&lt;&gt;""," pas belge ",""),IF(K16&lt;&gt;""," né au USA ","")," ",IF(I16&lt;&gt;"",I16,"")," ",X16," ",Y16," ",AA16," ",IF(AB16&lt;&gt;"",AB16,""),IF(AA16&lt;&gt;""," au ",""), Z16," ",IF(O16&lt;&gt;""," contrat en cours",""),IF(P16&lt;&gt;""," contrat dormant",""),IF(Q16&lt;&gt;""," contrat clôturé",""),IF(AN16&lt;&gt;"true",IF(AP16&lt;&gt;"",""," en erreur"),""),IF(AP16&lt;&gt;"",CONCATENATE(" ",AP16),"")," - Scénario ",B16)</f>
        <v>Nouveau RDA EXO Sociale Crest Accord - Envoyer premier enrôlement  au 01012017  en erreur - Scénario 1</v>
      </c>
      <c r="D16" s="1"/>
      <c r="E16" s="1" t="s">
        <v>68</v>
      </c>
      <c r="F16" s="1">
        <v>1</v>
      </c>
      <c r="G16" s="1" t="s">
        <v>17</v>
      </c>
      <c r="H16" s="2" t="str">
        <f t="shared" ref="H16:H24" ca="1" si="1">CONCATENATE(YEAR(NOW())-2,"-01-01")</f>
        <v>2015-01-01</v>
      </c>
      <c r="I16" s="1" t="s">
        <v>19</v>
      </c>
      <c r="J16" s="1"/>
      <c r="K16" s="1"/>
      <c r="R16" s="1" t="s">
        <v>4</v>
      </c>
      <c r="U16" s="1" t="s">
        <v>25</v>
      </c>
      <c r="V16" s="6">
        <v>111111111113</v>
      </c>
      <c r="W16" s="6">
        <v>111111111113</v>
      </c>
      <c r="X16" s="1" t="s">
        <v>73</v>
      </c>
      <c r="Y16" s="1" t="s">
        <v>70</v>
      </c>
      <c r="Z16" s="1" t="str">
        <f t="shared" ref="Z16:Z37" ca="1" si="2">CONCATENATE("0101",YEAR(NOW()))</f>
        <v>01012017</v>
      </c>
      <c r="AA16" s="1" t="s">
        <v>71</v>
      </c>
      <c r="AN16" s="1" t="s">
        <v>5</v>
      </c>
    </row>
    <row r="17" spans="1:50" x14ac:dyDescent="0.25">
      <c r="B17" s="1">
        <v>2</v>
      </c>
      <c r="C17" s="10" t="str">
        <f ca="1">CONCATENATE(E17," ",G17,IF(J17&lt;&gt;""," pas belge ",""),IF(K17&lt;&gt;""," né au USA ","")," ",IF(I17&lt;&gt;"",I17,"")," ",X17," ",Y17," ",AA17," ",IF(AB17&lt;&gt;"",AB17,""),IF(AA17&lt;&gt;""," au ",""), Z17," ",IF(O17&lt;&gt;""," contrat en cours",""),IF(P17&lt;&gt;""," contrat dormant",""),IF(Q17&lt;&gt;""," contrat clôturé",""),IF(AN17&lt;&gt;"true",IF(AP17&lt;&gt;"",""," en erreur"),""),IF(AP17&lt;&gt;"",CONCATENATE(" ",AP17),"")," - Scénario ",B17)</f>
        <v>Nouveau RDA RED Sociale Secure Accord - Envoyer premier enrôlement  au 01012017  en erreur - Scénario 2</v>
      </c>
      <c r="D17" s="1"/>
      <c r="E17" s="1" t="s">
        <v>68</v>
      </c>
      <c r="F17" s="1">
        <v>1</v>
      </c>
      <c r="G17" s="1" t="s">
        <v>17</v>
      </c>
      <c r="H17" s="2" t="str">
        <f t="shared" ca="1" si="1"/>
        <v>2015-01-01</v>
      </c>
      <c r="I17" s="1" t="s">
        <v>20</v>
      </c>
      <c r="J17" s="1"/>
      <c r="K17" s="1"/>
      <c r="R17" s="1" t="s">
        <v>4</v>
      </c>
      <c r="U17" s="1" t="s">
        <v>26</v>
      </c>
      <c r="V17" s="6">
        <v>111111111114</v>
      </c>
      <c r="W17" s="6">
        <v>111111111114</v>
      </c>
      <c r="X17" s="1" t="s">
        <v>73</v>
      </c>
      <c r="Y17" s="1" t="s">
        <v>74</v>
      </c>
      <c r="Z17" s="1" t="str">
        <f t="shared" ca="1" si="2"/>
        <v>01012017</v>
      </c>
      <c r="AA17" s="1" t="s">
        <v>71</v>
      </c>
      <c r="AN17" s="1" t="s">
        <v>5</v>
      </c>
    </row>
    <row r="18" spans="1:50" x14ac:dyDescent="0.25">
      <c r="B18" s="1">
        <v>3</v>
      </c>
      <c r="C18" s="10" t="str">
        <f ca="1">CONCATENATE(E18," ",G18,IF(J18&lt;&gt;""," pas belge ",""),IF(K18&lt;&gt;""," né au USA ","")," ",IF(I18&lt;&gt;"",I18,"")," ",X18," ",Y18," ",AA18," ",IF(AB18&lt;&gt;"",AB18,""),IF(AA18&lt;&gt;""," au ",""), Z18," ",IF(O18&lt;&gt;""," contrat en cours",""),IF(P18&lt;&gt;""," contrat dormant",""),IF(Q18&lt;&gt;""," contrat clôturé",""),IF(AN18&lt;&gt;"true",IF(AP18&lt;&gt;"",""," en erreur"),""),IF(AP18&lt;&gt;"",CONCATENATE(" ",AP18),"")," - Scénario ",B18)</f>
        <v>Nouveau RDE  Sociale Crest Accord - Envoyer premier enrôlement  au 01012017  en erreur - Scénario 3</v>
      </c>
      <c r="D18" s="1"/>
      <c r="E18" s="1" t="s">
        <v>68</v>
      </c>
      <c r="F18" s="1">
        <v>4</v>
      </c>
      <c r="G18" s="1" t="s">
        <v>16</v>
      </c>
      <c r="H18" s="2" t="str">
        <f ca="1">CONCATENATE(YEAR(NOW())-3,"-01-01")</f>
        <v>2014-01-01</v>
      </c>
      <c r="J18" s="1"/>
      <c r="K18" s="1"/>
      <c r="L18" s="1">
        <f ca="1">YEAR(NOW())-3</f>
        <v>2014</v>
      </c>
      <c r="M18" s="1">
        <v>5000</v>
      </c>
      <c r="N18" s="1" t="s">
        <v>21</v>
      </c>
      <c r="R18" s="1" t="s">
        <v>23</v>
      </c>
      <c r="T18" s="1" t="s">
        <v>75</v>
      </c>
      <c r="U18" s="1" t="s">
        <v>27</v>
      </c>
      <c r="V18" s="6">
        <v>111111111116</v>
      </c>
      <c r="W18" s="6">
        <v>111111111116</v>
      </c>
      <c r="X18" s="1" t="s">
        <v>73</v>
      </c>
      <c r="Y18" s="1" t="s">
        <v>70</v>
      </c>
      <c r="Z18" s="1" t="str">
        <f t="shared" ca="1" si="2"/>
        <v>01012017</v>
      </c>
      <c r="AA18" s="1" t="s">
        <v>71</v>
      </c>
      <c r="AN18" s="1" t="s">
        <v>5</v>
      </c>
    </row>
    <row r="19" spans="1:50" x14ac:dyDescent="0.25">
      <c r="B19" s="1">
        <v>4</v>
      </c>
      <c r="C19" s="10" t="str">
        <f ca="1">CONCATENATE(E19," ",G19,IF(J19&lt;&gt;""," pas belge ",""),IF(K19&lt;&gt;""," né au USA ","")," ",IF(I19&lt;&gt;"",I19,"")," ",X19," ",Y19," ",AA19," ",IF(AB19&lt;&gt;"",AB19,""),IF(AA19&lt;&gt;""," au ",""), Z19," ",IF(O19&lt;&gt;""," contrat en cours",""),IF(P19&lt;&gt;""," contrat dormant",""),IF(Q19&lt;&gt;""," contrat clôturé",""),IF(AN19&lt;&gt;"true",IF(AP19&lt;&gt;"",""," en erreur"),""),IF(AP19&lt;&gt;"",CONCATENATE(" ",AP19),"")," - Scénario ",B19)</f>
        <v>Nouveau RDA  Sociale Crest Accord - Envoyer premier enrôlement  au 01012017  en erreur - Scénario 4</v>
      </c>
      <c r="D19" s="1"/>
      <c r="E19" s="1" t="s">
        <v>68</v>
      </c>
      <c r="F19" s="1">
        <v>4</v>
      </c>
      <c r="G19" s="1" t="s">
        <v>17</v>
      </c>
      <c r="H19" s="2" t="str">
        <f t="shared" ca="1" si="1"/>
        <v>2015-01-01</v>
      </c>
      <c r="J19" s="1"/>
      <c r="K19" s="1"/>
      <c r="R19" s="1" t="s">
        <v>24</v>
      </c>
      <c r="S19" s="1" t="s">
        <v>77</v>
      </c>
      <c r="U19" s="1" t="s">
        <v>26</v>
      </c>
      <c r="V19" s="6">
        <v>111111111117</v>
      </c>
      <c r="W19" s="6">
        <v>111111111117</v>
      </c>
      <c r="X19" s="1" t="s">
        <v>73</v>
      </c>
      <c r="Y19" s="1" t="s">
        <v>70</v>
      </c>
      <c r="Z19" s="1" t="str">
        <f t="shared" ca="1" si="2"/>
        <v>01012017</v>
      </c>
      <c r="AA19" s="1" t="s">
        <v>71</v>
      </c>
      <c r="AN19" s="1" t="s">
        <v>5</v>
      </c>
    </row>
    <row r="20" spans="1:50" x14ac:dyDescent="0.25">
      <c r="B20" s="1">
        <v>5</v>
      </c>
      <c r="C20" s="10" t="str">
        <f ca="1">CONCATENATE(E20," ",G20,IF(J20&lt;&gt;""," pas belge ",""),IF(K20&lt;&gt;""," né au USA ","")," ",IF(I20&lt;&gt;"",I20,"")," ",X20," ",Y20," ",AA20," ",IF(AB20&lt;&gt;"",AB20,""),IF(AA20&lt;&gt;""," au ",""), Z20," ",IF(O20&lt;&gt;""," contrat en cours",""),IF(P20&lt;&gt;""," contrat dormant",""),IF(Q20&lt;&gt;""," contrat clôturé",""),IF(AN20&lt;&gt;"true",IF(AP20&lt;&gt;"",""," en erreur"),""),IF(AP20&lt;&gt;"",CONCATENATE(" ",AP20),"")," - Scénario ",B20)</f>
        <v>Nouveau RDA EXO Ordinaire Crest Accord - Envoyer premier enrôlement  au 01012017  en erreur - Scénario 5</v>
      </c>
      <c r="D20" s="1"/>
      <c r="E20" s="1" t="s">
        <v>68</v>
      </c>
      <c r="F20" s="1">
        <v>5</v>
      </c>
      <c r="G20" s="1" t="s">
        <v>17</v>
      </c>
      <c r="H20" s="2" t="str">
        <f t="shared" ca="1" si="1"/>
        <v>2015-01-01</v>
      </c>
      <c r="I20" s="1" t="s">
        <v>19</v>
      </c>
      <c r="J20" s="1"/>
      <c r="K20" s="1"/>
      <c r="R20" s="1" t="s">
        <v>4</v>
      </c>
      <c r="U20" s="1" t="s">
        <v>76</v>
      </c>
      <c r="V20" s="6">
        <v>111111111118</v>
      </c>
      <c r="W20" s="6">
        <v>111111111118</v>
      </c>
      <c r="X20" s="1" t="s">
        <v>69</v>
      </c>
      <c r="Y20" s="1" t="s">
        <v>70</v>
      </c>
      <c r="Z20" s="1" t="str">
        <f t="shared" ca="1" si="2"/>
        <v>01012017</v>
      </c>
      <c r="AA20" s="1" t="s">
        <v>71</v>
      </c>
      <c r="AN20" s="1" t="s">
        <v>5</v>
      </c>
    </row>
    <row r="21" spans="1:50" x14ac:dyDescent="0.25">
      <c r="B21" s="1">
        <v>6</v>
      </c>
      <c r="C21" s="4" t="str">
        <f t="shared" ref="C21:C29" ca="1" si="3">CONCATENATE(E21," ",G21,IF(J21&lt;&gt;""," pas belge ",""),IF(K21&lt;&gt;""," né au USA ",""),IF(I21&lt;&gt;"",I21,"")," ",X21," ",Y21," ",AA21," ",IF(AB21&lt;&gt;"",AB21,""),IF(AA21&lt;&gt;""," au ",""), Z21," ",IF(O21&lt;&gt;""," contrat en cours",""),IF(P21&lt;&gt;""," contrat dormant",""),IF(Q21&lt;&gt;""," contrat clôturé",""),IF(AN21&lt;&gt;"true",IF(AP21&lt;&gt;"",""," en erreur"),""),IF(AP21&lt;&gt;"",CONCATENATE(" ",AP21),"")," - Scénario ",B21)</f>
        <v>Nouveau RDE pas belge  Ordinaire Crest Accord - Envoyer premier enrôlement  au 01012017  - Scénario 6</v>
      </c>
      <c r="D21" s="1"/>
      <c r="E21" s="1" t="s">
        <v>68</v>
      </c>
      <c r="F21" s="1">
        <v>1</v>
      </c>
      <c r="G21" s="1" t="s">
        <v>16</v>
      </c>
      <c r="H21" s="2" t="str">
        <f ca="1">CONCATENATE(YEAR(NOW())-3,"-01-01")</f>
        <v>2014-01-01</v>
      </c>
      <c r="J21" s="1">
        <v>111</v>
      </c>
      <c r="K21" s="1"/>
      <c r="L21" s="1">
        <f ca="1">YEAR(NOW())-3</f>
        <v>2014</v>
      </c>
      <c r="M21" s="1">
        <v>70000</v>
      </c>
      <c r="N21" s="1" t="s">
        <v>21</v>
      </c>
      <c r="R21" s="1" t="s">
        <v>4</v>
      </c>
      <c r="U21" s="1" t="s">
        <v>76</v>
      </c>
      <c r="V21" s="6">
        <v>111111111118</v>
      </c>
      <c r="W21" s="6">
        <v>111111111118</v>
      </c>
      <c r="X21" s="1" t="s">
        <v>69</v>
      </c>
      <c r="Y21" s="1" t="s">
        <v>70</v>
      </c>
      <c r="Z21" s="1" t="str">
        <f t="shared" ca="1" si="2"/>
        <v>01012017</v>
      </c>
      <c r="AA21" s="1" t="s">
        <v>71</v>
      </c>
      <c r="AC21" s="1" t="s">
        <v>68</v>
      </c>
      <c r="AN21" s="1" t="s">
        <v>6</v>
      </c>
      <c r="AO21" s="7" t="s">
        <v>115</v>
      </c>
      <c r="AX21">
        <v>781.8</v>
      </c>
    </row>
    <row r="22" spans="1:50" x14ac:dyDescent="0.25">
      <c r="B22" s="1">
        <v>7</v>
      </c>
      <c r="C22" s="4" t="str">
        <f t="shared" ca="1" si="3"/>
        <v>Nouveau RDE né au USA  Ordinaire Crest Accord - Envoyer premier enrôlement  au 01012017  - Scénario 7</v>
      </c>
      <c r="D22" s="1"/>
      <c r="E22" s="1" t="s">
        <v>68</v>
      </c>
      <c r="F22" s="1">
        <v>1</v>
      </c>
      <c r="G22" s="1" t="s">
        <v>16</v>
      </c>
      <c r="H22" s="2" t="str">
        <f ca="1">CONCATENATE(YEAR(NOW())-3,"-01-01")</f>
        <v>2014-01-01</v>
      </c>
      <c r="J22" s="1"/>
      <c r="K22" s="1" t="s">
        <v>120</v>
      </c>
      <c r="L22" s="1">
        <f ca="1">YEAR(NOW())-3</f>
        <v>2014</v>
      </c>
      <c r="M22" s="1">
        <v>70000</v>
      </c>
      <c r="N22" s="1" t="s">
        <v>21</v>
      </c>
      <c r="R22" s="1" t="s">
        <v>4</v>
      </c>
      <c r="U22" s="1" t="s">
        <v>76</v>
      </c>
      <c r="V22" s="6">
        <v>111111111118</v>
      </c>
      <c r="W22" s="6">
        <v>111111111118</v>
      </c>
      <c r="X22" s="1" t="s">
        <v>69</v>
      </c>
      <c r="Y22" s="1" t="s">
        <v>70</v>
      </c>
      <c r="Z22" s="1" t="str">
        <f t="shared" ca="1" si="2"/>
        <v>01012017</v>
      </c>
      <c r="AA22" s="1" t="s">
        <v>71</v>
      </c>
      <c r="AC22" s="1" t="s">
        <v>68</v>
      </c>
      <c r="AN22" s="1" t="s">
        <v>6</v>
      </c>
      <c r="AO22" s="7" t="s">
        <v>116</v>
      </c>
      <c r="AX22">
        <v>781.8</v>
      </c>
    </row>
    <row r="23" spans="1:50" x14ac:dyDescent="0.25">
      <c r="B23" s="1">
        <v>8</v>
      </c>
      <c r="C23" s="4" t="str">
        <f t="shared" ca="1" si="3"/>
        <v>Nouveau RDE Ordinaire Secure Refus Profil non autorisé au 01012017  - Scénario 8</v>
      </c>
      <c r="D23" s="1"/>
      <c r="E23" s="1" t="s">
        <v>68</v>
      </c>
      <c r="F23" s="1">
        <v>1</v>
      </c>
      <c r="G23" s="1" t="s">
        <v>16</v>
      </c>
      <c r="H23" s="2" t="str">
        <f ca="1">CONCATENATE(YEAR(NOW())-3,"-01-01")</f>
        <v>2014-01-01</v>
      </c>
      <c r="J23" s="1"/>
      <c r="K23" s="1"/>
      <c r="R23" s="1" t="s">
        <v>4</v>
      </c>
      <c r="U23" s="1" t="s">
        <v>3</v>
      </c>
      <c r="V23" s="6">
        <v>111111111119</v>
      </c>
      <c r="X23" s="1" t="s">
        <v>69</v>
      </c>
      <c r="Y23" s="1" t="s">
        <v>74</v>
      </c>
      <c r="Z23" s="1" t="str">
        <f t="shared" ca="1" si="2"/>
        <v>01012017</v>
      </c>
      <c r="AA23" s="1" t="s">
        <v>78</v>
      </c>
      <c r="AB23" s="1" t="s">
        <v>79</v>
      </c>
      <c r="AC23" s="1" t="s">
        <v>122</v>
      </c>
      <c r="AN23" s="1" t="s">
        <v>6</v>
      </c>
    </row>
    <row r="24" spans="1:50" x14ac:dyDescent="0.25">
      <c r="B24" s="1">
        <v>9</v>
      </c>
      <c r="C24" s="4" t="str">
        <f t="shared" ca="1" si="3"/>
        <v>Nouveau RDA Sociale Crest Refus Exclusion compagnie AXA au 01012017  - Scénario 9</v>
      </c>
      <c r="D24" s="1"/>
      <c r="E24" s="1" t="s">
        <v>68</v>
      </c>
      <c r="F24" s="1">
        <v>1</v>
      </c>
      <c r="G24" s="1" t="s">
        <v>17</v>
      </c>
      <c r="H24" s="2" t="str">
        <f t="shared" ca="1" si="1"/>
        <v>2015-01-01</v>
      </c>
      <c r="J24" s="1"/>
      <c r="K24" s="1"/>
      <c r="R24" s="1" t="s">
        <v>4</v>
      </c>
      <c r="U24" s="1" t="s">
        <v>26</v>
      </c>
      <c r="V24" s="6">
        <v>111111111120</v>
      </c>
      <c r="W24" s="6">
        <v>111111111120</v>
      </c>
      <c r="X24" s="1" t="s">
        <v>73</v>
      </c>
      <c r="Y24" s="1" t="s">
        <v>70</v>
      </c>
      <c r="Z24" s="1" t="str">
        <f t="shared" ca="1" si="2"/>
        <v>01012017</v>
      </c>
      <c r="AA24" s="1" t="s">
        <v>78</v>
      </c>
      <c r="AB24" s="1" t="s">
        <v>80</v>
      </c>
      <c r="AC24" s="1" t="s">
        <v>122</v>
      </c>
      <c r="AN24" s="1" t="s">
        <v>6</v>
      </c>
    </row>
    <row r="25" spans="1:50" x14ac:dyDescent="0.25">
      <c r="B25" s="1">
        <v>10</v>
      </c>
      <c r="C25" s="4" t="str">
        <f t="shared" ca="1" si="3"/>
        <v>Nouveau RDE Ordinaire Crest Refus Pas assujetti au SSTI au 01012017  - Scénario 10</v>
      </c>
      <c r="D25" s="1"/>
      <c r="E25" s="1" t="s">
        <v>68</v>
      </c>
      <c r="F25" s="1">
        <v>1</v>
      </c>
      <c r="G25" s="1" t="s">
        <v>16</v>
      </c>
      <c r="H25" s="2" t="str">
        <f ca="1">CONCATENATE(YEAR(NOW())-3,"-01-01")</f>
        <v>2014-01-01</v>
      </c>
      <c r="J25" s="1"/>
      <c r="K25" s="1"/>
      <c r="R25" s="1" t="s">
        <v>4</v>
      </c>
      <c r="U25" s="1" t="s">
        <v>3</v>
      </c>
      <c r="V25" s="6">
        <v>111111111121</v>
      </c>
      <c r="X25" s="1" t="s">
        <v>69</v>
      </c>
      <c r="Y25" s="1" t="s">
        <v>70</v>
      </c>
      <c r="Z25" s="1" t="str">
        <f t="shared" ca="1" si="2"/>
        <v>01012017</v>
      </c>
      <c r="AA25" s="1" t="s">
        <v>78</v>
      </c>
      <c r="AB25" s="1" t="s">
        <v>81</v>
      </c>
      <c r="AC25" s="1" t="s">
        <v>122</v>
      </c>
      <c r="AN25" s="1" t="s">
        <v>6</v>
      </c>
    </row>
    <row r="26" spans="1:50" x14ac:dyDescent="0.25">
      <c r="B26" s="1">
        <v>11</v>
      </c>
      <c r="C26" s="4" t="str">
        <f t="shared" ca="1" si="3"/>
        <v>Nouveau RDE Sociale Secure Refus Personne résidant à l’étranger au 01012017  - Scénario 11</v>
      </c>
      <c r="D26" s="1"/>
      <c r="E26" s="1" t="s">
        <v>68</v>
      </c>
      <c r="F26" s="1">
        <v>1</v>
      </c>
      <c r="G26" s="1" t="s">
        <v>16</v>
      </c>
      <c r="H26" s="2" t="str">
        <f ca="1">CONCATENATE(YEAR(NOW())-3,"-01-01")</f>
        <v>2014-01-01</v>
      </c>
      <c r="J26" s="1"/>
      <c r="K26" s="1"/>
      <c r="R26" s="1" t="s">
        <v>4</v>
      </c>
      <c r="U26" s="1" t="s">
        <v>3</v>
      </c>
      <c r="V26" s="6">
        <v>111111111122</v>
      </c>
      <c r="W26" s="6">
        <v>111111111122</v>
      </c>
      <c r="X26" s="1" t="s">
        <v>73</v>
      </c>
      <c r="Y26" s="1" t="s">
        <v>74</v>
      </c>
      <c r="Z26" s="1" t="str">
        <f t="shared" ca="1" si="2"/>
        <v>01012017</v>
      </c>
      <c r="AA26" s="1" t="s">
        <v>78</v>
      </c>
      <c r="AB26" s="1" t="s">
        <v>82</v>
      </c>
      <c r="AC26" s="1" t="s">
        <v>122</v>
      </c>
      <c r="AN26" s="1" t="s">
        <v>6</v>
      </c>
    </row>
    <row r="27" spans="1:50" x14ac:dyDescent="0.25">
      <c r="B27" s="1">
        <v>12</v>
      </c>
      <c r="C27" s="4" t="str">
        <f t="shared" si="3"/>
        <v>Nouveau RDE      contrat en cours en erreur - Scénario 12</v>
      </c>
      <c r="D27" s="1"/>
      <c r="E27" s="1" t="s">
        <v>68</v>
      </c>
      <c r="F27" s="1">
        <v>1</v>
      </c>
      <c r="G27" s="1" t="s">
        <v>16</v>
      </c>
      <c r="H27" s="2" t="str">
        <f ca="1">CONCATENATE(YEAR(NOW())-3,"-01-01")</f>
        <v>2014-01-01</v>
      </c>
      <c r="J27" s="1"/>
      <c r="K27" s="1"/>
      <c r="O27" s="1" t="s">
        <v>6</v>
      </c>
      <c r="V27" s="6"/>
      <c r="AN27" s="1" t="s">
        <v>5</v>
      </c>
    </row>
    <row r="28" spans="1:50" x14ac:dyDescent="0.25">
      <c r="B28" s="1">
        <v>13</v>
      </c>
      <c r="C28" s="4" t="str">
        <f t="shared" ca="1" si="3"/>
        <v>Nouveau RDE Ordinaire Crest Accord - Envoyer premier enrôlement  au 01012017  contrat clôturé - Scénario 13</v>
      </c>
      <c r="D28" s="1"/>
      <c r="E28" s="1" t="s">
        <v>68</v>
      </c>
      <c r="F28" s="1">
        <v>1</v>
      </c>
      <c r="G28" s="1" t="s">
        <v>16</v>
      </c>
      <c r="H28" s="2" t="str">
        <f ca="1">CONCATENATE(YEAR(NOW())-3,"-01-01")</f>
        <v>2014-01-01</v>
      </c>
      <c r="J28" s="1"/>
      <c r="K28" s="1"/>
      <c r="L28" s="1">
        <f ca="1">YEAR(NOW())-3</f>
        <v>2014</v>
      </c>
      <c r="M28" s="1">
        <v>70000</v>
      </c>
      <c r="N28" s="1" t="s">
        <v>21</v>
      </c>
      <c r="Q28" s="1" t="s">
        <v>6</v>
      </c>
      <c r="R28" s="1" t="s">
        <v>4</v>
      </c>
      <c r="U28" s="1" t="s">
        <v>3</v>
      </c>
      <c r="V28" s="6">
        <v>111111111123</v>
      </c>
      <c r="X28" s="1" t="s">
        <v>69</v>
      </c>
      <c r="Y28" s="1" t="s">
        <v>70</v>
      </c>
      <c r="Z28" s="1" t="str">
        <f t="shared" ca="1" si="2"/>
        <v>01012017</v>
      </c>
      <c r="AA28" s="1" t="s">
        <v>71</v>
      </c>
      <c r="AC28" s="1" t="s">
        <v>68</v>
      </c>
      <c r="AN28" s="1" t="s">
        <v>6</v>
      </c>
      <c r="AX28">
        <v>781.8</v>
      </c>
    </row>
    <row r="29" spans="1:50" x14ac:dyDescent="0.25">
      <c r="B29" s="1">
        <v>14</v>
      </c>
      <c r="C29" s="4" t="str">
        <f t="shared" ca="1" si="3"/>
        <v>Nouveau RDE Ordinaire Secure Accord - Envoyer premier enrôlement  au 01012017  contrat dormant - Scénario 14</v>
      </c>
      <c r="D29" s="1"/>
      <c r="E29" s="1" t="s">
        <v>68</v>
      </c>
      <c r="F29" s="1">
        <v>1</v>
      </c>
      <c r="G29" s="1" t="s">
        <v>16</v>
      </c>
      <c r="H29" s="2" t="str">
        <f ca="1">CONCATENATE(YEAR(NOW())-3,"-01-01")</f>
        <v>2014-01-01</v>
      </c>
      <c r="J29" s="1"/>
      <c r="K29" s="1"/>
      <c r="L29" s="1">
        <f ca="1">YEAR(NOW())-3</f>
        <v>2014</v>
      </c>
      <c r="M29" s="1">
        <v>70000</v>
      </c>
      <c r="N29" s="1" t="s">
        <v>21</v>
      </c>
      <c r="P29" s="1" t="s">
        <v>6</v>
      </c>
      <c r="R29" s="1" t="s">
        <v>4</v>
      </c>
      <c r="U29" s="1" t="s">
        <v>26</v>
      </c>
      <c r="V29" s="6">
        <v>111111111130</v>
      </c>
      <c r="W29" s="6">
        <v>111111111130</v>
      </c>
      <c r="X29" s="1" t="s">
        <v>69</v>
      </c>
      <c r="Y29" s="1" t="s">
        <v>74</v>
      </c>
      <c r="Z29" s="1" t="str">
        <f t="shared" ca="1" si="2"/>
        <v>01012017</v>
      </c>
      <c r="AA29" s="1" t="s">
        <v>71</v>
      </c>
      <c r="AC29" s="1" t="s">
        <v>68</v>
      </c>
      <c r="AN29" s="1" t="s">
        <v>6</v>
      </c>
      <c r="AX29">
        <v>781.8</v>
      </c>
    </row>
    <row r="30" spans="1:50" s="10" customFormat="1" x14ac:dyDescent="0.25">
      <c r="A30" s="1" t="s">
        <v>119</v>
      </c>
      <c r="B30" s="1" t="s">
        <v>1</v>
      </c>
      <c r="C30" s="1" t="s">
        <v>7</v>
      </c>
      <c r="D30" s="9"/>
      <c r="E30" s="9" t="s">
        <v>18</v>
      </c>
      <c r="F30" s="9" t="s">
        <v>38</v>
      </c>
      <c r="G30" s="9" t="s">
        <v>39</v>
      </c>
      <c r="H30" s="5" t="s">
        <v>10</v>
      </c>
      <c r="I30" s="9" t="s">
        <v>40</v>
      </c>
      <c r="J30" s="9" t="s">
        <v>41</v>
      </c>
      <c r="K30" s="9" t="s">
        <v>42</v>
      </c>
      <c r="L30" s="9" t="s">
        <v>43</v>
      </c>
      <c r="M30" s="9" t="s">
        <v>13</v>
      </c>
      <c r="N30" s="9" t="s">
        <v>9</v>
      </c>
      <c r="O30" s="9" t="s">
        <v>44</v>
      </c>
      <c r="P30" s="9" t="s">
        <v>45</v>
      </c>
      <c r="Q30" s="9" t="s">
        <v>46</v>
      </c>
      <c r="R30" s="9" t="s">
        <v>30</v>
      </c>
      <c r="S30" s="9" t="s">
        <v>47</v>
      </c>
      <c r="T30" s="9" t="s">
        <v>48</v>
      </c>
      <c r="U30" s="9" t="s">
        <v>49</v>
      </c>
      <c r="V30" s="9" t="s">
        <v>50</v>
      </c>
      <c r="W30" s="9" t="s">
        <v>51</v>
      </c>
      <c r="X30" s="9" t="s">
        <v>36</v>
      </c>
      <c r="Y30" s="9" t="s">
        <v>52</v>
      </c>
      <c r="Z30" s="9" t="s">
        <v>53</v>
      </c>
      <c r="AA30" s="9" t="s">
        <v>31</v>
      </c>
      <c r="AB30" s="9" t="s">
        <v>54</v>
      </c>
      <c r="AC30" s="9" t="s">
        <v>0</v>
      </c>
      <c r="AD30" s="9" t="s">
        <v>55</v>
      </c>
      <c r="AE30" s="9" t="s">
        <v>56</v>
      </c>
      <c r="AF30" s="9" t="s">
        <v>57</v>
      </c>
      <c r="AG30" s="9" t="s">
        <v>58</v>
      </c>
      <c r="AH30" s="9" t="s">
        <v>59</v>
      </c>
      <c r="AI30" s="9" t="s">
        <v>60</v>
      </c>
      <c r="AJ30" s="9" t="s">
        <v>61</v>
      </c>
      <c r="AK30" s="9" t="s">
        <v>9</v>
      </c>
      <c r="AL30" s="9" t="s">
        <v>11</v>
      </c>
      <c r="AM30" s="9" t="s">
        <v>32</v>
      </c>
      <c r="AN30" s="9" t="s">
        <v>22</v>
      </c>
      <c r="AO30" s="9" t="s">
        <v>62</v>
      </c>
      <c r="AP30" s="9" t="s">
        <v>29</v>
      </c>
      <c r="AQ30" s="9" t="s">
        <v>63</v>
      </c>
      <c r="AR30" s="9" t="s">
        <v>64</v>
      </c>
      <c r="AS30" s="9" t="s">
        <v>14</v>
      </c>
      <c r="AT30" s="9" t="s">
        <v>65</v>
      </c>
      <c r="AU30" s="9" t="s">
        <v>66</v>
      </c>
      <c r="AV30" s="9" t="s">
        <v>67</v>
      </c>
      <c r="AW30" s="9" t="s">
        <v>13</v>
      </c>
      <c r="AX30" s="9" t="s">
        <v>121</v>
      </c>
    </row>
    <row r="31" spans="1:50" x14ac:dyDescent="0.25">
      <c r="B31" s="1">
        <v>1</v>
      </c>
      <c r="C31" s="4" t="str">
        <f t="shared" ref="C31:C44" ca="1" si="4">CONCATENATE(E31," ",G31,IF(J31&lt;&gt;""," pas belge ",""),IF(K31&lt;&gt;""," né au USA ",""),IF(I31&lt;&gt;"",I31,"")," ",X31," ",Y31," ",AA31," ",IF(AB31&lt;&gt;"",AB31,""),IF(AA31&lt;&gt;""," au ",""), Z31," ",IF(O31&lt;&gt;""," contrat en cours",""),IF(P31&lt;&gt;""," contrat dormant",""),IF(Q31&lt;&gt;""," contrat clôturé",""),IF(AN31&lt;&gt;"true",IF(AP31&lt;&gt;"",""," en erreur"),""),IF(AP31&lt;&gt;"",CONCATENATE(" ",AP31),"")," - Scénario ",B31)</f>
        <v>Nouveau Flux Affilié RDE Ordinaire Crest Accord - Envoyer premier enrôlement  au 01012017  Demande de contrat PLC - Scénario 1</v>
      </c>
      <c r="D31" s="1"/>
      <c r="E31" s="1" t="s">
        <v>95</v>
      </c>
      <c r="F31" s="1">
        <v>1</v>
      </c>
      <c r="G31" s="1" t="s">
        <v>16</v>
      </c>
      <c r="H31" s="2" t="str">
        <f ca="1">CONCATENATE(YEAR(NOW())-3,"-01-01")</f>
        <v>2014-01-01</v>
      </c>
      <c r="J31" s="1"/>
      <c r="K31" s="1"/>
      <c r="L31" s="1">
        <f ca="1">YEAR(NOW())-3</f>
        <v>2014</v>
      </c>
      <c r="M31" s="1">
        <v>70000</v>
      </c>
      <c r="N31" s="1" t="s">
        <v>21</v>
      </c>
      <c r="V31" s="6">
        <v>111111111124</v>
      </c>
      <c r="W31" s="6">
        <v>111111111124</v>
      </c>
      <c r="X31" s="1" t="s">
        <v>69</v>
      </c>
      <c r="Y31" s="1" t="s">
        <v>70</v>
      </c>
      <c r="Z31" s="1" t="str">
        <f ca="1">CONCATENATE("0101",YEAR(NOW()))</f>
        <v>01012017</v>
      </c>
      <c r="AA31" s="1" t="s">
        <v>71</v>
      </c>
      <c r="AC31" s="1" t="s">
        <v>68</v>
      </c>
      <c r="AN31" s="1" t="s">
        <v>6</v>
      </c>
      <c r="AP31" s="7" t="s">
        <v>96</v>
      </c>
      <c r="AX31">
        <v>781.8</v>
      </c>
    </row>
    <row r="32" spans="1:50" x14ac:dyDescent="0.25">
      <c r="B32" s="1">
        <v>2</v>
      </c>
      <c r="C32" s="4" t="str">
        <f t="shared" ca="1" si="4"/>
        <v>Nouveau Flux Affilié RDE Ordinaire Crest Refus Profil non autorisé au 01012017  Demande de contrat PLC - Scénario 2</v>
      </c>
      <c r="D32" s="1"/>
      <c r="E32" s="1" t="s">
        <v>95</v>
      </c>
      <c r="F32" s="1">
        <v>1</v>
      </c>
      <c r="G32" s="1" t="s">
        <v>16</v>
      </c>
      <c r="H32" s="2" t="str">
        <f ca="1">CONCATENATE(YEAR(NOW())-3,"-01-01")</f>
        <v>2014-01-01</v>
      </c>
      <c r="J32" s="1"/>
      <c r="K32" s="1"/>
      <c r="L32" s="1">
        <f ca="1">YEAR(NOW())-3</f>
        <v>2014</v>
      </c>
      <c r="M32" s="1">
        <v>70000</v>
      </c>
      <c r="N32" s="1" t="s">
        <v>21</v>
      </c>
      <c r="V32" s="6">
        <v>111111111130</v>
      </c>
      <c r="W32" s="6">
        <v>111111111130</v>
      </c>
      <c r="X32" s="1" t="s">
        <v>69</v>
      </c>
      <c r="Y32" s="1" t="s">
        <v>70</v>
      </c>
      <c r="Z32" s="1" t="str">
        <f t="shared" ca="1" si="2"/>
        <v>01012017</v>
      </c>
      <c r="AA32" s="1" t="s">
        <v>78</v>
      </c>
      <c r="AB32" s="1" t="s">
        <v>79</v>
      </c>
      <c r="AC32" s="1" t="s">
        <v>122</v>
      </c>
      <c r="AN32" s="1" t="s">
        <v>6</v>
      </c>
      <c r="AP32" s="7" t="s">
        <v>96</v>
      </c>
      <c r="AX32" s="10"/>
    </row>
    <row r="33" spans="2:50" x14ac:dyDescent="0.25">
      <c r="B33" s="1">
        <v>3</v>
      </c>
      <c r="C33" s="4" t="str">
        <f t="shared" ca="1" si="4"/>
        <v>Nouveau Flux Non Affilié  Sociale Secure Accord - Envoyer premier enrôlement  au 01012017  Nouveau contrat PLC pour une personne non-affiliée - Scénario 3</v>
      </c>
      <c r="D33" s="1"/>
      <c r="E33" s="1" t="s">
        <v>97</v>
      </c>
      <c r="R33" s="1" t="s">
        <v>4</v>
      </c>
      <c r="U33" s="1" t="s">
        <v>26</v>
      </c>
      <c r="V33" s="6">
        <v>111111111125</v>
      </c>
      <c r="W33" s="6">
        <v>111111111125</v>
      </c>
      <c r="X33" s="1" t="s">
        <v>73</v>
      </c>
      <c r="Y33" s="1" t="s">
        <v>74</v>
      </c>
      <c r="Z33" s="1" t="str">
        <f t="shared" ca="1" si="2"/>
        <v>01012017</v>
      </c>
      <c r="AA33" s="1" t="s">
        <v>71</v>
      </c>
      <c r="AC33" s="1" t="s">
        <v>68</v>
      </c>
      <c r="AN33" s="1" t="s">
        <v>6</v>
      </c>
      <c r="AO33" s="4" t="s">
        <v>98</v>
      </c>
      <c r="AP33" s="7" t="s">
        <v>124</v>
      </c>
      <c r="AQ33" s="1" t="s">
        <v>33</v>
      </c>
      <c r="AR33" s="1" t="s">
        <v>99</v>
      </c>
      <c r="AV33" s="1">
        <f ca="1">YEAR(NOW())-3</f>
        <v>2014</v>
      </c>
      <c r="AW33" s="1">
        <v>70000</v>
      </c>
      <c r="AX33">
        <v>899.51</v>
      </c>
    </row>
    <row r="34" spans="2:50" x14ac:dyDescent="0.25">
      <c r="B34" s="1">
        <v>4</v>
      </c>
      <c r="C34" s="4" t="str">
        <f t="shared" ca="1" si="4"/>
        <v>Nouveau Flux Non Affilié  Sociale Secure Accord - Envoyer premier enrôlement  au 01012017  Nouveau contrat PLC pour une personne non-affiliée - Scénario 4</v>
      </c>
      <c r="D34" s="1"/>
      <c r="E34" s="1" t="s">
        <v>97</v>
      </c>
      <c r="R34" s="1" t="s">
        <v>4</v>
      </c>
      <c r="S34" s="1"/>
      <c r="U34" s="1" t="s">
        <v>3</v>
      </c>
      <c r="V34" s="6">
        <v>111111111126</v>
      </c>
      <c r="W34" s="6">
        <v>111111111126</v>
      </c>
      <c r="X34" s="1" t="s">
        <v>73</v>
      </c>
      <c r="Y34" s="1" t="s">
        <v>74</v>
      </c>
      <c r="Z34" s="1" t="str">
        <f t="shared" ca="1" si="2"/>
        <v>01012017</v>
      </c>
      <c r="AA34" s="1" t="s">
        <v>71</v>
      </c>
      <c r="AC34" s="1" t="s">
        <v>68</v>
      </c>
      <c r="AN34" s="1" t="s">
        <v>5</v>
      </c>
      <c r="AO34" s="4" t="s">
        <v>98</v>
      </c>
      <c r="AP34" s="7" t="s">
        <v>124</v>
      </c>
      <c r="AQ34" s="1" t="s">
        <v>100</v>
      </c>
      <c r="AR34" s="1" t="s">
        <v>101</v>
      </c>
      <c r="AS34" s="3" t="s">
        <v>6</v>
      </c>
      <c r="AV34" s="1">
        <f ca="1">YEAR(NOW())-3</f>
        <v>2014</v>
      </c>
      <c r="AW34" s="1">
        <v>25000</v>
      </c>
    </row>
    <row r="35" spans="2:50" x14ac:dyDescent="0.25">
      <c r="B35" s="1">
        <v>5</v>
      </c>
      <c r="C35" s="4" t="str">
        <f t="shared" ca="1" si="4"/>
        <v>Nouveau Flux Non Affilié  Ordinaire Secure Accord - Envoyer premier enrôlement  au 01012017  Nouveau contrat PLC pour une personne non-affiliée - Scénario 5</v>
      </c>
      <c r="D35" s="1"/>
      <c r="E35" s="1" t="s">
        <v>97</v>
      </c>
      <c r="R35" s="1" t="s">
        <v>4</v>
      </c>
      <c r="U35" s="1" t="s">
        <v>3</v>
      </c>
      <c r="V35" s="6">
        <v>111111111127</v>
      </c>
      <c r="W35" s="6">
        <v>111111111127</v>
      </c>
      <c r="X35" s="1" t="s">
        <v>69</v>
      </c>
      <c r="Y35" s="1" t="s">
        <v>74</v>
      </c>
      <c r="Z35" s="1" t="str">
        <f t="shared" ca="1" si="2"/>
        <v>01012017</v>
      </c>
      <c r="AA35" s="1" t="s">
        <v>71</v>
      </c>
      <c r="AC35" s="1" t="s">
        <v>68</v>
      </c>
      <c r="AN35" s="1" t="s">
        <v>6</v>
      </c>
      <c r="AO35" s="4" t="s">
        <v>98</v>
      </c>
      <c r="AP35" s="7" t="s">
        <v>124</v>
      </c>
      <c r="AQ35" s="1" t="s">
        <v>102</v>
      </c>
      <c r="AR35" s="1" t="s">
        <v>101</v>
      </c>
      <c r="AT35" s="3" t="s">
        <v>6</v>
      </c>
      <c r="AV35" s="1">
        <f ca="1">YEAR(NOW())-3</f>
        <v>2014</v>
      </c>
      <c r="AW35" s="1">
        <v>70000</v>
      </c>
      <c r="AX35" s="10">
        <v>899.51</v>
      </c>
    </row>
    <row r="36" spans="2:50" x14ac:dyDescent="0.25">
      <c r="B36" s="1">
        <v>6</v>
      </c>
      <c r="C36" s="4" t="str">
        <f t="shared" ca="1" si="4"/>
        <v>Nouveau Flux Non Affilié  Ordinaire Crest Refus Doublon au 01012017  Nouveau contrat PLC pour une personne non-affiliée - Scénario 6</v>
      </c>
      <c r="D36" s="1"/>
      <c r="E36" s="1" t="s">
        <v>97</v>
      </c>
      <c r="R36" s="1" t="s">
        <v>4</v>
      </c>
      <c r="U36" s="1" t="s">
        <v>2</v>
      </c>
      <c r="V36" s="6">
        <v>111111111129</v>
      </c>
      <c r="W36" s="6">
        <v>111111111129</v>
      </c>
      <c r="X36" s="1" t="s">
        <v>69</v>
      </c>
      <c r="Y36" s="1" t="s">
        <v>70</v>
      </c>
      <c r="Z36" s="1" t="str">
        <f t="shared" ca="1" si="2"/>
        <v>01012017</v>
      </c>
      <c r="AA36" s="1" t="s">
        <v>78</v>
      </c>
      <c r="AB36" s="1" t="s">
        <v>103</v>
      </c>
      <c r="AC36" s="1" t="s">
        <v>122</v>
      </c>
      <c r="AN36" s="1" t="s">
        <v>6</v>
      </c>
      <c r="AO36" s="4" t="s">
        <v>98</v>
      </c>
      <c r="AP36" s="7" t="s">
        <v>124</v>
      </c>
      <c r="AQ36" s="1" t="s">
        <v>15</v>
      </c>
      <c r="AR36" s="1" t="s">
        <v>99</v>
      </c>
      <c r="AT36" s="3"/>
      <c r="AV36" s="1">
        <f ca="1">YEAR(NOW())-3</f>
        <v>2014</v>
      </c>
      <c r="AW36" s="1">
        <v>0</v>
      </c>
    </row>
    <row r="37" spans="2:50" x14ac:dyDescent="0.25">
      <c r="B37" s="1">
        <v>7</v>
      </c>
      <c r="C37" s="4" t="str">
        <f t="shared" ca="1" si="4"/>
        <v>Nouveau Flux Non Affilié  Sociale Secure Accord - Envoyer premier enrôlement  au 01012017  Nouveau contrat PLC pour une personne non-affiliée - Scénario 7</v>
      </c>
      <c r="D37" s="1"/>
      <c r="E37" s="1" t="s">
        <v>97</v>
      </c>
      <c r="R37" s="1" t="s">
        <v>4</v>
      </c>
      <c r="U37" s="1" t="s">
        <v>3</v>
      </c>
      <c r="V37" s="6">
        <v>111111111128</v>
      </c>
      <c r="W37" s="6">
        <v>111111111128</v>
      </c>
      <c r="X37" s="1" t="s">
        <v>73</v>
      </c>
      <c r="Y37" s="1" t="s">
        <v>74</v>
      </c>
      <c r="Z37" s="1" t="str">
        <f t="shared" ca="1" si="2"/>
        <v>01012017</v>
      </c>
      <c r="AA37" s="1" t="s">
        <v>71</v>
      </c>
      <c r="AC37" s="1" t="s">
        <v>68</v>
      </c>
      <c r="AN37" s="1" t="s">
        <v>5</v>
      </c>
      <c r="AO37" s="4" t="s">
        <v>98</v>
      </c>
      <c r="AP37" s="7" t="s">
        <v>124</v>
      </c>
      <c r="AQ37" s="1" t="s">
        <v>104</v>
      </c>
      <c r="AR37" s="1" t="s">
        <v>101</v>
      </c>
      <c r="AU37" s="3" t="s">
        <v>6</v>
      </c>
      <c r="AV37" s="1">
        <f ca="1">YEAR(NOW())-3</f>
        <v>2014</v>
      </c>
      <c r="AW37" s="1">
        <v>70000</v>
      </c>
      <c r="AX37" s="10"/>
    </row>
    <row r="38" spans="2:50" x14ac:dyDescent="0.25">
      <c r="B38" s="1">
        <v>8</v>
      </c>
      <c r="C38" s="4" t="str">
        <f t="shared" si="4"/>
        <v>Nouveau Flux Affilié RDE Sociale Secure    contrat en cours Nouveau contrat PLC via VIAXIS - Un contrat est déjà actif pour cette personne - Scénario 8</v>
      </c>
      <c r="D38" s="1"/>
      <c r="E38" s="1" t="s">
        <v>95</v>
      </c>
      <c r="F38" s="1">
        <v>1</v>
      </c>
      <c r="G38" s="1" t="s">
        <v>16</v>
      </c>
      <c r="H38" s="2" t="str">
        <f ca="1">CONCATENATE(YEAR(NOW())-3,"-01-01")</f>
        <v>2014-01-01</v>
      </c>
      <c r="J38" s="1"/>
      <c r="K38" s="1"/>
      <c r="O38" s="1" t="s">
        <v>6</v>
      </c>
      <c r="R38" s="1"/>
      <c r="V38" s="6">
        <v>111111111131</v>
      </c>
      <c r="W38" s="6">
        <v>111111111131</v>
      </c>
      <c r="X38" s="1" t="s">
        <v>73</v>
      </c>
      <c r="Y38" s="1" t="s">
        <v>74</v>
      </c>
      <c r="AP38" s="7" t="s">
        <v>105</v>
      </c>
    </row>
    <row r="39" spans="2:50" x14ac:dyDescent="0.25">
      <c r="B39" s="1">
        <v>9</v>
      </c>
      <c r="C39" s="4" t="str">
        <f t="shared" si="4"/>
        <v>Changement Adresse RDE      contrat en cours Ajout/Modification de l'adressse légale avec PLC - Scénario 9</v>
      </c>
      <c r="D39" s="9"/>
      <c r="E39" s="3" t="s">
        <v>106</v>
      </c>
      <c r="F39" s="1">
        <v>1</v>
      </c>
      <c r="G39" s="1" t="s">
        <v>16</v>
      </c>
      <c r="H39" s="2" t="str">
        <f t="shared" ref="H39:H44" ca="1" si="5">CONCATENATE(YEAR(NOW())-3,"-01-01")</f>
        <v>2014-01-01</v>
      </c>
      <c r="J39" s="1"/>
      <c r="K39" s="1"/>
      <c r="O39" s="1" t="s">
        <v>6</v>
      </c>
      <c r="AP39" s="4" t="s">
        <v>107</v>
      </c>
    </row>
    <row r="40" spans="2:50" x14ac:dyDescent="0.25">
      <c r="B40" s="1">
        <v>10</v>
      </c>
      <c r="C40" s="4" t="str">
        <f t="shared" si="4"/>
        <v>Changement Profil RDE      contrat en cours Changement de profil avec PLC - Scénario 10</v>
      </c>
      <c r="D40" s="9"/>
      <c r="E40" s="3" t="s">
        <v>108</v>
      </c>
      <c r="F40" s="1">
        <v>1</v>
      </c>
      <c r="G40" s="1" t="s">
        <v>16</v>
      </c>
      <c r="H40" s="2" t="str">
        <f t="shared" ca="1" si="5"/>
        <v>2014-01-01</v>
      </c>
      <c r="J40" s="1"/>
      <c r="K40" s="1"/>
      <c r="O40" s="1" t="s">
        <v>6</v>
      </c>
      <c r="AP40" s="7" t="s">
        <v>109</v>
      </c>
    </row>
    <row r="41" spans="2:50" x14ac:dyDescent="0.25">
      <c r="B41" s="1">
        <v>11</v>
      </c>
      <c r="C41" s="4" t="str">
        <f t="shared" si="4"/>
        <v>Changement Revenu RDE      contrat en cours Changement de revenu avec PLC - Scénario 11</v>
      </c>
      <c r="D41" s="9"/>
      <c r="E41" s="3" t="s">
        <v>110</v>
      </c>
      <c r="F41" s="1">
        <v>1</v>
      </c>
      <c r="G41" s="1" t="s">
        <v>16</v>
      </c>
      <c r="H41" s="2" t="str">
        <f t="shared" ca="1" si="5"/>
        <v>2014-01-01</v>
      </c>
      <c r="J41" s="1"/>
      <c r="K41" s="1"/>
      <c r="L41" s="1">
        <f ca="1">YEAR(NOW())-3</f>
        <v>2014</v>
      </c>
      <c r="M41" s="1">
        <v>70000</v>
      </c>
      <c r="N41" s="1" t="s">
        <v>21</v>
      </c>
      <c r="O41" s="1" t="s">
        <v>6</v>
      </c>
      <c r="AP41" s="7" t="s">
        <v>111</v>
      </c>
      <c r="AX41" s="10"/>
    </row>
    <row r="42" spans="2:50" x14ac:dyDescent="0.25">
      <c r="B42" s="1">
        <v>12</v>
      </c>
      <c r="C42" s="4" t="str">
        <f t="shared" si="4"/>
        <v>Décès Signalétique RDE      contrat en cours Changement de profil avec PLC - Scénario 12</v>
      </c>
      <c r="D42" s="9"/>
      <c r="E42" s="3" t="s">
        <v>112</v>
      </c>
      <c r="F42" s="1">
        <v>1</v>
      </c>
      <c r="G42" s="1" t="s">
        <v>16</v>
      </c>
      <c r="H42" s="2" t="str">
        <f t="shared" ca="1" si="5"/>
        <v>2014-01-01</v>
      </c>
      <c r="J42" s="1"/>
      <c r="K42" s="1"/>
      <c r="O42" s="1" t="s">
        <v>6</v>
      </c>
      <c r="AP42" s="7" t="s">
        <v>109</v>
      </c>
    </row>
    <row r="43" spans="2:50" x14ac:dyDescent="0.25">
      <c r="B43" s="1">
        <v>13</v>
      </c>
      <c r="C43" s="4" t="str">
        <f t="shared" si="4"/>
        <v>Décès Clôture Dossier RDE      contrat en cours Changement de profil avec PLC - Scénario 13</v>
      </c>
      <c r="D43" s="9"/>
      <c r="E43" s="3" t="s">
        <v>113</v>
      </c>
      <c r="F43" s="1">
        <v>1</v>
      </c>
      <c r="G43" s="1" t="s">
        <v>16</v>
      </c>
      <c r="H43" s="2" t="str">
        <f t="shared" ca="1" si="5"/>
        <v>2014-01-01</v>
      </c>
      <c r="J43" s="1"/>
      <c r="K43" s="1"/>
      <c r="O43" s="1" t="s">
        <v>6</v>
      </c>
      <c r="AP43" s="7" t="s">
        <v>109</v>
      </c>
    </row>
    <row r="44" spans="2:50" x14ac:dyDescent="0.25">
      <c r="B44" s="1">
        <v>14</v>
      </c>
      <c r="C44" s="4" t="str">
        <f t="shared" si="4"/>
        <v>Flux A020 RDE      contrat en cours Changement de profil avec PLC - Scénario 14</v>
      </c>
      <c r="D44" s="9"/>
      <c r="E44" s="3" t="s">
        <v>114</v>
      </c>
      <c r="F44" s="1">
        <v>1</v>
      </c>
      <c r="G44" s="1" t="s">
        <v>16</v>
      </c>
      <c r="H44" s="2" t="str">
        <f t="shared" ca="1" si="5"/>
        <v>2014-01-01</v>
      </c>
      <c r="J44" s="1"/>
      <c r="K44" s="1"/>
      <c r="O44" s="1" t="s">
        <v>6</v>
      </c>
      <c r="AP44" s="7" t="s">
        <v>109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PLC</vt:lpstr>
    </vt:vector>
  </TitlesOfParts>
  <Company>PRIMINFO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ARNOULD Peter</dc:creator>
  <cp:lastModifiedBy>CASTIGLIONE Giuseppe</cp:lastModifiedBy>
  <cp:lastPrinted>2016-06-07T13:44:25Z</cp:lastPrinted>
  <dcterms:created xsi:type="dcterms:W3CDTF">2016-01-21T08:50:02Z</dcterms:created>
  <dcterms:modified xsi:type="dcterms:W3CDTF">2017-06-27T06:01:20Z</dcterms:modified>
</cp:coreProperties>
</file>