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105" windowWidth="11700" windowHeight="9870"/>
  </bookViews>
  <sheets>
    <sheet name="Revenu" sheetId="29" r:id="rId1"/>
  </sheets>
  <calcPr calcId="145621"/>
</workbook>
</file>

<file path=xl/calcChain.xml><?xml version="1.0" encoding="utf-8"?>
<calcChain xmlns="http://schemas.openxmlformats.org/spreadsheetml/2006/main">
  <c r="T55" i="29" l="1"/>
  <c r="T56" i="29"/>
  <c r="T57" i="29"/>
  <c r="T58" i="29"/>
  <c r="T59" i="29"/>
  <c r="T54" i="29"/>
  <c r="G52" i="29" l="1"/>
  <c r="G53" i="29"/>
  <c r="G54" i="29"/>
  <c r="G55" i="29"/>
  <c r="G56" i="29"/>
  <c r="G57" i="29"/>
  <c r="G58" i="29"/>
  <c r="G59" i="29"/>
  <c r="G60" i="29"/>
  <c r="G61" i="29"/>
  <c r="G62" i="29"/>
  <c r="O71" i="29" l="1"/>
  <c r="T71" i="29" s="1"/>
  <c r="G71" i="29"/>
  <c r="C71" i="29"/>
  <c r="O70" i="29"/>
  <c r="T70" i="29" s="1"/>
  <c r="G70" i="29"/>
  <c r="C70" i="29"/>
  <c r="O69" i="29"/>
  <c r="T69" i="29" s="1"/>
  <c r="G69" i="29"/>
  <c r="C69" i="29"/>
  <c r="O68" i="29"/>
  <c r="T68" i="29" s="1"/>
  <c r="G68" i="29"/>
  <c r="C68" i="29"/>
  <c r="O67" i="29"/>
  <c r="T67" i="29" s="1"/>
  <c r="G67" i="29"/>
  <c r="C67" i="29"/>
  <c r="O66" i="29"/>
  <c r="T66" i="29" s="1"/>
  <c r="G66" i="29"/>
  <c r="C66" i="29"/>
  <c r="O65" i="29"/>
  <c r="T65" i="29" s="1"/>
  <c r="G65" i="29"/>
  <c r="C65" i="29"/>
  <c r="O64" i="29"/>
  <c r="T64" i="29" s="1"/>
  <c r="G64" i="29"/>
  <c r="C64" i="29"/>
  <c r="O63" i="29"/>
  <c r="T63" i="29" s="1"/>
  <c r="G63" i="29"/>
  <c r="C63" i="29"/>
  <c r="O62" i="29"/>
  <c r="C62" i="29"/>
  <c r="O61" i="29"/>
  <c r="C61" i="29"/>
  <c r="O60" i="29"/>
  <c r="C60" i="29"/>
  <c r="O59" i="29"/>
  <c r="C59" i="29"/>
  <c r="O58" i="29"/>
  <c r="C58" i="29"/>
  <c r="O57" i="29"/>
  <c r="C57" i="29"/>
  <c r="O56" i="29"/>
  <c r="C56" i="29"/>
  <c r="O55" i="29"/>
  <c r="C55" i="29"/>
  <c r="O54" i="29"/>
  <c r="C54" i="29"/>
  <c r="O53" i="29"/>
  <c r="C53" i="29"/>
  <c r="O52" i="29"/>
  <c r="C52" i="29"/>
  <c r="O50" i="29"/>
  <c r="G50" i="29"/>
  <c r="C50" i="29"/>
  <c r="T49" i="29"/>
  <c r="G49" i="29"/>
  <c r="C49" i="29"/>
  <c r="T48" i="29"/>
  <c r="G48" i="29"/>
  <c r="C48" i="29"/>
  <c r="T47" i="29"/>
  <c r="G47" i="29"/>
  <c r="C47" i="29"/>
  <c r="T46" i="29"/>
  <c r="G46" i="29"/>
  <c r="C46" i="29"/>
  <c r="T45" i="29"/>
  <c r="G45" i="29"/>
  <c r="C45" i="29"/>
  <c r="T44" i="29"/>
  <c r="G44" i="29"/>
  <c r="C44" i="29"/>
  <c r="T43" i="29"/>
  <c r="G43" i="29"/>
  <c r="C43" i="29"/>
  <c r="T42" i="29"/>
  <c r="G42" i="29"/>
  <c r="C42" i="29"/>
  <c r="T41" i="29"/>
  <c r="G41" i="29"/>
  <c r="C41" i="29"/>
  <c r="T40" i="29"/>
  <c r="G40" i="29"/>
  <c r="C40" i="29"/>
  <c r="T39" i="29"/>
  <c r="G39" i="29"/>
  <c r="C39" i="29"/>
  <c r="T38" i="29"/>
  <c r="G38" i="29"/>
  <c r="C38" i="29"/>
  <c r="O37" i="29"/>
  <c r="G37" i="29"/>
  <c r="C37" i="29"/>
  <c r="O36" i="29"/>
  <c r="G36" i="29"/>
  <c r="C36" i="29"/>
  <c r="O35" i="29"/>
  <c r="G35" i="29"/>
  <c r="C35" i="29"/>
  <c r="T34" i="29"/>
  <c r="G34" i="29"/>
  <c r="C34" i="29"/>
  <c r="T33" i="29"/>
  <c r="G33" i="29"/>
  <c r="C33" i="29"/>
  <c r="T32" i="29"/>
  <c r="G32" i="29"/>
  <c r="C32" i="29"/>
  <c r="O31" i="29"/>
  <c r="G31" i="29"/>
  <c r="C31" i="29"/>
  <c r="O30" i="29"/>
  <c r="G30" i="29"/>
  <c r="C30" i="29"/>
  <c r="O29" i="29"/>
  <c r="G29" i="29"/>
  <c r="C29" i="29"/>
  <c r="O28" i="29"/>
  <c r="G28" i="29"/>
  <c r="C28" i="29"/>
  <c r="O26" i="29"/>
  <c r="G26" i="29"/>
  <c r="C26" i="29"/>
  <c r="O25" i="29"/>
  <c r="G25" i="29"/>
  <c r="C25" i="29"/>
  <c r="O24" i="29"/>
  <c r="G24" i="29"/>
  <c r="C24" i="29"/>
  <c r="O23" i="29"/>
  <c r="G23" i="29"/>
  <c r="C23" i="29"/>
  <c r="O22" i="29"/>
  <c r="G22" i="29"/>
  <c r="C22" i="29"/>
  <c r="T21" i="29"/>
  <c r="G21" i="29"/>
  <c r="C21" i="29"/>
  <c r="T20" i="29"/>
  <c r="G20" i="29"/>
  <c r="C20" i="29"/>
  <c r="T19" i="29"/>
  <c r="G19" i="29"/>
  <c r="C19" i="29"/>
  <c r="G18" i="29"/>
  <c r="C18" i="29"/>
  <c r="G17" i="29"/>
  <c r="C17" i="29"/>
  <c r="G16" i="29"/>
  <c r="C16" i="29"/>
  <c r="T15" i="29"/>
  <c r="G15" i="29"/>
  <c r="C15" i="29"/>
  <c r="T14" i="29"/>
  <c r="G14" i="29"/>
  <c r="C14" i="29"/>
  <c r="T13" i="29"/>
  <c r="G13" i="29"/>
  <c r="C13" i="29"/>
  <c r="O12" i="29"/>
  <c r="G12" i="29"/>
  <c r="C12" i="29"/>
  <c r="O11" i="29"/>
  <c r="G11" i="29"/>
  <c r="C11" i="29"/>
  <c r="O10" i="29"/>
  <c r="G10" i="29"/>
  <c r="C10" i="29"/>
  <c r="T9" i="29"/>
  <c r="G9" i="29"/>
  <c r="C9" i="29"/>
  <c r="T8" i="29"/>
  <c r="G8" i="29"/>
  <c r="C8" i="29"/>
  <c r="T7" i="29"/>
  <c r="G7" i="29"/>
  <c r="C7" i="29"/>
  <c r="T6" i="29"/>
  <c r="G6" i="29"/>
  <c r="C6" i="29"/>
  <c r="T5" i="29"/>
  <c r="G5" i="29"/>
  <c r="C5" i="29"/>
  <c r="T4" i="29"/>
  <c r="G4" i="29"/>
  <c r="C4" i="29"/>
</calcChain>
</file>

<file path=xl/sharedStrings.xml><?xml version="1.0" encoding="utf-8"?>
<sst xmlns="http://schemas.openxmlformats.org/spreadsheetml/2006/main" count="709" uniqueCount="57">
  <si>
    <t>id</t>
  </si>
  <si>
    <t>jour</t>
  </si>
  <si>
    <t>mois</t>
  </si>
  <si>
    <t>année</t>
  </si>
  <si>
    <t>Courrier</t>
  </si>
  <si>
    <t>false</t>
  </si>
  <si>
    <t>true</t>
  </si>
  <si>
    <t>date début</t>
  </si>
  <si>
    <t>RDE</t>
  </si>
  <si>
    <t>RDA</t>
  </si>
  <si>
    <t>type</t>
  </si>
  <si>
    <t>nature</t>
  </si>
  <si>
    <t>regime</t>
  </si>
  <si>
    <t>revenu</t>
  </si>
  <si>
    <t>libellé</t>
  </si>
  <si>
    <t>annee</t>
  </si>
  <si>
    <t>Fiscal</t>
  </si>
  <si>
    <t>Présumé</t>
  </si>
  <si>
    <t>Autre</t>
  </si>
  <si>
    <t>statut</t>
  </si>
  <si>
    <t>Revenu/Régul</t>
  </si>
  <si>
    <t>type Revenu</t>
  </si>
  <si>
    <t>source</t>
  </si>
  <si>
    <t>faire régularisation</t>
  </si>
  <si>
    <t>régularisation calculée</t>
  </si>
  <si>
    <t>msg erreur</t>
  </si>
  <si>
    <t>montant régul</t>
  </si>
  <si>
    <t>ajout</t>
  </si>
  <si>
    <t>A régulariser</t>
  </si>
  <si>
    <t>INASTI courrier</t>
  </si>
  <si>
    <t>modification</t>
  </si>
  <si>
    <t>Non contesté</t>
  </si>
  <si>
    <t>Servi au calcul</t>
  </si>
  <si>
    <t>Examiné sans régul.</t>
  </si>
  <si>
    <t>Contributions</t>
  </si>
  <si>
    <t>Retravaillé</t>
  </si>
  <si>
    <t>Pas d’impact calcul</t>
  </si>
  <si>
    <t>Introduit par erreur</t>
  </si>
  <si>
    <t>Affilié</t>
  </si>
  <si>
    <t>Contesté</t>
  </si>
  <si>
    <t>Cot initiale</t>
  </si>
  <si>
    <t>FISCAL</t>
  </si>
  <si>
    <t>NCON</t>
  </si>
  <si>
    <t>PRES</t>
  </si>
  <si>
    <t>SERVI_CALC</t>
  </si>
  <si>
    <t>EXA</t>
  </si>
  <si>
    <t>NO_IMP_CAL</t>
  </si>
  <si>
    <t>revenu &lt;</t>
  </si>
  <si>
    <t>année Cotisation</t>
  </si>
  <si>
    <t>Ramené à l’exigible</t>
  </si>
  <si>
    <t>skip</t>
  </si>
  <si>
    <t>Revenu1</t>
  </si>
  <si>
    <t>Revenu2</t>
  </si>
  <si>
    <t>Revenu3</t>
  </si>
  <si>
    <t>Code Activité</t>
  </si>
  <si>
    <t>Provisoire</t>
  </si>
  <si>
    <t>20 - Cotisation impayée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</si>
</sst>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 applyNumberFormat="0" applyFont="0" applyBorder="0" applyProtection="0"/>
  </cellStyleXfs>
  <cellXfs count="12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164" fontId="0" fillId="0" borderId="0" xfId="0" applyNumberFormat="1" applyFill="1"/>
    <xf numFmtId="0" fontId="0" fillId="0" borderId="0" xfId="0"/>
    <xf numFmtId="0" fontId="0" fillId="0" borderId="0" xfId="0" applyFill="1" applyBorder="1"/>
    <xf numFmtId="0" fontId="0" fillId="0" borderId="0" xfId="0" applyFill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topLeftCell="B19" zoomScale="80" zoomScaleNormal="80" workbookViewId="0">
      <selection activeCell="R56" sqref="R56"/>
    </sheetView>
  </sheetViews>
  <sheetFormatPr baseColWidth="10" defaultColWidth="21" defaultRowHeight="15" x14ac:dyDescent="0.25"/>
  <cols>
    <col min="1" max="1" width="14.85546875" style="6" bestFit="1" customWidth="1"/>
    <col min="2" max="2" width="3.42578125" style="6" bestFit="1" customWidth="1"/>
    <col min="3" max="3" width="12.28515625" style="6" bestFit="1" customWidth="1"/>
    <col min="4" max="4" width="13.7109375" style="6" bestFit="1" customWidth="1"/>
    <col min="5" max="5" width="8" style="6" bestFit="1" customWidth="1"/>
    <col min="6" max="6" width="7.7109375" style="6" bestFit="1" customWidth="1"/>
    <col min="7" max="7" width="12" style="8" bestFit="1" customWidth="1"/>
    <col min="8" max="9" width="13" style="6" bestFit="1" customWidth="1"/>
    <col min="10" max="10" width="10.28515625" style="6" bestFit="1" customWidth="1"/>
    <col min="11" max="11" width="14.140625" style="6" bestFit="1" customWidth="1"/>
    <col min="12" max="12" width="9.28515625" style="6" bestFit="1" customWidth="1"/>
    <col min="13" max="13" width="15.5703125" style="6" bestFit="1" customWidth="1"/>
    <col min="14" max="14" width="20.85546875" style="6" bestFit="1" customWidth="1"/>
    <col min="15" max="15" width="7.42578125" style="6" bestFit="1" customWidth="1"/>
    <col min="16" max="16" width="20.5703125" style="6" bestFit="1" customWidth="1"/>
    <col min="17" max="17" width="8.85546875" style="6" bestFit="1" customWidth="1"/>
    <col min="18" max="18" width="24.28515625" style="6" bestFit="1" customWidth="1"/>
    <col min="19" max="19" width="11.5703125" style="6" bestFit="1" customWidth="1"/>
    <col min="20" max="20" width="18.140625" style="6" bestFit="1" customWidth="1"/>
    <col min="21" max="21" width="15" style="6" bestFit="1" customWidth="1"/>
    <col min="22" max="22" width="24.42578125" style="11" bestFit="1" customWidth="1"/>
    <col min="23" max="23" width="15" style="11" customWidth="1"/>
    <col min="24" max="24" width="4.28515625" style="6" bestFit="1" customWidth="1"/>
    <col min="25" max="25" width="5" style="6" bestFit="1" customWidth="1"/>
    <col min="26" max="26" width="6.5703125" style="6" bestFit="1" customWidth="1"/>
    <col min="27" max="16384" width="21" style="6"/>
  </cols>
  <sheetData>
    <row r="1" spans="1:27" x14ac:dyDescent="0.25">
      <c r="A1" s="6" t="s">
        <v>20</v>
      </c>
      <c r="J1" s="4"/>
      <c r="P1" s="5"/>
      <c r="Q1" s="5"/>
      <c r="R1" s="5"/>
      <c r="S1" s="5"/>
      <c r="T1" s="5"/>
      <c r="U1" s="5"/>
      <c r="V1" s="10"/>
      <c r="W1" s="10"/>
    </row>
    <row r="2" spans="1:27" x14ac:dyDescent="0.25">
      <c r="J2" s="4"/>
      <c r="P2" s="5"/>
      <c r="Q2" s="5"/>
      <c r="R2" s="5"/>
      <c r="S2" s="5"/>
      <c r="T2" s="5"/>
      <c r="U2" s="5"/>
      <c r="V2" s="10"/>
      <c r="W2" s="10"/>
    </row>
    <row r="3" spans="1:27" x14ac:dyDescent="0.25">
      <c r="A3" s="5" t="s">
        <v>51</v>
      </c>
      <c r="B3" s="5" t="s">
        <v>0</v>
      </c>
      <c r="C3" s="5" t="s">
        <v>14</v>
      </c>
      <c r="D3" s="5" t="s">
        <v>10</v>
      </c>
      <c r="E3" s="5" t="s">
        <v>12</v>
      </c>
      <c r="F3" s="5" t="s">
        <v>11</v>
      </c>
      <c r="G3" s="3" t="s">
        <v>7</v>
      </c>
      <c r="H3" s="5" t="s">
        <v>21</v>
      </c>
      <c r="I3" s="5" t="s">
        <v>19</v>
      </c>
      <c r="J3" s="4" t="s">
        <v>47</v>
      </c>
      <c r="K3" s="5" t="s">
        <v>21</v>
      </c>
      <c r="L3" s="4" t="s">
        <v>13</v>
      </c>
      <c r="M3" s="5" t="s">
        <v>22</v>
      </c>
      <c r="N3" s="5" t="s">
        <v>19</v>
      </c>
      <c r="O3" s="5" t="s">
        <v>15</v>
      </c>
      <c r="P3" s="5" t="s">
        <v>23</v>
      </c>
      <c r="Q3" s="5" t="s">
        <v>4</v>
      </c>
      <c r="R3" s="5" t="s">
        <v>24</v>
      </c>
      <c r="S3" s="5" t="s">
        <v>25</v>
      </c>
      <c r="T3" s="5" t="s">
        <v>48</v>
      </c>
      <c r="U3" s="5" t="s">
        <v>26</v>
      </c>
      <c r="V3" s="10" t="s">
        <v>54</v>
      </c>
      <c r="W3" s="10" t="s">
        <v>55</v>
      </c>
      <c r="X3" s="2" t="s">
        <v>1</v>
      </c>
      <c r="Y3" s="2" t="s">
        <v>2</v>
      </c>
      <c r="Z3" s="2" t="s">
        <v>3</v>
      </c>
      <c r="AA3" s="10" t="s">
        <v>50</v>
      </c>
    </row>
    <row r="4" spans="1:27" x14ac:dyDescent="0.25">
      <c r="A4" s="5"/>
      <c r="B4" s="5">
        <v>1</v>
      </c>
      <c r="C4" s="5" t="str">
        <f>CONCATENATE("Scénario " &amp;B4)</f>
        <v>Scénario 1</v>
      </c>
      <c r="D4" s="5" t="s">
        <v>27</v>
      </c>
      <c r="E4" s="5" t="s">
        <v>8</v>
      </c>
      <c r="F4" s="5">
        <v>1</v>
      </c>
      <c r="G4" s="3">
        <f>DATE($Z4-6,$Y4,$X4)</f>
        <v>40269</v>
      </c>
      <c r="H4" s="5"/>
      <c r="I4" s="5"/>
      <c r="J4" s="4"/>
      <c r="K4" s="5" t="s">
        <v>16</v>
      </c>
      <c r="L4" s="4">
        <v>30000</v>
      </c>
      <c r="M4" s="5" t="s">
        <v>34</v>
      </c>
      <c r="N4" s="5" t="s">
        <v>28</v>
      </c>
      <c r="O4" s="5">
        <v>2011</v>
      </c>
      <c r="P4" s="5" t="s">
        <v>6</v>
      </c>
      <c r="Q4" s="5" t="s">
        <v>6</v>
      </c>
      <c r="R4" s="5" t="s">
        <v>6</v>
      </c>
      <c r="S4" s="5"/>
      <c r="T4" s="5">
        <f>O4+3</f>
        <v>2014</v>
      </c>
      <c r="U4" s="5">
        <v>1813.73</v>
      </c>
      <c r="V4" t="s">
        <v>56</v>
      </c>
      <c r="W4" s="10" t="s">
        <v>5</v>
      </c>
      <c r="X4" s="1">
        <v>1</v>
      </c>
      <c r="Y4" s="1">
        <v>4</v>
      </c>
      <c r="Z4" s="1">
        <v>2016</v>
      </c>
      <c r="AA4" s="9"/>
    </row>
    <row r="5" spans="1:27" x14ac:dyDescent="0.25">
      <c r="A5" s="5"/>
      <c r="B5" s="5">
        <v>2</v>
      </c>
      <c r="C5" s="5" t="str">
        <f t="shared" ref="C5:C70" si="0">CONCATENATE("Scénario " &amp;B5)</f>
        <v>Scénario 2</v>
      </c>
      <c r="D5" s="5" t="s">
        <v>27</v>
      </c>
      <c r="E5" s="5" t="s">
        <v>8</v>
      </c>
      <c r="F5" s="5">
        <v>4</v>
      </c>
      <c r="G5" s="3">
        <f t="shared" ref="G5:G6" si="1">DATE($Z5-6,$Y5,$X5)</f>
        <v>40269</v>
      </c>
      <c r="H5" s="5"/>
      <c r="I5" s="7"/>
      <c r="J5" s="4"/>
      <c r="K5" s="5" t="s">
        <v>16</v>
      </c>
      <c r="L5" s="4">
        <v>30000</v>
      </c>
      <c r="M5" s="5" t="s">
        <v>34</v>
      </c>
      <c r="N5" s="5" t="s">
        <v>28</v>
      </c>
      <c r="O5" s="5">
        <v>2011</v>
      </c>
      <c r="P5" s="5" t="s">
        <v>6</v>
      </c>
      <c r="Q5" s="5"/>
      <c r="R5" s="5" t="s">
        <v>6</v>
      </c>
      <c r="S5" s="5"/>
      <c r="T5" s="5">
        <f>O5+3</f>
        <v>2014</v>
      </c>
      <c r="U5" s="5">
        <v>1813.73</v>
      </c>
      <c r="V5" s="9" t="s">
        <v>56</v>
      </c>
      <c r="W5" s="10" t="s">
        <v>5</v>
      </c>
      <c r="X5" s="1">
        <v>1</v>
      </c>
      <c r="Y5" s="1">
        <v>4</v>
      </c>
      <c r="Z5" s="1">
        <v>2016</v>
      </c>
      <c r="AA5" s="9"/>
    </row>
    <row r="6" spans="1:27" x14ac:dyDescent="0.25">
      <c r="A6" s="5"/>
      <c r="B6" s="5">
        <v>3</v>
      </c>
      <c r="C6" s="5" t="str">
        <f t="shared" si="0"/>
        <v>Scénario 3</v>
      </c>
      <c r="D6" s="5" t="s">
        <v>27</v>
      </c>
      <c r="E6" s="5" t="s">
        <v>8</v>
      </c>
      <c r="F6" s="5">
        <v>5</v>
      </c>
      <c r="G6" s="3">
        <f t="shared" si="1"/>
        <v>40269</v>
      </c>
      <c r="H6" s="5"/>
      <c r="I6" s="5"/>
      <c r="J6" s="4"/>
      <c r="K6" s="5" t="s">
        <v>16</v>
      </c>
      <c r="L6" s="4">
        <v>30000</v>
      </c>
      <c r="M6" s="5" t="s">
        <v>34</v>
      </c>
      <c r="N6" s="5" t="s">
        <v>28</v>
      </c>
      <c r="O6" s="5">
        <v>2011</v>
      </c>
      <c r="P6" s="5" t="s">
        <v>6</v>
      </c>
      <c r="Q6" s="5"/>
      <c r="R6" s="5" t="s">
        <v>6</v>
      </c>
      <c r="S6" s="5"/>
      <c r="T6" s="5">
        <f>O6</f>
        <v>2011</v>
      </c>
      <c r="U6" s="5">
        <v>1813.73</v>
      </c>
      <c r="V6" s="9" t="s">
        <v>56</v>
      </c>
      <c r="W6" s="10" t="s">
        <v>5</v>
      </c>
      <c r="X6" s="1">
        <v>1</v>
      </c>
      <c r="Y6" s="1">
        <v>4</v>
      </c>
      <c r="Z6" s="1">
        <v>2016</v>
      </c>
      <c r="AA6" s="11" t="s">
        <v>6</v>
      </c>
    </row>
    <row r="7" spans="1:27" x14ac:dyDescent="0.25">
      <c r="A7" s="5"/>
      <c r="B7" s="5">
        <v>4</v>
      </c>
      <c r="C7" s="5" t="str">
        <f t="shared" si="0"/>
        <v>Scénario 4</v>
      </c>
      <c r="D7" s="5" t="s">
        <v>27</v>
      </c>
      <c r="E7" s="5" t="s">
        <v>8</v>
      </c>
      <c r="F7" s="5">
        <v>1</v>
      </c>
      <c r="G7" s="3">
        <f t="shared" ref="G7:G9" si="2">DATE($Z7-10,$Y7,$X7)</f>
        <v>38808</v>
      </c>
      <c r="H7" s="5" t="s">
        <v>41</v>
      </c>
      <c r="I7" s="5" t="s">
        <v>44</v>
      </c>
      <c r="J7" s="4">
        <v>35000</v>
      </c>
      <c r="K7" s="5" t="s">
        <v>16</v>
      </c>
      <c r="L7" s="4">
        <v>50000</v>
      </c>
      <c r="M7" s="5" t="s">
        <v>29</v>
      </c>
      <c r="N7" s="5" t="s">
        <v>28</v>
      </c>
      <c r="O7" s="5">
        <v>2011</v>
      </c>
      <c r="P7" s="5" t="s">
        <v>6</v>
      </c>
      <c r="Q7" s="5"/>
      <c r="R7" s="5" t="s">
        <v>6</v>
      </c>
      <c r="S7" s="5"/>
      <c r="T7" s="5">
        <f>O7+3</f>
        <v>2014</v>
      </c>
      <c r="U7" s="5">
        <v>3022.88</v>
      </c>
      <c r="V7" s="9" t="s">
        <v>56</v>
      </c>
      <c r="W7" s="10" t="s">
        <v>5</v>
      </c>
      <c r="X7" s="1">
        <v>1</v>
      </c>
      <c r="Y7" s="1">
        <v>4</v>
      </c>
      <c r="Z7" s="1">
        <v>2016</v>
      </c>
      <c r="AA7" s="9"/>
    </row>
    <row r="8" spans="1:27" x14ac:dyDescent="0.25">
      <c r="A8" s="5"/>
      <c r="B8" s="5">
        <v>5</v>
      </c>
      <c r="C8" s="5" t="str">
        <f t="shared" si="0"/>
        <v>Scénario 5</v>
      </c>
      <c r="D8" s="5" t="s">
        <v>27</v>
      </c>
      <c r="E8" s="5" t="s">
        <v>8</v>
      </c>
      <c r="F8" s="5">
        <v>4</v>
      </c>
      <c r="G8" s="3">
        <f t="shared" si="2"/>
        <v>38808</v>
      </c>
      <c r="H8" s="5" t="s">
        <v>41</v>
      </c>
      <c r="I8" s="5" t="s">
        <v>44</v>
      </c>
      <c r="J8" s="4">
        <v>35000</v>
      </c>
      <c r="K8" s="5" t="s">
        <v>16</v>
      </c>
      <c r="L8" s="4">
        <v>50000</v>
      </c>
      <c r="M8" s="5" t="s">
        <v>29</v>
      </c>
      <c r="N8" s="5" t="s">
        <v>28</v>
      </c>
      <c r="O8" s="5">
        <v>2011</v>
      </c>
      <c r="P8" s="5" t="s">
        <v>6</v>
      </c>
      <c r="Q8" s="5" t="s">
        <v>6</v>
      </c>
      <c r="R8" s="5" t="s">
        <v>6</v>
      </c>
      <c r="S8" s="5"/>
      <c r="T8" s="5">
        <f>O8+3</f>
        <v>2014</v>
      </c>
      <c r="U8" s="5">
        <v>3022.88</v>
      </c>
      <c r="V8" s="9" t="s">
        <v>56</v>
      </c>
      <c r="W8" s="10" t="s">
        <v>5</v>
      </c>
      <c r="X8" s="1">
        <v>1</v>
      </c>
      <c r="Y8" s="1">
        <v>4</v>
      </c>
      <c r="Z8" s="1">
        <v>2016</v>
      </c>
      <c r="AA8" s="9"/>
    </row>
    <row r="9" spans="1:27" x14ac:dyDescent="0.25">
      <c r="A9" s="5"/>
      <c r="B9" s="5">
        <v>6</v>
      </c>
      <c r="C9" s="5" t="str">
        <f t="shared" si="0"/>
        <v>Scénario 6</v>
      </c>
      <c r="D9" s="5" t="s">
        <v>27</v>
      </c>
      <c r="E9" s="5" t="s">
        <v>8</v>
      </c>
      <c r="F9" s="5">
        <v>5</v>
      </c>
      <c r="G9" s="3">
        <f t="shared" si="2"/>
        <v>38808</v>
      </c>
      <c r="H9" s="5" t="s">
        <v>41</v>
      </c>
      <c r="I9" s="5" t="s">
        <v>44</v>
      </c>
      <c r="J9" s="4">
        <v>0</v>
      </c>
      <c r="K9" s="5" t="s">
        <v>16</v>
      </c>
      <c r="L9" s="4">
        <v>50000</v>
      </c>
      <c r="M9" s="5" t="s">
        <v>29</v>
      </c>
      <c r="N9" s="5" t="s">
        <v>28</v>
      </c>
      <c r="O9" s="5">
        <v>2009</v>
      </c>
      <c r="P9" s="5" t="s">
        <v>6</v>
      </c>
      <c r="Q9" s="5"/>
      <c r="R9" s="5" t="s">
        <v>6</v>
      </c>
      <c r="S9" s="5"/>
      <c r="T9" s="5">
        <f>O9+3</f>
        <v>2012</v>
      </c>
      <c r="U9" s="5">
        <v>3118.58</v>
      </c>
      <c r="V9" s="9" t="s">
        <v>56</v>
      </c>
      <c r="W9" s="10" t="s">
        <v>5</v>
      </c>
      <c r="X9" s="1">
        <v>1</v>
      </c>
      <c r="Y9" s="1">
        <v>4</v>
      </c>
      <c r="Z9" s="1">
        <v>2016</v>
      </c>
      <c r="AA9" s="11" t="s">
        <v>6</v>
      </c>
    </row>
    <row r="10" spans="1:27" x14ac:dyDescent="0.25">
      <c r="A10" s="5"/>
      <c r="B10" s="5">
        <v>7</v>
      </c>
      <c r="C10" s="5" t="str">
        <f t="shared" si="0"/>
        <v>Scénario 7</v>
      </c>
      <c r="D10" s="5" t="s">
        <v>27</v>
      </c>
      <c r="E10" s="5" t="s">
        <v>8</v>
      </c>
      <c r="F10" s="5">
        <v>1</v>
      </c>
      <c r="G10" s="3">
        <f>DATE($Z10-17,$Y10,$X10)</f>
        <v>36161</v>
      </c>
      <c r="H10" s="5" t="s">
        <v>41</v>
      </c>
      <c r="I10" s="5" t="s">
        <v>44</v>
      </c>
      <c r="J10" s="4">
        <v>20000</v>
      </c>
      <c r="K10" s="5" t="s">
        <v>16</v>
      </c>
      <c r="L10" s="4">
        <v>30000</v>
      </c>
      <c r="M10" s="5" t="s">
        <v>34</v>
      </c>
      <c r="N10" s="5" t="s">
        <v>28</v>
      </c>
      <c r="O10" s="5">
        <f>Z10-17</f>
        <v>1999</v>
      </c>
      <c r="P10" s="5" t="s">
        <v>6</v>
      </c>
      <c r="Q10" s="5"/>
      <c r="R10" s="5"/>
      <c r="S10" s="5" t="s">
        <v>6</v>
      </c>
      <c r="T10" s="5"/>
      <c r="U10" s="5"/>
      <c r="V10" s="10"/>
      <c r="W10" s="10"/>
      <c r="X10" s="1">
        <v>1</v>
      </c>
      <c r="Y10" s="1">
        <v>1</v>
      </c>
      <c r="Z10" s="1">
        <v>2016</v>
      </c>
      <c r="AA10" s="9"/>
    </row>
    <row r="11" spans="1:27" x14ac:dyDescent="0.25">
      <c r="A11" s="5"/>
      <c r="B11" s="5">
        <v>8</v>
      </c>
      <c r="C11" s="5" t="str">
        <f t="shared" si="0"/>
        <v>Scénario 8</v>
      </c>
      <c r="D11" s="5" t="s">
        <v>27</v>
      </c>
      <c r="E11" s="5" t="s">
        <v>8</v>
      </c>
      <c r="F11" s="5">
        <v>4</v>
      </c>
      <c r="G11" s="3">
        <f t="shared" ref="G11:G12" si="3">DATE($Z11-17,$Y11,$X11)</f>
        <v>36161</v>
      </c>
      <c r="H11" s="5" t="s">
        <v>41</v>
      </c>
      <c r="I11" s="5" t="s">
        <v>44</v>
      </c>
      <c r="J11" s="4">
        <v>20000</v>
      </c>
      <c r="K11" s="5" t="s">
        <v>16</v>
      </c>
      <c r="L11" s="4">
        <v>30000</v>
      </c>
      <c r="M11" s="5" t="s">
        <v>34</v>
      </c>
      <c r="N11" s="5" t="s">
        <v>28</v>
      </c>
      <c r="O11" s="5">
        <f>Z11-17</f>
        <v>1999</v>
      </c>
      <c r="P11" s="5" t="s">
        <v>6</v>
      </c>
      <c r="Q11" s="5"/>
      <c r="R11" s="5"/>
      <c r="S11" s="5" t="s">
        <v>6</v>
      </c>
      <c r="T11" s="5"/>
      <c r="U11" s="5"/>
      <c r="V11" s="10"/>
      <c r="W11" s="10"/>
      <c r="X11" s="1">
        <v>1</v>
      </c>
      <c r="Y11" s="1">
        <v>1</v>
      </c>
      <c r="Z11" s="1">
        <v>2016</v>
      </c>
      <c r="AA11" s="9"/>
    </row>
    <row r="12" spans="1:27" x14ac:dyDescent="0.25">
      <c r="A12" s="5"/>
      <c r="B12" s="5">
        <v>9</v>
      </c>
      <c r="C12" s="5" t="str">
        <f t="shared" si="0"/>
        <v>Scénario 9</v>
      </c>
      <c r="D12" s="5" t="s">
        <v>27</v>
      </c>
      <c r="E12" s="5" t="s">
        <v>8</v>
      </c>
      <c r="F12" s="5">
        <v>5</v>
      </c>
      <c r="G12" s="3">
        <f t="shared" si="3"/>
        <v>36161</v>
      </c>
      <c r="H12" s="5" t="s">
        <v>41</v>
      </c>
      <c r="I12" s="5" t="s">
        <v>44</v>
      </c>
      <c r="J12" s="4">
        <v>20000</v>
      </c>
      <c r="K12" s="5" t="s">
        <v>16</v>
      </c>
      <c r="L12" s="4">
        <v>30000</v>
      </c>
      <c r="M12" s="5" t="s">
        <v>34</v>
      </c>
      <c r="N12" s="5" t="s">
        <v>28</v>
      </c>
      <c r="O12" s="5">
        <f>Z12-17</f>
        <v>1999</v>
      </c>
      <c r="P12" s="5" t="s">
        <v>6</v>
      </c>
      <c r="Q12" s="5"/>
      <c r="R12" s="5"/>
      <c r="S12" s="5" t="s">
        <v>6</v>
      </c>
      <c r="T12" s="5"/>
      <c r="U12" s="5"/>
      <c r="V12" s="10"/>
      <c r="W12" s="10"/>
      <c r="X12" s="1">
        <v>1</v>
      </c>
      <c r="Y12" s="1">
        <v>1</v>
      </c>
      <c r="Z12" s="1">
        <v>2016</v>
      </c>
      <c r="AA12" s="9" t="s">
        <v>6</v>
      </c>
    </row>
    <row r="13" spans="1:27" x14ac:dyDescent="0.25">
      <c r="A13" s="5"/>
      <c r="B13" s="5">
        <v>10</v>
      </c>
      <c r="C13" s="5" t="str">
        <f t="shared" si="0"/>
        <v>Scénario 10</v>
      </c>
      <c r="D13" s="5" t="s">
        <v>27</v>
      </c>
      <c r="E13" s="5" t="s">
        <v>8</v>
      </c>
      <c r="F13" s="5">
        <v>1</v>
      </c>
      <c r="G13" s="3">
        <f>DATE($Z13-10,$Y13,$X13)</f>
        <v>38718</v>
      </c>
      <c r="H13" s="5" t="s">
        <v>41</v>
      </c>
      <c r="I13" s="5" t="s">
        <v>45</v>
      </c>
      <c r="J13" s="4">
        <v>30000</v>
      </c>
      <c r="K13" s="5" t="s">
        <v>16</v>
      </c>
      <c r="L13" s="4">
        <v>80000</v>
      </c>
      <c r="M13" s="5" t="s">
        <v>34</v>
      </c>
      <c r="N13" s="5" t="s">
        <v>28</v>
      </c>
      <c r="O13" s="5">
        <v>2010</v>
      </c>
      <c r="P13" s="5" t="s">
        <v>6</v>
      </c>
      <c r="Q13" s="5"/>
      <c r="R13" s="5" t="s">
        <v>6</v>
      </c>
      <c r="S13" s="5"/>
      <c r="T13" s="5">
        <f>O13+3</f>
        <v>2013</v>
      </c>
      <c r="U13" s="5">
        <v>4131.41</v>
      </c>
      <c r="V13" s="9" t="s">
        <v>56</v>
      </c>
      <c r="W13" s="10" t="s">
        <v>5</v>
      </c>
      <c r="X13" s="1">
        <v>1</v>
      </c>
      <c r="Y13" s="1">
        <v>1</v>
      </c>
      <c r="Z13" s="1">
        <v>2016</v>
      </c>
      <c r="AA13" s="9" t="s">
        <v>6</v>
      </c>
    </row>
    <row r="14" spans="1:27" x14ac:dyDescent="0.25">
      <c r="A14" s="5"/>
      <c r="B14" s="5">
        <v>11</v>
      </c>
      <c r="C14" s="5" t="str">
        <f t="shared" si="0"/>
        <v>Scénario 11</v>
      </c>
      <c r="D14" s="5" t="s">
        <v>27</v>
      </c>
      <c r="E14" s="5" t="s">
        <v>8</v>
      </c>
      <c r="F14" s="5">
        <v>4</v>
      </c>
      <c r="G14" s="3">
        <f t="shared" ref="G14:G15" si="4">DATE($Z14-10,$Y14,$X14)</f>
        <v>38718</v>
      </c>
      <c r="H14" s="5" t="s">
        <v>41</v>
      </c>
      <c r="I14" s="5" t="s">
        <v>45</v>
      </c>
      <c r="J14" s="4">
        <v>30000</v>
      </c>
      <c r="K14" s="5" t="s">
        <v>16</v>
      </c>
      <c r="L14" s="4">
        <v>34562.769999999997</v>
      </c>
      <c r="M14" s="5" t="s">
        <v>34</v>
      </c>
      <c r="N14" s="5" t="s">
        <v>28</v>
      </c>
      <c r="O14" s="5">
        <v>2010</v>
      </c>
      <c r="P14" s="5" t="s">
        <v>6</v>
      </c>
      <c r="Q14" s="5"/>
      <c r="R14" s="5" t="s">
        <v>6</v>
      </c>
      <c r="S14" s="5"/>
      <c r="T14" s="5">
        <f>O14+3</f>
        <v>2013</v>
      </c>
      <c r="U14" s="5">
        <v>2155.7199999999998</v>
      </c>
      <c r="V14" s="9" t="s">
        <v>56</v>
      </c>
      <c r="W14" s="10" t="s">
        <v>5</v>
      </c>
      <c r="X14" s="1">
        <v>1</v>
      </c>
      <c r="Y14" s="1">
        <v>1</v>
      </c>
      <c r="Z14" s="1">
        <v>2016</v>
      </c>
      <c r="AA14" s="9" t="s">
        <v>6</v>
      </c>
    </row>
    <row r="15" spans="1:27" x14ac:dyDescent="0.25">
      <c r="A15" s="5"/>
      <c r="B15" s="5">
        <v>12</v>
      </c>
      <c r="C15" s="5" t="str">
        <f t="shared" si="0"/>
        <v>Scénario 12</v>
      </c>
      <c r="D15" s="5" t="s">
        <v>27</v>
      </c>
      <c r="E15" s="5" t="s">
        <v>8</v>
      </c>
      <c r="F15" s="5">
        <v>5</v>
      </c>
      <c r="G15" s="3">
        <f t="shared" si="4"/>
        <v>38718</v>
      </c>
      <c r="H15" s="5" t="s">
        <v>41</v>
      </c>
      <c r="I15" s="5" t="s">
        <v>45</v>
      </c>
      <c r="J15" s="4">
        <v>30000</v>
      </c>
      <c r="K15" s="5" t="s">
        <v>16</v>
      </c>
      <c r="L15" s="4">
        <v>46323.68</v>
      </c>
      <c r="M15" s="5" t="s">
        <v>34</v>
      </c>
      <c r="N15" s="5" t="s">
        <v>28</v>
      </c>
      <c r="O15" s="5">
        <v>2010</v>
      </c>
      <c r="P15" s="5" t="s">
        <v>6</v>
      </c>
      <c r="Q15" s="5" t="s">
        <v>6</v>
      </c>
      <c r="R15" s="5" t="s">
        <v>6</v>
      </c>
      <c r="S15" s="5"/>
      <c r="T15" s="5">
        <f>O15+3</f>
        <v>2013</v>
      </c>
      <c r="U15" s="5">
        <v>2889.25</v>
      </c>
      <c r="V15" s="9" t="s">
        <v>56</v>
      </c>
      <c r="W15" s="10" t="s">
        <v>5</v>
      </c>
      <c r="X15" s="1">
        <v>1</v>
      </c>
      <c r="Y15" s="1">
        <v>1</v>
      </c>
      <c r="Z15" s="1">
        <v>2016</v>
      </c>
      <c r="AA15" s="9" t="s">
        <v>6</v>
      </c>
    </row>
    <row r="16" spans="1:27" x14ac:dyDescent="0.25">
      <c r="A16" s="5"/>
      <c r="B16" s="5">
        <v>13</v>
      </c>
      <c r="C16" s="5" t="str">
        <f t="shared" si="0"/>
        <v>Scénario 13</v>
      </c>
      <c r="D16" s="5" t="s">
        <v>27</v>
      </c>
      <c r="E16" s="5" t="s">
        <v>8</v>
      </c>
      <c r="F16" s="5">
        <v>1</v>
      </c>
      <c r="G16" s="3">
        <f t="shared" ref="G16:G31" si="5">DATE($Z16-6,$Y16,$X16)</f>
        <v>40179</v>
      </c>
      <c r="H16" s="5" t="s">
        <v>41</v>
      </c>
      <c r="I16" s="5" t="s">
        <v>45</v>
      </c>
      <c r="J16" s="4">
        <v>30000</v>
      </c>
      <c r="K16" s="5" t="s">
        <v>16</v>
      </c>
      <c r="L16" s="4">
        <v>39570.21</v>
      </c>
      <c r="M16" s="5" t="s">
        <v>34</v>
      </c>
      <c r="N16" s="5" t="s">
        <v>32</v>
      </c>
      <c r="O16" s="5">
        <v>2010</v>
      </c>
      <c r="P16" s="5" t="s">
        <v>6</v>
      </c>
      <c r="Q16" s="5"/>
      <c r="R16" s="5"/>
      <c r="S16" s="5" t="s">
        <v>6</v>
      </c>
      <c r="T16" s="5"/>
      <c r="U16" s="5"/>
      <c r="V16" s="10"/>
      <c r="W16" s="10"/>
      <c r="X16" s="1">
        <v>1</v>
      </c>
      <c r="Y16" s="1">
        <v>1</v>
      </c>
      <c r="Z16" s="1">
        <v>2016</v>
      </c>
      <c r="AA16" s="9" t="s">
        <v>6</v>
      </c>
    </row>
    <row r="17" spans="1:27" x14ac:dyDescent="0.25">
      <c r="A17" s="5"/>
      <c r="B17" s="5">
        <v>14</v>
      </c>
      <c r="C17" s="5" t="str">
        <f t="shared" si="0"/>
        <v>Scénario 14</v>
      </c>
      <c r="D17" s="5" t="s">
        <v>27</v>
      </c>
      <c r="E17" s="5" t="s">
        <v>8</v>
      </c>
      <c r="F17" s="5">
        <v>4</v>
      </c>
      <c r="G17" s="3">
        <f t="shared" si="5"/>
        <v>40179</v>
      </c>
      <c r="H17" s="5" t="s">
        <v>41</v>
      </c>
      <c r="I17" s="5" t="s">
        <v>45</v>
      </c>
      <c r="J17" s="4">
        <v>30000</v>
      </c>
      <c r="K17" s="5" t="s">
        <v>16</v>
      </c>
      <c r="L17" s="4">
        <v>62000</v>
      </c>
      <c r="M17" s="5" t="s">
        <v>34</v>
      </c>
      <c r="N17" s="5" t="s">
        <v>32</v>
      </c>
      <c r="O17" s="5">
        <v>2010</v>
      </c>
      <c r="P17" s="5" t="s">
        <v>6</v>
      </c>
      <c r="Q17" s="5"/>
      <c r="R17" s="5"/>
      <c r="S17" s="5" t="s">
        <v>6</v>
      </c>
      <c r="T17" s="5"/>
      <c r="U17" s="5"/>
      <c r="V17" s="10"/>
      <c r="W17" s="10"/>
      <c r="X17" s="1">
        <v>1</v>
      </c>
      <c r="Y17" s="1">
        <v>1</v>
      </c>
      <c r="Z17" s="1">
        <v>2016</v>
      </c>
      <c r="AA17" s="6" t="s">
        <v>6</v>
      </c>
    </row>
    <row r="18" spans="1:27" x14ac:dyDescent="0.25">
      <c r="A18" s="5"/>
      <c r="B18" s="5">
        <v>15</v>
      </c>
      <c r="C18" s="5" t="str">
        <f t="shared" si="0"/>
        <v>Scénario 15</v>
      </c>
      <c r="D18" s="5" t="s">
        <v>27</v>
      </c>
      <c r="E18" s="5" t="s">
        <v>8</v>
      </c>
      <c r="F18" s="5">
        <v>5</v>
      </c>
      <c r="G18" s="3">
        <f t="shared" si="5"/>
        <v>40179</v>
      </c>
      <c r="H18" s="5" t="s">
        <v>41</v>
      </c>
      <c r="I18" s="5" t="s">
        <v>45</v>
      </c>
      <c r="J18" s="4">
        <v>10000</v>
      </c>
      <c r="K18" s="5" t="s">
        <v>16</v>
      </c>
      <c r="L18" s="4">
        <v>18654.27</v>
      </c>
      <c r="M18" s="5" t="s">
        <v>34</v>
      </c>
      <c r="N18" s="5" t="s">
        <v>32</v>
      </c>
      <c r="O18" s="5">
        <v>2010</v>
      </c>
      <c r="P18" s="5" t="s">
        <v>6</v>
      </c>
      <c r="Q18" s="5"/>
      <c r="R18" s="5"/>
      <c r="S18" s="5" t="s">
        <v>6</v>
      </c>
      <c r="T18" s="5"/>
      <c r="U18" s="5"/>
      <c r="V18" s="10"/>
      <c r="W18" s="10"/>
      <c r="X18" s="1">
        <v>1</v>
      </c>
      <c r="Y18" s="1">
        <v>1</v>
      </c>
      <c r="Z18" s="1">
        <v>2016</v>
      </c>
      <c r="AA18" s="6" t="s">
        <v>6</v>
      </c>
    </row>
    <row r="19" spans="1:27" x14ac:dyDescent="0.25">
      <c r="A19" s="5"/>
      <c r="B19" s="5">
        <v>16</v>
      </c>
      <c r="C19" s="5" t="str">
        <f t="shared" si="0"/>
        <v>Scénario 16</v>
      </c>
      <c r="D19" s="5" t="s">
        <v>27</v>
      </c>
      <c r="E19" s="5" t="s">
        <v>8</v>
      </c>
      <c r="F19" s="5">
        <v>1</v>
      </c>
      <c r="G19" s="3">
        <f>DATE($Z19-10,$Y19,$X19)</f>
        <v>38718</v>
      </c>
      <c r="H19" s="5" t="s">
        <v>41</v>
      </c>
      <c r="I19" s="5" t="s">
        <v>46</v>
      </c>
      <c r="J19" s="4">
        <v>35000</v>
      </c>
      <c r="K19" s="5" t="s">
        <v>16</v>
      </c>
      <c r="L19" s="4">
        <v>47365.36</v>
      </c>
      <c r="M19" s="5" t="s">
        <v>34</v>
      </c>
      <c r="N19" s="5" t="s">
        <v>28</v>
      </c>
      <c r="O19" s="5">
        <v>2011</v>
      </c>
      <c r="P19" s="5" t="s">
        <v>6</v>
      </c>
      <c r="Q19" s="5"/>
      <c r="R19" s="5" t="s">
        <v>6</v>
      </c>
      <c r="S19" s="5"/>
      <c r="T19" s="5">
        <f>O19+3</f>
        <v>2014</v>
      </c>
      <c r="U19" s="5">
        <v>2863.59</v>
      </c>
      <c r="V19" s="9" t="s">
        <v>56</v>
      </c>
      <c r="W19" s="10" t="s">
        <v>5</v>
      </c>
      <c r="X19" s="1">
        <v>1</v>
      </c>
      <c r="Y19" s="1">
        <v>1</v>
      </c>
      <c r="Z19" s="1">
        <v>2016</v>
      </c>
    </row>
    <row r="20" spans="1:27" x14ac:dyDescent="0.25">
      <c r="A20" s="5"/>
      <c r="B20" s="5">
        <v>17</v>
      </c>
      <c r="C20" s="5" t="str">
        <f t="shared" si="0"/>
        <v>Scénario 17</v>
      </c>
      <c r="D20" s="5" t="s">
        <v>27</v>
      </c>
      <c r="E20" s="5" t="s">
        <v>8</v>
      </c>
      <c r="F20" s="5">
        <v>4</v>
      </c>
      <c r="G20" s="3">
        <f t="shared" ref="G20:G21" si="6">DATE($Z20-10,$Y20,$X20)</f>
        <v>38718</v>
      </c>
      <c r="H20" s="5" t="s">
        <v>41</v>
      </c>
      <c r="I20" s="5" t="s">
        <v>46</v>
      </c>
      <c r="J20" s="4">
        <v>35000</v>
      </c>
      <c r="K20" s="5" t="s">
        <v>16</v>
      </c>
      <c r="L20" s="4">
        <v>30005.05</v>
      </c>
      <c r="M20" s="5" t="s">
        <v>34</v>
      </c>
      <c r="N20" s="5" t="s">
        <v>28</v>
      </c>
      <c r="O20" s="5">
        <v>2011</v>
      </c>
      <c r="P20" s="5" t="s">
        <v>6</v>
      </c>
      <c r="Q20" s="5"/>
      <c r="R20" s="5" t="s">
        <v>6</v>
      </c>
      <c r="S20" s="5"/>
      <c r="T20" s="5">
        <f>O20+3</f>
        <v>2014</v>
      </c>
      <c r="U20" s="5">
        <v>1814.03</v>
      </c>
      <c r="V20" s="9" t="s">
        <v>56</v>
      </c>
      <c r="W20" s="10" t="s">
        <v>5</v>
      </c>
      <c r="X20" s="1">
        <v>1</v>
      </c>
      <c r="Y20" s="1">
        <v>1</v>
      </c>
      <c r="Z20" s="1">
        <v>2016</v>
      </c>
    </row>
    <row r="21" spans="1:27" x14ac:dyDescent="0.25">
      <c r="A21" s="5"/>
      <c r="B21" s="5">
        <v>18</v>
      </c>
      <c r="C21" s="5" t="str">
        <f t="shared" si="0"/>
        <v>Scénario 18</v>
      </c>
      <c r="D21" s="5" t="s">
        <v>27</v>
      </c>
      <c r="E21" s="5" t="s">
        <v>8</v>
      </c>
      <c r="F21" s="5">
        <v>5</v>
      </c>
      <c r="G21" s="3">
        <f t="shared" si="6"/>
        <v>38718</v>
      </c>
      <c r="H21" s="5" t="s">
        <v>41</v>
      </c>
      <c r="I21" s="5" t="s">
        <v>46</v>
      </c>
      <c r="J21" s="4">
        <v>35000</v>
      </c>
      <c r="K21" s="5" t="s">
        <v>16</v>
      </c>
      <c r="L21" s="4">
        <v>38555.550000000003</v>
      </c>
      <c r="M21" s="5" t="s">
        <v>34</v>
      </c>
      <c r="N21" s="5" t="s">
        <v>28</v>
      </c>
      <c r="O21" s="5">
        <v>2011</v>
      </c>
      <c r="P21" s="5" t="s">
        <v>6</v>
      </c>
      <c r="Q21" s="5"/>
      <c r="R21" s="5" t="s">
        <v>6</v>
      </c>
      <c r="S21" s="5"/>
      <c r="T21" s="5">
        <f>O21+3</f>
        <v>2014</v>
      </c>
      <c r="U21" s="5">
        <v>2330.9699999999998</v>
      </c>
      <c r="V21" s="9" t="s">
        <v>56</v>
      </c>
      <c r="W21" s="10" t="s">
        <v>5</v>
      </c>
      <c r="X21" s="1">
        <v>1</v>
      </c>
      <c r="Y21" s="1">
        <v>1</v>
      </c>
      <c r="Z21" s="1">
        <v>2016</v>
      </c>
    </row>
    <row r="22" spans="1:27" x14ac:dyDescent="0.25">
      <c r="A22" s="5"/>
      <c r="B22" s="5">
        <v>19</v>
      </c>
      <c r="C22" s="5" t="str">
        <f t="shared" si="0"/>
        <v>Scénario 19</v>
      </c>
      <c r="D22" s="5" t="s">
        <v>27</v>
      </c>
      <c r="E22" s="5" t="s">
        <v>8</v>
      </c>
      <c r="F22" s="5">
        <v>1</v>
      </c>
      <c r="G22" s="3">
        <f t="shared" si="5"/>
        <v>40179</v>
      </c>
      <c r="H22" s="5" t="s">
        <v>41</v>
      </c>
      <c r="I22" s="5" t="s">
        <v>46</v>
      </c>
      <c r="J22" s="4">
        <v>35000</v>
      </c>
      <c r="K22" s="5" t="s">
        <v>16</v>
      </c>
      <c r="L22" s="4">
        <v>44111.22</v>
      </c>
      <c r="M22" s="5" t="s">
        <v>34</v>
      </c>
      <c r="N22" s="5" t="s">
        <v>36</v>
      </c>
      <c r="O22" s="5">
        <f>Z22-5</f>
        <v>2011</v>
      </c>
      <c r="P22" s="5" t="s">
        <v>6</v>
      </c>
      <c r="Q22" s="5"/>
      <c r="R22" s="5"/>
      <c r="S22" s="5" t="s">
        <v>6</v>
      </c>
      <c r="T22" s="5"/>
      <c r="U22" s="5"/>
      <c r="V22" s="10"/>
      <c r="W22" s="10"/>
      <c r="X22" s="1">
        <v>1</v>
      </c>
      <c r="Y22" s="1">
        <v>1</v>
      </c>
      <c r="Z22" s="1">
        <v>2016</v>
      </c>
    </row>
    <row r="23" spans="1:27" x14ac:dyDescent="0.25">
      <c r="A23" s="5"/>
      <c r="B23" s="5">
        <v>20</v>
      </c>
      <c r="C23" s="5" t="str">
        <f t="shared" si="0"/>
        <v>Scénario 20</v>
      </c>
      <c r="D23" s="5" t="s">
        <v>27</v>
      </c>
      <c r="E23" s="5" t="s">
        <v>8</v>
      </c>
      <c r="F23" s="5">
        <v>4</v>
      </c>
      <c r="G23" s="3">
        <f t="shared" si="5"/>
        <v>40179</v>
      </c>
      <c r="H23" s="5" t="s">
        <v>41</v>
      </c>
      <c r="I23" s="5" t="s">
        <v>46</v>
      </c>
      <c r="J23" s="4">
        <v>35000</v>
      </c>
      <c r="K23" s="5" t="s">
        <v>16</v>
      </c>
      <c r="L23" s="4">
        <v>56324.62</v>
      </c>
      <c r="M23" s="5" t="s">
        <v>34</v>
      </c>
      <c r="N23" s="5" t="s">
        <v>36</v>
      </c>
      <c r="O23" s="5">
        <f>Z23-5</f>
        <v>2011</v>
      </c>
      <c r="P23" s="5" t="s">
        <v>6</v>
      </c>
      <c r="Q23" s="5"/>
      <c r="R23" s="5"/>
      <c r="S23" s="5" t="s">
        <v>6</v>
      </c>
      <c r="T23" s="5"/>
      <c r="U23" s="5"/>
      <c r="V23" s="10"/>
      <c r="W23" s="10"/>
      <c r="X23" s="1">
        <v>1</v>
      </c>
      <c r="Y23" s="1">
        <v>1</v>
      </c>
      <c r="Z23" s="1">
        <v>2016</v>
      </c>
    </row>
    <row r="24" spans="1:27" x14ac:dyDescent="0.25">
      <c r="A24" s="5"/>
      <c r="B24" s="5">
        <v>21</v>
      </c>
      <c r="C24" s="5" t="str">
        <f t="shared" si="0"/>
        <v>Scénario 21</v>
      </c>
      <c r="D24" s="5" t="s">
        <v>27</v>
      </c>
      <c r="E24" s="5" t="s">
        <v>8</v>
      </c>
      <c r="F24" s="5">
        <v>5</v>
      </c>
      <c r="G24" s="3">
        <f t="shared" si="5"/>
        <v>40179</v>
      </c>
      <c r="H24" s="5" t="s">
        <v>41</v>
      </c>
      <c r="I24" s="5" t="s">
        <v>46</v>
      </c>
      <c r="J24" s="4">
        <v>10000</v>
      </c>
      <c r="K24" s="5" t="s">
        <v>16</v>
      </c>
      <c r="L24" s="4">
        <v>22120.32</v>
      </c>
      <c r="M24" s="5" t="s">
        <v>34</v>
      </c>
      <c r="N24" s="5" t="s">
        <v>36</v>
      </c>
      <c r="O24" s="5">
        <f t="shared" ref="O24:O28" si="7">Z24-5</f>
        <v>2011</v>
      </c>
      <c r="P24" s="5" t="s">
        <v>6</v>
      </c>
      <c r="Q24" s="5"/>
      <c r="R24" s="5"/>
      <c r="S24" s="5" t="s">
        <v>6</v>
      </c>
      <c r="T24" s="5"/>
      <c r="U24" s="5"/>
      <c r="V24" s="10"/>
      <c r="W24" s="10"/>
      <c r="X24" s="1">
        <v>1</v>
      </c>
      <c r="Y24" s="1">
        <v>1</v>
      </c>
      <c r="Z24" s="1">
        <v>2016</v>
      </c>
    </row>
    <row r="25" spans="1:27" x14ac:dyDescent="0.25">
      <c r="A25" s="5"/>
      <c r="B25" s="5">
        <v>22</v>
      </c>
      <c r="C25" s="5" t="str">
        <f t="shared" si="0"/>
        <v>Scénario 22</v>
      </c>
      <c r="D25" s="5" t="s">
        <v>27</v>
      </c>
      <c r="E25" s="5" t="s">
        <v>8</v>
      </c>
      <c r="F25" s="5">
        <v>1</v>
      </c>
      <c r="G25" s="3">
        <f t="shared" si="5"/>
        <v>40179</v>
      </c>
      <c r="H25" s="5" t="s">
        <v>41</v>
      </c>
      <c r="I25" s="5" t="s">
        <v>46</v>
      </c>
      <c r="J25" s="4">
        <v>25000</v>
      </c>
      <c r="K25" s="5" t="s">
        <v>16</v>
      </c>
      <c r="L25" s="4">
        <v>35421.599999999999</v>
      </c>
      <c r="M25" s="5" t="s">
        <v>29</v>
      </c>
      <c r="N25" s="5" t="s">
        <v>39</v>
      </c>
      <c r="O25" s="5">
        <f t="shared" si="7"/>
        <v>2011</v>
      </c>
      <c r="P25" s="5" t="s">
        <v>6</v>
      </c>
      <c r="Q25" s="5"/>
      <c r="R25" s="5"/>
      <c r="S25" s="5" t="s">
        <v>6</v>
      </c>
      <c r="T25" s="5"/>
      <c r="U25" s="5"/>
      <c r="V25" s="10"/>
      <c r="W25" s="10"/>
      <c r="X25" s="1">
        <v>1</v>
      </c>
      <c r="Y25" s="1">
        <v>1</v>
      </c>
      <c r="Z25" s="1">
        <v>2016</v>
      </c>
    </row>
    <row r="26" spans="1:27" x14ac:dyDescent="0.25">
      <c r="A26" s="5"/>
      <c r="B26" s="5">
        <v>23</v>
      </c>
      <c r="C26" s="5" t="str">
        <f t="shared" si="0"/>
        <v>Scénario 23</v>
      </c>
      <c r="D26" s="5" t="s">
        <v>27</v>
      </c>
      <c r="E26" s="5" t="s">
        <v>8</v>
      </c>
      <c r="F26" s="5">
        <v>4</v>
      </c>
      <c r="G26" s="3">
        <f t="shared" si="5"/>
        <v>40179</v>
      </c>
      <c r="H26" s="5" t="s">
        <v>41</v>
      </c>
      <c r="I26" s="5" t="s">
        <v>46</v>
      </c>
      <c r="J26" s="4">
        <v>25000</v>
      </c>
      <c r="K26" s="5" t="s">
        <v>16</v>
      </c>
      <c r="L26" s="4">
        <v>35421.599999999999</v>
      </c>
      <c r="M26" s="5" t="s">
        <v>29</v>
      </c>
      <c r="N26" s="5" t="s">
        <v>39</v>
      </c>
      <c r="O26" s="5">
        <f t="shared" si="7"/>
        <v>2011</v>
      </c>
      <c r="P26" s="5" t="s">
        <v>6</v>
      </c>
      <c r="Q26" s="5"/>
      <c r="R26" s="5"/>
      <c r="S26" s="5" t="s">
        <v>6</v>
      </c>
      <c r="T26" s="5"/>
      <c r="U26" s="5"/>
      <c r="V26" s="10"/>
      <c r="W26" s="10"/>
      <c r="X26" s="1">
        <v>1</v>
      </c>
      <c r="Y26" s="1">
        <v>1</v>
      </c>
      <c r="Z26" s="1">
        <v>2016</v>
      </c>
    </row>
    <row r="27" spans="1:27" s="11" customFormat="1" x14ac:dyDescent="0.25">
      <c r="A27" s="10" t="s">
        <v>52</v>
      </c>
      <c r="B27" s="10" t="s">
        <v>0</v>
      </c>
      <c r="C27" s="10" t="s">
        <v>14</v>
      </c>
      <c r="D27" s="10" t="s">
        <v>10</v>
      </c>
      <c r="E27" s="10" t="s">
        <v>12</v>
      </c>
      <c r="F27" s="10" t="s">
        <v>11</v>
      </c>
      <c r="G27" s="3" t="s">
        <v>7</v>
      </c>
      <c r="H27" s="10" t="s">
        <v>21</v>
      </c>
      <c r="I27" s="10" t="s">
        <v>19</v>
      </c>
      <c r="J27" s="4" t="s">
        <v>47</v>
      </c>
      <c r="K27" s="10" t="s">
        <v>21</v>
      </c>
      <c r="L27" s="4" t="s">
        <v>13</v>
      </c>
      <c r="M27" s="10" t="s">
        <v>22</v>
      </c>
      <c r="N27" s="10" t="s">
        <v>19</v>
      </c>
      <c r="O27" s="10" t="s">
        <v>15</v>
      </c>
      <c r="P27" s="10" t="s">
        <v>23</v>
      </c>
      <c r="Q27" s="10" t="s">
        <v>4</v>
      </c>
      <c r="R27" s="10" t="s">
        <v>24</v>
      </c>
      <c r="S27" s="10" t="s">
        <v>25</v>
      </c>
      <c r="T27" s="10" t="s">
        <v>48</v>
      </c>
      <c r="U27" s="10" t="s">
        <v>26</v>
      </c>
      <c r="V27" s="10" t="s">
        <v>54</v>
      </c>
      <c r="W27" s="10" t="s">
        <v>55</v>
      </c>
      <c r="X27" s="2" t="s">
        <v>1</v>
      </c>
      <c r="Y27" s="2" t="s">
        <v>2</v>
      </c>
      <c r="Z27" s="2" t="s">
        <v>3</v>
      </c>
      <c r="AA27" s="10" t="s">
        <v>50</v>
      </c>
    </row>
    <row r="28" spans="1:27" x14ac:dyDescent="0.25">
      <c r="A28" s="5"/>
      <c r="B28" s="5">
        <v>1</v>
      </c>
      <c r="C28" s="5" t="str">
        <f t="shared" si="0"/>
        <v>Scénario 1</v>
      </c>
      <c r="D28" s="5" t="s">
        <v>27</v>
      </c>
      <c r="E28" s="5" t="s">
        <v>8</v>
      </c>
      <c r="F28" s="5">
        <v>5</v>
      </c>
      <c r="G28" s="3">
        <f t="shared" si="5"/>
        <v>40179</v>
      </c>
      <c r="H28" s="5" t="s">
        <v>41</v>
      </c>
      <c r="I28" s="5" t="s">
        <v>46</v>
      </c>
      <c r="J28" s="4">
        <v>25000</v>
      </c>
      <c r="K28" s="5" t="s">
        <v>16</v>
      </c>
      <c r="L28" s="4">
        <v>35421.599999999999</v>
      </c>
      <c r="M28" s="5" t="s">
        <v>29</v>
      </c>
      <c r="N28" s="5" t="s">
        <v>39</v>
      </c>
      <c r="O28" s="5">
        <f t="shared" si="7"/>
        <v>2011</v>
      </c>
      <c r="P28" s="5" t="s">
        <v>6</v>
      </c>
      <c r="Q28" s="5"/>
      <c r="R28" s="5"/>
      <c r="S28" s="5" t="s">
        <v>6</v>
      </c>
      <c r="T28" s="5"/>
      <c r="U28" s="5"/>
      <c r="V28" s="10"/>
      <c r="W28" s="10"/>
      <c r="X28" s="1">
        <v>1</v>
      </c>
      <c r="Y28" s="1">
        <v>1</v>
      </c>
      <c r="Z28" s="1">
        <v>2016</v>
      </c>
    </row>
    <row r="29" spans="1:27" x14ac:dyDescent="0.25">
      <c r="A29" s="5"/>
      <c r="B29" s="5">
        <v>2</v>
      </c>
      <c r="C29" s="5" t="str">
        <f t="shared" si="0"/>
        <v>Scénario 2</v>
      </c>
      <c r="D29" s="5" t="s">
        <v>27</v>
      </c>
      <c r="E29" s="5" t="s">
        <v>8</v>
      </c>
      <c r="F29" s="5">
        <v>1</v>
      </c>
      <c r="G29" s="3">
        <f t="shared" si="5"/>
        <v>40269</v>
      </c>
      <c r="H29" s="5"/>
      <c r="I29" s="5"/>
      <c r="J29" s="4"/>
      <c r="K29" s="5" t="s">
        <v>16</v>
      </c>
      <c r="L29" s="4">
        <v>20000</v>
      </c>
      <c r="M29" s="5" t="s">
        <v>29</v>
      </c>
      <c r="N29" s="5" t="s">
        <v>28</v>
      </c>
      <c r="O29" s="5">
        <f>Z29+1</f>
        <v>2017</v>
      </c>
      <c r="P29" s="5" t="s">
        <v>5</v>
      </c>
      <c r="Q29" s="5"/>
      <c r="R29" s="5"/>
      <c r="S29" s="5" t="s">
        <v>6</v>
      </c>
      <c r="T29" s="5"/>
      <c r="U29" s="5"/>
      <c r="V29" s="10"/>
      <c r="W29" s="10"/>
      <c r="X29" s="1">
        <v>1</v>
      </c>
      <c r="Y29" s="1">
        <v>4</v>
      </c>
      <c r="Z29" s="1">
        <v>2016</v>
      </c>
    </row>
    <row r="30" spans="1:27" x14ac:dyDescent="0.25">
      <c r="A30" s="5"/>
      <c r="B30" s="10">
        <v>3</v>
      </c>
      <c r="C30" s="5" t="str">
        <f t="shared" si="0"/>
        <v>Scénario 3</v>
      </c>
      <c r="D30" s="5" t="s">
        <v>27</v>
      </c>
      <c r="E30" s="5" t="s">
        <v>8</v>
      </c>
      <c r="F30" s="5">
        <v>4</v>
      </c>
      <c r="G30" s="3">
        <f t="shared" si="5"/>
        <v>40269</v>
      </c>
      <c r="H30" s="5"/>
      <c r="I30" s="5"/>
      <c r="J30" s="4"/>
      <c r="K30" s="5" t="s">
        <v>16</v>
      </c>
      <c r="L30" s="4">
        <v>20000</v>
      </c>
      <c r="M30" s="5" t="s">
        <v>29</v>
      </c>
      <c r="N30" s="5" t="s">
        <v>28</v>
      </c>
      <c r="O30" s="5">
        <f>Z30+1</f>
        <v>2017</v>
      </c>
      <c r="P30" s="5" t="s">
        <v>5</v>
      </c>
      <c r="Q30" s="5"/>
      <c r="R30" s="5"/>
      <c r="S30" s="5" t="s">
        <v>6</v>
      </c>
      <c r="T30" s="5"/>
      <c r="U30" s="5"/>
      <c r="V30" s="10"/>
      <c r="W30" s="10"/>
      <c r="X30" s="1">
        <v>1</v>
      </c>
      <c r="Y30" s="1">
        <v>4</v>
      </c>
      <c r="Z30" s="1">
        <v>2016</v>
      </c>
    </row>
    <row r="31" spans="1:27" x14ac:dyDescent="0.25">
      <c r="A31" s="5"/>
      <c r="B31" s="10">
        <v>4</v>
      </c>
      <c r="C31" s="5" t="str">
        <f t="shared" si="0"/>
        <v>Scénario 4</v>
      </c>
      <c r="D31" s="5" t="s">
        <v>27</v>
      </c>
      <c r="E31" s="5" t="s">
        <v>8</v>
      </c>
      <c r="F31" s="5">
        <v>5</v>
      </c>
      <c r="G31" s="3">
        <f t="shared" si="5"/>
        <v>40269</v>
      </c>
      <c r="H31" s="5"/>
      <c r="I31" s="5"/>
      <c r="J31" s="4"/>
      <c r="K31" s="5" t="s">
        <v>16</v>
      </c>
      <c r="L31" s="4">
        <v>20000</v>
      </c>
      <c r="M31" s="5" t="s">
        <v>29</v>
      </c>
      <c r="N31" s="5" t="s">
        <v>28</v>
      </c>
      <c r="O31" s="5">
        <f>Z31+1</f>
        <v>2017</v>
      </c>
      <c r="P31" s="5" t="s">
        <v>5</v>
      </c>
      <c r="Q31" s="5"/>
      <c r="R31" s="5"/>
      <c r="S31" s="5" t="s">
        <v>6</v>
      </c>
      <c r="T31" s="5"/>
      <c r="U31" s="5"/>
      <c r="V31" s="10"/>
      <c r="W31" s="10"/>
      <c r="X31" s="1">
        <v>1</v>
      </c>
      <c r="Y31" s="1">
        <v>4</v>
      </c>
      <c r="Z31" s="1">
        <v>2016</v>
      </c>
    </row>
    <row r="32" spans="1:27" x14ac:dyDescent="0.25">
      <c r="A32" s="5"/>
      <c r="B32" s="10">
        <v>5</v>
      </c>
      <c r="C32" s="5" t="str">
        <f t="shared" si="0"/>
        <v>Scénario 5</v>
      </c>
      <c r="D32" s="5" t="s">
        <v>27</v>
      </c>
      <c r="E32" s="5" t="s">
        <v>8</v>
      </c>
      <c r="F32" s="5">
        <v>1</v>
      </c>
      <c r="G32" s="3">
        <f>DATE($Z32-10,$Y32,$X32)</f>
        <v>38718</v>
      </c>
      <c r="H32" s="5" t="s">
        <v>41</v>
      </c>
      <c r="I32" s="5" t="s">
        <v>46</v>
      </c>
      <c r="J32" s="4">
        <v>25000</v>
      </c>
      <c r="K32" s="5" t="s">
        <v>35</v>
      </c>
      <c r="L32" s="4">
        <v>32456.67</v>
      </c>
      <c r="M32" s="5" t="s">
        <v>18</v>
      </c>
      <c r="N32" s="5" t="s">
        <v>28</v>
      </c>
      <c r="O32" s="5">
        <v>2009</v>
      </c>
      <c r="P32" s="5" t="s">
        <v>6</v>
      </c>
      <c r="Q32" s="5"/>
      <c r="R32" s="5" t="s">
        <v>6</v>
      </c>
      <c r="S32" s="5"/>
      <c r="T32" s="5">
        <f>O32+3</f>
        <v>2012</v>
      </c>
      <c r="U32" s="5">
        <v>2029.05</v>
      </c>
      <c r="V32" s="9" t="s">
        <v>56</v>
      </c>
      <c r="W32" s="10" t="s">
        <v>5</v>
      </c>
      <c r="X32" s="1">
        <v>1</v>
      </c>
      <c r="Y32" s="1">
        <v>1</v>
      </c>
      <c r="Z32" s="1">
        <v>2016</v>
      </c>
    </row>
    <row r="33" spans="1:27" x14ac:dyDescent="0.25">
      <c r="A33" s="5"/>
      <c r="B33" s="10">
        <v>6</v>
      </c>
      <c r="C33" s="5" t="str">
        <f t="shared" si="0"/>
        <v>Scénario 6</v>
      </c>
      <c r="D33" s="5" t="s">
        <v>27</v>
      </c>
      <c r="E33" s="5" t="s">
        <v>8</v>
      </c>
      <c r="F33" s="5">
        <v>4</v>
      </c>
      <c r="G33" s="3">
        <f t="shared" ref="G33:G34" si="8">DATE($Z33-10,$Y33,$X33)</f>
        <v>38718</v>
      </c>
      <c r="H33" s="5" t="s">
        <v>41</v>
      </c>
      <c r="I33" s="5" t="s">
        <v>46</v>
      </c>
      <c r="J33" s="4">
        <v>25000</v>
      </c>
      <c r="K33" s="5" t="s">
        <v>35</v>
      </c>
      <c r="L33" s="4">
        <v>36323.17</v>
      </c>
      <c r="M33" s="5" t="s">
        <v>18</v>
      </c>
      <c r="N33" s="5" t="s">
        <v>28</v>
      </c>
      <c r="O33" s="5">
        <v>2009</v>
      </c>
      <c r="P33" s="5" t="s">
        <v>6</v>
      </c>
      <c r="Q33" s="5"/>
      <c r="R33" s="5" t="s">
        <v>6</v>
      </c>
      <c r="S33" s="5"/>
      <c r="T33" s="5">
        <f>O33+3</f>
        <v>2012</v>
      </c>
      <c r="U33" s="5">
        <v>2270.7600000000002</v>
      </c>
      <c r="V33" s="9" t="s">
        <v>56</v>
      </c>
      <c r="W33" s="10" t="s">
        <v>5</v>
      </c>
      <c r="X33" s="1">
        <v>1</v>
      </c>
      <c r="Y33" s="1">
        <v>1</v>
      </c>
      <c r="Z33" s="1">
        <v>2016</v>
      </c>
    </row>
    <row r="34" spans="1:27" x14ac:dyDescent="0.25">
      <c r="A34" s="5"/>
      <c r="B34" s="10">
        <v>7</v>
      </c>
      <c r="C34" s="5" t="str">
        <f t="shared" si="0"/>
        <v>Scénario 7</v>
      </c>
      <c r="D34" s="5" t="s">
        <v>27</v>
      </c>
      <c r="E34" s="5" t="s">
        <v>8</v>
      </c>
      <c r="F34" s="5">
        <v>5</v>
      </c>
      <c r="G34" s="3">
        <f t="shared" si="8"/>
        <v>38718</v>
      </c>
      <c r="H34" s="5" t="s">
        <v>41</v>
      </c>
      <c r="I34" s="5" t="s">
        <v>46</v>
      </c>
      <c r="J34" s="4">
        <v>25000</v>
      </c>
      <c r="K34" s="5" t="s">
        <v>35</v>
      </c>
      <c r="L34" s="4">
        <v>38254.559999999998</v>
      </c>
      <c r="M34" s="5" t="s">
        <v>18</v>
      </c>
      <c r="N34" s="5" t="s">
        <v>28</v>
      </c>
      <c r="O34" s="5">
        <v>2010</v>
      </c>
      <c r="P34" s="5" t="s">
        <v>6</v>
      </c>
      <c r="Q34" s="5"/>
      <c r="R34" s="5" t="s">
        <v>6</v>
      </c>
      <c r="S34" s="5"/>
      <c r="T34" s="5">
        <f>O34+3</f>
        <v>2013</v>
      </c>
      <c r="U34" s="5">
        <v>2385.9699999999998</v>
      </c>
      <c r="V34" s="9" t="s">
        <v>56</v>
      </c>
      <c r="W34" s="10" t="s">
        <v>5</v>
      </c>
      <c r="X34" s="1">
        <v>1</v>
      </c>
      <c r="Y34" s="1">
        <v>1</v>
      </c>
      <c r="Z34" s="1">
        <v>2016</v>
      </c>
      <c r="AA34" s="9"/>
    </row>
    <row r="35" spans="1:27" x14ac:dyDescent="0.25">
      <c r="A35" s="5"/>
      <c r="B35" s="10">
        <v>8</v>
      </c>
      <c r="C35" s="5" t="str">
        <f t="shared" si="0"/>
        <v>Scénario 8</v>
      </c>
      <c r="D35" s="5" t="s">
        <v>27</v>
      </c>
      <c r="E35" s="5" t="s">
        <v>8</v>
      </c>
      <c r="F35" s="5">
        <v>1</v>
      </c>
      <c r="G35" s="3">
        <f>DATE($Z35-6,$Y35,$X35)</f>
        <v>40269</v>
      </c>
      <c r="H35" s="5" t="s">
        <v>41</v>
      </c>
      <c r="I35" s="5" t="s">
        <v>45</v>
      </c>
      <c r="J35" s="4">
        <v>20000</v>
      </c>
      <c r="K35" s="5" t="s">
        <v>17</v>
      </c>
      <c r="L35" s="4">
        <v>40000</v>
      </c>
      <c r="M35" s="5" t="s">
        <v>38</v>
      </c>
      <c r="N35" s="5" t="s">
        <v>28</v>
      </c>
      <c r="O35" s="5">
        <f>Z35-1</f>
        <v>2015</v>
      </c>
      <c r="P35" s="5" t="s">
        <v>5</v>
      </c>
      <c r="Q35" s="5"/>
      <c r="R35" s="5"/>
      <c r="S35" s="5" t="s">
        <v>6</v>
      </c>
      <c r="T35" s="5"/>
      <c r="U35" s="5"/>
      <c r="V35" s="10"/>
      <c r="W35" s="10"/>
      <c r="X35" s="1">
        <v>1</v>
      </c>
      <c r="Y35" s="1">
        <v>4</v>
      </c>
      <c r="Z35" s="1">
        <v>2016</v>
      </c>
      <c r="AA35" s="9" t="s">
        <v>6</v>
      </c>
    </row>
    <row r="36" spans="1:27" x14ac:dyDescent="0.25">
      <c r="A36" s="5"/>
      <c r="B36" s="10">
        <v>9</v>
      </c>
      <c r="C36" s="5" t="str">
        <f t="shared" si="0"/>
        <v>Scénario 9</v>
      </c>
      <c r="D36" s="5" t="s">
        <v>27</v>
      </c>
      <c r="E36" s="5" t="s">
        <v>8</v>
      </c>
      <c r="F36" s="5">
        <v>4</v>
      </c>
      <c r="G36" s="3">
        <f t="shared" ref="G36:G37" si="9">DATE($Z36-6,$Y36,$X36)</f>
        <v>40269</v>
      </c>
      <c r="H36" s="5" t="s">
        <v>41</v>
      </c>
      <c r="I36" s="5" t="s">
        <v>45</v>
      </c>
      <c r="J36" s="4">
        <v>20000</v>
      </c>
      <c r="K36" s="5" t="s">
        <v>17</v>
      </c>
      <c r="L36" s="4">
        <v>40000</v>
      </c>
      <c r="M36" s="5" t="s">
        <v>38</v>
      </c>
      <c r="N36" s="5" t="s">
        <v>28</v>
      </c>
      <c r="O36" s="5">
        <f t="shared" ref="O36:O37" si="10">Z36-1</f>
        <v>2015</v>
      </c>
      <c r="P36" s="5" t="s">
        <v>5</v>
      </c>
      <c r="Q36" s="5"/>
      <c r="R36" s="5"/>
      <c r="S36" s="5" t="s">
        <v>6</v>
      </c>
      <c r="T36" s="5"/>
      <c r="U36" s="5"/>
      <c r="V36" s="10"/>
      <c r="W36" s="10"/>
      <c r="X36" s="1">
        <v>1</v>
      </c>
      <c r="Y36" s="1">
        <v>4</v>
      </c>
      <c r="Z36" s="1">
        <v>2016</v>
      </c>
      <c r="AA36" s="11" t="s">
        <v>6</v>
      </c>
    </row>
    <row r="37" spans="1:27" x14ac:dyDescent="0.25">
      <c r="A37" s="5"/>
      <c r="B37" s="10">
        <v>10</v>
      </c>
      <c r="C37" s="5" t="str">
        <f t="shared" si="0"/>
        <v>Scénario 10</v>
      </c>
      <c r="D37" s="5" t="s">
        <v>27</v>
      </c>
      <c r="E37" s="5" t="s">
        <v>8</v>
      </c>
      <c r="F37" s="5">
        <v>5</v>
      </c>
      <c r="G37" s="3">
        <f t="shared" si="9"/>
        <v>40269</v>
      </c>
      <c r="H37" s="5" t="s">
        <v>41</v>
      </c>
      <c r="I37" s="5" t="s">
        <v>45</v>
      </c>
      <c r="J37" s="4">
        <v>25000</v>
      </c>
      <c r="K37" s="5" t="s">
        <v>17</v>
      </c>
      <c r="L37" s="4">
        <v>40000</v>
      </c>
      <c r="M37" s="5" t="s">
        <v>38</v>
      </c>
      <c r="N37" s="5" t="s">
        <v>28</v>
      </c>
      <c r="O37" s="5">
        <f t="shared" si="10"/>
        <v>2015</v>
      </c>
      <c r="P37" s="5" t="s">
        <v>5</v>
      </c>
      <c r="Q37" s="5"/>
      <c r="R37" s="5"/>
      <c r="S37" s="5" t="s">
        <v>6</v>
      </c>
      <c r="T37" s="5"/>
      <c r="U37" s="5"/>
      <c r="V37" s="10"/>
      <c r="W37" s="10"/>
      <c r="X37" s="1">
        <v>1</v>
      </c>
      <c r="Y37" s="1">
        <v>4</v>
      </c>
      <c r="Z37" s="1">
        <v>2016</v>
      </c>
      <c r="AA37" s="11" t="s">
        <v>6</v>
      </c>
    </row>
    <row r="38" spans="1:27" x14ac:dyDescent="0.25">
      <c r="A38" s="5"/>
      <c r="B38" s="10">
        <v>11</v>
      </c>
      <c r="C38" s="5" t="str">
        <f t="shared" si="0"/>
        <v>Scénario 11</v>
      </c>
      <c r="D38" s="5" t="s">
        <v>27</v>
      </c>
      <c r="E38" s="5" t="s">
        <v>8</v>
      </c>
      <c r="F38" s="5">
        <v>1</v>
      </c>
      <c r="G38" s="3">
        <f>DATE($Z38-9,$Y38,$X38)</f>
        <v>39173</v>
      </c>
      <c r="H38" s="5" t="s">
        <v>41</v>
      </c>
      <c r="I38" s="5" t="s">
        <v>45</v>
      </c>
      <c r="J38" s="4">
        <v>35000</v>
      </c>
      <c r="K38" s="5" t="s">
        <v>31</v>
      </c>
      <c r="L38" s="4">
        <v>45000</v>
      </c>
      <c r="M38" s="5" t="s">
        <v>38</v>
      </c>
      <c r="N38" s="5" t="s">
        <v>28</v>
      </c>
      <c r="O38" s="5">
        <v>2014</v>
      </c>
      <c r="P38" s="5" t="s">
        <v>6</v>
      </c>
      <c r="Q38" s="5"/>
      <c r="R38" s="5" t="s">
        <v>6</v>
      </c>
      <c r="S38" s="5"/>
      <c r="T38" s="5">
        <f>O38</f>
        <v>2014</v>
      </c>
      <c r="U38" s="5">
        <v>2707.25</v>
      </c>
      <c r="V38" s="10"/>
      <c r="W38" s="10"/>
      <c r="X38" s="1">
        <v>1</v>
      </c>
      <c r="Y38" s="1">
        <v>4</v>
      </c>
      <c r="Z38" s="1">
        <v>2016</v>
      </c>
      <c r="AA38" s="11" t="s">
        <v>6</v>
      </c>
    </row>
    <row r="39" spans="1:27" x14ac:dyDescent="0.25">
      <c r="A39" s="5"/>
      <c r="B39" s="10">
        <v>12</v>
      </c>
      <c r="C39" s="5" t="str">
        <f t="shared" si="0"/>
        <v>Scénario 12</v>
      </c>
      <c r="D39" s="5" t="s">
        <v>27</v>
      </c>
      <c r="E39" s="5" t="s">
        <v>8</v>
      </c>
      <c r="F39" s="5">
        <v>4</v>
      </c>
      <c r="G39" s="3">
        <f t="shared" ref="G39:G40" si="11">DATE($Z39-9,$Y39,$X39)</f>
        <v>39173</v>
      </c>
      <c r="H39" s="5" t="s">
        <v>41</v>
      </c>
      <c r="I39" s="5" t="s">
        <v>45</v>
      </c>
      <c r="J39" s="4">
        <v>35000</v>
      </c>
      <c r="K39" s="5" t="s">
        <v>31</v>
      </c>
      <c r="L39" s="4">
        <v>41665.29</v>
      </c>
      <c r="M39" s="5" t="s">
        <v>38</v>
      </c>
      <c r="N39" s="5" t="s">
        <v>28</v>
      </c>
      <c r="O39" s="5">
        <v>2014</v>
      </c>
      <c r="P39" s="5" t="s">
        <v>6</v>
      </c>
      <c r="Q39" s="5"/>
      <c r="R39" s="5" t="s">
        <v>6</v>
      </c>
      <c r="S39" s="5"/>
      <c r="T39" s="5">
        <f t="shared" ref="T39:T40" si="12">O39</f>
        <v>2014</v>
      </c>
      <c r="U39" s="5">
        <v>2506.64</v>
      </c>
      <c r="V39" s="10"/>
      <c r="W39" s="10"/>
      <c r="X39" s="1">
        <v>1</v>
      </c>
      <c r="Y39" s="1">
        <v>4</v>
      </c>
      <c r="Z39" s="1">
        <v>2016</v>
      </c>
      <c r="AA39" s="9" t="s">
        <v>6</v>
      </c>
    </row>
    <row r="40" spans="1:27" x14ac:dyDescent="0.25">
      <c r="A40" s="5"/>
      <c r="B40" s="10">
        <v>13</v>
      </c>
      <c r="C40" s="5" t="str">
        <f t="shared" si="0"/>
        <v>Scénario 13</v>
      </c>
      <c r="D40" s="5" t="s">
        <v>27</v>
      </c>
      <c r="E40" s="5" t="s">
        <v>8</v>
      </c>
      <c r="F40" s="5">
        <v>5</v>
      </c>
      <c r="G40" s="3">
        <f t="shared" si="11"/>
        <v>39173</v>
      </c>
      <c r="H40" s="5" t="s">
        <v>41</v>
      </c>
      <c r="I40" s="5" t="s">
        <v>45</v>
      </c>
      <c r="J40" s="4">
        <v>35000</v>
      </c>
      <c r="K40" s="5" t="s">
        <v>31</v>
      </c>
      <c r="L40" s="4">
        <v>39627.550000000003</v>
      </c>
      <c r="M40" s="5" t="s">
        <v>38</v>
      </c>
      <c r="N40" s="5" t="s">
        <v>28</v>
      </c>
      <c r="O40" s="5">
        <v>2014</v>
      </c>
      <c r="P40" s="5" t="s">
        <v>6</v>
      </c>
      <c r="Q40" s="5"/>
      <c r="R40" s="5" t="s">
        <v>6</v>
      </c>
      <c r="S40" s="5"/>
      <c r="T40" s="5">
        <f t="shared" si="12"/>
        <v>2014</v>
      </c>
      <c r="U40" s="5">
        <v>2395.79</v>
      </c>
      <c r="V40" s="10"/>
      <c r="W40" s="10"/>
      <c r="X40" s="1">
        <v>1</v>
      </c>
      <c r="Y40" s="1">
        <v>4</v>
      </c>
      <c r="Z40" s="1">
        <v>2016</v>
      </c>
      <c r="AA40" s="9" t="s">
        <v>6</v>
      </c>
    </row>
    <row r="41" spans="1:27" x14ac:dyDescent="0.25">
      <c r="A41" s="5"/>
      <c r="B41" s="10">
        <v>14</v>
      </c>
      <c r="C41" s="5" t="str">
        <f t="shared" si="0"/>
        <v>Scénario 14</v>
      </c>
      <c r="D41" s="5" t="s">
        <v>27</v>
      </c>
      <c r="E41" s="5" t="s">
        <v>9</v>
      </c>
      <c r="F41" s="5">
        <v>1</v>
      </c>
      <c r="G41" s="3">
        <f t="shared" ref="G41:G49" si="13">DATE($Z41-2,$Y41,$X41)</f>
        <v>41640</v>
      </c>
      <c r="H41" s="5"/>
      <c r="I41" s="5"/>
      <c r="J41" s="4"/>
      <c r="K41" s="5" t="s">
        <v>17</v>
      </c>
      <c r="L41" s="4">
        <v>50000</v>
      </c>
      <c r="M41" s="5" t="s">
        <v>38</v>
      </c>
      <c r="N41" s="5" t="s">
        <v>28</v>
      </c>
      <c r="O41" s="5">
        <v>2014</v>
      </c>
      <c r="P41" s="5" t="s">
        <v>6</v>
      </c>
      <c r="Q41" s="5" t="s">
        <v>6</v>
      </c>
      <c r="R41" s="5" t="s">
        <v>6</v>
      </c>
      <c r="S41" s="5"/>
      <c r="T41" s="5">
        <f t="shared" ref="T41:T49" si="14">O41</f>
        <v>2014</v>
      </c>
      <c r="U41" s="5">
        <v>2663.72</v>
      </c>
      <c r="V41" s="9"/>
      <c r="W41" s="10"/>
      <c r="X41" s="1">
        <v>1</v>
      </c>
      <c r="Y41" s="1">
        <v>1</v>
      </c>
      <c r="Z41" s="1">
        <v>2016</v>
      </c>
      <c r="AA41" s="9"/>
    </row>
    <row r="42" spans="1:27" x14ac:dyDescent="0.25">
      <c r="A42" s="5"/>
      <c r="B42" s="10">
        <v>15</v>
      </c>
      <c r="C42" s="5" t="str">
        <f t="shared" si="0"/>
        <v>Scénario 15</v>
      </c>
      <c r="D42" s="5" t="s">
        <v>27</v>
      </c>
      <c r="E42" s="5" t="s">
        <v>9</v>
      </c>
      <c r="F42" s="5">
        <v>4</v>
      </c>
      <c r="G42" s="3">
        <f t="shared" si="13"/>
        <v>41640</v>
      </c>
      <c r="H42" s="5"/>
      <c r="I42" s="5"/>
      <c r="J42" s="4"/>
      <c r="K42" s="5" t="s">
        <v>17</v>
      </c>
      <c r="L42" s="4">
        <v>47540.25</v>
      </c>
      <c r="M42" s="5" t="s">
        <v>38</v>
      </c>
      <c r="N42" s="5" t="s">
        <v>28</v>
      </c>
      <c r="O42" s="5">
        <v>2014</v>
      </c>
      <c r="P42" s="5" t="s">
        <v>6</v>
      </c>
      <c r="Q42" s="5"/>
      <c r="R42" s="5" t="s">
        <v>6</v>
      </c>
      <c r="S42" s="5"/>
      <c r="T42" s="5">
        <f t="shared" si="14"/>
        <v>2014</v>
      </c>
      <c r="U42" s="5">
        <v>2532.6799999999998</v>
      </c>
      <c r="V42" s="9"/>
      <c r="W42" s="10"/>
      <c r="X42" s="1">
        <v>1</v>
      </c>
      <c r="Y42" s="1">
        <v>1</v>
      </c>
      <c r="Z42" s="1">
        <v>2016</v>
      </c>
      <c r="AA42" s="9"/>
    </row>
    <row r="43" spans="1:27" x14ac:dyDescent="0.25">
      <c r="A43" s="5"/>
      <c r="B43" s="10">
        <v>16</v>
      </c>
      <c r="C43" s="5" t="str">
        <f t="shared" si="0"/>
        <v>Scénario 16</v>
      </c>
      <c r="D43" s="5" t="s">
        <v>27</v>
      </c>
      <c r="E43" s="5" t="s">
        <v>9</v>
      </c>
      <c r="F43" s="5">
        <v>5</v>
      </c>
      <c r="G43" s="3">
        <f t="shared" si="13"/>
        <v>41640</v>
      </c>
      <c r="H43" s="5"/>
      <c r="I43" s="5"/>
      <c r="J43" s="4"/>
      <c r="K43" s="5" t="s">
        <v>17</v>
      </c>
      <c r="L43" s="4">
        <v>42698.98</v>
      </c>
      <c r="M43" s="5" t="s">
        <v>38</v>
      </c>
      <c r="N43" s="5" t="s">
        <v>28</v>
      </c>
      <c r="O43" s="5">
        <v>2014</v>
      </c>
      <c r="P43" s="5" t="s">
        <v>6</v>
      </c>
      <c r="Q43" s="5"/>
      <c r="R43" s="5" t="s">
        <v>6</v>
      </c>
      <c r="S43" s="5"/>
      <c r="T43" s="5">
        <f t="shared" si="14"/>
        <v>2014</v>
      </c>
      <c r="U43" s="5">
        <v>2274.7600000000002</v>
      </c>
      <c r="V43" s="10"/>
      <c r="W43" s="10"/>
      <c r="X43" s="1">
        <v>1</v>
      </c>
      <c r="Y43" s="1">
        <v>1</v>
      </c>
      <c r="Z43" s="1">
        <v>2016</v>
      </c>
      <c r="AA43" s="11" t="s">
        <v>6</v>
      </c>
    </row>
    <row r="44" spans="1:27" x14ac:dyDescent="0.25">
      <c r="A44" s="5"/>
      <c r="B44" s="10">
        <v>17</v>
      </c>
      <c r="C44" s="5" t="str">
        <f t="shared" si="0"/>
        <v>Scénario 17</v>
      </c>
      <c r="D44" s="5" t="s">
        <v>27</v>
      </c>
      <c r="E44" s="5" t="s">
        <v>9</v>
      </c>
      <c r="F44" s="5">
        <v>1</v>
      </c>
      <c r="G44" s="3">
        <f t="shared" si="13"/>
        <v>41640</v>
      </c>
      <c r="H44" s="5" t="s">
        <v>43</v>
      </c>
      <c r="I44" s="5" t="s">
        <v>44</v>
      </c>
      <c r="J44" s="4">
        <v>30000</v>
      </c>
      <c r="K44" s="5" t="s">
        <v>17</v>
      </c>
      <c r="L44" s="4">
        <v>38564.11</v>
      </c>
      <c r="M44" s="5" t="s">
        <v>38</v>
      </c>
      <c r="N44" s="5" t="s">
        <v>28</v>
      </c>
      <c r="O44" s="5">
        <v>2014</v>
      </c>
      <c r="P44" s="5" t="s">
        <v>6</v>
      </c>
      <c r="Q44" s="5"/>
      <c r="R44" s="5" t="s">
        <v>6</v>
      </c>
      <c r="S44" s="5"/>
      <c r="T44" s="5">
        <f t="shared" si="14"/>
        <v>2014</v>
      </c>
      <c r="U44" s="5">
        <v>2054.48</v>
      </c>
      <c r="V44" s="9" t="s">
        <v>56</v>
      </c>
      <c r="W44" s="10" t="s">
        <v>6</v>
      </c>
      <c r="X44" s="1">
        <v>1</v>
      </c>
      <c r="Y44" s="1">
        <v>1</v>
      </c>
      <c r="Z44" s="1">
        <v>2016</v>
      </c>
      <c r="AA44" s="11" t="s">
        <v>6</v>
      </c>
    </row>
    <row r="45" spans="1:27" x14ac:dyDescent="0.25">
      <c r="A45" s="5"/>
      <c r="B45" s="10">
        <v>18</v>
      </c>
      <c r="C45" s="5" t="str">
        <f t="shared" si="0"/>
        <v>Scénario 18</v>
      </c>
      <c r="D45" s="5" t="s">
        <v>27</v>
      </c>
      <c r="E45" s="5" t="s">
        <v>9</v>
      </c>
      <c r="F45" s="5">
        <v>4</v>
      </c>
      <c r="G45" s="3">
        <f t="shared" si="13"/>
        <v>41640</v>
      </c>
      <c r="H45" s="5" t="s">
        <v>43</v>
      </c>
      <c r="I45" s="5" t="s">
        <v>44</v>
      </c>
      <c r="J45" s="4">
        <v>30000</v>
      </c>
      <c r="K45" s="5" t="s">
        <v>17</v>
      </c>
      <c r="L45" s="4">
        <v>40000</v>
      </c>
      <c r="M45" s="5" t="s">
        <v>38</v>
      </c>
      <c r="N45" s="5" t="s">
        <v>28</v>
      </c>
      <c r="O45" s="5">
        <v>2014</v>
      </c>
      <c r="P45" s="5" t="s">
        <v>6</v>
      </c>
      <c r="Q45" s="5" t="s">
        <v>6</v>
      </c>
      <c r="R45" s="5" t="s">
        <v>6</v>
      </c>
      <c r="S45" s="5"/>
      <c r="T45" s="5">
        <f t="shared" si="14"/>
        <v>2014</v>
      </c>
      <c r="U45" s="5">
        <v>2130.98</v>
      </c>
      <c r="V45" s="9" t="s">
        <v>56</v>
      </c>
      <c r="W45" s="10" t="s">
        <v>6</v>
      </c>
      <c r="X45" s="1">
        <v>1</v>
      </c>
      <c r="Y45" s="1">
        <v>1</v>
      </c>
      <c r="Z45" s="1">
        <v>2016</v>
      </c>
      <c r="AA45" s="11" t="s">
        <v>6</v>
      </c>
    </row>
    <row r="46" spans="1:27" x14ac:dyDescent="0.25">
      <c r="A46" s="5"/>
      <c r="B46" s="10">
        <v>19</v>
      </c>
      <c r="C46" s="5" t="str">
        <f t="shared" si="0"/>
        <v>Scénario 19</v>
      </c>
      <c r="D46" s="5" t="s">
        <v>27</v>
      </c>
      <c r="E46" s="5" t="s">
        <v>9</v>
      </c>
      <c r="F46" s="5">
        <v>5</v>
      </c>
      <c r="G46" s="3">
        <f t="shared" si="13"/>
        <v>41640</v>
      </c>
      <c r="H46" s="5" t="s">
        <v>43</v>
      </c>
      <c r="I46" s="5" t="s">
        <v>44</v>
      </c>
      <c r="J46" s="4">
        <v>30000</v>
      </c>
      <c r="K46" s="5" t="s">
        <v>17</v>
      </c>
      <c r="L46" s="4">
        <v>41777.660000000003</v>
      </c>
      <c r="M46" s="5" t="s">
        <v>38</v>
      </c>
      <c r="N46" s="5" t="s">
        <v>28</v>
      </c>
      <c r="O46" s="5">
        <v>2014</v>
      </c>
      <c r="P46" s="5" t="s">
        <v>6</v>
      </c>
      <c r="Q46" s="5"/>
      <c r="R46" s="5" t="s">
        <v>6</v>
      </c>
      <c r="S46" s="5"/>
      <c r="T46" s="5">
        <f t="shared" si="14"/>
        <v>2014</v>
      </c>
      <c r="U46" s="5">
        <v>2225.6799999999998</v>
      </c>
      <c r="V46" s="10"/>
      <c r="W46" s="10"/>
      <c r="X46" s="1">
        <v>1</v>
      </c>
      <c r="Y46" s="1">
        <v>1</v>
      </c>
      <c r="Z46" s="1">
        <v>2016</v>
      </c>
      <c r="AA46" s="9" t="s">
        <v>6</v>
      </c>
    </row>
    <row r="47" spans="1:27" x14ac:dyDescent="0.25">
      <c r="A47" s="5"/>
      <c r="B47" s="10">
        <v>20</v>
      </c>
      <c r="C47" s="5" t="str">
        <f t="shared" si="0"/>
        <v>Scénario 20</v>
      </c>
      <c r="D47" s="5" t="s">
        <v>27</v>
      </c>
      <c r="E47" s="5" t="s">
        <v>9</v>
      </c>
      <c r="F47" s="5">
        <v>1</v>
      </c>
      <c r="G47" s="3">
        <f t="shared" si="13"/>
        <v>41640</v>
      </c>
      <c r="H47" s="5" t="s">
        <v>43</v>
      </c>
      <c r="I47" s="5" t="s">
        <v>44</v>
      </c>
      <c r="J47" s="4">
        <v>40000</v>
      </c>
      <c r="K47" s="5" t="s">
        <v>17</v>
      </c>
      <c r="L47" s="4">
        <v>18000</v>
      </c>
      <c r="M47" s="5" t="s">
        <v>38</v>
      </c>
      <c r="N47" s="5" t="s">
        <v>28</v>
      </c>
      <c r="O47" s="5">
        <v>2014</v>
      </c>
      <c r="P47" s="5" t="s">
        <v>6</v>
      </c>
      <c r="Q47" s="5"/>
      <c r="R47" s="5" t="s">
        <v>6</v>
      </c>
      <c r="S47" s="5"/>
      <c r="T47" s="5">
        <f t="shared" si="14"/>
        <v>2014</v>
      </c>
      <c r="U47" s="5">
        <v>958.94</v>
      </c>
      <c r="V47" s="9" t="s">
        <v>56</v>
      </c>
      <c r="W47" s="10" t="s">
        <v>6</v>
      </c>
      <c r="X47" s="1">
        <v>1</v>
      </c>
      <c r="Y47" s="1">
        <v>1</v>
      </c>
      <c r="Z47" s="1">
        <v>2016</v>
      </c>
      <c r="AA47" s="9" t="s">
        <v>6</v>
      </c>
    </row>
    <row r="48" spans="1:27" x14ac:dyDescent="0.25">
      <c r="A48" s="5"/>
      <c r="B48" s="10">
        <v>21</v>
      </c>
      <c r="C48" s="5" t="str">
        <f t="shared" si="0"/>
        <v>Scénario 21</v>
      </c>
      <c r="D48" s="5" t="s">
        <v>27</v>
      </c>
      <c r="E48" s="5" t="s">
        <v>9</v>
      </c>
      <c r="F48" s="5">
        <v>4</v>
      </c>
      <c r="G48" s="3">
        <f t="shared" si="13"/>
        <v>41640</v>
      </c>
      <c r="H48" s="5" t="s">
        <v>43</v>
      </c>
      <c r="I48" s="5" t="s">
        <v>44</v>
      </c>
      <c r="J48" s="4">
        <v>40000</v>
      </c>
      <c r="K48" s="5" t="s">
        <v>17</v>
      </c>
      <c r="L48" s="4">
        <v>17545.25</v>
      </c>
      <c r="M48" s="5" t="s">
        <v>38</v>
      </c>
      <c r="N48" s="5" t="s">
        <v>28</v>
      </c>
      <c r="O48" s="5">
        <v>2014</v>
      </c>
      <c r="P48" s="5" t="s">
        <v>6</v>
      </c>
      <c r="Q48" s="5"/>
      <c r="R48" s="5" t="s">
        <v>6</v>
      </c>
      <c r="S48" s="5"/>
      <c r="T48" s="5">
        <f t="shared" si="14"/>
        <v>2014</v>
      </c>
      <c r="U48" s="5">
        <v>934.71</v>
      </c>
      <c r="V48" s="9" t="s">
        <v>56</v>
      </c>
      <c r="W48" s="10" t="s">
        <v>6</v>
      </c>
      <c r="X48" s="1">
        <v>1</v>
      </c>
      <c r="Y48" s="1">
        <v>1</v>
      </c>
      <c r="Z48" s="1">
        <v>2016</v>
      </c>
      <c r="AA48" s="9" t="s">
        <v>6</v>
      </c>
    </row>
    <row r="49" spans="1:27" x14ac:dyDescent="0.25">
      <c r="A49" s="5"/>
      <c r="B49" s="10">
        <v>22</v>
      </c>
      <c r="C49" s="5" t="str">
        <f t="shared" si="0"/>
        <v>Scénario 22</v>
      </c>
      <c r="D49" s="5" t="s">
        <v>27</v>
      </c>
      <c r="E49" s="5" t="s">
        <v>9</v>
      </c>
      <c r="F49" s="5">
        <v>5</v>
      </c>
      <c r="G49" s="3">
        <f t="shared" si="13"/>
        <v>41640</v>
      </c>
      <c r="H49" s="5" t="s">
        <v>43</v>
      </c>
      <c r="I49" s="5" t="s">
        <v>44</v>
      </c>
      <c r="J49" s="4">
        <v>40000</v>
      </c>
      <c r="K49" s="5" t="s">
        <v>17</v>
      </c>
      <c r="L49" s="4">
        <v>19622.88</v>
      </c>
      <c r="M49" s="5" t="s">
        <v>38</v>
      </c>
      <c r="N49" s="5" t="s">
        <v>28</v>
      </c>
      <c r="O49" s="5">
        <v>2014</v>
      </c>
      <c r="P49" s="5" t="s">
        <v>6</v>
      </c>
      <c r="Q49" s="5" t="s">
        <v>6</v>
      </c>
      <c r="R49" s="5" t="s">
        <v>6</v>
      </c>
      <c r="S49" s="5"/>
      <c r="T49" s="5">
        <f t="shared" si="14"/>
        <v>2014</v>
      </c>
      <c r="U49" s="5">
        <v>1045.3900000000001</v>
      </c>
      <c r="V49" s="10"/>
      <c r="W49" s="10"/>
      <c r="X49" s="1">
        <v>1</v>
      </c>
      <c r="Y49" s="1">
        <v>1</v>
      </c>
      <c r="Z49" s="1">
        <v>2016</v>
      </c>
      <c r="AA49" s="9" t="s">
        <v>6</v>
      </c>
    </row>
    <row r="50" spans="1:27" x14ac:dyDescent="0.25">
      <c r="A50" s="5"/>
      <c r="B50" s="10">
        <v>23</v>
      </c>
      <c r="C50" s="5" t="str">
        <f t="shared" si="0"/>
        <v>Scénario 23</v>
      </c>
      <c r="D50" s="5" t="s">
        <v>30</v>
      </c>
      <c r="E50" s="5" t="s">
        <v>8</v>
      </c>
      <c r="F50" s="5">
        <v>1</v>
      </c>
      <c r="G50" s="3">
        <f>DATE($Z50-6,$Y50,$X50)</f>
        <v>40179</v>
      </c>
      <c r="H50" s="5" t="s">
        <v>41</v>
      </c>
      <c r="I50" s="5" t="s">
        <v>46</v>
      </c>
      <c r="J50" s="4">
        <v>999999</v>
      </c>
      <c r="K50" s="5" t="s">
        <v>16</v>
      </c>
      <c r="L50" s="4"/>
      <c r="M50" s="5"/>
      <c r="N50" s="5" t="s">
        <v>32</v>
      </c>
      <c r="O50" s="5">
        <f t="shared" ref="O50:O68" si="15">Z50-5</f>
        <v>2011</v>
      </c>
      <c r="P50" s="5" t="s">
        <v>5</v>
      </c>
      <c r="Q50" s="5"/>
      <c r="R50" s="5"/>
      <c r="S50" s="5" t="s">
        <v>6</v>
      </c>
      <c r="T50" s="5"/>
      <c r="U50" s="5"/>
      <c r="V50" s="10"/>
      <c r="W50" s="10"/>
      <c r="X50" s="1">
        <v>1</v>
      </c>
      <c r="Y50" s="1">
        <v>1</v>
      </c>
      <c r="Z50" s="1">
        <v>2016</v>
      </c>
    </row>
    <row r="51" spans="1:27" x14ac:dyDescent="0.25">
      <c r="A51" s="10" t="s">
        <v>53</v>
      </c>
      <c r="B51" s="10" t="s">
        <v>0</v>
      </c>
      <c r="C51" s="10" t="s">
        <v>14</v>
      </c>
      <c r="D51" s="10" t="s">
        <v>10</v>
      </c>
      <c r="E51" s="10" t="s">
        <v>12</v>
      </c>
      <c r="F51" s="10" t="s">
        <v>11</v>
      </c>
      <c r="G51" s="3" t="s">
        <v>7</v>
      </c>
      <c r="H51" s="10" t="s">
        <v>21</v>
      </c>
      <c r="I51" s="10" t="s">
        <v>19</v>
      </c>
      <c r="J51" s="4" t="s">
        <v>47</v>
      </c>
      <c r="K51" s="10" t="s">
        <v>21</v>
      </c>
      <c r="L51" s="4" t="s">
        <v>13</v>
      </c>
      <c r="M51" s="10" t="s">
        <v>22</v>
      </c>
      <c r="N51" s="10" t="s">
        <v>19</v>
      </c>
      <c r="O51" s="10" t="s">
        <v>15</v>
      </c>
      <c r="P51" s="10" t="s">
        <v>23</v>
      </c>
      <c r="Q51" s="10" t="s">
        <v>4</v>
      </c>
      <c r="R51" s="10" t="s">
        <v>24</v>
      </c>
      <c r="S51" s="10" t="s">
        <v>25</v>
      </c>
      <c r="T51" s="10" t="s">
        <v>48</v>
      </c>
      <c r="U51" s="10" t="s">
        <v>26</v>
      </c>
      <c r="V51" s="10" t="s">
        <v>54</v>
      </c>
      <c r="W51" s="10" t="s">
        <v>55</v>
      </c>
      <c r="X51" s="2" t="s">
        <v>1</v>
      </c>
      <c r="Y51" s="2" t="s">
        <v>2</v>
      </c>
      <c r="Z51" s="2" t="s">
        <v>3</v>
      </c>
      <c r="AA51" s="10" t="s">
        <v>50</v>
      </c>
    </row>
    <row r="52" spans="1:27" x14ac:dyDescent="0.25">
      <c r="A52" s="5"/>
      <c r="B52" s="5">
        <v>1</v>
      </c>
      <c r="C52" s="5" t="str">
        <f t="shared" si="0"/>
        <v>Scénario 1</v>
      </c>
      <c r="D52" s="5" t="s">
        <v>30</v>
      </c>
      <c r="E52" s="5" t="s">
        <v>8</v>
      </c>
      <c r="F52" s="5">
        <v>4</v>
      </c>
      <c r="G52" s="3">
        <f t="shared" ref="G52:G62" si="16">DATE($Z52-8,$Y52,$X52)</f>
        <v>39448</v>
      </c>
      <c r="H52" s="5" t="s">
        <v>41</v>
      </c>
      <c r="I52" s="5" t="s">
        <v>46</v>
      </c>
      <c r="J52" s="4">
        <v>999999</v>
      </c>
      <c r="K52" s="5" t="s">
        <v>16</v>
      </c>
      <c r="L52" s="4"/>
      <c r="M52" s="5"/>
      <c r="N52" s="5" t="s">
        <v>32</v>
      </c>
      <c r="O52" s="5">
        <f t="shared" si="15"/>
        <v>2011</v>
      </c>
      <c r="P52" s="5" t="s">
        <v>5</v>
      </c>
      <c r="Q52" s="5"/>
      <c r="R52" s="5"/>
      <c r="S52" s="5" t="s">
        <v>6</v>
      </c>
      <c r="T52" s="5"/>
      <c r="U52" s="5"/>
      <c r="V52" s="10"/>
      <c r="W52" s="10"/>
      <c r="X52" s="1">
        <v>1</v>
      </c>
      <c r="Y52" s="1">
        <v>1</v>
      </c>
      <c r="Z52" s="1">
        <v>2016</v>
      </c>
    </row>
    <row r="53" spans="1:27" x14ac:dyDescent="0.25">
      <c r="A53" s="5"/>
      <c r="B53" s="5">
        <v>2</v>
      </c>
      <c r="C53" s="5" t="str">
        <f t="shared" si="0"/>
        <v>Scénario 2</v>
      </c>
      <c r="D53" s="5" t="s">
        <v>30</v>
      </c>
      <c r="E53" s="5" t="s">
        <v>8</v>
      </c>
      <c r="F53" s="5">
        <v>5</v>
      </c>
      <c r="G53" s="3">
        <f t="shared" si="16"/>
        <v>39448</v>
      </c>
      <c r="H53" s="5" t="s">
        <v>41</v>
      </c>
      <c r="I53" s="5" t="s">
        <v>46</v>
      </c>
      <c r="J53" s="4">
        <v>999999</v>
      </c>
      <c r="K53" s="5" t="s">
        <v>16</v>
      </c>
      <c r="L53" s="4"/>
      <c r="M53" s="5"/>
      <c r="N53" s="5" t="s">
        <v>32</v>
      </c>
      <c r="O53" s="5">
        <f t="shared" si="15"/>
        <v>2011</v>
      </c>
      <c r="P53" s="5" t="s">
        <v>5</v>
      </c>
      <c r="Q53" s="5"/>
      <c r="R53" s="5"/>
      <c r="S53" s="5" t="s">
        <v>6</v>
      </c>
      <c r="T53" s="5"/>
      <c r="U53" s="5"/>
      <c r="V53" s="10"/>
      <c r="W53" s="10"/>
      <c r="X53" s="1">
        <v>1</v>
      </c>
      <c r="Y53" s="1">
        <v>1</v>
      </c>
      <c r="Z53" s="1">
        <v>2016</v>
      </c>
    </row>
    <row r="54" spans="1:27" x14ac:dyDescent="0.25">
      <c r="A54" s="5"/>
      <c r="B54" s="5">
        <v>3</v>
      </c>
      <c r="C54" s="5" t="str">
        <f t="shared" si="0"/>
        <v>Scénario 3</v>
      </c>
      <c r="D54" s="5" t="s">
        <v>30</v>
      </c>
      <c r="E54" s="5" t="s">
        <v>8</v>
      </c>
      <c r="F54" s="5">
        <v>1</v>
      </c>
      <c r="G54" s="3">
        <f t="shared" si="16"/>
        <v>39448</v>
      </c>
      <c r="H54" s="5" t="s">
        <v>41</v>
      </c>
      <c r="I54" s="5" t="s">
        <v>46</v>
      </c>
      <c r="J54" s="4">
        <v>999999</v>
      </c>
      <c r="K54" s="5" t="s">
        <v>16</v>
      </c>
      <c r="L54" s="4"/>
      <c r="M54" s="5"/>
      <c r="N54" s="5" t="s">
        <v>37</v>
      </c>
      <c r="O54" s="5">
        <f t="shared" si="15"/>
        <v>2011</v>
      </c>
      <c r="P54" s="5" t="s">
        <v>5</v>
      </c>
      <c r="Q54" s="5"/>
      <c r="R54" s="5"/>
      <c r="S54" s="5"/>
      <c r="T54" s="10">
        <f t="shared" ref="T54:T59" si="17">O54+3</f>
        <v>2014</v>
      </c>
      <c r="U54" s="5"/>
      <c r="V54" s="10"/>
      <c r="W54" s="10"/>
      <c r="X54" s="1">
        <v>1</v>
      </c>
      <c r="Y54" s="1">
        <v>1</v>
      </c>
      <c r="Z54" s="1">
        <v>2016</v>
      </c>
    </row>
    <row r="55" spans="1:27" x14ac:dyDescent="0.25">
      <c r="A55" s="5"/>
      <c r="B55" s="10">
        <v>4</v>
      </c>
      <c r="C55" s="5" t="str">
        <f t="shared" si="0"/>
        <v>Scénario 4</v>
      </c>
      <c r="D55" s="5" t="s">
        <v>30</v>
      </c>
      <c r="E55" s="5" t="s">
        <v>8</v>
      </c>
      <c r="F55" s="5">
        <v>4</v>
      </c>
      <c r="G55" s="3">
        <f t="shared" si="16"/>
        <v>39448</v>
      </c>
      <c r="H55" s="5" t="s">
        <v>41</v>
      </c>
      <c r="I55" s="5" t="s">
        <v>46</v>
      </c>
      <c r="J55" s="4">
        <v>999999</v>
      </c>
      <c r="K55" s="5" t="s">
        <v>16</v>
      </c>
      <c r="L55" s="4"/>
      <c r="M55" s="5"/>
      <c r="N55" s="5" t="s">
        <v>37</v>
      </c>
      <c r="O55" s="5">
        <f t="shared" si="15"/>
        <v>2011</v>
      </c>
      <c r="P55" s="5" t="s">
        <v>5</v>
      </c>
      <c r="Q55" s="5"/>
      <c r="R55" s="5"/>
      <c r="S55" s="5"/>
      <c r="T55" s="10">
        <f t="shared" si="17"/>
        <v>2014</v>
      </c>
      <c r="U55" s="5"/>
      <c r="V55" s="10"/>
      <c r="W55" s="10"/>
      <c r="X55" s="1">
        <v>1</v>
      </c>
      <c r="Y55" s="1">
        <v>1</v>
      </c>
      <c r="Z55" s="1">
        <v>2016</v>
      </c>
    </row>
    <row r="56" spans="1:27" x14ac:dyDescent="0.25">
      <c r="A56" s="5"/>
      <c r="B56" s="10">
        <v>5</v>
      </c>
      <c r="C56" s="5" t="str">
        <f t="shared" si="0"/>
        <v>Scénario 5</v>
      </c>
      <c r="D56" s="5" t="s">
        <v>30</v>
      </c>
      <c r="E56" s="5" t="s">
        <v>8</v>
      </c>
      <c r="F56" s="5">
        <v>5</v>
      </c>
      <c r="G56" s="3">
        <f t="shared" si="16"/>
        <v>39448</v>
      </c>
      <c r="H56" s="5" t="s">
        <v>41</v>
      </c>
      <c r="I56" s="5" t="s">
        <v>46</v>
      </c>
      <c r="J56" s="4">
        <v>999999</v>
      </c>
      <c r="K56" s="5" t="s">
        <v>16</v>
      </c>
      <c r="L56" s="4"/>
      <c r="M56" s="5"/>
      <c r="N56" s="5" t="s">
        <v>37</v>
      </c>
      <c r="O56" s="5">
        <f t="shared" si="15"/>
        <v>2011</v>
      </c>
      <c r="P56" s="5" t="s">
        <v>5</v>
      </c>
      <c r="Q56" s="5"/>
      <c r="R56" s="5"/>
      <c r="S56" s="5"/>
      <c r="T56" s="10">
        <f t="shared" si="17"/>
        <v>2014</v>
      </c>
      <c r="U56" s="5"/>
      <c r="V56" s="10"/>
      <c r="W56" s="10"/>
      <c r="X56" s="1">
        <v>1</v>
      </c>
      <c r="Y56" s="1">
        <v>1</v>
      </c>
      <c r="Z56" s="1">
        <v>2016</v>
      </c>
    </row>
    <row r="57" spans="1:27" x14ac:dyDescent="0.25">
      <c r="A57" s="5"/>
      <c r="B57" s="10">
        <v>6</v>
      </c>
      <c r="C57" s="5" t="str">
        <f t="shared" si="0"/>
        <v>Scénario 6</v>
      </c>
      <c r="D57" s="5" t="s">
        <v>30</v>
      </c>
      <c r="E57" s="5" t="s">
        <v>8</v>
      </c>
      <c r="F57" s="5">
        <v>1</v>
      </c>
      <c r="G57" s="3">
        <f t="shared" si="16"/>
        <v>39448</v>
      </c>
      <c r="H57" s="5" t="s">
        <v>41</v>
      </c>
      <c r="I57" s="5" t="s">
        <v>44</v>
      </c>
      <c r="J57" s="4">
        <v>999999</v>
      </c>
      <c r="K57" s="5" t="s">
        <v>16</v>
      </c>
      <c r="L57" s="4"/>
      <c r="M57" s="5"/>
      <c r="N57" s="5" t="s">
        <v>39</v>
      </c>
      <c r="O57" s="5">
        <f t="shared" si="15"/>
        <v>2011</v>
      </c>
      <c r="P57" s="5" t="s">
        <v>6</v>
      </c>
      <c r="Q57" s="5"/>
      <c r="R57" s="5"/>
      <c r="S57" s="5"/>
      <c r="T57" s="10">
        <f t="shared" si="17"/>
        <v>2014</v>
      </c>
      <c r="U57" s="5"/>
      <c r="V57" s="10"/>
      <c r="W57" s="10"/>
      <c r="X57" s="1">
        <v>1</v>
      </c>
      <c r="Y57" s="1">
        <v>1</v>
      </c>
      <c r="Z57" s="1">
        <v>2016</v>
      </c>
    </row>
    <row r="58" spans="1:27" x14ac:dyDescent="0.25">
      <c r="A58" s="5"/>
      <c r="B58" s="10">
        <v>7</v>
      </c>
      <c r="C58" s="5" t="str">
        <f t="shared" si="0"/>
        <v>Scénario 7</v>
      </c>
      <c r="D58" s="5" t="s">
        <v>30</v>
      </c>
      <c r="E58" s="5" t="s">
        <v>8</v>
      </c>
      <c r="F58" s="5">
        <v>4</v>
      </c>
      <c r="G58" s="3">
        <f t="shared" si="16"/>
        <v>39448</v>
      </c>
      <c r="H58" s="5" t="s">
        <v>41</v>
      </c>
      <c r="I58" s="5" t="s">
        <v>44</v>
      </c>
      <c r="J58" s="4">
        <v>999999</v>
      </c>
      <c r="K58" s="5" t="s">
        <v>16</v>
      </c>
      <c r="L58" s="4"/>
      <c r="M58" s="5"/>
      <c r="N58" s="5" t="s">
        <v>39</v>
      </c>
      <c r="O58" s="5">
        <f t="shared" si="15"/>
        <v>2011</v>
      </c>
      <c r="P58" s="5" t="s">
        <v>6</v>
      </c>
      <c r="Q58" s="5"/>
      <c r="R58" s="5"/>
      <c r="S58" s="5"/>
      <c r="T58" s="10">
        <f t="shared" si="17"/>
        <v>2014</v>
      </c>
      <c r="U58" s="5"/>
      <c r="V58" s="10"/>
      <c r="W58" s="10"/>
      <c r="X58" s="1">
        <v>1</v>
      </c>
      <c r="Y58" s="1">
        <v>1</v>
      </c>
      <c r="Z58" s="1">
        <v>2016</v>
      </c>
    </row>
    <row r="59" spans="1:27" x14ac:dyDescent="0.25">
      <c r="A59" s="5"/>
      <c r="B59" s="10">
        <v>8</v>
      </c>
      <c r="C59" s="5" t="str">
        <f t="shared" si="0"/>
        <v>Scénario 8</v>
      </c>
      <c r="D59" s="5" t="s">
        <v>30</v>
      </c>
      <c r="E59" s="5" t="s">
        <v>8</v>
      </c>
      <c r="F59" s="5">
        <v>5</v>
      </c>
      <c r="G59" s="3">
        <f t="shared" si="16"/>
        <v>39448</v>
      </c>
      <c r="H59" s="5" t="s">
        <v>41</v>
      </c>
      <c r="I59" s="5" t="s">
        <v>44</v>
      </c>
      <c r="J59" s="4">
        <v>999999</v>
      </c>
      <c r="K59" s="5" t="s">
        <v>16</v>
      </c>
      <c r="L59" s="4"/>
      <c r="M59" s="5"/>
      <c r="N59" s="5" t="s">
        <v>39</v>
      </c>
      <c r="O59" s="5">
        <f t="shared" si="15"/>
        <v>2011</v>
      </c>
      <c r="P59" s="5" t="s">
        <v>6</v>
      </c>
      <c r="Q59" s="5"/>
      <c r="R59" s="5"/>
      <c r="S59" s="5"/>
      <c r="T59" s="10">
        <f t="shared" si="17"/>
        <v>2014</v>
      </c>
      <c r="U59" s="5"/>
      <c r="V59" s="10"/>
      <c r="W59" s="10"/>
      <c r="X59" s="1">
        <v>1</v>
      </c>
      <c r="Y59" s="1">
        <v>1</v>
      </c>
      <c r="Z59" s="1">
        <v>2016</v>
      </c>
    </row>
    <row r="60" spans="1:27" x14ac:dyDescent="0.25">
      <c r="A60" s="5"/>
      <c r="B60" s="10">
        <v>9</v>
      </c>
      <c r="C60" s="5" t="str">
        <f t="shared" si="0"/>
        <v>Scénario 9</v>
      </c>
      <c r="D60" s="5" t="s">
        <v>30</v>
      </c>
      <c r="E60" s="5" t="s">
        <v>8</v>
      </c>
      <c r="F60" s="5">
        <v>1</v>
      </c>
      <c r="G60" s="3">
        <f t="shared" si="16"/>
        <v>39448</v>
      </c>
      <c r="H60" s="5" t="s">
        <v>41</v>
      </c>
      <c r="I60" s="5" t="s">
        <v>44</v>
      </c>
      <c r="J60" s="4">
        <v>999999</v>
      </c>
      <c r="K60" s="5" t="s">
        <v>16</v>
      </c>
      <c r="L60" s="4"/>
      <c r="M60" s="5"/>
      <c r="N60" s="5" t="s">
        <v>33</v>
      </c>
      <c r="O60" s="5">
        <f t="shared" si="15"/>
        <v>2011</v>
      </c>
      <c r="P60" s="5" t="s">
        <v>6</v>
      </c>
      <c r="Q60" s="5"/>
      <c r="R60" s="5"/>
      <c r="S60" s="5" t="s">
        <v>6</v>
      </c>
      <c r="T60" s="5"/>
      <c r="U60" s="5"/>
      <c r="V60" s="10"/>
      <c r="W60" s="10"/>
      <c r="X60" s="1">
        <v>1</v>
      </c>
      <c r="Y60" s="1">
        <v>1</v>
      </c>
      <c r="Z60" s="1">
        <v>2016</v>
      </c>
    </row>
    <row r="61" spans="1:27" x14ac:dyDescent="0.25">
      <c r="A61" s="5"/>
      <c r="B61" s="10">
        <v>10</v>
      </c>
      <c r="C61" s="5" t="str">
        <f t="shared" si="0"/>
        <v>Scénario 10</v>
      </c>
      <c r="D61" s="5" t="s">
        <v>30</v>
      </c>
      <c r="E61" s="5" t="s">
        <v>8</v>
      </c>
      <c r="F61" s="5">
        <v>4</v>
      </c>
      <c r="G61" s="3">
        <f t="shared" si="16"/>
        <v>39448</v>
      </c>
      <c r="H61" s="5" t="s">
        <v>41</v>
      </c>
      <c r="I61" s="5" t="s">
        <v>44</v>
      </c>
      <c r="J61" s="4">
        <v>999999</v>
      </c>
      <c r="K61" s="5" t="s">
        <v>16</v>
      </c>
      <c r="L61" s="4"/>
      <c r="M61" s="5"/>
      <c r="N61" s="5" t="s">
        <v>33</v>
      </c>
      <c r="O61" s="5">
        <f t="shared" si="15"/>
        <v>2011</v>
      </c>
      <c r="P61" s="5" t="s">
        <v>6</v>
      </c>
      <c r="Q61" s="5"/>
      <c r="R61" s="5"/>
      <c r="S61" s="5" t="s">
        <v>6</v>
      </c>
      <c r="T61" s="5"/>
      <c r="U61" s="5"/>
      <c r="V61" s="10"/>
      <c r="W61" s="10"/>
      <c r="X61" s="1">
        <v>1</v>
      </c>
      <c r="Y61" s="1">
        <v>1</v>
      </c>
      <c r="Z61" s="1">
        <v>2016</v>
      </c>
    </row>
    <row r="62" spans="1:27" x14ac:dyDescent="0.25">
      <c r="A62" s="5"/>
      <c r="B62" s="10">
        <v>11</v>
      </c>
      <c r="C62" s="5" t="str">
        <f t="shared" si="0"/>
        <v>Scénario 11</v>
      </c>
      <c r="D62" s="5" t="s">
        <v>30</v>
      </c>
      <c r="E62" s="5" t="s">
        <v>8</v>
      </c>
      <c r="F62" s="5">
        <v>5</v>
      </c>
      <c r="G62" s="3">
        <f t="shared" si="16"/>
        <v>39448</v>
      </c>
      <c r="H62" s="5" t="s">
        <v>41</v>
      </c>
      <c r="I62" s="5" t="s">
        <v>44</v>
      </c>
      <c r="J62" s="4">
        <v>999999</v>
      </c>
      <c r="K62" s="5" t="s">
        <v>16</v>
      </c>
      <c r="L62" s="4"/>
      <c r="M62" s="5"/>
      <c r="N62" s="5" t="s">
        <v>33</v>
      </c>
      <c r="O62" s="5">
        <f t="shared" si="15"/>
        <v>2011</v>
      </c>
      <c r="P62" s="5" t="s">
        <v>6</v>
      </c>
      <c r="Q62" s="5"/>
      <c r="R62" s="5"/>
      <c r="S62" s="5" t="s">
        <v>6</v>
      </c>
      <c r="T62" s="5"/>
      <c r="U62" s="5"/>
      <c r="V62" s="10"/>
      <c r="W62" s="10"/>
      <c r="X62" s="1">
        <v>1</v>
      </c>
      <c r="Y62" s="1">
        <v>1</v>
      </c>
      <c r="Z62" s="1">
        <v>2016</v>
      </c>
    </row>
    <row r="63" spans="1:27" x14ac:dyDescent="0.25">
      <c r="A63" s="5"/>
      <c r="B63" s="10">
        <v>12</v>
      </c>
      <c r="C63" s="5" t="str">
        <f t="shared" si="0"/>
        <v>Scénario 12</v>
      </c>
      <c r="D63" s="5" t="s">
        <v>30</v>
      </c>
      <c r="E63" s="5" t="s">
        <v>8</v>
      </c>
      <c r="F63" s="5">
        <v>1</v>
      </c>
      <c r="G63" s="3">
        <f t="shared" ref="G63:G68" si="18">DATE($Z63-6,$Y63,$X63)</f>
        <v>40179</v>
      </c>
      <c r="H63" s="5" t="s">
        <v>41</v>
      </c>
      <c r="I63" s="5" t="s">
        <v>44</v>
      </c>
      <c r="J63" s="4">
        <v>999999</v>
      </c>
      <c r="K63" s="5" t="s">
        <v>16</v>
      </c>
      <c r="L63" s="4"/>
      <c r="M63" s="5"/>
      <c r="N63" s="5" t="s">
        <v>37</v>
      </c>
      <c r="O63" s="5">
        <f t="shared" si="15"/>
        <v>2011</v>
      </c>
      <c r="P63" s="5" t="s">
        <v>6</v>
      </c>
      <c r="Q63" s="5"/>
      <c r="R63" s="5" t="s">
        <v>6</v>
      </c>
      <c r="S63" s="5"/>
      <c r="T63" s="5">
        <f t="shared" ref="T63:T68" si="19">O63+3</f>
        <v>2014</v>
      </c>
      <c r="U63" s="5" t="s">
        <v>40</v>
      </c>
      <c r="V63" s="10"/>
      <c r="W63" s="10"/>
      <c r="X63" s="1">
        <v>1</v>
      </c>
      <c r="Y63" s="1">
        <v>1</v>
      </c>
      <c r="Z63" s="1">
        <v>2016</v>
      </c>
    </row>
    <row r="64" spans="1:27" x14ac:dyDescent="0.25">
      <c r="A64" s="5"/>
      <c r="B64" s="10">
        <v>13</v>
      </c>
      <c r="C64" s="5" t="str">
        <f t="shared" si="0"/>
        <v>Scénario 13</v>
      </c>
      <c r="D64" s="5" t="s">
        <v>30</v>
      </c>
      <c r="E64" s="5" t="s">
        <v>8</v>
      </c>
      <c r="F64" s="5">
        <v>4</v>
      </c>
      <c r="G64" s="3">
        <f t="shared" si="18"/>
        <v>40179</v>
      </c>
      <c r="H64" s="5" t="s">
        <v>41</v>
      </c>
      <c r="I64" s="5" t="s">
        <v>44</v>
      </c>
      <c r="J64" s="4">
        <v>999999</v>
      </c>
      <c r="K64" s="5" t="s">
        <v>16</v>
      </c>
      <c r="L64" s="4"/>
      <c r="M64" s="5"/>
      <c r="N64" s="5" t="s">
        <v>37</v>
      </c>
      <c r="O64" s="5">
        <f t="shared" si="15"/>
        <v>2011</v>
      </c>
      <c r="P64" s="5" t="s">
        <v>6</v>
      </c>
      <c r="Q64" s="5"/>
      <c r="R64" s="5" t="s">
        <v>6</v>
      </c>
      <c r="S64" s="5"/>
      <c r="T64" s="5">
        <f t="shared" si="19"/>
        <v>2014</v>
      </c>
      <c r="U64" s="5" t="s">
        <v>40</v>
      </c>
      <c r="V64" s="10"/>
      <c r="W64" s="10"/>
      <c r="X64" s="1">
        <v>1</v>
      </c>
      <c r="Y64" s="1">
        <v>1</v>
      </c>
      <c r="Z64" s="1">
        <v>2016</v>
      </c>
    </row>
    <row r="65" spans="1:27" x14ac:dyDescent="0.25">
      <c r="A65" s="5"/>
      <c r="B65" s="10">
        <v>14</v>
      </c>
      <c r="C65" s="5" t="str">
        <f t="shared" si="0"/>
        <v>Scénario 14</v>
      </c>
      <c r="D65" s="5" t="s">
        <v>30</v>
      </c>
      <c r="E65" s="5" t="s">
        <v>8</v>
      </c>
      <c r="F65" s="5">
        <v>5</v>
      </c>
      <c r="G65" s="3">
        <f t="shared" si="18"/>
        <v>40179</v>
      </c>
      <c r="H65" s="5" t="s">
        <v>41</v>
      </c>
      <c r="I65" s="5" t="s">
        <v>44</v>
      </c>
      <c r="J65" s="4">
        <v>999999</v>
      </c>
      <c r="K65" s="5" t="s">
        <v>16</v>
      </c>
      <c r="L65" s="4"/>
      <c r="M65" s="5"/>
      <c r="N65" s="5" t="s">
        <v>37</v>
      </c>
      <c r="O65" s="5">
        <f t="shared" si="15"/>
        <v>2011</v>
      </c>
      <c r="P65" s="5" t="s">
        <v>6</v>
      </c>
      <c r="Q65" s="5"/>
      <c r="R65" s="5" t="s">
        <v>6</v>
      </c>
      <c r="S65" s="5"/>
      <c r="T65" s="5">
        <f t="shared" si="19"/>
        <v>2014</v>
      </c>
      <c r="U65" s="5" t="s">
        <v>40</v>
      </c>
      <c r="V65" s="10"/>
      <c r="W65" s="10"/>
      <c r="X65" s="1">
        <v>1</v>
      </c>
      <c r="Y65" s="1">
        <v>1</v>
      </c>
      <c r="Z65" s="1">
        <v>2016</v>
      </c>
    </row>
    <row r="66" spans="1:27" x14ac:dyDescent="0.25">
      <c r="A66" s="5"/>
      <c r="B66" s="10">
        <v>15</v>
      </c>
      <c r="C66" s="5" t="str">
        <f t="shared" si="0"/>
        <v>Scénario 15</v>
      </c>
      <c r="D66" s="5" t="s">
        <v>30</v>
      </c>
      <c r="E66" s="5" t="s">
        <v>8</v>
      </c>
      <c r="F66" s="5">
        <v>1</v>
      </c>
      <c r="G66" s="3">
        <f t="shared" si="18"/>
        <v>40179</v>
      </c>
      <c r="H66" s="5" t="s">
        <v>42</v>
      </c>
      <c r="I66" s="5" t="s">
        <v>44</v>
      </c>
      <c r="J66" s="4">
        <v>999999</v>
      </c>
      <c r="K66" s="5" t="s">
        <v>31</v>
      </c>
      <c r="L66" s="4"/>
      <c r="M66" s="5"/>
      <c r="N66" s="5" t="s">
        <v>37</v>
      </c>
      <c r="O66" s="5">
        <f t="shared" si="15"/>
        <v>2011</v>
      </c>
      <c r="P66" s="5" t="s">
        <v>6</v>
      </c>
      <c r="Q66" s="5"/>
      <c r="R66" s="5" t="s">
        <v>6</v>
      </c>
      <c r="S66" s="5"/>
      <c r="T66" s="5">
        <f t="shared" si="19"/>
        <v>2014</v>
      </c>
      <c r="U66" s="5" t="s">
        <v>40</v>
      </c>
      <c r="V66" s="10"/>
      <c r="W66" s="10"/>
      <c r="X66" s="1">
        <v>1</v>
      </c>
      <c r="Y66" s="1">
        <v>1</v>
      </c>
      <c r="Z66" s="1">
        <v>2016</v>
      </c>
      <c r="AA66" s="6" t="s">
        <v>6</v>
      </c>
    </row>
    <row r="67" spans="1:27" x14ac:dyDescent="0.25">
      <c r="A67" s="5"/>
      <c r="B67" s="10">
        <v>16</v>
      </c>
      <c r="C67" s="5" t="str">
        <f t="shared" si="0"/>
        <v>Scénario 16</v>
      </c>
      <c r="D67" s="5" t="s">
        <v>30</v>
      </c>
      <c r="E67" s="5" t="s">
        <v>8</v>
      </c>
      <c r="F67" s="5">
        <v>4</v>
      </c>
      <c r="G67" s="3">
        <f t="shared" si="18"/>
        <v>40179</v>
      </c>
      <c r="H67" s="5" t="s">
        <v>42</v>
      </c>
      <c r="I67" s="5" t="s">
        <v>44</v>
      </c>
      <c r="J67" s="4">
        <v>999999</v>
      </c>
      <c r="K67" s="5" t="s">
        <v>31</v>
      </c>
      <c r="L67" s="4"/>
      <c r="M67" s="5"/>
      <c r="N67" s="5" t="s">
        <v>37</v>
      </c>
      <c r="O67" s="5">
        <f t="shared" si="15"/>
        <v>2011</v>
      </c>
      <c r="P67" s="5" t="s">
        <v>6</v>
      </c>
      <c r="Q67" s="5"/>
      <c r="R67" s="5" t="s">
        <v>6</v>
      </c>
      <c r="S67" s="5"/>
      <c r="T67" s="5">
        <f t="shared" si="19"/>
        <v>2014</v>
      </c>
      <c r="U67" s="5" t="s">
        <v>40</v>
      </c>
      <c r="V67" s="10"/>
      <c r="W67" s="10"/>
      <c r="X67" s="1">
        <v>1</v>
      </c>
      <c r="Y67" s="1">
        <v>1</v>
      </c>
      <c r="Z67" s="1">
        <v>2016</v>
      </c>
      <c r="AA67" s="9" t="s">
        <v>6</v>
      </c>
    </row>
    <row r="68" spans="1:27" x14ac:dyDescent="0.25">
      <c r="A68" s="5"/>
      <c r="B68" s="10">
        <v>17</v>
      </c>
      <c r="C68" s="5" t="str">
        <f t="shared" si="0"/>
        <v>Scénario 17</v>
      </c>
      <c r="D68" s="5" t="s">
        <v>30</v>
      </c>
      <c r="E68" s="5" t="s">
        <v>8</v>
      </c>
      <c r="F68" s="5">
        <v>5</v>
      </c>
      <c r="G68" s="3">
        <f t="shared" si="18"/>
        <v>40179</v>
      </c>
      <c r="H68" s="5" t="s">
        <v>42</v>
      </c>
      <c r="I68" s="5" t="s">
        <v>44</v>
      </c>
      <c r="J68" s="4">
        <v>999999</v>
      </c>
      <c r="K68" s="5" t="s">
        <v>31</v>
      </c>
      <c r="L68" s="4"/>
      <c r="M68" s="5"/>
      <c r="N68" s="5" t="s">
        <v>37</v>
      </c>
      <c r="O68" s="5">
        <f t="shared" si="15"/>
        <v>2011</v>
      </c>
      <c r="P68" s="5" t="s">
        <v>6</v>
      </c>
      <c r="Q68" s="5"/>
      <c r="R68" s="5" t="s">
        <v>6</v>
      </c>
      <c r="S68" s="5"/>
      <c r="T68" s="5">
        <f t="shared" si="19"/>
        <v>2014</v>
      </c>
      <c r="U68" s="5" t="s">
        <v>40</v>
      </c>
      <c r="V68" s="10"/>
      <c r="W68" s="10"/>
      <c r="X68" s="1">
        <v>1</v>
      </c>
      <c r="Y68" s="1">
        <v>1</v>
      </c>
      <c r="Z68" s="1">
        <v>2016</v>
      </c>
      <c r="AA68" s="11" t="s">
        <v>6</v>
      </c>
    </row>
    <row r="69" spans="1:27" x14ac:dyDescent="0.25">
      <c r="A69" s="5"/>
      <c r="B69" s="10">
        <v>18</v>
      </c>
      <c r="C69" s="5" t="str">
        <f t="shared" si="0"/>
        <v>Scénario 18</v>
      </c>
      <c r="D69" s="5" t="s">
        <v>30</v>
      </c>
      <c r="E69" s="5" t="s">
        <v>9</v>
      </c>
      <c r="F69" s="5">
        <v>1</v>
      </c>
      <c r="G69" s="3">
        <f t="shared" ref="G69:G71" si="20">DATE($Z69-2,$Y69,$X69)</f>
        <v>41640</v>
      </c>
      <c r="H69" s="5" t="s">
        <v>43</v>
      </c>
      <c r="I69" s="5" t="s">
        <v>44</v>
      </c>
      <c r="J69" s="4">
        <v>999999</v>
      </c>
      <c r="K69" s="5" t="s">
        <v>17</v>
      </c>
      <c r="L69" s="4"/>
      <c r="M69" s="5"/>
      <c r="N69" s="5" t="s">
        <v>37</v>
      </c>
      <c r="O69" s="5">
        <f>Z69-1</f>
        <v>2015</v>
      </c>
      <c r="P69" s="10" t="s">
        <v>6</v>
      </c>
      <c r="Q69" s="5"/>
      <c r="R69" s="10" t="s">
        <v>6</v>
      </c>
      <c r="T69" s="5">
        <f t="shared" ref="T69:T71" si="21">O69</f>
        <v>2015</v>
      </c>
      <c r="U69" s="5" t="s">
        <v>40</v>
      </c>
      <c r="V69" s="10"/>
      <c r="W69" s="10"/>
      <c r="X69" s="1">
        <v>1</v>
      </c>
      <c r="Y69" s="1">
        <v>1</v>
      </c>
      <c r="Z69" s="1">
        <v>2016</v>
      </c>
      <c r="AA69" s="9"/>
    </row>
    <row r="70" spans="1:27" x14ac:dyDescent="0.25">
      <c r="A70" s="5"/>
      <c r="B70" s="10">
        <v>19</v>
      </c>
      <c r="C70" s="5" t="str">
        <f t="shared" si="0"/>
        <v>Scénario 19</v>
      </c>
      <c r="D70" s="5" t="s">
        <v>30</v>
      </c>
      <c r="E70" s="5" t="s">
        <v>9</v>
      </c>
      <c r="F70" s="5">
        <v>4</v>
      </c>
      <c r="G70" s="3">
        <f t="shared" si="20"/>
        <v>41640</v>
      </c>
      <c r="H70" s="5" t="s">
        <v>43</v>
      </c>
      <c r="I70" s="5" t="s">
        <v>44</v>
      </c>
      <c r="J70" s="4">
        <v>999999</v>
      </c>
      <c r="K70" s="5" t="s">
        <v>17</v>
      </c>
      <c r="L70" s="4"/>
      <c r="M70" s="5"/>
      <c r="N70" s="5" t="s">
        <v>37</v>
      </c>
      <c r="O70" s="5">
        <f t="shared" ref="O70:O71" si="22">Z70-1</f>
        <v>2015</v>
      </c>
      <c r="P70" s="10" t="s">
        <v>6</v>
      </c>
      <c r="Q70" s="5"/>
      <c r="R70" s="10" t="s">
        <v>6</v>
      </c>
      <c r="T70" s="5">
        <f t="shared" si="21"/>
        <v>2015</v>
      </c>
      <c r="U70" s="5" t="s">
        <v>40</v>
      </c>
      <c r="V70" s="10"/>
      <c r="W70" s="10"/>
      <c r="X70" s="1">
        <v>1</v>
      </c>
      <c r="Y70" s="1">
        <v>1</v>
      </c>
      <c r="Z70" s="1">
        <v>2016</v>
      </c>
      <c r="AA70" s="9"/>
    </row>
    <row r="71" spans="1:27" x14ac:dyDescent="0.25">
      <c r="A71" s="5"/>
      <c r="B71" s="10">
        <v>20</v>
      </c>
      <c r="C71" s="5" t="str">
        <f t="shared" ref="C71" si="23">CONCATENATE("Scénario " &amp;B71)</f>
        <v>Scénario 20</v>
      </c>
      <c r="D71" s="5" t="s">
        <v>30</v>
      </c>
      <c r="E71" s="5" t="s">
        <v>9</v>
      </c>
      <c r="F71" s="5">
        <v>1</v>
      </c>
      <c r="G71" s="3">
        <f t="shared" si="20"/>
        <v>41640</v>
      </c>
      <c r="H71" s="5" t="s">
        <v>43</v>
      </c>
      <c r="I71" s="5" t="s">
        <v>44</v>
      </c>
      <c r="J71" s="4">
        <v>999999</v>
      </c>
      <c r="K71" s="5" t="s">
        <v>17</v>
      </c>
      <c r="L71" s="4"/>
      <c r="M71" s="5"/>
      <c r="N71" s="5" t="s">
        <v>49</v>
      </c>
      <c r="O71" s="5">
        <f t="shared" si="22"/>
        <v>2015</v>
      </c>
      <c r="P71" s="5" t="s">
        <v>6</v>
      </c>
      <c r="Q71" s="5"/>
      <c r="R71" s="10" t="s">
        <v>6</v>
      </c>
      <c r="T71" s="5">
        <f t="shared" si="21"/>
        <v>2015</v>
      </c>
      <c r="U71" s="5" t="s">
        <v>40</v>
      </c>
      <c r="V71" s="10"/>
      <c r="W71" s="10"/>
      <c r="X71" s="1">
        <v>1</v>
      </c>
      <c r="Y71" s="1">
        <v>1</v>
      </c>
      <c r="Z71" s="1">
        <v>2016</v>
      </c>
      <c r="AA71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Revenu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2017-09-13T13:07:15Z</dcterms:modified>
</cp:coreProperties>
</file>