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nast\Downloads\"/>
    </mc:Choice>
  </mc:AlternateContent>
  <xr:revisionPtr revIDLastSave="0" documentId="13_ncr:1_{D3253F5E-22FF-4B6B-BBEE-493BAE8A1707}" xr6:coauthVersionLast="47" xr6:coauthVersionMax="47" xr10:uidLastSave="{00000000-0000-0000-0000-000000000000}"/>
  <bookViews>
    <workbookView xWindow="-108" yWindow="-108" windowWidth="23256" windowHeight="12576"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6" i="1" l="1" a="1"/>
  <c r="D26" i="1" s="1"/>
  <c r="F26" i="1" s="1"/>
  <c r="G25" i="1" a="1"/>
  <c r="G25" i="1" s="1"/>
  <c r="D25" i="1"/>
  <c r="I8" i="7" l="1"/>
  <c r="I10" i="7"/>
  <c r="I12" i="7"/>
  <c r="I20" i="7"/>
  <c r="I22" i="7"/>
  <c r="I24" i="7"/>
  <c r="I32" i="7"/>
  <c r="I34" i="7"/>
  <c r="I36" i="7"/>
  <c r="I44" i="7"/>
  <c r="I46" i="7"/>
  <c r="I48" i="7"/>
  <c r="I56" i="7"/>
  <c r="I58" i="7"/>
  <c r="I60" i="7"/>
  <c r="I68" i="7"/>
  <c r="I70" i="7"/>
  <c r="I72" i="7"/>
  <c r="I80" i="7"/>
  <c r="I82" i="7"/>
  <c r="I84" i="7"/>
  <c r="I92" i="7"/>
  <c r="I94" i="7"/>
  <c r="I96" i="7"/>
  <c r="I104" i="7"/>
  <c r="I106" i="7"/>
  <c r="I108" i="7"/>
  <c r="I116" i="7"/>
  <c r="I118" i="7"/>
  <c r="I120" i="7"/>
  <c r="I128" i="7"/>
  <c r="I130" i="7"/>
  <c r="I132" i="7"/>
  <c r="I140" i="7"/>
  <c r="I142" i="7"/>
  <c r="I144" i="7"/>
  <c r="I152" i="7"/>
  <c r="I154" i="7"/>
  <c r="I156" i="7"/>
  <c r="I164" i="7"/>
  <c r="I166" i="7"/>
  <c r="I168" i="7"/>
  <c r="I176" i="7"/>
  <c r="I178" i="7"/>
  <c r="I180" i="7"/>
  <c r="I188" i="7"/>
  <c r="I190" i="7"/>
  <c r="I192" i="7"/>
  <c r="I200" i="7"/>
  <c r="I202" i="7"/>
  <c r="I204" i="7"/>
  <c r="I212" i="7"/>
  <c r="I214" i="7"/>
  <c r="I216" i="7"/>
  <c r="I224" i="7"/>
  <c r="I226" i="7"/>
  <c r="I228" i="7"/>
  <c r="I236" i="7"/>
  <c r="I238" i="7"/>
  <c r="I240" i="7"/>
  <c r="I248" i="7"/>
  <c r="I250" i="7"/>
  <c r="I252" i="7"/>
  <c r="I260" i="7"/>
  <c r="I262" i="7"/>
  <c r="I264" i="7"/>
  <c r="I272" i="7"/>
  <c r="I274" i="7"/>
  <c r="I276" i="7"/>
  <c r="I284" i="7"/>
  <c r="I286" i="7"/>
  <c r="I288" i="7"/>
  <c r="I296" i="7"/>
  <c r="I298" i="7"/>
  <c r="I300" i="7"/>
  <c r="I308" i="7"/>
  <c r="I310" i="7"/>
  <c r="I312" i="7"/>
  <c r="I320" i="7"/>
  <c r="I322" i="7"/>
  <c r="I324" i="7"/>
  <c r="I332" i="7"/>
  <c r="I334" i="7"/>
  <c r="I336" i="7"/>
  <c r="I344" i="7"/>
  <c r="I346" i="7"/>
  <c r="I348" i="7"/>
  <c r="I356" i="7"/>
  <c r="I358" i="7"/>
  <c r="I360" i="7"/>
  <c r="I368" i="7"/>
  <c r="I370" i="7"/>
  <c r="I372" i="7"/>
  <c r="I380" i="7"/>
  <c r="I382" i="7"/>
  <c r="I384" i="7"/>
  <c r="I392" i="7"/>
  <c r="I394" i="7"/>
  <c r="I396" i="7"/>
  <c r="I404" i="7"/>
  <c r="I406" i="7"/>
  <c r="I408" i="7"/>
  <c r="I416" i="7"/>
  <c r="I418" i="7"/>
  <c r="I420" i="7"/>
  <c r="I428" i="7"/>
  <c r="I430" i="7"/>
  <c r="I432" i="7"/>
  <c r="I440" i="7"/>
  <c r="I442" i="7"/>
  <c r="I444" i="7"/>
  <c r="I452" i="7"/>
  <c r="I454" i="7"/>
  <c r="I456" i="7"/>
  <c r="I464" i="7"/>
  <c r="I466" i="7"/>
  <c r="I468" i="7"/>
  <c r="I476" i="7"/>
  <c r="I478" i="7"/>
  <c r="I480" i="7"/>
  <c r="I488" i="7"/>
  <c r="H5" i="7"/>
  <c r="I5" i="7" s="1"/>
  <c r="H6" i="7"/>
  <c r="H7" i="7"/>
  <c r="I7" i="7" s="1"/>
  <c r="H8" i="7"/>
  <c r="H9" i="7"/>
  <c r="I9" i="7" s="1"/>
  <c r="H10" i="7"/>
  <c r="H11" i="7"/>
  <c r="I11" i="7" s="1"/>
  <c r="H12" i="7"/>
  <c r="H13" i="7"/>
  <c r="I13" i="7" s="1"/>
  <c r="H14" i="7"/>
  <c r="I14" i="7" s="1"/>
  <c r="H15" i="7"/>
  <c r="I15" i="7" s="1"/>
  <c r="H16" i="7"/>
  <c r="I16" i="7" s="1"/>
  <c r="H17" i="7"/>
  <c r="I17" i="7" s="1"/>
  <c r="H18" i="7"/>
  <c r="I18" i="7" s="1"/>
  <c r="H19" i="7"/>
  <c r="I19" i="7" s="1"/>
  <c r="H20" i="7"/>
  <c r="H21" i="7"/>
  <c r="I21" i="7" s="1"/>
  <c r="H22" i="7"/>
  <c r="H23" i="7"/>
  <c r="I23" i="7" s="1"/>
  <c r="H24" i="7"/>
  <c r="H25" i="7"/>
  <c r="I25" i="7" s="1"/>
  <c r="H26" i="7"/>
  <c r="I26" i="7" s="1"/>
  <c r="H27" i="7"/>
  <c r="I27" i="7" s="1"/>
  <c r="H28" i="7"/>
  <c r="I28" i="7" s="1"/>
  <c r="H29" i="7"/>
  <c r="I29" i="7" s="1"/>
  <c r="H30" i="7"/>
  <c r="I30" i="7" s="1"/>
  <c r="H31" i="7"/>
  <c r="I31" i="7" s="1"/>
  <c r="H32" i="7"/>
  <c r="H33" i="7"/>
  <c r="I33" i="7" s="1"/>
  <c r="H34" i="7"/>
  <c r="H35" i="7"/>
  <c r="I35" i="7" s="1"/>
  <c r="H36" i="7"/>
  <c r="H37" i="7"/>
  <c r="I37" i="7" s="1"/>
  <c r="H38" i="7"/>
  <c r="I38" i="7" s="1"/>
  <c r="H39" i="7"/>
  <c r="I39" i="7" s="1"/>
  <c r="H40" i="7"/>
  <c r="I40" i="7" s="1"/>
  <c r="H41" i="7"/>
  <c r="I41" i="7" s="1"/>
  <c r="H42" i="7"/>
  <c r="I42" i="7" s="1"/>
  <c r="H43" i="7"/>
  <c r="I43" i="7" s="1"/>
  <c r="H44" i="7"/>
  <c r="H45" i="7"/>
  <c r="I45" i="7" s="1"/>
  <c r="H46" i="7"/>
  <c r="H47" i="7"/>
  <c r="I47" i="7" s="1"/>
  <c r="H48" i="7"/>
  <c r="H49" i="7"/>
  <c r="I49" i="7" s="1"/>
  <c r="H50" i="7"/>
  <c r="I50" i="7" s="1"/>
  <c r="H51" i="7"/>
  <c r="I51" i="7" s="1"/>
  <c r="H52" i="7"/>
  <c r="I52" i="7" s="1"/>
  <c r="H53" i="7"/>
  <c r="I53" i="7" s="1"/>
  <c r="H54" i="7"/>
  <c r="I54" i="7" s="1"/>
  <c r="H55" i="7"/>
  <c r="I55" i="7" s="1"/>
  <c r="H56" i="7"/>
  <c r="H57" i="7"/>
  <c r="I57" i="7" s="1"/>
  <c r="H58" i="7"/>
  <c r="H59" i="7"/>
  <c r="I59" i="7" s="1"/>
  <c r="H60" i="7"/>
  <c r="H61" i="7"/>
  <c r="I61" i="7" s="1"/>
  <c r="H62" i="7"/>
  <c r="I62" i="7" s="1"/>
  <c r="H63" i="7"/>
  <c r="I63" i="7" s="1"/>
  <c r="H64" i="7"/>
  <c r="I64" i="7" s="1"/>
  <c r="H65" i="7"/>
  <c r="I65" i="7" s="1"/>
  <c r="H66" i="7"/>
  <c r="I66" i="7" s="1"/>
  <c r="H67" i="7"/>
  <c r="I67" i="7" s="1"/>
  <c r="H68" i="7"/>
  <c r="H69" i="7"/>
  <c r="I69" i="7" s="1"/>
  <c r="H70" i="7"/>
  <c r="H71" i="7"/>
  <c r="I71" i="7" s="1"/>
  <c r="H72" i="7"/>
  <c r="H73" i="7"/>
  <c r="I73" i="7" s="1"/>
  <c r="H74" i="7"/>
  <c r="I74" i="7" s="1"/>
  <c r="H75" i="7"/>
  <c r="I75" i="7" s="1"/>
  <c r="H76" i="7"/>
  <c r="I76" i="7" s="1"/>
  <c r="H77" i="7"/>
  <c r="I77" i="7" s="1"/>
  <c r="H78" i="7"/>
  <c r="I78" i="7" s="1"/>
  <c r="H79" i="7"/>
  <c r="I79" i="7" s="1"/>
  <c r="H80" i="7"/>
  <c r="H81" i="7"/>
  <c r="I81" i="7" s="1"/>
  <c r="H82" i="7"/>
  <c r="H83" i="7"/>
  <c r="I83" i="7" s="1"/>
  <c r="H84" i="7"/>
  <c r="H85" i="7"/>
  <c r="I85" i="7" s="1"/>
  <c r="H86" i="7"/>
  <c r="I86" i="7" s="1"/>
  <c r="H87" i="7"/>
  <c r="I87" i="7" s="1"/>
  <c r="H88" i="7"/>
  <c r="I88" i="7" s="1"/>
  <c r="H89" i="7"/>
  <c r="I89" i="7" s="1"/>
  <c r="H90" i="7"/>
  <c r="I90" i="7" s="1"/>
  <c r="H91" i="7"/>
  <c r="I91" i="7" s="1"/>
  <c r="H92" i="7"/>
  <c r="H93" i="7"/>
  <c r="I93" i="7" s="1"/>
  <c r="H94" i="7"/>
  <c r="H95" i="7"/>
  <c r="I95" i="7" s="1"/>
  <c r="H96" i="7"/>
  <c r="H97" i="7"/>
  <c r="I97" i="7" s="1"/>
  <c r="H98" i="7"/>
  <c r="I98" i="7" s="1"/>
  <c r="H99" i="7"/>
  <c r="I99" i="7" s="1"/>
  <c r="H100" i="7"/>
  <c r="I100" i="7" s="1"/>
  <c r="H101" i="7"/>
  <c r="I101" i="7" s="1"/>
  <c r="H102" i="7"/>
  <c r="I102" i="7" s="1"/>
  <c r="H103" i="7"/>
  <c r="I103" i="7" s="1"/>
  <c r="H104" i="7"/>
  <c r="H105" i="7"/>
  <c r="I105" i="7" s="1"/>
  <c r="H106" i="7"/>
  <c r="H107" i="7"/>
  <c r="I107" i="7" s="1"/>
  <c r="H108" i="7"/>
  <c r="H109" i="7"/>
  <c r="I109" i="7" s="1"/>
  <c r="H110" i="7"/>
  <c r="I110" i="7" s="1"/>
  <c r="H111" i="7"/>
  <c r="I111" i="7" s="1"/>
  <c r="H112" i="7"/>
  <c r="I112" i="7" s="1"/>
  <c r="H113" i="7"/>
  <c r="I113" i="7" s="1"/>
  <c r="H114" i="7"/>
  <c r="I114" i="7" s="1"/>
  <c r="H115" i="7"/>
  <c r="I115" i="7" s="1"/>
  <c r="H116" i="7"/>
  <c r="H117" i="7"/>
  <c r="I117" i="7" s="1"/>
  <c r="H118" i="7"/>
  <c r="H119" i="7"/>
  <c r="I119" i="7" s="1"/>
  <c r="H120" i="7"/>
  <c r="H121" i="7"/>
  <c r="I121" i="7" s="1"/>
  <c r="H122" i="7"/>
  <c r="I122" i="7" s="1"/>
  <c r="H123" i="7"/>
  <c r="I123" i="7" s="1"/>
  <c r="H124" i="7"/>
  <c r="I124" i="7" s="1"/>
  <c r="H125" i="7"/>
  <c r="I125" i="7" s="1"/>
  <c r="H126" i="7"/>
  <c r="I126" i="7" s="1"/>
  <c r="H127" i="7"/>
  <c r="I127" i="7" s="1"/>
  <c r="H128" i="7"/>
  <c r="H129" i="7"/>
  <c r="I129" i="7" s="1"/>
  <c r="H130" i="7"/>
  <c r="H131" i="7"/>
  <c r="I131" i="7" s="1"/>
  <c r="H132" i="7"/>
  <c r="H133" i="7"/>
  <c r="I133" i="7" s="1"/>
  <c r="H134" i="7"/>
  <c r="I134" i="7" s="1"/>
  <c r="H135" i="7"/>
  <c r="I135" i="7" s="1"/>
  <c r="H136" i="7"/>
  <c r="I136" i="7" s="1"/>
  <c r="H137" i="7"/>
  <c r="I137" i="7" s="1"/>
  <c r="H138" i="7"/>
  <c r="I138" i="7" s="1"/>
  <c r="H139" i="7"/>
  <c r="I139" i="7" s="1"/>
  <c r="H140" i="7"/>
  <c r="H141" i="7"/>
  <c r="I141" i="7" s="1"/>
  <c r="H142" i="7"/>
  <c r="H143" i="7"/>
  <c r="I143" i="7" s="1"/>
  <c r="H144" i="7"/>
  <c r="H145" i="7"/>
  <c r="I145" i="7" s="1"/>
  <c r="H146" i="7"/>
  <c r="I146" i="7" s="1"/>
  <c r="H147" i="7"/>
  <c r="I147" i="7" s="1"/>
  <c r="H148" i="7"/>
  <c r="I148" i="7" s="1"/>
  <c r="H149" i="7"/>
  <c r="I149" i="7" s="1"/>
  <c r="H150" i="7"/>
  <c r="I150" i="7" s="1"/>
  <c r="H151" i="7"/>
  <c r="I151" i="7" s="1"/>
  <c r="H152" i="7"/>
  <c r="H153" i="7"/>
  <c r="I153" i="7" s="1"/>
  <c r="H154" i="7"/>
  <c r="H155" i="7"/>
  <c r="I155" i="7" s="1"/>
  <c r="H156" i="7"/>
  <c r="H157" i="7"/>
  <c r="I157" i="7" s="1"/>
  <c r="H158" i="7"/>
  <c r="I158" i="7" s="1"/>
  <c r="H159" i="7"/>
  <c r="I159" i="7" s="1"/>
  <c r="H160" i="7"/>
  <c r="I160" i="7" s="1"/>
  <c r="H161" i="7"/>
  <c r="I161" i="7" s="1"/>
  <c r="H162" i="7"/>
  <c r="I162" i="7" s="1"/>
  <c r="H163" i="7"/>
  <c r="I163" i="7" s="1"/>
  <c r="H164" i="7"/>
  <c r="H165" i="7"/>
  <c r="I165" i="7" s="1"/>
  <c r="H166" i="7"/>
  <c r="H167" i="7"/>
  <c r="I167" i="7" s="1"/>
  <c r="H168" i="7"/>
  <c r="H169" i="7"/>
  <c r="I169" i="7" s="1"/>
  <c r="H170" i="7"/>
  <c r="I170" i="7" s="1"/>
  <c r="H171" i="7"/>
  <c r="I171" i="7" s="1"/>
  <c r="H172" i="7"/>
  <c r="I172" i="7" s="1"/>
  <c r="H173" i="7"/>
  <c r="I173" i="7" s="1"/>
  <c r="H174" i="7"/>
  <c r="I174" i="7" s="1"/>
  <c r="H175" i="7"/>
  <c r="I175" i="7" s="1"/>
  <c r="H176" i="7"/>
  <c r="H177" i="7"/>
  <c r="I177" i="7" s="1"/>
  <c r="H178" i="7"/>
  <c r="H179" i="7"/>
  <c r="I179" i="7" s="1"/>
  <c r="H180" i="7"/>
  <c r="H181" i="7"/>
  <c r="I181" i="7" s="1"/>
  <c r="H182" i="7"/>
  <c r="I182" i="7" s="1"/>
  <c r="H183" i="7"/>
  <c r="I183" i="7" s="1"/>
  <c r="H184" i="7"/>
  <c r="I184" i="7" s="1"/>
  <c r="H185" i="7"/>
  <c r="I185" i="7" s="1"/>
  <c r="H186" i="7"/>
  <c r="I186" i="7" s="1"/>
  <c r="H187" i="7"/>
  <c r="I187" i="7" s="1"/>
  <c r="H188" i="7"/>
  <c r="H189" i="7"/>
  <c r="I189" i="7" s="1"/>
  <c r="H190" i="7"/>
  <c r="H191" i="7"/>
  <c r="I191" i="7" s="1"/>
  <c r="H192" i="7"/>
  <c r="H193" i="7"/>
  <c r="I193" i="7" s="1"/>
  <c r="H194" i="7"/>
  <c r="I194" i="7" s="1"/>
  <c r="H195" i="7"/>
  <c r="I195" i="7" s="1"/>
  <c r="H196" i="7"/>
  <c r="I196" i="7" s="1"/>
  <c r="H197" i="7"/>
  <c r="I197" i="7" s="1"/>
  <c r="H198" i="7"/>
  <c r="I198" i="7" s="1"/>
  <c r="H199" i="7"/>
  <c r="I199" i="7" s="1"/>
  <c r="H200" i="7"/>
  <c r="H201" i="7"/>
  <c r="I201" i="7" s="1"/>
  <c r="H202" i="7"/>
  <c r="H203" i="7"/>
  <c r="I203" i="7" s="1"/>
  <c r="H204" i="7"/>
  <c r="H205" i="7"/>
  <c r="I205" i="7" s="1"/>
  <c r="H206" i="7"/>
  <c r="I206" i="7" s="1"/>
  <c r="H207" i="7"/>
  <c r="I207" i="7" s="1"/>
  <c r="H208" i="7"/>
  <c r="I208" i="7" s="1"/>
  <c r="H209" i="7"/>
  <c r="I209" i="7" s="1"/>
  <c r="H210" i="7"/>
  <c r="I210" i="7" s="1"/>
  <c r="H211" i="7"/>
  <c r="I211" i="7" s="1"/>
  <c r="H212" i="7"/>
  <c r="H213" i="7"/>
  <c r="I213" i="7" s="1"/>
  <c r="H214" i="7"/>
  <c r="H215" i="7"/>
  <c r="I215" i="7" s="1"/>
  <c r="H216" i="7"/>
  <c r="H217" i="7"/>
  <c r="I217" i="7" s="1"/>
  <c r="H218" i="7"/>
  <c r="I218" i="7" s="1"/>
  <c r="H219" i="7"/>
  <c r="I219" i="7" s="1"/>
  <c r="H220" i="7"/>
  <c r="I220" i="7" s="1"/>
  <c r="H221" i="7"/>
  <c r="I221" i="7" s="1"/>
  <c r="H222" i="7"/>
  <c r="I222" i="7" s="1"/>
  <c r="H223" i="7"/>
  <c r="I223" i="7" s="1"/>
  <c r="H224" i="7"/>
  <c r="H225" i="7"/>
  <c r="I225" i="7" s="1"/>
  <c r="H226" i="7"/>
  <c r="H227" i="7"/>
  <c r="I227" i="7" s="1"/>
  <c r="H228" i="7"/>
  <c r="H229" i="7"/>
  <c r="I229" i="7" s="1"/>
  <c r="H230" i="7"/>
  <c r="I230" i="7" s="1"/>
  <c r="H231" i="7"/>
  <c r="I231" i="7" s="1"/>
  <c r="H232" i="7"/>
  <c r="I232" i="7" s="1"/>
  <c r="H233" i="7"/>
  <c r="I233" i="7" s="1"/>
  <c r="H234" i="7"/>
  <c r="I234" i="7" s="1"/>
  <c r="H235" i="7"/>
  <c r="I235" i="7" s="1"/>
  <c r="H236" i="7"/>
  <c r="H237" i="7"/>
  <c r="I237" i="7" s="1"/>
  <c r="H238" i="7"/>
  <c r="H239" i="7"/>
  <c r="I239" i="7" s="1"/>
  <c r="H240" i="7"/>
  <c r="H241" i="7"/>
  <c r="I241" i="7" s="1"/>
  <c r="H242" i="7"/>
  <c r="I242" i="7" s="1"/>
  <c r="H243" i="7"/>
  <c r="I243" i="7" s="1"/>
  <c r="H244" i="7"/>
  <c r="I244" i="7" s="1"/>
  <c r="H245" i="7"/>
  <c r="I245" i="7" s="1"/>
  <c r="H246" i="7"/>
  <c r="I246" i="7" s="1"/>
  <c r="H247" i="7"/>
  <c r="I247" i="7" s="1"/>
  <c r="H248" i="7"/>
  <c r="H249" i="7"/>
  <c r="I249" i="7" s="1"/>
  <c r="H250" i="7"/>
  <c r="H251" i="7"/>
  <c r="I251" i="7" s="1"/>
  <c r="H252" i="7"/>
  <c r="H253" i="7"/>
  <c r="I253" i="7" s="1"/>
  <c r="H254" i="7"/>
  <c r="I254" i="7" s="1"/>
  <c r="H255" i="7"/>
  <c r="I255" i="7" s="1"/>
  <c r="H256" i="7"/>
  <c r="I256" i="7" s="1"/>
  <c r="H257" i="7"/>
  <c r="I257" i="7" s="1"/>
  <c r="H258" i="7"/>
  <c r="I258" i="7" s="1"/>
  <c r="H259" i="7"/>
  <c r="I259" i="7" s="1"/>
  <c r="H260" i="7"/>
  <c r="H261" i="7"/>
  <c r="I261" i="7" s="1"/>
  <c r="H262" i="7"/>
  <c r="H263" i="7"/>
  <c r="I263" i="7" s="1"/>
  <c r="H264" i="7"/>
  <c r="H265" i="7"/>
  <c r="I265" i="7" s="1"/>
  <c r="H266" i="7"/>
  <c r="I266" i="7" s="1"/>
  <c r="H267" i="7"/>
  <c r="I267" i="7" s="1"/>
  <c r="H268" i="7"/>
  <c r="I268" i="7" s="1"/>
  <c r="H269" i="7"/>
  <c r="I269" i="7" s="1"/>
  <c r="H270" i="7"/>
  <c r="I270" i="7" s="1"/>
  <c r="H271" i="7"/>
  <c r="I271" i="7" s="1"/>
  <c r="H272" i="7"/>
  <c r="H273" i="7"/>
  <c r="I273" i="7" s="1"/>
  <c r="H274" i="7"/>
  <c r="H275" i="7"/>
  <c r="I275" i="7" s="1"/>
  <c r="H276" i="7"/>
  <c r="H277" i="7"/>
  <c r="I277" i="7" s="1"/>
  <c r="H278" i="7"/>
  <c r="I278" i="7" s="1"/>
  <c r="H279" i="7"/>
  <c r="I279" i="7" s="1"/>
  <c r="H280" i="7"/>
  <c r="I280" i="7" s="1"/>
  <c r="H281" i="7"/>
  <c r="I281" i="7" s="1"/>
  <c r="H282" i="7"/>
  <c r="I282" i="7" s="1"/>
  <c r="H283" i="7"/>
  <c r="I283" i="7" s="1"/>
  <c r="H284" i="7"/>
  <c r="H285" i="7"/>
  <c r="I285" i="7" s="1"/>
  <c r="H286" i="7"/>
  <c r="H287" i="7"/>
  <c r="I287" i="7" s="1"/>
  <c r="H288" i="7"/>
  <c r="H289" i="7"/>
  <c r="I289" i="7" s="1"/>
  <c r="H290" i="7"/>
  <c r="I290" i="7" s="1"/>
  <c r="H291" i="7"/>
  <c r="I291" i="7" s="1"/>
  <c r="H292" i="7"/>
  <c r="I292" i="7" s="1"/>
  <c r="H293" i="7"/>
  <c r="I293" i="7" s="1"/>
  <c r="H294" i="7"/>
  <c r="I294" i="7" s="1"/>
  <c r="H295" i="7"/>
  <c r="I295" i="7" s="1"/>
  <c r="H296" i="7"/>
  <c r="H297" i="7"/>
  <c r="I297" i="7" s="1"/>
  <c r="H298" i="7"/>
  <c r="H299" i="7"/>
  <c r="I299" i="7" s="1"/>
  <c r="H300" i="7"/>
  <c r="H301" i="7"/>
  <c r="I301" i="7" s="1"/>
  <c r="H302" i="7"/>
  <c r="I302" i="7" s="1"/>
  <c r="H303" i="7"/>
  <c r="I303" i="7" s="1"/>
  <c r="H304" i="7"/>
  <c r="I304" i="7" s="1"/>
  <c r="H305" i="7"/>
  <c r="I305" i="7" s="1"/>
  <c r="H306" i="7"/>
  <c r="I306" i="7" s="1"/>
  <c r="H307" i="7"/>
  <c r="I307" i="7" s="1"/>
  <c r="H308" i="7"/>
  <c r="H309" i="7"/>
  <c r="I309" i="7" s="1"/>
  <c r="H310" i="7"/>
  <c r="H311" i="7"/>
  <c r="I311" i="7" s="1"/>
  <c r="H312" i="7"/>
  <c r="H313" i="7"/>
  <c r="I313" i="7" s="1"/>
  <c r="H314" i="7"/>
  <c r="I314" i="7" s="1"/>
  <c r="H315" i="7"/>
  <c r="I315" i="7" s="1"/>
  <c r="H316" i="7"/>
  <c r="I316" i="7" s="1"/>
  <c r="H317" i="7"/>
  <c r="I317" i="7" s="1"/>
  <c r="H318" i="7"/>
  <c r="I318" i="7" s="1"/>
  <c r="H319" i="7"/>
  <c r="I319" i="7" s="1"/>
  <c r="H320" i="7"/>
  <c r="H321" i="7"/>
  <c r="I321" i="7" s="1"/>
  <c r="H322" i="7"/>
  <c r="H323" i="7"/>
  <c r="I323" i="7" s="1"/>
  <c r="H324" i="7"/>
  <c r="H325" i="7"/>
  <c r="I325" i="7" s="1"/>
  <c r="H326" i="7"/>
  <c r="I326" i="7" s="1"/>
  <c r="H327" i="7"/>
  <c r="I327" i="7" s="1"/>
  <c r="H328" i="7"/>
  <c r="I328" i="7" s="1"/>
  <c r="H329" i="7"/>
  <c r="I329" i="7" s="1"/>
  <c r="H330" i="7"/>
  <c r="I330" i="7" s="1"/>
  <c r="H331" i="7"/>
  <c r="I331" i="7" s="1"/>
  <c r="H332" i="7"/>
  <c r="H333" i="7"/>
  <c r="I333" i="7" s="1"/>
  <c r="H334" i="7"/>
  <c r="H335" i="7"/>
  <c r="I335" i="7" s="1"/>
  <c r="H336" i="7"/>
  <c r="H337" i="7"/>
  <c r="I337" i="7" s="1"/>
  <c r="H338" i="7"/>
  <c r="I338" i="7" s="1"/>
  <c r="H339" i="7"/>
  <c r="I339" i="7" s="1"/>
  <c r="H340" i="7"/>
  <c r="I340" i="7" s="1"/>
  <c r="H341" i="7"/>
  <c r="I341" i="7" s="1"/>
  <c r="H342" i="7"/>
  <c r="I342" i="7" s="1"/>
  <c r="H343" i="7"/>
  <c r="I343" i="7" s="1"/>
  <c r="H344" i="7"/>
  <c r="H345" i="7"/>
  <c r="I345" i="7" s="1"/>
  <c r="H346" i="7"/>
  <c r="H347" i="7"/>
  <c r="I347" i="7" s="1"/>
  <c r="H348" i="7"/>
  <c r="H349" i="7"/>
  <c r="I349" i="7" s="1"/>
  <c r="H350" i="7"/>
  <c r="I350" i="7" s="1"/>
  <c r="H351" i="7"/>
  <c r="I351" i="7" s="1"/>
  <c r="H352" i="7"/>
  <c r="I352" i="7" s="1"/>
  <c r="H353" i="7"/>
  <c r="I353" i="7" s="1"/>
  <c r="H354" i="7"/>
  <c r="I354" i="7" s="1"/>
  <c r="H355" i="7"/>
  <c r="I355" i="7" s="1"/>
  <c r="H356" i="7"/>
  <c r="H357" i="7"/>
  <c r="I357" i="7" s="1"/>
  <c r="H358" i="7"/>
  <c r="H359" i="7"/>
  <c r="I359" i="7" s="1"/>
  <c r="H360" i="7"/>
  <c r="H361" i="7"/>
  <c r="I361" i="7" s="1"/>
  <c r="H362" i="7"/>
  <c r="I362" i="7" s="1"/>
  <c r="H363" i="7"/>
  <c r="I363" i="7" s="1"/>
  <c r="H364" i="7"/>
  <c r="I364" i="7" s="1"/>
  <c r="H365" i="7"/>
  <c r="I365" i="7" s="1"/>
  <c r="H366" i="7"/>
  <c r="I366" i="7" s="1"/>
  <c r="H367" i="7"/>
  <c r="I367" i="7" s="1"/>
  <c r="H368" i="7"/>
  <c r="H369" i="7"/>
  <c r="I369" i="7" s="1"/>
  <c r="H370" i="7"/>
  <c r="H371" i="7"/>
  <c r="I371" i="7" s="1"/>
  <c r="H372" i="7"/>
  <c r="H373" i="7"/>
  <c r="I373" i="7" s="1"/>
  <c r="H374" i="7"/>
  <c r="I374" i="7" s="1"/>
  <c r="H375" i="7"/>
  <c r="I375" i="7" s="1"/>
  <c r="H376" i="7"/>
  <c r="I376" i="7" s="1"/>
  <c r="H377" i="7"/>
  <c r="I377" i="7" s="1"/>
  <c r="H378" i="7"/>
  <c r="I378" i="7" s="1"/>
  <c r="H379" i="7"/>
  <c r="I379" i="7" s="1"/>
  <c r="H380" i="7"/>
  <c r="H381" i="7"/>
  <c r="I381" i="7" s="1"/>
  <c r="H382" i="7"/>
  <c r="H383" i="7"/>
  <c r="I383" i="7" s="1"/>
  <c r="H384" i="7"/>
  <c r="H385" i="7"/>
  <c r="I385" i="7" s="1"/>
  <c r="H386" i="7"/>
  <c r="I386" i="7" s="1"/>
  <c r="H387" i="7"/>
  <c r="I387" i="7" s="1"/>
  <c r="H388" i="7"/>
  <c r="I388" i="7" s="1"/>
  <c r="H389" i="7"/>
  <c r="I389" i="7" s="1"/>
  <c r="H390" i="7"/>
  <c r="I390" i="7" s="1"/>
  <c r="H391" i="7"/>
  <c r="I391" i="7" s="1"/>
  <c r="H392" i="7"/>
  <c r="H393" i="7"/>
  <c r="I393" i="7" s="1"/>
  <c r="H394" i="7"/>
  <c r="H395" i="7"/>
  <c r="I395" i="7" s="1"/>
  <c r="H396" i="7"/>
  <c r="H397" i="7"/>
  <c r="I397" i="7" s="1"/>
  <c r="H398" i="7"/>
  <c r="I398" i="7" s="1"/>
  <c r="H399" i="7"/>
  <c r="I399" i="7" s="1"/>
  <c r="H400" i="7"/>
  <c r="I400" i="7" s="1"/>
  <c r="H401" i="7"/>
  <c r="I401" i="7" s="1"/>
  <c r="H402" i="7"/>
  <c r="I402" i="7" s="1"/>
  <c r="H403" i="7"/>
  <c r="I403" i="7" s="1"/>
  <c r="H404" i="7"/>
  <c r="H405" i="7"/>
  <c r="I405" i="7" s="1"/>
  <c r="H406" i="7"/>
  <c r="H407" i="7"/>
  <c r="I407" i="7" s="1"/>
  <c r="H408" i="7"/>
  <c r="H409" i="7"/>
  <c r="I409" i="7" s="1"/>
  <c r="H410" i="7"/>
  <c r="I410" i="7" s="1"/>
  <c r="H411" i="7"/>
  <c r="I411" i="7" s="1"/>
  <c r="H412" i="7"/>
  <c r="I412" i="7" s="1"/>
  <c r="H413" i="7"/>
  <c r="I413" i="7" s="1"/>
  <c r="H414" i="7"/>
  <c r="I414" i="7" s="1"/>
  <c r="H415" i="7"/>
  <c r="I415" i="7" s="1"/>
  <c r="H416" i="7"/>
  <c r="H417" i="7"/>
  <c r="I417" i="7" s="1"/>
  <c r="H418" i="7"/>
  <c r="H419" i="7"/>
  <c r="I419" i="7" s="1"/>
  <c r="H420" i="7"/>
  <c r="H421" i="7"/>
  <c r="I421" i="7" s="1"/>
  <c r="H422" i="7"/>
  <c r="I422" i="7" s="1"/>
  <c r="H423" i="7"/>
  <c r="I423" i="7" s="1"/>
  <c r="H424" i="7"/>
  <c r="I424" i="7" s="1"/>
  <c r="H425" i="7"/>
  <c r="I425" i="7" s="1"/>
  <c r="H426" i="7"/>
  <c r="I426" i="7" s="1"/>
  <c r="H427" i="7"/>
  <c r="I427" i="7" s="1"/>
  <c r="H428" i="7"/>
  <c r="H429" i="7"/>
  <c r="I429" i="7" s="1"/>
  <c r="H430" i="7"/>
  <c r="H431" i="7"/>
  <c r="I431" i="7" s="1"/>
  <c r="H432" i="7"/>
  <c r="H433" i="7"/>
  <c r="I433" i="7" s="1"/>
  <c r="H434" i="7"/>
  <c r="I434" i="7" s="1"/>
  <c r="H435" i="7"/>
  <c r="I435" i="7" s="1"/>
  <c r="H436" i="7"/>
  <c r="I436" i="7" s="1"/>
  <c r="H437" i="7"/>
  <c r="I437" i="7" s="1"/>
  <c r="H438" i="7"/>
  <c r="I438" i="7" s="1"/>
  <c r="H439" i="7"/>
  <c r="I439" i="7" s="1"/>
  <c r="H440" i="7"/>
  <c r="H441" i="7"/>
  <c r="I441" i="7" s="1"/>
  <c r="H442" i="7"/>
  <c r="H443" i="7"/>
  <c r="I443" i="7" s="1"/>
  <c r="H444" i="7"/>
  <c r="H445" i="7"/>
  <c r="I445" i="7" s="1"/>
  <c r="H446" i="7"/>
  <c r="I446" i="7" s="1"/>
  <c r="H447" i="7"/>
  <c r="I447" i="7" s="1"/>
  <c r="H448" i="7"/>
  <c r="I448" i="7" s="1"/>
  <c r="H449" i="7"/>
  <c r="I449" i="7" s="1"/>
  <c r="H450" i="7"/>
  <c r="I450" i="7" s="1"/>
  <c r="H451" i="7"/>
  <c r="I451" i="7" s="1"/>
  <c r="H452" i="7"/>
  <c r="H453" i="7"/>
  <c r="I453" i="7" s="1"/>
  <c r="H454" i="7"/>
  <c r="H455" i="7"/>
  <c r="I455" i="7" s="1"/>
  <c r="H456" i="7"/>
  <c r="H457" i="7"/>
  <c r="I457" i="7" s="1"/>
  <c r="H458" i="7"/>
  <c r="I458" i="7" s="1"/>
  <c r="H459" i="7"/>
  <c r="I459" i="7" s="1"/>
  <c r="H460" i="7"/>
  <c r="I460" i="7" s="1"/>
  <c r="H461" i="7"/>
  <c r="I461" i="7" s="1"/>
  <c r="H462" i="7"/>
  <c r="I462" i="7" s="1"/>
  <c r="H463" i="7"/>
  <c r="I463" i="7" s="1"/>
  <c r="H464" i="7"/>
  <c r="H465" i="7"/>
  <c r="I465" i="7" s="1"/>
  <c r="H466" i="7"/>
  <c r="H467" i="7"/>
  <c r="I467" i="7" s="1"/>
  <c r="H468" i="7"/>
  <c r="H469" i="7"/>
  <c r="I469" i="7" s="1"/>
  <c r="H470" i="7"/>
  <c r="I470" i="7" s="1"/>
  <c r="H471" i="7"/>
  <c r="I471" i="7" s="1"/>
  <c r="H472" i="7"/>
  <c r="I472" i="7" s="1"/>
  <c r="H473" i="7"/>
  <c r="I473" i="7" s="1"/>
  <c r="H474" i="7"/>
  <c r="I474" i="7" s="1"/>
  <c r="H475" i="7"/>
  <c r="I475" i="7" s="1"/>
  <c r="H476" i="7"/>
  <c r="H477" i="7"/>
  <c r="I477" i="7" s="1"/>
  <c r="H478" i="7"/>
  <c r="H479" i="7"/>
  <c r="I479" i="7" s="1"/>
  <c r="H480" i="7"/>
  <c r="H481" i="7"/>
  <c r="I481" i="7" s="1"/>
  <c r="H482" i="7"/>
  <c r="I482" i="7" s="1"/>
  <c r="H483" i="7"/>
  <c r="I483" i="7" s="1"/>
  <c r="H484" i="7"/>
  <c r="I484" i="7" s="1"/>
  <c r="H485" i="7"/>
  <c r="I485" i="7" s="1"/>
  <c r="H486" i="7"/>
  <c r="I486" i="7" s="1"/>
  <c r="H487" i="7"/>
  <c r="I487" i="7" s="1"/>
  <c r="H488" i="7"/>
  <c r="H489" i="7"/>
  <c r="I489" i="7" s="1"/>
  <c r="D32" i="1" a="1"/>
  <c r="D32" i="1" s="1"/>
  <c r="F32" i="1" s="1"/>
  <c r="D34" i="1" a="1"/>
  <c r="D34" i="1" s="1"/>
  <c r="F34" i="1" s="1"/>
  <c r="D33" i="1" a="1"/>
  <c r="D33" i="1" s="1"/>
  <c r="F33" i="1" s="1"/>
  <c r="D31" i="1" a="1"/>
  <c r="D31" i="1" s="1"/>
  <c r="F31" i="1" s="1"/>
  <c r="D30" i="1"/>
  <c r="F30" i="1" s="1"/>
  <c r="D29" i="1" a="1"/>
  <c r="D29" i="1" s="1"/>
  <c r="F29" i="1" s="1"/>
  <c r="D28" i="1" a="1"/>
  <c r="D28" i="1" s="1"/>
  <c r="F28" i="1" s="1"/>
  <c r="D27" i="1" a="1"/>
  <c r="D27" i="1" s="1"/>
  <c r="F27" i="1" s="1"/>
  <c r="F25" i="1"/>
  <c r="D24" i="1" a="1"/>
  <c r="D24" i="1" s="1"/>
  <c r="D23" i="1" a="1"/>
  <c r="D23" i="1" s="1"/>
  <c r="F23" i="1" s="1"/>
  <c r="D38" i="1" l="1" a="1"/>
  <c r="D38" i="1" s="1"/>
  <c r="D37" i="1"/>
  <c r="D35" i="1"/>
  <c r="I6" i="7"/>
  <c r="D22" i="1"/>
  <c r="F22" i="1" s="1"/>
  <c r="D21" i="1"/>
  <c r="F21" i="1" s="1"/>
  <c r="D20" i="1"/>
  <c r="F20" i="1" s="1"/>
  <c r="D19" i="1"/>
  <c r="F19" i="1" s="1"/>
  <c r="D18" i="1"/>
  <c r="F18" i="1" s="1"/>
  <c r="D17" i="1"/>
  <c r="F17" i="1" s="1"/>
  <c r="D16" i="1"/>
  <c r="F16" i="1" s="1"/>
  <c r="D15" i="1"/>
  <c r="F15" i="1" s="1"/>
  <c r="D14" i="1"/>
  <c r="F14" i="1" s="1"/>
  <c r="D13" i="1"/>
  <c r="F13" i="1" s="1"/>
  <c r="D12" i="1"/>
  <c r="F12" i="1" s="1"/>
  <c r="D11" i="1"/>
  <c r="F11" i="1" s="1"/>
  <c r="D10" i="1"/>
  <c r="F10" i="1" s="1"/>
  <c r="D9" i="1"/>
  <c r="F9" i="1" s="1"/>
  <c r="E6" i="2"/>
  <c r="E7" i="2"/>
  <c r="E8" i="2"/>
  <c r="E9" i="2"/>
  <c r="E10" i="2"/>
  <c r="E11" i="2"/>
  <c r="E12" i="2"/>
  <c r="D8" i="1" s="1"/>
  <c r="F8" i="1" s="1"/>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D5" i="1"/>
  <c r="D6" i="1"/>
  <c r="D7" i="1" l="1"/>
  <c r="F7" i="1" s="1"/>
  <c r="F41" i="1" s="1"/>
</calcChain>
</file>

<file path=xl/sharedStrings.xml><?xml version="1.0" encoding="utf-8"?>
<sst xmlns="http://schemas.openxmlformats.org/spreadsheetml/2006/main" count="9281" uniqueCount="2981">
  <si>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</si>
  <si>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</si>
  <si>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</si>
  <si>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</si>
  <si>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</si>
  <si>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</si>
  <si>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</si>
  <si>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</si>
  <si>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Каково стандартное отклонение цены закрытия?</t>
  </si>
  <si>
    <t>Какова асимметрия цены закрытия?</t>
  </si>
  <si>
    <t>Чему равно среднее значение дневной доходности акции?</t>
  </si>
  <si>
    <t>Чему равна дисперсия дневной доходности акции?</t>
  </si>
  <si>
    <t>Чему равен минимум объема торгов?</t>
  </si>
  <si>
    <t>Чему равна третья квартиль (КВАРТИЛЬ.ВКЛ)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</si>
  <si>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</si>
  <si>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</si>
  <si>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Россия больше 34?</t>
  </si>
  <si>
    <t>Какова суммарная зарплата игроков с амплуа защитник 1974 года рождения ?</t>
  </si>
  <si>
    <t>Какова средняя зарплата игроков с гражданством Украина с фамилией на букву Ф? (ошибку #ДЕЛ/0 замените на 0)</t>
  </si>
  <si>
    <t>Каков возраст игрока под номером 865?</t>
  </si>
  <si>
    <t>Под каким номером в списке идет игрок Цветков Алексей? (первое вхождение)</t>
  </si>
  <si>
    <t>Используя данные с листа Текст, ответьте на вопросы (каждый вопрос - 1 балл)</t>
  </si>
  <si>
    <t>Какова длина текста?</t>
  </si>
  <si>
    <t>Какой фрагмент текста содержится с 201 по 213 символ включительно?</t>
  </si>
  <si>
    <t>На какой позиции первый раз встречается символ i? (регистр важен)</t>
  </si>
  <si>
    <t>Какова будет длина текста, если убрать все запятые?</t>
  </si>
  <si>
    <t>Сколько всего раз в тексте встречается символ -? (регистр важен)</t>
  </si>
  <si>
    <t>Если сделать все буквы строчными, на какой позиции первый раз встретится символ h?</t>
  </si>
  <si>
    <t>Используя данные с листа Продажи, ответьте на вопросы (каждый вопрос - 1 балл)</t>
  </si>
  <si>
    <t>Сколько заказов было сделано в сентябре?</t>
  </si>
  <si>
    <t>Какая доля от общего количества заказов приходится на четверги?</t>
  </si>
  <si>
    <t>На какую сумму (без учета скидки) было продано чая с 2017-01-19 по 2019-11-25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</si>
  <si>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</si>
  <si>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Пуэр дворцовый 1        было заказано в 2017 году?</t>
  </si>
  <si>
    <t>Какова средняя скидка (десятичная дробь) по продажам в категории Пуэр рассыпной c 4-й по 52-ю неделю года включительно? (Номер недели по ISO, ошибку #ДЕЛ/0 замените на 0)</t>
  </si>
  <si>
    <t>Используя данные с листа Массив, ответьте на вопросы (каждый вопрос - 1 балл).Под первой строкой/столбцом массива понимются координаты ячейки, где содержится крайнее левое верхнее значение</t>
  </si>
  <si>
    <t>Какова сумма 11ти наибольших элементов в столбце номер 6?</t>
  </si>
  <si>
    <t>Какое значение содержится на пересечении строки номер 5 и столбца номер 33?</t>
  </si>
  <si>
    <t>Чему равно скалярное произведение сроки номер 16 и столбца номер 29?</t>
  </si>
  <si>
    <t>В какой(ом) столбце массива находится наименьшее значение в строке номер 24?</t>
  </si>
  <si>
    <t>Сколько нечетных значений в массиве?</t>
  </si>
  <si>
    <t>Чему равна сумма квадратов разностей элементов строки номер 22 и столбца номер 4?</t>
  </si>
  <si>
    <t>Используя данные с листов Акции и Сделки, ответьте на вопросы (макс сумма баллов - 30)</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</si>
  <si>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</si>
  <si>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</si>
  <si>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созданной на листе Задание (этот лист) сводной таблицы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</si>
  <si>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r=5.99% , определите чистую приведенную стоимость всех денежных потоков на дату 2015-04-24.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</si>
  <si>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</si>
  <si>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</si>
  <si>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</si>
  <si>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</si>
  <si>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</si>
  <si>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</si>
  <si>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CLX</t>
  </si>
  <si>
    <t>Фамилия, имя</t>
  </si>
  <si>
    <t>Амплуа</t>
  </si>
  <si>
    <t>Дата рождения</t>
  </si>
  <si>
    <t>Возраст</t>
  </si>
  <si>
    <t>Гражданство</t>
  </si>
  <si>
    <t>Зарплата</t>
  </si>
  <si>
    <t>Потапов Алексей</t>
  </si>
  <si>
    <t>нападающий</t>
  </si>
  <si>
    <t>2 Марта 1989</t>
  </si>
  <si>
    <t>Россия</t>
  </si>
  <si>
    <t>Ерофеев Александр</t>
  </si>
  <si>
    <t>защитник</t>
  </si>
  <si>
    <t>12 Апреля 1984</t>
  </si>
  <si>
    <t>Латвия</t>
  </si>
  <si>
    <t>Гимбатов Пахрудин</t>
  </si>
  <si>
    <t>24 Марта 1987</t>
  </si>
  <si>
    <t>Новотны Филип</t>
  </si>
  <si>
    <t>вратарь</t>
  </si>
  <si>
    <t>6 Мая 1991</t>
  </si>
  <si>
    <t>Чехия</t>
  </si>
  <si>
    <t>Барышников Станислав</t>
  </si>
  <si>
    <t>24 Декабря 1999</t>
  </si>
  <si>
    <t>Мосс Тайлер</t>
  </si>
  <si>
    <t>29 Июня 1975</t>
  </si>
  <si>
    <t>Канада</t>
  </si>
  <si>
    <t>Емелин Константин</t>
  </si>
  <si>
    <t>4 Декабря 1988</t>
  </si>
  <si>
    <t>Мурыгин Алексей</t>
  </si>
  <si>
    <t>16 Ноября 1986</t>
  </si>
  <si>
    <t>Гольц Александр</t>
  </si>
  <si>
    <t>12 Марта 1972</t>
  </si>
  <si>
    <t>Хиршовиц Ким</t>
  </si>
  <si>
    <t>9 Мая 1982</t>
  </si>
  <si>
    <t>Финляндия</t>
  </si>
  <si>
    <t>Мянтюля Туукка</t>
  </si>
  <si>
    <t>25 Мая 1981</t>
  </si>
  <si>
    <t>Коусал Роберт</t>
  </si>
  <si>
    <t>7 Октября 1990</t>
  </si>
  <si>
    <t>Берестнев Алексей</t>
  </si>
  <si>
    <t>12 Апреля 1991</t>
  </si>
  <si>
    <t>Шитиков Дмитрий</t>
  </si>
  <si>
    <t>21 Января 1986</t>
  </si>
  <si>
    <t>Новопашин Виталий</t>
  </si>
  <si>
    <t>28 Сентября 1978</t>
  </si>
  <si>
    <t>Фёдоров Сергей</t>
  </si>
  <si>
    <t>13 Декабря 1969</t>
  </si>
  <si>
    <t>Видилин Денис</t>
  </si>
  <si>
    <t>25 Декабря 2000</t>
  </si>
  <si>
    <t>Сотниекс Кристапс</t>
  </si>
  <si>
    <t>29 Января 1987</t>
  </si>
  <si>
    <t>Волков Игорь</t>
  </si>
  <si>
    <t>24 Января 1983</t>
  </si>
  <si>
    <t>Дарзиньш Лаурис</t>
  </si>
  <si>
    <t>28 Января 1985</t>
  </si>
  <si>
    <t>Бусыгин Евгений</t>
  </si>
  <si>
    <t>9 Сентября 1987</t>
  </si>
  <si>
    <t>Иванов Андрей</t>
  </si>
  <si>
    <t>10 Марта 1981</t>
  </si>
  <si>
    <t>Петров Олег</t>
  </si>
  <si>
    <t>18 Апреля 1971</t>
  </si>
  <si>
    <t>Комаров Виктор</t>
  </si>
  <si>
    <t>17 Февраля 1994</t>
  </si>
  <si>
    <t>Марковин Дмитрий</t>
  </si>
  <si>
    <t>14 Декабря 1994</t>
  </si>
  <si>
    <t>Сёмин Дмитрий</t>
  </si>
  <si>
    <t>14 Августа 1983</t>
  </si>
  <si>
    <t>Дельнов Александр</t>
  </si>
  <si>
    <t>14 Января 1994</t>
  </si>
  <si>
    <t>Орлов Алексей</t>
  </si>
  <si>
    <t>21 Июня 1988</t>
  </si>
  <si>
    <t>Леневё Давид</t>
  </si>
  <si>
    <t>23 Мая 1983</t>
  </si>
  <si>
    <t>Микфликер Джейкоб</t>
  </si>
  <si>
    <t>11 Июля 1984</t>
  </si>
  <si>
    <t>Радулов Александр</t>
  </si>
  <si>
    <t>5 Июля 1986</t>
  </si>
  <si>
    <t>Лакиза Артемий</t>
  </si>
  <si>
    <t>2 Июля 1987</t>
  </si>
  <si>
    <t>Казахстан</t>
  </si>
  <si>
    <t>Делорье Джефф</t>
  </si>
  <si>
    <t>15 Мая 1984</t>
  </si>
  <si>
    <t>Балмочных Максим</t>
  </si>
  <si>
    <t>7 Марта 1979</t>
  </si>
  <si>
    <t>Малышев Антон</t>
  </si>
  <si>
    <t>24 Февраля 1985</t>
  </si>
  <si>
    <t>Макмиллан Брэндон</t>
  </si>
  <si>
    <t>22 Марта 1990</t>
  </si>
  <si>
    <t>Стальнов Даниил</t>
  </si>
  <si>
    <t>4 Ноября 1994</t>
  </si>
  <si>
    <t>Татичек Петр</t>
  </si>
  <si>
    <t>22 Сентября 1983</t>
  </si>
  <si>
    <t>Людучин Роман</t>
  </si>
  <si>
    <t>4 Мая 1988</t>
  </si>
  <si>
    <t>Рябев Александр</t>
  </si>
  <si>
    <t>24 Августа 1988</t>
  </si>
  <si>
    <t>Червенка Роман</t>
  </si>
  <si>
    <t>10 Декабря 1985</t>
  </si>
  <si>
    <t>Холёс Йонас</t>
  </si>
  <si>
    <t>27 Августа 1987</t>
  </si>
  <si>
    <t>Норвегия</t>
  </si>
  <si>
    <t>Дубовик Максим</t>
  </si>
  <si>
    <t>20 Марта 1998</t>
  </si>
  <si>
    <t>Арютин Никита</t>
  </si>
  <si>
    <t>7 Июня 1994</t>
  </si>
  <si>
    <t>Липьянский Ян</t>
  </si>
  <si>
    <t>23 Июля 1974</t>
  </si>
  <si>
    <t>Словакия</t>
  </si>
  <si>
    <t>Биллинс Чад</t>
  </si>
  <si>
    <t>26 Мая 1989</t>
  </si>
  <si>
    <t>США</t>
  </si>
  <si>
    <t>Бучневич Павел</t>
  </si>
  <si>
    <t>17 Апреля 1995</t>
  </si>
  <si>
    <t>Лофквист Сэм</t>
  </si>
  <si>
    <t>15 Марта 1990</t>
  </si>
  <si>
    <t>Дуба Томаш</t>
  </si>
  <si>
    <t>2 Июля 1981</t>
  </si>
  <si>
    <t>Пилипенко Кирилл</t>
  </si>
  <si>
    <t>23 Сентября 1996</t>
  </si>
  <si>
    <t>Юханссон Микаэль</t>
  </si>
  <si>
    <t>27 Июня 1985</t>
  </si>
  <si>
    <t>Швеция</t>
  </si>
  <si>
    <t>Соломонов Евгений</t>
  </si>
  <si>
    <t>9 Мая 1990</t>
  </si>
  <si>
    <t>Беларусь</t>
  </si>
  <si>
    <t>Рубцов Герман</t>
  </si>
  <si>
    <t>27 Июня 1998</t>
  </si>
  <si>
    <t>Шумаков Сергей</t>
  </si>
  <si>
    <t>4 Сентября 1992</t>
  </si>
  <si>
    <t>Комаристый Александр</t>
  </si>
  <si>
    <t>2 Октября 1989</t>
  </si>
  <si>
    <t>Сейго Стивен</t>
  </si>
  <si>
    <t>1 Августа 1990</t>
  </si>
  <si>
    <t>Емелеев Игорь</t>
  </si>
  <si>
    <t>7 Марта 1981</t>
  </si>
  <si>
    <t>Ниеминен Яни</t>
  </si>
  <si>
    <t>28 Июля 1987</t>
  </si>
  <si>
    <t>Устьянцев Михаил</t>
  </si>
  <si>
    <t>21 Марта 1992</t>
  </si>
  <si>
    <t>Кононов Савелий</t>
  </si>
  <si>
    <t>26 Июня 1996</t>
  </si>
  <si>
    <t>Барнетт Джастин</t>
  </si>
  <si>
    <t>21 Августа 1992</t>
  </si>
  <si>
    <t>Цветков Алексей</t>
  </si>
  <si>
    <t>28 Августа 1981</t>
  </si>
  <si>
    <t>Коциан Ондржей</t>
  </si>
  <si>
    <t>20 Марта 1991</t>
  </si>
  <si>
    <t>Савельев Михаил</t>
  </si>
  <si>
    <t>5 Января 1987</t>
  </si>
  <si>
    <t>Угрюмов Евгений</t>
  </si>
  <si>
    <t>29 Апреля 1996</t>
  </si>
  <si>
    <t>Павлас Христиан</t>
  </si>
  <si>
    <t>17 Мая 1996</t>
  </si>
  <si>
    <t>Маслаков Андрей</t>
  </si>
  <si>
    <t>17 Марта 1991</t>
  </si>
  <si>
    <t>Швиденко Дмитрий</t>
  </si>
  <si>
    <t>13 Октября 1992</t>
  </si>
  <si>
    <t>Полухин Александр</t>
  </si>
  <si>
    <t>19 Декабря 1988</t>
  </si>
  <si>
    <t>Лампер Патрик</t>
  </si>
  <si>
    <t>10 Марта 1993</t>
  </si>
  <si>
    <t>Хосса Марцел</t>
  </si>
  <si>
    <t>12 Октября 1981</t>
  </si>
  <si>
    <t>Апальков Даниил</t>
  </si>
  <si>
    <t>1 Января 1992</t>
  </si>
  <si>
    <t>Йокипакка Юрки</t>
  </si>
  <si>
    <t>20 Августа 1991</t>
  </si>
  <si>
    <t>Курилин Евгений</t>
  </si>
  <si>
    <t>3 Января 1979</t>
  </si>
  <si>
    <t>Шигапов Линар</t>
  </si>
  <si>
    <t>19 Ноября 1986</t>
  </si>
  <si>
    <t>Трончински Марек</t>
  </si>
  <si>
    <t>13 Сентября 1988</t>
  </si>
  <si>
    <t>Немировски Дэвид</t>
  </si>
  <si>
    <t>1 Августа 1976</t>
  </si>
  <si>
    <t>Лютов Дмитрий</t>
  </si>
  <si>
    <t>6 Декабря 1988</t>
  </si>
  <si>
    <t>Андерсен Лукас</t>
  </si>
  <si>
    <t>30 Января 1999</t>
  </si>
  <si>
    <t>Дания</t>
  </si>
  <si>
    <t>Сергеев Андрей</t>
  </si>
  <si>
    <t>26 Марта 1991</t>
  </si>
  <si>
    <t>Карнаухов Михаил</t>
  </si>
  <si>
    <t>22 Февраля 1994</t>
  </si>
  <si>
    <t>Церенок Никита</t>
  </si>
  <si>
    <t>27 Июля 1993</t>
  </si>
  <si>
    <t>Фэйрчайлд Кейд</t>
  </si>
  <si>
    <t>15 Января 1989</t>
  </si>
  <si>
    <t>Ефремов Антон</t>
  </si>
  <si>
    <t>3 Ноября 1993</t>
  </si>
  <si>
    <t>Кривченков Алексей</t>
  </si>
  <si>
    <t>11 Июня 1974</t>
  </si>
  <si>
    <t>Ландин Майк</t>
  </si>
  <si>
    <t>24 Сентября 1984</t>
  </si>
  <si>
    <t>Панов Константин</t>
  </si>
  <si>
    <t>29 Июня 1980</t>
  </si>
  <si>
    <t>Шангин Георгий</t>
  </si>
  <si>
    <t>21 Февраля 1989</t>
  </si>
  <si>
    <t>Часлава Петр</t>
  </si>
  <si>
    <t>3 Сентября 1979</t>
  </si>
  <si>
    <t>Хульт Андре</t>
  </si>
  <si>
    <t>5 Декабря 1987</t>
  </si>
  <si>
    <t>Фёдоров Фёдор</t>
  </si>
  <si>
    <t>11 Июня 1981</t>
  </si>
  <si>
    <t>Фурх Доминик</t>
  </si>
  <si>
    <t>19 Апреля 1990</t>
  </si>
  <si>
    <t>Емелин Сергей</t>
  </si>
  <si>
    <t>1 Мая 1991</t>
  </si>
  <si>
    <t>Курьянов Антон</t>
  </si>
  <si>
    <t>11 Марта 1983</t>
  </si>
  <si>
    <t>Ренн Уильям</t>
  </si>
  <si>
    <t>16 Марта 1991</t>
  </si>
  <si>
    <t>Копржива Мирослав</t>
  </si>
  <si>
    <t>5 Декабря 1983</t>
  </si>
  <si>
    <t>Василевич Андрей</t>
  </si>
  <si>
    <t>23 Сентября 1993</t>
  </si>
  <si>
    <t>Хорватия</t>
  </si>
  <si>
    <t>Желобнюк Вадим</t>
  </si>
  <si>
    <t>22 Апреля 1989</t>
  </si>
  <si>
    <t>Мосалёв Денис</t>
  </si>
  <si>
    <t>28 Февраля 1986</t>
  </si>
  <si>
    <t>Кузьменко Андрей</t>
  </si>
  <si>
    <t>4 Февраля 1996</t>
  </si>
  <si>
    <t>Сидляров Дмитрий</t>
  </si>
  <si>
    <t>Томас Билл</t>
  </si>
  <si>
    <t>20 Июня 1983</t>
  </si>
  <si>
    <t>Сигарёв Андрей</t>
  </si>
  <si>
    <t>Горбунов Владимир</t>
  </si>
  <si>
    <t>22 Апреля 1982</t>
  </si>
  <si>
    <t>Заварухин Алексей</t>
  </si>
  <si>
    <t>30 Октября 1980</t>
  </si>
  <si>
    <t>Абдрахманов Руслан</t>
  </si>
  <si>
    <t>25 Декабря 1984</t>
  </si>
  <si>
    <t>Житник Алексей</t>
  </si>
  <si>
    <t>10 Октября 1972</t>
  </si>
  <si>
    <t>Томленович Мате</t>
  </si>
  <si>
    <t>3 Августа 1993</t>
  </si>
  <si>
    <t>Гладских Евгений</t>
  </si>
  <si>
    <t>24 Апреля 1982</t>
  </si>
  <si>
    <t>Тихомиров Антон</t>
  </si>
  <si>
    <t>23 Августа 1990</t>
  </si>
  <si>
    <t>Хайкин Андрей</t>
  </si>
  <si>
    <t>26 Февраля 1988</t>
  </si>
  <si>
    <t>Попович Юлиан</t>
  </si>
  <si>
    <t>15 Июня 1990</t>
  </si>
  <si>
    <t>Волченков Антон</t>
  </si>
  <si>
    <t>25 Февраля 1982</t>
  </si>
  <si>
    <t>Кулагин Александр</t>
  </si>
  <si>
    <t>12 Января 1994</t>
  </si>
  <si>
    <t>Баринка Михал</t>
  </si>
  <si>
    <t>12 Июня 1984</t>
  </si>
  <si>
    <t>Аалтонен Миро</t>
  </si>
  <si>
    <t>7 Июня 1993</t>
  </si>
  <si>
    <t>Светлаков Андрей</t>
  </si>
  <si>
    <t>6 Апреля 1996</t>
  </si>
  <si>
    <t>Фернхольм Даниэль</t>
  </si>
  <si>
    <t>20 Декабря 1983</t>
  </si>
  <si>
    <t>Кубалик Томаш</t>
  </si>
  <si>
    <t>1 Мая 1990</t>
  </si>
  <si>
    <t>Шакич Марко</t>
  </si>
  <si>
    <t>13 Апреля 1994</t>
  </si>
  <si>
    <t>Лукин Павел</t>
  </si>
  <si>
    <t>10 Апреля 1990</t>
  </si>
  <si>
    <t>Янкович Иван</t>
  </si>
  <si>
    <t>24 Января 1995</t>
  </si>
  <si>
    <t>Риз Дилан</t>
  </si>
  <si>
    <t>29 Августа 1984</t>
  </si>
  <si>
    <t>Абрамов Сергей</t>
  </si>
  <si>
    <t>1 Февраля 1993</t>
  </si>
  <si>
    <t>Болдырев Иван</t>
  </si>
  <si>
    <t>20 Января 1988</t>
  </si>
  <si>
    <t>Руденков Игорь</t>
  </si>
  <si>
    <t>5 Марта 1995</t>
  </si>
  <si>
    <t>Балдаев Виктор</t>
  </si>
  <si>
    <t>14 Июня 1995</t>
  </si>
  <si>
    <t>Кононенко Кирилл</t>
  </si>
  <si>
    <t>9 Января 1992</t>
  </si>
  <si>
    <t>Бортников Игорь</t>
  </si>
  <si>
    <t>8 Июня 1989</t>
  </si>
  <si>
    <t>Колесников Владислав</t>
  </si>
  <si>
    <t>27 Июля 1984</t>
  </si>
  <si>
    <t>Ворис Янис</t>
  </si>
  <si>
    <t>20 Января 2000</t>
  </si>
  <si>
    <t>Бумагин Александр</t>
  </si>
  <si>
    <t>1 Марта 1987</t>
  </si>
  <si>
    <t>Затёвич Мартин</t>
  </si>
  <si>
    <t>25 Января 1985</t>
  </si>
  <si>
    <t>Аронсон Тэйлор</t>
  </si>
  <si>
    <t>30 Декабря 1991</t>
  </si>
  <si>
    <t>Шамыгин Дмитрий</t>
  </si>
  <si>
    <t>17 Июня 1987</t>
  </si>
  <si>
    <t>Александров Виктор</t>
  </si>
  <si>
    <t>28 Декабря 1985</t>
  </si>
  <si>
    <t>Ткачёв Владимир А.</t>
  </si>
  <si>
    <t>5 Октября 1993</t>
  </si>
  <si>
    <t>Шалапов Егор</t>
  </si>
  <si>
    <t>27 Января 1995</t>
  </si>
  <si>
    <t>Шалагин Михаил</t>
  </si>
  <si>
    <t>12 Сентября 1999</t>
  </si>
  <si>
    <t>Моррисонн Шон</t>
  </si>
  <si>
    <t>23 Декабря 1982</t>
  </si>
  <si>
    <t>Тихонов Виктор</t>
  </si>
  <si>
    <t>12 Мая 1988</t>
  </si>
  <si>
    <t>Тютин Фёдор</t>
  </si>
  <si>
    <t>19 Июля 1983</t>
  </si>
  <si>
    <t>Гаврилычев Кирилл</t>
  </si>
  <si>
    <t>Кузьмин Глеб</t>
  </si>
  <si>
    <t>5 Января 1997</t>
  </si>
  <si>
    <t>Угольников Александр</t>
  </si>
  <si>
    <t>14 Января 1989</t>
  </si>
  <si>
    <t>Ходжмэн Джастин</t>
  </si>
  <si>
    <t>27 Июня 1988</t>
  </si>
  <si>
    <t>Шикун Александр</t>
  </si>
  <si>
    <t>3 Августа 1999</t>
  </si>
  <si>
    <t>Хакимов Рафаэль</t>
  </si>
  <si>
    <t>4 Июня 1990</t>
  </si>
  <si>
    <t>Белл Брендэн</t>
  </si>
  <si>
    <t>31 Марта 1983</t>
  </si>
  <si>
    <t>Крепс Камил</t>
  </si>
  <si>
    <t>18 Ноября 1984</t>
  </si>
  <si>
    <t>Романовский Александр</t>
  </si>
  <si>
    <t>8 Июня 1987</t>
  </si>
  <si>
    <t>Бочаров Станислав</t>
  </si>
  <si>
    <t>20 Июня 1991</t>
  </si>
  <si>
    <t>Абид Рамзи</t>
  </si>
  <si>
    <t>24 Марта 1980</t>
  </si>
  <si>
    <t>Сушинский Максим</t>
  </si>
  <si>
    <t>1 Июля 1974</t>
  </si>
  <si>
    <t>Игошев Александр</t>
  </si>
  <si>
    <t>12 Сентября 1997</t>
  </si>
  <si>
    <t>Елисеев Николай</t>
  </si>
  <si>
    <t>7 Июля 1994</t>
  </si>
  <si>
    <t>Кундратек Томаш</t>
  </si>
  <si>
    <t>26 Декабря 1989</t>
  </si>
  <si>
    <t>Осипов Александр</t>
  </si>
  <si>
    <t>24 Марта 1989</t>
  </si>
  <si>
    <t>Перрен Эрик</t>
  </si>
  <si>
    <t>1 Ноября 1975</t>
  </si>
  <si>
    <t>Тимкин Евгений</t>
  </si>
  <si>
    <t>3 Сентября 1990</t>
  </si>
  <si>
    <t>Шестёркин Игорь</t>
  </si>
  <si>
    <t>30 Декабря 1995</t>
  </si>
  <si>
    <t>Огурцов Дмитрий</t>
  </si>
  <si>
    <t>20 Июня 1994</t>
  </si>
  <si>
    <t>Лямкин Никита</t>
  </si>
  <si>
    <t>6 Февраля 1996</t>
  </si>
  <si>
    <t>Давыдов Илья</t>
  </si>
  <si>
    <t>25 Января 1989</t>
  </si>
  <si>
    <t>Вишнёвски Любомир</t>
  </si>
  <si>
    <t>11 Августа 1976</t>
  </si>
  <si>
    <t>Любимов Роман</t>
  </si>
  <si>
    <t>1 Июня 1992</t>
  </si>
  <si>
    <t>Скачков Евгений</t>
  </si>
  <si>
    <t>14 Июля 1984</t>
  </si>
  <si>
    <t>Старков Степан</t>
  </si>
  <si>
    <t>18 Июня 1999</t>
  </si>
  <si>
    <t>Бердников Роман</t>
  </si>
  <si>
    <t>18 Июля 1992</t>
  </si>
  <si>
    <t>Бэйлен Ник</t>
  </si>
  <si>
    <t>12 Декабря 1989</t>
  </si>
  <si>
    <t>Малков Андрей</t>
  </si>
  <si>
    <t>29 Апреля 1973</t>
  </si>
  <si>
    <t>Заделёнов Сергей</t>
  </si>
  <si>
    <t>27 Февраля 1976</t>
  </si>
  <si>
    <t>Трубачёв Юрий</t>
  </si>
  <si>
    <t>9 Марта 1983</t>
  </si>
  <si>
    <t>Крейчик Якуб</t>
  </si>
  <si>
    <t>25 Июня 1991</t>
  </si>
  <si>
    <t>Хлопотов Вадим</t>
  </si>
  <si>
    <t>22 Апреля 1994</t>
  </si>
  <si>
    <t>Красковский Павел</t>
  </si>
  <si>
    <t>11 Сентября 1996</t>
  </si>
  <si>
    <t>Мякиниеми Эту</t>
  </si>
  <si>
    <t>19 Апреля 1999</t>
  </si>
  <si>
    <t>Шаров Александр А.</t>
  </si>
  <si>
    <t>5 Ноября 1995</t>
  </si>
  <si>
    <t>Бодуэн Эрик</t>
  </si>
  <si>
    <t>3 Мая 1980</t>
  </si>
  <si>
    <t>Варг Томми</t>
  </si>
  <si>
    <t>19 Декабря 1986</t>
  </si>
  <si>
    <t>Осипов Максим</t>
  </si>
  <si>
    <t>31 Августа 1993</t>
  </si>
  <si>
    <t>Горовиков Константин</t>
  </si>
  <si>
    <t>31 Августа 1977</t>
  </si>
  <si>
    <t>Анаркулов Георгий</t>
  </si>
  <si>
    <t>16 Апреля 1998</t>
  </si>
  <si>
    <t>Мастрюков Алексей</t>
  </si>
  <si>
    <t>15 Сентября 1992</t>
  </si>
  <si>
    <t>Каллен Марк</t>
  </si>
  <si>
    <t>28 Октября 1978</t>
  </si>
  <si>
    <t>Ландри Эрик</t>
  </si>
  <si>
    <t>20 Января 1975</t>
  </si>
  <si>
    <t>Перетягин Сергей</t>
  </si>
  <si>
    <t>19 Апреля 1984</t>
  </si>
  <si>
    <t>Зиновьев Илья</t>
  </si>
  <si>
    <t>15 Марта 1996</t>
  </si>
  <si>
    <t>Коллинз Шон</t>
  </si>
  <si>
    <t>29 Декабря 1988</t>
  </si>
  <si>
    <t>Береглазов Алексей</t>
  </si>
  <si>
    <t>20 Апреля 1994</t>
  </si>
  <si>
    <t>Зинченко Станислав</t>
  </si>
  <si>
    <t>5 Июля 1995</t>
  </si>
  <si>
    <t>Панарин Артемий</t>
  </si>
  <si>
    <t>30 Октября 1991</t>
  </si>
  <si>
    <t>Жмакин Станислав</t>
  </si>
  <si>
    <t>25 Июня 1982</t>
  </si>
  <si>
    <t>Савичев Роман</t>
  </si>
  <si>
    <t>22 Января 1985</t>
  </si>
  <si>
    <t>Плэтт Джефф</t>
  </si>
  <si>
    <t>10 Июля 1985</t>
  </si>
  <si>
    <t>Брукбэнк Шелдон</t>
  </si>
  <si>
    <t>3 Октября 1980</t>
  </si>
  <si>
    <t>Франскевич Денис</t>
  </si>
  <si>
    <t>6 Июня 1981</t>
  </si>
  <si>
    <t>Шведов Игорь</t>
  </si>
  <si>
    <t>6 Марта 1987</t>
  </si>
  <si>
    <t>Попов Виталий</t>
  </si>
  <si>
    <t>7 Августа 1992</t>
  </si>
  <si>
    <t>Александров Юрий</t>
  </si>
  <si>
    <t>24 Июня 1988</t>
  </si>
  <si>
    <t>Энкузенс Наурис</t>
  </si>
  <si>
    <t>18 Апреля 1989</t>
  </si>
  <si>
    <t>Казаков Максим</t>
  </si>
  <si>
    <t>27 Марта 1993</t>
  </si>
  <si>
    <t>Шипин Максим</t>
  </si>
  <si>
    <t>11 Мая 1997</t>
  </si>
  <si>
    <t>Сергеев Артём</t>
  </si>
  <si>
    <t>20 Апреля 1993</t>
  </si>
  <si>
    <t>Бернацкий Сергей</t>
  </si>
  <si>
    <t>1 Марта 1982</t>
  </si>
  <si>
    <t>Шибаев Александр</t>
  </si>
  <si>
    <t>18 Апреля 1987</t>
  </si>
  <si>
    <t>Джериньш Андрис</t>
  </si>
  <si>
    <t>14 Февраля 1988</t>
  </si>
  <si>
    <t>Кожевников Александр</t>
  </si>
  <si>
    <t>Мунро Адам</t>
  </si>
  <si>
    <t>12 Ноября 1982</t>
  </si>
  <si>
    <t>Жихарев Антон</t>
  </si>
  <si>
    <t>8 Марта 1995</t>
  </si>
  <si>
    <t>Курепанов Денис</t>
  </si>
  <si>
    <t>30 Марта 1988</t>
  </si>
  <si>
    <t>Марков Андрей</t>
  </si>
  <si>
    <t>20 Декабря 1978</t>
  </si>
  <si>
    <t>Ючерс Марис</t>
  </si>
  <si>
    <t>18 Июня 1987</t>
  </si>
  <si>
    <t>Григоренко Евгений</t>
  </si>
  <si>
    <t>11 Августа 1992</t>
  </si>
  <si>
    <t>Сауторн Джордон</t>
  </si>
  <si>
    <t>15 Мая 1990</t>
  </si>
  <si>
    <t>Алексеев Кирилл</t>
  </si>
  <si>
    <t>27 Февраля 1981</t>
  </si>
  <si>
    <t>Кейн Бойд</t>
  </si>
  <si>
    <t>18 Апреля 1978</t>
  </si>
  <si>
    <t>Робитайл Рэнди</t>
  </si>
  <si>
    <t>12 Октября 1975</t>
  </si>
  <si>
    <t>Разгалс Френкс</t>
  </si>
  <si>
    <t>8 Августа 1996</t>
  </si>
  <si>
    <t>Плотников Сергей</t>
  </si>
  <si>
    <t>3 Июня 1990</t>
  </si>
  <si>
    <t>Волошенко Роман</t>
  </si>
  <si>
    <t>12 Мая 1986</t>
  </si>
  <si>
    <t>Там Микаэль</t>
  </si>
  <si>
    <t>26 Апреля 1991</t>
  </si>
  <si>
    <t>Журавлёв Семён</t>
  </si>
  <si>
    <t>23 Июля 1999</t>
  </si>
  <si>
    <t>Коскиранта Ярно</t>
  </si>
  <si>
    <t>9 Декабря 1986</t>
  </si>
  <si>
    <t>Самонов Александр</t>
  </si>
  <si>
    <t>23 Августа 1995</t>
  </si>
  <si>
    <t>Головков Игорь</t>
  </si>
  <si>
    <t>17 Мая 1990</t>
  </si>
  <si>
    <t>Никитенко Андрей</t>
  </si>
  <si>
    <t>13 Января 1979</t>
  </si>
  <si>
    <t>Джо Брэйден</t>
  </si>
  <si>
    <t>24 Апреля 1992</t>
  </si>
  <si>
    <t>Китай</t>
  </si>
  <si>
    <t>Филичкин Андрей</t>
  </si>
  <si>
    <t>24 Сентября 1987</t>
  </si>
  <si>
    <t>Левицкий Игорь</t>
  </si>
  <si>
    <t>4 Августа 1993</t>
  </si>
  <si>
    <t>Киселёв Евгений</t>
  </si>
  <si>
    <t>7 Сентября 1997</t>
  </si>
  <si>
    <t>Довгань Виктор</t>
  </si>
  <si>
    <t>27 Февраля 1987</t>
  </si>
  <si>
    <t>Коуса Микко</t>
  </si>
  <si>
    <t>11 Мая 1988</t>
  </si>
  <si>
    <t>Булик Томаш</t>
  </si>
  <si>
    <t>27 Августа 1985</t>
  </si>
  <si>
    <t>Семёнов Алексей</t>
  </si>
  <si>
    <t>10 Декабря 1986</t>
  </si>
  <si>
    <t>Полищук Фёдор</t>
  </si>
  <si>
    <t>4 Июля 1979</t>
  </si>
  <si>
    <t>Петунин Александр</t>
  </si>
  <si>
    <t>31 Января 1997</t>
  </si>
  <si>
    <t>Эронен Тему</t>
  </si>
  <si>
    <t>22 Ноября 1990</t>
  </si>
  <si>
    <t>Лучкин Владислав</t>
  </si>
  <si>
    <t>3 Февраля 1982</t>
  </si>
  <si>
    <t>Шевченко Вячеслав</t>
  </si>
  <si>
    <t>3 Апреля 1998</t>
  </si>
  <si>
    <t>Смирягин Роман</t>
  </si>
  <si>
    <t>Глебов Григорий</t>
  </si>
  <si>
    <t>2 Июля 1991</t>
  </si>
  <si>
    <t>Батлер Бобби</t>
  </si>
  <si>
    <t>26 Апреля 1987</t>
  </si>
  <si>
    <t>Бабенко Юрий</t>
  </si>
  <si>
    <t>2 Января 1978</t>
  </si>
  <si>
    <t>Эрикссон Юаким</t>
  </si>
  <si>
    <t>9 Апреля 1990</t>
  </si>
  <si>
    <t>Морозов Иван</t>
  </si>
  <si>
    <t>5 Мая 2000</t>
  </si>
  <si>
    <t>Пеллетье Паскаль</t>
  </si>
  <si>
    <t>16 Июня 1983</t>
  </si>
  <si>
    <t>Евдокимов Ярослав</t>
  </si>
  <si>
    <t>18 Сентября 1993</t>
  </si>
  <si>
    <t>Петров Юрий</t>
  </si>
  <si>
    <t>30 Марта 1984</t>
  </si>
  <si>
    <t>Дятлов Олег</t>
  </si>
  <si>
    <t>31 Января 1993</t>
  </si>
  <si>
    <t>Медведев Евгений</t>
  </si>
  <si>
    <t>27 Августа 1982</t>
  </si>
  <si>
    <t>Шатан Мирослав</t>
  </si>
  <si>
    <t>22 Октября 1974</t>
  </si>
  <si>
    <t>Грэттон Джош</t>
  </si>
  <si>
    <t>9 Сентября 1982</t>
  </si>
  <si>
    <t>Широков Максим</t>
  </si>
  <si>
    <t>13 Декабря 1982</t>
  </si>
  <si>
    <t>Стулов Дмитрий</t>
  </si>
  <si>
    <t>2 Января 1994</t>
  </si>
  <si>
    <t>Бакош Мартин</t>
  </si>
  <si>
    <t>18 Апреля 1990</t>
  </si>
  <si>
    <t>Лещенко Вячеслав</t>
  </si>
  <si>
    <t>24 Апреля 1995</t>
  </si>
  <si>
    <t>Кейн Кори</t>
  </si>
  <si>
    <t>15 Сентября 1990</t>
  </si>
  <si>
    <t>Комаров Никита</t>
  </si>
  <si>
    <t>28 Июня 1988</t>
  </si>
  <si>
    <t>Куляш Денис</t>
  </si>
  <si>
    <t>31 Мая 1983</t>
  </si>
  <si>
    <t>Кетов Евгений</t>
  </si>
  <si>
    <t>17 Января 1986</t>
  </si>
  <si>
    <t>Рундблад Давид</t>
  </si>
  <si>
    <t>8 Октября 1990</t>
  </si>
  <si>
    <t>Акимов Сергей</t>
  </si>
  <si>
    <t>15 Октября 1976</t>
  </si>
  <si>
    <t>Сёмин Николай</t>
  </si>
  <si>
    <t>20 Февраля 1973</t>
  </si>
  <si>
    <t>Василевский Алексей</t>
  </si>
  <si>
    <t>21 Января 1993</t>
  </si>
  <si>
    <t>Литвинов Андрей</t>
  </si>
  <si>
    <t>19 Марта 1993</t>
  </si>
  <si>
    <t>Копытин Павел</t>
  </si>
  <si>
    <t>17 Марта 1987</t>
  </si>
  <si>
    <t>Шевц Мартин</t>
  </si>
  <si>
    <t>23 Сентября 1981</t>
  </si>
  <si>
    <t>Талалуев Илья</t>
  </si>
  <si>
    <t>28 Января 1998</t>
  </si>
  <si>
    <t>Серсен Михал</t>
  </si>
  <si>
    <t>Юрчина Милан</t>
  </si>
  <si>
    <t>7 Июня 1983</t>
  </si>
  <si>
    <t>Штепанек Якуб</t>
  </si>
  <si>
    <t>20 Июня 1986</t>
  </si>
  <si>
    <t>Мраз Бруно</t>
  </si>
  <si>
    <t>13 Апреля 1993</t>
  </si>
  <si>
    <t>Дробышевский Михаил</t>
  </si>
  <si>
    <t>18 Июня 1998</t>
  </si>
  <si>
    <t>Рядинский Александр</t>
  </si>
  <si>
    <t>1 Апреля 1978</t>
  </si>
  <si>
    <t>Гринбергс Ралфс</t>
  </si>
  <si>
    <t>10 Ноября 1995</t>
  </si>
  <si>
    <t>Андрейчиков Руслан</t>
  </si>
  <si>
    <t>28 Июля 1992</t>
  </si>
  <si>
    <t>Гловацкий Антон</t>
  </si>
  <si>
    <t>6 Августа 1988</t>
  </si>
  <si>
    <t>Полещенков Сергей</t>
  </si>
  <si>
    <t>10 Декабря 1997</t>
  </si>
  <si>
    <t>Лайне Тему</t>
  </si>
  <si>
    <t>9 Августа 1982</t>
  </si>
  <si>
    <t>Рассейкин Максим</t>
  </si>
  <si>
    <t>26 Апреля 1998</t>
  </si>
  <si>
    <t>Лукоянов Артём</t>
  </si>
  <si>
    <t>31 Января 1989</t>
  </si>
  <si>
    <t>Гюмер Франк</t>
  </si>
  <si>
    <t>7 Июня 1996</t>
  </si>
  <si>
    <t>Касянчук Константин</t>
  </si>
  <si>
    <t>24 Октября 1979</t>
  </si>
  <si>
    <t>Подзиньш Айнарс</t>
  </si>
  <si>
    <t>16 Марта 1992</t>
  </si>
  <si>
    <t>Евсеенков Александр</t>
  </si>
  <si>
    <t>2 Октября 1985</t>
  </si>
  <si>
    <t>Лессио Лукас</t>
  </si>
  <si>
    <t>23 Января 1993</t>
  </si>
  <si>
    <t>Скугарев Александр</t>
  </si>
  <si>
    <t>13 Марта 1975</t>
  </si>
  <si>
    <t>Горохов Павел</t>
  </si>
  <si>
    <t>2 Марта 1998</t>
  </si>
  <si>
    <t>Дударев Дмитрий</t>
  </si>
  <si>
    <t>23 Февраля 1976</t>
  </si>
  <si>
    <t>Звягин Сергей</t>
  </si>
  <si>
    <t>17 Февраля 1971</t>
  </si>
  <si>
    <t>Меларт Илари</t>
  </si>
  <si>
    <t>11 Февраля 1989</t>
  </si>
  <si>
    <t>Платил Ян</t>
  </si>
  <si>
    <t>9 Февраля 1983</t>
  </si>
  <si>
    <t>Гарифулин Артём</t>
  </si>
  <si>
    <t>9 Октября 1990</t>
  </si>
  <si>
    <t>Мильчаков Дмитрий</t>
  </si>
  <si>
    <t>2 Марта 1986</t>
  </si>
  <si>
    <t>Горжава Милослав</t>
  </si>
  <si>
    <t>27 Октября 1982</t>
  </si>
  <si>
    <t>Воронов Алексей</t>
  </si>
  <si>
    <t>29 Сентября 1977</t>
  </si>
  <si>
    <t>Берестенников Илья</t>
  </si>
  <si>
    <t>9 Августа 1995</t>
  </si>
  <si>
    <t>Щербина Александр</t>
  </si>
  <si>
    <t>Петушков Алексей</t>
  </si>
  <si>
    <t>5 Октября 1984</t>
  </si>
  <si>
    <t>Шепеленко Андрей</t>
  </si>
  <si>
    <t>12 Мая 1980</t>
  </si>
  <si>
    <t>Гурьянов Георгий</t>
  </si>
  <si>
    <t>26 Июня 1990</t>
  </si>
  <si>
    <t>Шемелин Денис</t>
  </si>
  <si>
    <t>24 Июля 1978</t>
  </si>
  <si>
    <t>Михайлов Эдуард</t>
  </si>
  <si>
    <t>20 Октября 1996</t>
  </si>
  <si>
    <t>Гундерсон Райан</t>
  </si>
  <si>
    <t>16 Августа 1985</t>
  </si>
  <si>
    <t>Пикар Александр</t>
  </si>
  <si>
    <t>5 Июля 1985</t>
  </si>
  <si>
    <t>Старченко Роман</t>
  </si>
  <si>
    <t>Мокин Никита</t>
  </si>
  <si>
    <t>14 Марта 1992</t>
  </si>
  <si>
    <t>Воронков Егор</t>
  </si>
  <si>
    <t>23 Января 1997</t>
  </si>
  <si>
    <t>Приступлюк Максим</t>
  </si>
  <si>
    <t>2 Января 1991</t>
  </si>
  <si>
    <t>Пиганович Олег</t>
  </si>
  <si>
    <t>12 Мая 1985</t>
  </si>
  <si>
    <t>Трусов Дмитрий</t>
  </si>
  <si>
    <t>19 Октября 1984</t>
  </si>
  <si>
    <t>Галкин Евгений</t>
  </si>
  <si>
    <t>27 Ноября 1975</t>
  </si>
  <si>
    <t>Двуреченский Никита</t>
  </si>
  <si>
    <t>30 Июля 1991</t>
  </si>
  <si>
    <t>Фёдоров Евгений</t>
  </si>
  <si>
    <t>11 Ноября 1980</t>
  </si>
  <si>
    <t>Коммодор Майкл</t>
  </si>
  <si>
    <t>7 Ноября 1979</t>
  </si>
  <si>
    <t>Обидин Андрей</t>
  </si>
  <si>
    <t>28 Февраля 1997</t>
  </si>
  <si>
    <t>Льюис Грант</t>
  </si>
  <si>
    <t>20 Января 1985</t>
  </si>
  <si>
    <t>Зубов Илья</t>
  </si>
  <si>
    <t>14 Февраля 1987</t>
  </si>
  <si>
    <t>Плотников Александр</t>
  </si>
  <si>
    <t>12 Октября 1990</t>
  </si>
  <si>
    <t>Давыдов Марат</t>
  </si>
  <si>
    <t>20 Июля 1972</t>
  </si>
  <si>
    <t>Цыбин Дмитрий</t>
  </si>
  <si>
    <t>16 Июня 1986</t>
  </si>
  <si>
    <t>Карлссон Хенрик</t>
  </si>
  <si>
    <t>27 Ноября 1983</t>
  </si>
  <si>
    <t>Лобанов Евгений</t>
  </si>
  <si>
    <t>25 Июня 1984</t>
  </si>
  <si>
    <t>Мирнов Игорь</t>
  </si>
  <si>
    <t>19 Сентября 1984</t>
  </si>
  <si>
    <t>Филатов Никита</t>
  </si>
  <si>
    <t>25 Мая 1990</t>
  </si>
  <si>
    <t>Антипин Виктор</t>
  </si>
  <si>
    <t>6 Декабря 1992</t>
  </si>
  <si>
    <t>Доронин Павел</t>
  </si>
  <si>
    <t>21 Августа 1988</t>
  </si>
  <si>
    <t>Игнатушкин Игорь</t>
  </si>
  <si>
    <t>7 Апреля 1984</t>
  </si>
  <si>
    <t>Густафссон Эрик</t>
  </si>
  <si>
    <t>15 Декабря 1988</t>
  </si>
  <si>
    <t>Выдров Денис</t>
  </si>
  <si>
    <t>Зогорна Томаш</t>
  </si>
  <si>
    <t>3 Января 1988</t>
  </si>
  <si>
    <t>Хрипунов Степан</t>
  </si>
  <si>
    <t>24 Июня 1995</t>
  </si>
  <si>
    <t>Данилов Денис</t>
  </si>
  <si>
    <t>2 Января 1990</t>
  </si>
  <si>
    <t>Макаров Денис</t>
  </si>
  <si>
    <t>3 Августа 1983</t>
  </si>
  <si>
    <t>Романцев Данил</t>
  </si>
  <si>
    <t>5 Июня 1993</t>
  </si>
  <si>
    <t>Кузнецов Максим</t>
  </si>
  <si>
    <t>24 Марта 1977</t>
  </si>
  <si>
    <t>Шалунов Максим</t>
  </si>
  <si>
    <t>Насыбуллин Даниэль</t>
  </si>
  <si>
    <t>2 Июня 1986</t>
  </si>
  <si>
    <t>Карле Мэтью</t>
  </si>
  <si>
    <t>30 Сентября 1987</t>
  </si>
  <si>
    <t>Еглич Жига</t>
  </si>
  <si>
    <t>24 Февраля 1988</t>
  </si>
  <si>
    <t>Словения</t>
  </si>
  <si>
    <t>Йоэнсуу Ессе</t>
  </si>
  <si>
    <t>5 Октября 1987</t>
  </si>
  <si>
    <t>Суглобов Александр</t>
  </si>
  <si>
    <t>15 Января 1982</t>
  </si>
  <si>
    <t>Старков Кирилл</t>
  </si>
  <si>
    <t>31 Июля 1987</t>
  </si>
  <si>
    <t>Шантыка Алексей</t>
  </si>
  <si>
    <t>14 Августа 1995</t>
  </si>
  <si>
    <t>Анкипанс Гиртс</t>
  </si>
  <si>
    <t>29 Ноября 1975</t>
  </si>
  <si>
    <t>Каблуков Илья</t>
  </si>
  <si>
    <t>18 Января 1988</t>
  </si>
  <si>
    <t>Ягр Яромир</t>
  </si>
  <si>
    <t>15 Февраля 1972</t>
  </si>
  <si>
    <t>Медведев Павел</t>
  </si>
  <si>
    <t>17 Октября 1995</t>
  </si>
  <si>
    <t>Миловзоров Егор</t>
  </si>
  <si>
    <t>19 Ноября 1987</t>
  </si>
  <si>
    <t>Висневский Джеймс</t>
  </si>
  <si>
    <t>21 Февраля 1984</t>
  </si>
  <si>
    <t>Пюёряля Мика</t>
  </si>
  <si>
    <t>13 Июля 1981</t>
  </si>
  <si>
    <t>Ли Никита</t>
  </si>
  <si>
    <t>26 Апреля 1997</t>
  </si>
  <si>
    <t>Угольников Антон</t>
  </si>
  <si>
    <t>27 Июня 1996</t>
  </si>
  <si>
    <t>Моисеев Дмитрий Ал.</t>
  </si>
  <si>
    <t>12 Июня 1995</t>
  </si>
  <si>
    <t>Шураков Денис</t>
  </si>
  <si>
    <t>10 Февраля 1995</t>
  </si>
  <si>
    <t>Назаров Юрий</t>
  </si>
  <si>
    <t>13 Ноября 1992</t>
  </si>
  <si>
    <t>Дергунов Андрей</t>
  </si>
  <si>
    <t>19 Мая 1996</t>
  </si>
  <si>
    <t>Муратов Евгений</t>
  </si>
  <si>
    <t>28 Января 1981</t>
  </si>
  <si>
    <t>Кармашков Артур</t>
  </si>
  <si>
    <t>30 Января 1998</t>
  </si>
  <si>
    <t>Руденко Константин</t>
  </si>
  <si>
    <t>23 Июля 1981</t>
  </si>
  <si>
    <t>Попов Егор</t>
  </si>
  <si>
    <t>16 Февраля 1997</t>
  </si>
  <si>
    <t>Дялога Марек</t>
  </si>
  <si>
    <t>10 Марта 1989</t>
  </si>
  <si>
    <t>Швидкий Денис</t>
  </si>
  <si>
    <t>21 Ноября 1980</t>
  </si>
  <si>
    <t>Савченко Роман</t>
  </si>
  <si>
    <t>28 Июля 1988</t>
  </si>
  <si>
    <t>Садецки Борис</t>
  </si>
  <si>
    <t>20 Апреля 1997</t>
  </si>
  <si>
    <t>Карлссон Маттиас</t>
  </si>
  <si>
    <t>15 Апреля 1985</t>
  </si>
  <si>
    <t>Макаров Дмитрий</t>
  </si>
  <si>
    <t>6 Декабря 1983</t>
  </si>
  <si>
    <t>Бульин Владислав</t>
  </si>
  <si>
    <t>18 Мая 1972</t>
  </si>
  <si>
    <t>Линдгрен Пертту</t>
  </si>
  <si>
    <t>26 Августа 1987</t>
  </si>
  <si>
    <t>Букартс Рихардс</t>
  </si>
  <si>
    <t>31 Декабря 1995</t>
  </si>
  <si>
    <t>Макинтайр Дрю</t>
  </si>
  <si>
    <t>24 Июня 1983</t>
  </si>
  <si>
    <t>Воробьёв Кирилл</t>
  </si>
  <si>
    <t>11 Февраля 1995</t>
  </si>
  <si>
    <t>Буцаев Юрий</t>
  </si>
  <si>
    <t>11 Октября 1978</t>
  </si>
  <si>
    <t>Рукавишников Роман</t>
  </si>
  <si>
    <t>20 Июля 1992</t>
  </si>
  <si>
    <t>Казнадей Илья</t>
  </si>
  <si>
    <t>22 Июня 1989</t>
  </si>
  <si>
    <t>Фрейбергс Ральфс</t>
  </si>
  <si>
    <t>17 Мая 1991</t>
  </si>
  <si>
    <t>Ванделль Том</t>
  </si>
  <si>
    <t>Петровицки Роберт</t>
  </si>
  <si>
    <t>26 Октября 1973</t>
  </si>
  <si>
    <t>Чебыкин Николай</t>
  </si>
  <si>
    <t>1 Августа 1997</t>
  </si>
  <si>
    <t>Заборников Станислав</t>
  </si>
  <si>
    <t>30 Мая 1991</t>
  </si>
  <si>
    <t>Коукал Петр</t>
  </si>
  <si>
    <t>16 Августа 1982</t>
  </si>
  <si>
    <t>Палушай Аарон</t>
  </si>
  <si>
    <t>7 Сентября 1989</t>
  </si>
  <si>
    <t>Щадилов Игорь</t>
  </si>
  <si>
    <t>7 Июня 1980</t>
  </si>
  <si>
    <t>Конюхов Максим</t>
  </si>
  <si>
    <t>4 Августа 1994</t>
  </si>
  <si>
    <t>Шаров Александр П.</t>
  </si>
  <si>
    <t>23 Июня 1995</t>
  </si>
  <si>
    <t>Ильин Сергей</t>
  </si>
  <si>
    <t>29 Апреля 1994</t>
  </si>
  <si>
    <t>Мёрфи Кори</t>
  </si>
  <si>
    <t>13 Февраля 1978</t>
  </si>
  <si>
    <t>Манелюк Майк</t>
  </si>
  <si>
    <t>1 Октября 1973</t>
  </si>
  <si>
    <t>Гордеев Артём</t>
  </si>
  <si>
    <t>15 Сентября 1988</t>
  </si>
  <si>
    <t>Ковалёв Антон</t>
  </si>
  <si>
    <t>3 Июля 1997</t>
  </si>
  <si>
    <t>Маслов Кирилл</t>
  </si>
  <si>
    <t>23 Марта 1994</t>
  </si>
  <si>
    <t>Бабинцев Семён</t>
  </si>
  <si>
    <t>8 Октября 1994</t>
  </si>
  <si>
    <t>Каралахти Ере</t>
  </si>
  <si>
    <t>25 Марта 1975</t>
  </si>
  <si>
    <t>Кузнецов Владимир</t>
  </si>
  <si>
    <t>18 Февраля 1998</t>
  </si>
  <si>
    <t>Сибгатуллин Адель</t>
  </si>
  <si>
    <t>21 Апреля 1995</t>
  </si>
  <si>
    <t>Маллен Патрик</t>
  </si>
  <si>
    <t>6 Мая 1986</t>
  </si>
  <si>
    <t>Микуш Юрай</t>
  </si>
  <si>
    <t>22 Февраля 1987</t>
  </si>
  <si>
    <t>Башко Андрей</t>
  </si>
  <si>
    <t>23 Мая 1982</t>
  </si>
  <si>
    <t>Брынцев Александр</t>
  </si>
  <si>
    <t>21 Мая 1995</t>
  </si>
  <si>
    <t>Гайдученко Сергей</t>
  </si>
  <si>
    <t>6 Июня 1989</t>
  </si>
  <si>
    <t>Железков Артём</t>
  </si>
  <si>
    <t>18 Января 1996</t>
  </si>
  <si>
    <t>Ситников Максим</t>
  </si>
  <si>
    <t>24 Июня 1992</t>
  </si>
  <si>
    <t>Косов Ярослав</t>
  </si>
  <si>
    <t>5 Июля 1993</t>
  </si>
  <si>
    <t>Койвисто Тони</t>
  </si>
  <si>
    <t>5 Ноября 1982</t>
  </si>
  <si>
    <t>Черников Александр</t>
  </si>
  <si>
    <t>8 Сентября 1984</t>
  </si>
  <si>
    <t>Леснухин Сергей</t>
  </si>
  <si>
    <t>9 Февраля 1987</t>
  </si>
  <si>
    <t>Моррисон Джастин</t>
  </si>
  <si>
    <t>10 Августа 1978</t>
  </si>
  <si>
    <t>Соловьёв Максим</t>
  </si>
  <si>
    <t>20 Февраля 1979</t>
  </si>
  <si>
    <t>Архипов Дмитрий</t>
  </si>
  <si>
    <t>2 Февраля 1993</t>
  </si>
  <si>
    <t>Эштон Картер</t>
  </si>
  <si>
    <t>1 Апреля 1991</t>
  </si>
  <si>
    <t>Арзамасцев Захар</t>
  </si>
  <si>
    <t>6 Ноября 1992</t>
  </si>
  <si>
    <t>Красоткин Антон</t>
  </si>
  <si>
    <t>20 Мая 1997</t>
  </si>
  <si>
    <t>Чиглинцев Александр</t>
  </si>
  <si>
    <t>27 Февраля 1990</t>
  </si>
  <si>
    <t>Голубев Денис</t>
  </si>
  <si>
    <t>11 Июля 1991</t>
  </si>
  <si>
    <t>Черкасов Игорь</t>
  </si>
  <si>
    <t>22 Марта 1991</t>
  </si>
  <si>
    <t>Копиенко Роман</t>
  </si>
  <si>
    <t>Трощинский Алексей</t>
  </si>
  <si>
    <t>9 Октября 1973</t>
  </si>
  <si>
    <t>Дубровин Евгений</t>
  </si>
  <si>
    <t>27 Января 1986</t>
  </si>
  <si>
    <t>Скориков Даниил</t>
  </si>
  <si>
    <t>1 Апреля 1999</t>
  </si>
  <si>
    <t>Щемеров Александр</t>
  </si>
  <si>
    <t>2 Июня 1997</t>
  </si>
  <si>
    <t>Рахимуллин Дамир</t>
  </si>
  <si>
    <t>11 Августа 1998</t>
  </si>
  <si>
    <t>Сидякин Андрей</t>
  </si>
  <si>
    <t>20 Января 1979</t>
  </si>
  <si>
    <t>Хухтала Томми</t>
  </si>
  <si>
    <t>7 Декабря 1987</t>
  </si>
  <si>
    <t>Воробьёв Владимир</t>
  </si>
  <si>
    <t>2 Ноября 1972</t>
  </si>
  <si>
    <t>Сарматин Михаил</t>
  </si>
  <si>
    <t>26 Октября 1972</t>
  </si>
  <si>
    <t>Воронцов Алексей</t>
  </si>
  <si>
    <t>18 Января 1986</t>
  </si>
  <si>
    <t>Корнеев Дмитрий</t>
  </si>
  <si>
    <t>30 Июня 1984</t>
  </si>
  <si>
    <t>Никулин Александр</t>
  </si>
  <si>
    <t>25 Августа 1985</t>
  </si>
  <si>
    <t>Францоуз Павел</t>
  </si>
  <si>
    <t>Волков Вячеслав</t>
  </si>
  <si>
    <t>7 Января 1995</t>
  </si>
  <si>
    <t>Энджелл Ник</t>
  </si>
  <si>
    <t>31 Октября 1979</t>
  </si>
  <si>
    <t>Тайми Томми</t>
  </si>
  <si>
    <t>21 Сентября 1990</t>
  </si>
  <si>
    <t>Язьков Никита</t>
  </si>
  <si>
    <t>27 Февраля 1996</t>
  </si>
  <si>
    <t>Носов Антон</t>
  </si>
  <si>
    <t>7 Марта 1985</t>
  </si>
  <si>
    <t>Штястни Андрей</t>
  </si>
  <si>
    <t>24 Января 1991</t>
  </si>
  <si>
    <t>Дятелинка Иван</t>
  </si>
  <si>
    <t>6 Марта 1983</t>
  </si>
  <si>
    <t>10 Апреля 1981</t>
  </si>
  <si>
    <t>Царегородцев Евгений</t>
  </si>
  <si>
    <t>3 Февраля 1983</t>
  </si>
  <si>
    <t>Кара Владислав</t>
  </si>
  <si>
    <t>20 Апреля 1998</t>
  </si>
  <si>
    <t>Шастин Егор</t>
  </si>
  <si>
    <t>10 Сентября 1982</t>
  </si>
  <si>
    <t>Таталин Роман</t>
  </si>
  <si>
    <t>19 Ноября 1992</t>
  </si>
  <si>
    <t>Волков Артём</t>
  </si>
  <si>
    <t>Алексеев Денис</t>
  </si>
  <si>
    <t>1 Октября 1997</t>
  </si>
  <si>
    <t>Алиу Аким</t>
  </si>
  <si>
    <t>24 Апреля 1989</t>
  </si>
  <si>
    <t>Шёгрен Маттиас</t>
  </si>
  <si>
    <t>27 Ноября 1987</t>
  </si>
  <si>
    <t>Тимашов Николай</t>
  </si>
  <si>
    <t>3 Мая 1994</t>
  </si>
  <si>
    <t>Кожевников Кирилл</t>
  </si>
  <si>
    <t>26 Января 1999</t>
  </si>
  <si>
    <t>Чурляев Михаил</t>
  </si>
  <si>
    <t>22 Октября 1989</t>
  </si>
  <si>
    <t>Жукенов Дмитрий</t>
  </si>
  <si>
    <t>24 Марта 1997</t>
  </si>
  <si>
    <t>Рид Брэндон</t>
  </si>
  <si>
    <t>9 Марта 1981</t>
  </si>
  <si>
    <t>Яковлев Алексей</t>
  </si>
  <si>
    <t>4 Июня 1995</t>
  </si>
  <si>
    <t>Бут Дэвид</t>
  </si>
  <si>
    <t>24 Ноября 1984</t>
  </si>
  <si>
    <t>Лучников Алексей</t>
  </si>
  <si>
    <t>16 Февраля 1992</t>
  </si>
  <si>
    <t>Васильев Андрей</t>
  </si>
  <si>
    <t>25 Сентября 1979</t>
  </si>
  <si>
    <t>Хара Здено</t>
  </si>
  <si>
    <t>18 Марта 1977</t>
  </si>
  <si>
    <t>Дерябин Дмитрий</t>
  </si>
  <si>
    <t>20 Октября 1999</t>
  </si>
  <si>
    <t>Шипачёв Вадим</t>
  </si>
  <si>
    <t>12 Марта 1987</t>
  </si>
  <si>
    <t>Михалёв Андрей</t>
  </si>
  <si>
    <t>23 Февраля 1978</t>
  </si>
  <si>
    <t>Карон Себастьен</t>
  </si>
  <si>
    <t>25 Июня 1980</t>
  </si>
  <si>
    <t>Страка Йозеф</t>
  </si>
  <si>
    <t>11 Февраля 1978</t>
  </si>
  <si>
    <t>Брендл Павел</t>
  </si>
  <si>
    <t>23 Марта 1981</t>
  </si>
  <si>
    <t>Штрбак Мартин</t>
  </si>
  <si>
    <t>15 Января 1975</t>
  </si>
  <si>
    <t>Костичкин Николай</t>
  </si>
  <si>
    <t>Сааринен Ессе</t>
  </si>
  <si>
    <t>29 Июля 1985</t>
  </si>
  <si>
    <t>Малыхин Фёдор</t>
  </si>
  <si>
    <t>13 Ноября 1990</t>
  </si>
  <si>
    <t>Страхов Андрей</t>
  </si>
  <si>
    <t>17 Ноября 1978</t>
  </si>
  <si>
    <t>Юньков Михаил</t>
  </si>
  <si>
    <t>16 Февраля 1986</t>
  </si>
  <si>
    <t>Лундстрём Юаким</t>
  </si>
  <si>
    <t>25 Февраля 1984</t>
  </si>
  <si>
    <t>Бобровский Сергей</t>
  </si>
  <si>
    <t>20 Сентября 1988</t>
  </si>
  <si>
    <t>8 Января 1992</t>
  </si>
  <si>
    <t>Ежов Денис</t>
  </si>
  <si>
    <t>28 Февраля 1985</t>
  </si>
  <si>
    <t>Иванов Алексей</t>
  </si>
  <si>
    <t>Тарасов Вадим</t>
  </si>
  <si>
    <t>31 Декабря 1976</t>
  </si>
  <si>
    <t>Клабертанз Кайл</t>
  </si>
  <si>
    <t>23 Сентября 1985</t>
  </si>
  <si>
    <t>Лазарев Антон</t>
  </si>
  <si>
    <t>29 Мая 1990</t>
  </si>
  <si>
    <t>Овуя Марк</t>
  </si>
  <si>
    <t>18 Июля 1989</t>
  </si>
  <si>
    <t>Гроть Денис</t>
  </si>
  <si>
    <t>6 Января 1984</t>
  </si>
  <si>
    <t>Маслов Артём</t>
  </si>
  <si>
    <t>12 Июля 1990</t>
  </si>
  <si>
    <t>Рязанцев Георгий</t>
  </si>
  <si>
    <t>18 Февраля 1986</t>
  </si>
  <si>
    <t>Кемпни Михал</t>
  </si>
  <si>
    <t>8 Сентября 1990</t>
  </si>
  <si>
    <t>Свитт Ли</t>
  </si>
  <si>
    <t>13 Августа 1985</t>
  </si>
  <si>
    <t>Маклин Кёртис</t>
  </si>
  <si>
    <t>2 Ноября 1980</t>
  </si>
  <si>
    <t>Дергачёв Александр</t>
  </si>
  <si>
    <t>27 Сентября 1996</t>
  </si>
  <si>
    <t>Карцев Денис</t>
  </si>
  <si>
    <t>25 Апреля 1976</t>
  </si>
  <si>
    <t>Башкиров Руслан</t>
  </si>
  <si>
    <t>7 Марта 1989</t>
  </si>
  <si>
    <t>Калинин Дмитрий</t>
  </si>
  <si>
    <t>22 Июля 1980</t>
  </si>
  <si>
    <t>Дугин Егор</t>
  </si>
  <si>
    <t>4 Ноября 1990</t>
  </si>
  <si>
    <t>Наумов Антон</t>
  </si>
  <si>
    <t>31 Декабря 1997</t>
  </si>
  <si>
    <t>Филоненко Андрей</t>
  </si>
  <si>
    <t>5 Мая 1995</t>
  </si>
  <si>
    <t>Алистратов Данила</t>
  </si>
  <si>
    <t>30 Октября 1990</t>
  </si>
  <si>
    <t>Остроушко Артём</t>
  </si>
  <si>
    <t>18 Марта 1974</t>
  </si>
  <si>
    <t>Бачик Патрик</t>
  </si>
  <si>
    <t>7 Февраля 1995</t>
  </si>
  <si>
    <t>Лоцанс Робертс</t>
  </si>
  <si>
    <t>3 Марта 1996</t>
  </si>
  <si>
    <t>Семёнов Максим</t>
  </si>
  <si>
    <t>9 Февраля 1984</t>
  </si>
  <si>
    <t>Гедера Томаш</t>
  </si>
  <si>
    <t>7 Ноября 1998</t>
  </si>
  <si>
    <t>Коварж Ян</t>
  </si>
  <si>
    <t>20 Марта 1990</t>
  </si>
  <si>
    <t>Спайло Арэн</t>
  </si>
  <si>
    <t>Богданов Егор</t>
  </si>
  <si>
    <t>27 Января 1998</t>
  </si>
  <si>
    <t>Волков Константин</t>
  </si>
  <si>
    <t>20 Сентября 1997</t>
  </si>
  <si>
    <t>Акмальдинов Александр</t>
  </si>
  <si>
    <t>23 Июня 1994</t>
  </si>
  <si>
    <t>Переляев Семён</t>
  </si>
  <si>
    <t>24 Августа 1999</t>
  </si>
  <si>
    <t>Хэмилл Зак</t>
  </si>
  <si>
    <t>23 Сентября 1988</t>
  </si>
  <si>
    <t>Шипов Илья</t>
  </si>
  <si>
    <t>7 Октября 1993</t>
  </si>
  <si>
    <t>Клопов Дмитрий</t>
  </si>
  <si>
    <t>7 Октября 1989</t>
  </si>
  <si>
    <t>Теряев Сергей</t>
  </si>
  <si>
    <t>13 Октября 1994</t>
  </si>
  <si>
    <t>Бондырев Игорь</t>
  </si>
  <si>
    <t>4 Июня 1997</t>
  </si>
  <si>
    <t>Кожиак Ян</t>
  </si>
  <si>
    <t>6 Февраля 1998</t>
  </si>
  <si>
    <t>Хайдар Даррен</t>
  </si>
  <si>
    <t>22 Октября 1979</t>
  </si>
  <si>
    <t>Рыбалкин Денис</t>
  </si>
  <si>
    <t>21 Апреля 2000</t>
  </si>
  <si>
    <t>Яковлев Мартиньш</t>
  </si>
  <si>
    <t>4 Мая 1991</t>
  </si>
  <si>
    <t>Щукин Кирилл</t>
  </si>
  <si>
    <t>24 Февраля 1996</t>
  </si>
  <si>
    <t>Бут Антон</t>
  </si>
  <si>
    <t>3 Июля 1980</t>
  </si>
  <si>
    <t>Галузин Владимир</t>
  </si>
  <si>
    <t>Хохряков Пётр</t>
  </si>
  <si>
    <t>16 Января 1990</t>
  </si>
  <si>
    <t>Морозов Егор</t>
  </si>
  <si>
    <t>23 Апреля 1995</t>
  </si>
  <si>
    <t>Павлович Александр</t>
  </si>
  <si>
    <t>12 Июля 1988</t>
  </si>
  <si>
    <t>Черепенин Александр</t>
  </si>
  <si>
    <t>24 Августа 1987</t>
  </si>
  <si>
    <t>9 Октября 1985</t>
  </si>
  <si>
    <t>Ситников Виталий</t>
  </si>
  <si>
    <t>20 Октября 1981</t>
  </si>
  <si>
    <t>Саари Сантери</t>
  </si>
  <si>
    <t>18 Октября 1994</t>
  </si>
  <si>
    <t>Гринфогелс Нилс</t>
  </si>
  <si>
    <t>28 Мая 1994</t>
  </si>
  <si>
    <t>Усов Никита</t>
  </si>
  <si>
    <t>20 Апреля 1995</t>
  </si>
  <si>
    <t>Анисимов Артём</t>
  </si>
  <si>
    <t>24 Мая 1988</t>
  </si>
  <si>
    <t>Ахметов Данияр</t>
  </si>
  <si>
    <t>Альшевский Станислав</t>
  </si>
  <si>
    <t>9 Мая 1991</t>
  </si>
  <si>
    <t>Стюарт Энтони</t>
  </si>
  <si>
    <t>5 Января 1985</t>
  </si>
  <si>
    <t>Валенцов Владислав</t>
  </si>
  <si>
    <t>15 Сентября 1996</t>
  </si>
  <si>
    <t>Заболотнев Андрей</t>
  </si>
  <si>
    <t>20 Января 1982</t>
  </si>
  <si>
    <t>Банников Кирилл</t>
  </si>
  <si>
    <t>Севанькаев Артём</t>
  </si>
  <si>
    <t>21 Июля 1994</t>
  </si>
  <si>
    <t>Фищенко Иван</t>
  </si>
  <si>
    <t>19 Июля 1995</t>
  </si>
  <si>
    <t>Захаров Константин</t>
  </si>
  <si>
    <t>2 Мая 1985</t>
  </si>
  <si>
    <t>Павлинов Александр</t>
  </si>
  <si>
    <t>21 Декабря 1989</t>
  </si>
  <si>
    <t>Калус Петр</t>
  </si>
  <si>
    <t>29 Июня 1987</t>
  </si>
  <si>
    <t>Кляузов Илья</t>
  </si>
  <si>
    <t>16 Июля 1996</t>
  </si>
  <si>
    <t>Горячевских Степан</t>
  </si>
  <si>
    <t>26 Июня 1985</t>
  </si>
  <si>
    <t>Петровицки Рональд</t>
  </si>
  <si>
    <t>15 Февраля 1977</t>
  </si>
  <si>
    <t>Сёмин Александр</t>
  </si>
  <si>
    <t>3 Марта 1984</t>
  </si>
  <si>
    <t>Лажо Мирослав</t>
  </si>
  <si>
    <t>18 Октября 1977</t>
  </si>
  <si>
    <t>Пуголовкин Артём</t>
  </si>
  <si>
    <t>26 Января 1992</t>
  </si>
  <si>
    <t>Дэвис Патрик</t>
  </si>
  <si>
    <t>28 Декабря 1986</t>
  </si>
  <si>
    <t>Корнилов Кирилл</t>
  </si>
  <si>
    <t>1 Июля 1989</t>
  </si>
  <si>
    <t>Зедник Рихард</t>
  </si>
  <si>
    <t>6 Января 1976</t>
  </si>
  <si>
    <t>Тальбо Максим</t>
  </si>
  <si>
    <t>11 Февраля 1984</t>
  </si>
  <si>
    <t>Кудрявцев Сергей</t>
  </si>
  <si>
    <t>5 Апреля 1995</t>
  </si>
  <si>
    <t>Сенькевич Артём</t>
  </si>
  <si>
    <t>4 Мая 1982</t>
  </si>
  <si>
    <t>Хабада Мартин</t>
  </si>
  <si>
    <t>14 Июня 1977</t>
  </si>
  <si>
    <t>Нестрашил Андрей</t>
  </si>
  <si>
    <t>22 Февраля 1991</t>
  </si>
  <si>
    <t>Иггулден Майк</t>
  </si>
  <si>
    <t>9 Ноября 1982</t>
  </si>
  <si>
    <t>Кривда Виталий</t>
  </si>
  <si>
    <t>13 Декабря 1992</t>
  </si>
  <si>
    <t>Шамолин Дмитрий</t>
  </si>
  <si>
    <t>3 Мая 1972</t>
  </si>
  <si>
    <t>Хохлачёв Александр</t>
  </si>
  <si>
    <t>9 Сентября 1993</t>
  </si>
  <si>
    <t>Баклунд Юхан</t>
  </si>
  <si>
    <t>24 Июля 1981</t>
  </si>
  <si>
    <t>Грнка Томаш</t>
  </si>
  <si>
    <t>11 Ноября 1991</t>
  </si>
  <si>
    <t>Провольнев Владислав</t>
  </si>
  <si>
    <t>3 Апреля 1995</t>
  </si>
  <si>
    <t>Гурьянов Денис</t>
  </si>
  <si>
    <t>7 Июня 1997</t>
  </si>
  <si>
    <t>Чебатуркин Владимир</t>
  </si>
  <si>
    <t>23 Апреля 1975</t>
  </si>
  <si>
    <t>Глухов Николай</t>
  </si>
  <si>
    <t>28 Апреля 1995</t>
  </si>
  <si>
    <t>Неколенко Архип</t>
  </si>
  <si>
    <t>11 Марта 1996</t>
  </si>
  <si>
    <t>Булатов Алексей</t>
  </si>
  <si>
    <t>24 Января 1978</t>
  </si>
  <si>
    <t>Аксёненко Александр</t>
  </si>
  <si>
    <t>8 Марта 1986</t>
  </si>
  <si>
    <t>Жариков Дмитрий</t>
  </si>
  <si>
    <t>20 Марта 1992</t>
  </si>
  <si>
    <t>Марин Марк</t>
  </si>
  <si>
    <t>15 Июня 1996</t>
  </si>
  <si>
    <t>Вейнхандль Маттиас</t>
  </si>
  <si>
    <t>1 Июня 1980</t>
  </si>
  <si>
    <t>Бадун Алексей</t>
  </si>
  <si>
    <t>30 Августа 1989</t>
  </si>
  <si>
    <t>Пивцакин Никита</t>
  </si>
  <si>
    <t>23 Июля 1991</t>
  </si>
  <si>
    <t>Лахти Миика</t>
  </si>
  <si>
    <t>6 Февраля 1987</t>
  </si>
  <si>
    <t>Ряжинов Дмитрий</t>
  </si>
  <si>
    <t>2 Февраля 1991</t>
  </si>
  <si>
    <t>Перетягин Денис</t>
  </si>
  <si>
    <t>Синицын Дмитрий</t>
  </si>
  <si>
    <t>17 Июня 1994</t>
  </si>
  <si>
    <t>Майоров Максим</t>
  </si>
  <si>
    <t>26 Марта 1989</t>
  </si>
  <si>
    <t>Рябыкин Дмитрий</t>
  </si>
  <si>
    <t>24 Марта 1976</t>
  </si>
  <si>
    <t>Ламот Марк</t>
  </si>
  <si>
    <t>27 Февраля 1974</t>
  </si>
  <si>
    <t>Волгин Алексей</t>
  </si>
  <si>
    <t>12 Мая 1990</t>
  </si>
  <si>
    <t>Гаврилов Андрей</t>
  </si>
  <si>
    <t>8 Ноября 1987</t>
  </si>
  <si>
    <t>Ирвинг Лиланд</t>
  </si>
  <si>
    <t>11 Апреля 1988</t>
  </si>
  <si>
    <t>Кугрышев Дмитрий</t>
  </si>
  <si>
    <t>18 Января 1990</t>
  </si>
  <si>
    <t>Староста Томаш</t>
  </si>
  <si>
    <t>20 Мая 1981</t>
  </si>
  <si>
    <t>Лундмарк Джеми</t>
  </si>
  <si>
    <t>16 Января 1981</t>
  </si>
  <si>
    <t>Яхим Милослав</t>
  </si>
  <si>
    <t>Шелег Сергей</t>
  </si>
  <si>
    <t>24 Мая 1990</t>
  </si>
  <si>
    <t>Иванов Максим</t>
  </si>
  <si>
    <t>16 Августа 1993</t>
  </si>
  <si>
    <t>Соколов Денис</t>
  </si>
  <si>
    <t>27 Января 1977</t>
  </si>
  <si>
    <t>Блохин Евгений</t>
  </si>
  <si>
    <t>29 Мая 1979</t>
  </si>
  <si>
    <t>Шалдыбин Евгений</t>
  </si>
  <si>
    <t>29 Июля 1975</t>
  </si>
  <si>
    <t>Брейчак Ян</t>
  </si>
  <si>
    <t>29 Июня 1989</t>
  </si>
  <si>
    <t>Клоучек Томаш</t>
  </si>
  <si>
    <t>7 Марта 1980</t>
  </si>
  <si>
    <t>Орлов Евгений</t>
  </si>
  <si>
    <t>24 Октября 1990</t>
  </si>
  <si>
    <t>Таратухин Андрей</t>
  </si>
  <si>
    <t>22 Февраля 1983</t>
  </si>
  <si>
    <t>Ганзл Робин</t>
  </si>
  <si>
    <t>10 Января 1989</t>
  </si>
  <si>
    <t>Анкудинов Андрей</t>
  </si>
  <si>
    <t>11 Февраля 1991</t>
  </si>
  <si>
    <t>Иванов Георгий</t>
  </si>
  <si>
    <t>25 Сентября 1998</t>
  </si>
  <si>
    <t>Сычов Виталий</t>
  </si>
  <si>
    <t>Лапин Евгений</t>
  </si>
  <si>
    <t>8 Мая 1980</t>
  </si>
  <si>
    <t>Шабуров Дмитрий</t>
  </si>
  <si>
    <t>22 Августа 1996</t>
  </si>
  <si>
    <t>Григорьев Кирилл</t>
  </si>
  <si>
    <t>5 Января 1995</t>
  </si>
  <si>
    <t>Тесленко Виталий</t>
  </si>
  <si>
    <t>15 Февраля 1993</t>
  </si>
  <si>
    <t>Новак Ян</t>
  </si>
  <si>
    <t>9 Февраля 1979</t>
  </si>
  <si>
    <t>Яковлев Егор</t>
  </si>
  <si>
    <t>Мазур Адам</t>
  </si>
  <si>
    <t>21 Мая 1983</t>
  </si>
  <si>
    <t>Глазков Иван</t>
  </si>
  <si>
    <t>13 Февраля 1992</t>
  </si>
  <si>
    <t>Петопрсты Денис</t>
  </si>
  <si>
    <t>5 Ноября 1997</t>
  </si>
  <si>
    <t>Белинский Виталий</t>
  </si>
  <si>
    <t>27 Ноября 1989</t>
  </si>
  <si>
    <t>Уайт Иэн</t>
  </si>
  <si>
    <t>4 Июня 1984</t>
  </si>
  <si>
    <t>Кутузов Александр</t>
  </si>
  <si>
    <t>23 Ноября 1985</t>
  </si>
  <si>
    <t>Рыков Егор</t>
  </si>
  <si>
    <t>14 Апреля 1997</t>
  </si>
  <si>
    <t>Миронов Андрей С.</t>
  </si>
  <si>
    <t>18 Мая 1995</t>
  </si>
  <si>
    <t>Аугсткалнс Эдмундс</t>
  </si>
  <si>
    <t>25 Августа 1994</t>
  </si>
  <si>
    <t>Смирнов Алексей</t>
  </si>
  <si>
    <t>28 Января 1982</t>
  </si>
  <si>
    <t>Шпирко Растислав</t>
  </si>
  <si>
    <t>21 Июня 1984</t>
  </si>
  <si>
    <t>Шарыченков Александр</t>
  </si>
  <si>
    <t>3 Октября 1991</t>
  </si>
  <si>
    <t>Брызгалов Илья</t>
  </si>
  <si>
    <t>22 Июня 1980</t>
  </si>
  <si>
    <t>Ежов Илья</t>
  </si>
  <si>
    <t>12 Января 1987</t>
  </si>
  <si>
    <t>Каштанов Иван</t>
  </si>
  <si>
    <t>24 Февраля 1997</t>
  </si>
  <si>
    <t>Жилин Николай</t>
  </si>
  <si>
    <t>23 Мая 1992</t>
  </si>
  <si>
    <t>Лупул Джоффри</t>
  </si>
  <si>
    <t>23 Сентября 1983</t>
  </si>
  <si>
    <t>Серебряков Никита</t>
  </si>
  <si>
    <t>1 Ноября 1995</t>
  </si>
  <si>
    <t>Сковронский Андрей</t>
  </si>
  <si>
    <t>25 Марта 1998</t>
  </si>
  <si>
    <t>Ключников Юрий</t>
  </si>
  <si>
    <t>17 Сентября 1983</t>
  </si>
  <si>
    <t>Енюшин Александр</t>
  </si>
  <si>
    <t>7 Марта 1997</t>
  </si>
  <si>
    <t>Федотенко Руслан</t>
  </si>
  <si>
    <t>18 Января 1979</t>
  </si>
  <si>
    <t>Украина</t>
  </si>
  <si>
    <t>Марьямс Артём</t>
  </si>
  <si>
    <t>19 Июля 1980</t>
  </si>
  <si>
    <t>Аблаев Кирилл</t>
  </si>
  <si>
    <t>1 Марта 1996</t>
  </si>
  <si>
    <t>Карамнов Виталий</t>
  </si>
  <si>
    <t>8 Августа 1989</t>
  </si>
  <si>
    <t>Шиндел Якуб</t>
  </si>
  <si>
    <t>24 Января 1986</t>
  </si>
  <si>
    <t>Жуков Сергей</t>
  </si>
  <si>
    <t>23 Ноября 1975</t>
  </si>
  <si>
    <t>ДаСилва Дэн</t>
  </si>
  <si>
    <t>30 Апреля 1985</t>
  </si>
  <si>
    <t>Иванов Иван С.</t>
  </si>
  <si>
    <t>26 Января 1994</t>
  </si>
  <si>
    <t>Гусев Сергей</t>
  </si>
  <si>
    <t>31 Июля 1975</t>
  </si>
  <si>
    <t>Биезайс Элвийс</t>
  </si>
  <si>
    <t>30 Июня 1991</t>
  </si>
  <si>
    <t>Логинов Александр</t>
  </si>
  <si>
    <t>18 Февраля 1987</t>
  </si>
  <si>
    <t>Назаров Егор</t>
  </si>
  <si>
    <t>Манукян Тигран</t>
  </si>
  <si>
    <t>30 Января 1997</t>
  </si>
  <si>
    <t>Шафигулин Григорий</t>
  </si>
  <si>
    <t>13 Января 1985</t>
  </si>
  <si>
    <t>Спиридонов Андрей</t>
  </si>
  <si>
    <t>21 Мая 1982</t>
  </si>
  <si>
    <t>Складниченко Николай</t>
  </si>
  <si>
    <t>13 Июля 1994</t>
  </si>
  <si>
    <t>Хелльстрём Александр</t>
  </si>
  <si>
    <t>17 Апреля 1987</t>
  </si>
  <si>
    <t>Федосеев Михаил</t>
  </si>
  <si>
    <t>Смейкал Иржи</t>
  </si>
  <si>
    <t>5 Ноября 1996</t>
  </si>
  <si>
    <t>Брюле Жильбер</t>
  </si>
  <si>
    <t>1 Января 1987</t>
  </si>
  <si>
    <t>Докшин Илья</t>
  </si>
  <si>
    <t>9 Октября 1981</t>
  </si>
  <si>
    <t>Уилсон Клэй</t>
  </si>
  <si>
    <t>5 Апреля 1983</t>
  </si>
  <si>
    <t>Сафронов Кирилл</t>
  </si>
  <si>
    <t>26 Февраля 1981</t>
  </si>
  <si>
    <t>Подшендялов Артём</t>
  </si>
  <si>
    <t>5 Декабря 1989</t>
  </si>
  <si>
    <t>Закиров Александр</t>
  </si>
  <si>
    <t>8 Июля 1992</t>
  </si>
  <si>
    <t>Митрофанов Алексей</t>
  </si>
  <si>
    <t>11 Июня 1994</t>
  </si>
  <si>
    <t>Эммертон Кори</t>
  </si>
  <si>
    <t>1 Июня 1988</t>
  </si>
  <si>
    <t>Камаев Денис</t>
  </si>
  <si>
    <t>6 Марта 1994</t>
  </si>
  <si>
    <t>Кубалик Доминик</t>
  </si>
  <si>
    <t>21 Августа 1995</t>
  </si>
  <si>
    <t>Михайлов Дмитрий</t>
  </si>
  <si>
    <t>2 Мая 1993</t>
  </si>
  <si>
    <t>Мальцев Дмитрий</t>
  </si>
  <si>
    <t>20 Января 1991</t>
  </si>
  <si>
    <t>Шингареев Тимур</t>
  </si>
  <si>
    <t>30 Июля 1994</t>
  </si>
  <si>
    <t>Гилрой Мэттью</t>
  </si>
  <si>
    <t>20 Июля 1984</t>
  </si>
  <si>
    <t>Гончаров Максим</t>
  </si>
  <si>
    <t>15 Июня 1989</t>
  </si>
  <si>
    <t>Губачек Петр</t>
  </si>
  <si>
    <t>2 Сентября 1979</t>
  </si>
  <si>
    <t>Кручинин Андрей</t>
  </si>
  <si>
    <t>18 Мая 1978</t>
  </si>
  <si>
    <t>Сестито Тим</t>
  </si>
  <si>
    <t>28 Августа 1984</t>
  </si>
  <si>
    <t>Ружичка Мартин</t>
  </si>
  <si>
    <t>15 Декабря 1985</t>
  </si>
  <si>
    <t>Барабанов Александр</t>
  </si>
  <si>
    <t>Журун Александр</t>
  </si>
  <si>
    <t>8 Марта 1985</t>
  </si>
  <si>
    <t>Тодыков Антон</t>
  </si>
  <si>
    <t>24 Сентября 1992</t>
  </si>
  <si>
    <t>Секстон Дэн</t>
  </si>
  <si>
    <t>29 Апреля 1987</t>
  </si>
  <si>
    <t>Романов Георгий</t>
  </si>
  <si>
    <t>15 Декабря 1999</t>
  </si>
  <si>
    <t>Галама Марко</t>
  </si>
  <si>
    <t>2 Января 1996</t>
  </si>
  <si>
    <t>Антипин Владимир</t>
  </si>
  <si>
    <t>18 Апреля 1970</t>
  </si>
  <si>
    <t>Курбатов Евгений</t>
  </si>
  <si>
    <t>18 Мая 1988</t>
  </si>
  <si>
    <t>Виклунд Тобиас</t>
  </si>
  <si>
    <t>8 Мая 1986</t>
  </si>
  <si>
    <t>Яковенко Александр</t>
  </si>
  <si>
    <t>22 Февраля 1998</t>
  </si>
  <si>
    <t>Вей Линден</t>
  </si>
  <si>
    <t>17 Июля 1991</t>
  </si>
  <si>
    <t>Обухов Дмитрий</t>
  </si>
  <si>
    <t>9 Июля 1983</t>
  </si>
  <si>
    <t>Хютёнен Юха-Пекка</t>
  </si>
  <si>
    <t>22 Мая 1981</t>
  </si>
  <si>
    <t>Хомутов Иван</t>
  </si>
  <si>
    <t>11 Марта 1985</t>
  </si>
  <si>
    <t>Петцольд Дмитрий</t>
  </si>
  <si>
    <t>Муршак Ян</t>
  </si>
  <si>
    <t>Конев Андрей</t>
  </si>
  <si>
    <t>26 Января 1989</t>
  </si>
  <si>
    <t>Соколов Максим</t>
  </si>
  <si>
    <t>27 Мая 1972</t>
  </si>
  <si>
    <t>Кулаков Александр</t>
  </si>
  <si>
    <t>15 Мая 1983</t>
  </si>
  <si>
    <t>Зиновьев Кирилл</t>
  </si>
  <si>
    <t>3 Ноября 1997</t>
  </si>
  <si>
    <t>Болдюк Александр</t>
  </si>
  <si>
    <t>Казакевич Павел</t>
  </si>
  <si>
    <t>28 Октября 1993</t>
  </si>
  <si>
    <t>Шахрайчук Вадим</t>
  </si>
  <si>
    <t>12 Июня 1974</t>
  </si>
  <si>
    <t>Денисов Денис</t>
  </si>
  <si>
    <t>31 Декабря 1981</t>
  </si>
  <si>
    <t>Гарбатт Райан</t>
  </si>
  <si>
    <t>12 Августа 1985</t>
  </si>
  <si>
    <t>Мясищев Игорь</t>
  </si>
  <si>
    <t>26 Марта 1997</t>
  </si>
  <si>
    <t>Хедман Виктор</t>
  </si>
  <si>
    <t>18 Декабря 1990</t>
  </si>
  <si>
    <t>Савинайнен Вели-Матти</t>
  </si>
  <si>
    <t>5 Января 1986</t>
  </si>
  <si>
    <t>Евпалов Никита</t>
  </si>
  <si>
    <t>9 Сентября 1994</t>
  </si>
  <si>
    <t>Мраз Рихард</t>
  </si>
  <si>
    <t>19 Февраля 1993</t>
  </si>
  <si>
    <t>Марьямяки Маси</t>
  </si>
  <si>
    <t>16 Января 1985</t>
  </si>
  <si>
    <t>Симаков Алексей</t>
  </si>
  <si>
    <t>7 Апреля 1979</t>
  </si>
  <si>
    <t>Атюшов Виталий</t>
  </si>
  <si>
    <t>Перкович Натан</t>
  </si>
  <si>
    <t>15 Октября 1985</t>
  </si>
  <si>
    <t>Зубов Сергей</t>
  </si>
  <si>
    <t>22 Июля 1970</t>
  </si>
  <si>
    <t>Ермаков Андрей</t>
  </si>
  <si>
    <t>12 Марта 1994</t>
  </si>
  <si>
    <t>Кутлак Зденек</t>
  </si>
  <si>
    <t>13 Февраля 1980</t>
  </si>
  <si>
    <t>Сергеенко Георгий</t>
  </si>
  <si>
    <t>Сироткин Никита</t>
  </si>
  <si>
    <t>26 Ноября 1993</t>
  </si>
  <si>
    <t>Слобода Марек</t>
  </si>
  <si>
    <t>1 Ноября 1997</t>
  </si>
  <si>
    <t>Полак Войтех</t>
  </si>
  <si>
    <t>Рот Владимир</t>
  </si>
  <si>
    <t>25 Июня 1990</t>
  </si>
  <si>
    <t>Ефимов Алексей</t>
  </si>
  <si>
    <t>15 Февраля 1988</t>
  </si>
  <si>
    <t>Безина Горан</t>
  </si>
  <si>
    <t>21 Марта 1980</t>
  </si>
  <si>
    <t>Жуков Михаил</t>
  </si>
  <si>
    <t>3 Января 1985</t>
  </si>
  <si>
    <t>Мусин Дамир</t>
  </si>
  <si>
    <t>5 Октября 1994</t>
  </si>
  <si>
    <t>Врана Петр</t>
  </si>
  <si>
    <t>29 Марта 1985</t>
  </si>
  <si>
    <t>Прайссинг Том</t>
  </si>
  <si>
    <t>3 Декабря 1978</t>
  </si>
  <si>
    <t>Первов Антон</t>
  </si>
  <si>
    <t>Пелевин Александр</t>
  </si>
  <si>
    <t>15 Февраля 1996</t>
  </si>
  <si>
    <t>Бутузов Владимир</t>
  </si>
  <si>
    <t>27 Мая 1994</t>
  </si>
  <si>
    <t>Саллинен Томи</t>
  </si>
  <si>
    <t>Бэкстрём Никлас</t>
  </si>
  <si>
    <t>23 Ноября 1987</t>
  </si>
  <si>
    <t>Никифоров Евгений</t>
  </si>
  <si>
    <t>20 Марта 1993</t>
  </si>
  <si>
    <t>Захаров Владилен</t>
  </si>
  <si>
    <t>Роман Ондржей</t>
  </si>
  <si>
    <t>8 Февраля 1989</t>
  </si>
  <si>
    <t>Шашков Глеб</t>
  </si>
  <si>
    <t>13 Апреля 1996</t>
  </si>
  <si>
    <t>Контиола Петри</t>
  </si>
  <si>
    <t>4 Октября 1984</t>
  </si>
  <si>
    <t>Гудачек Либор</t>
  </si>
  <si>
    <t>7 Сентября 1990</t>
  </si>
  <si>
    <t>Андерсонс Янис</t>
  </si>
  <si>
    <t>7 Октября 1986</t>
  </si>
  <si>
    <t>Юньков Александр</t>
  </si>
  <si>
    <t>21 Ноября 1982</t>
  </si>
  <si>
    <t>Шиксатдаров Ильдар</t>
  </si>
  <si>
    <t>11 Июля 1994</t>
  </si>
  <si>
    <t>Коротков Дмитрий</t>
  </si>
  <si>
    <t>26 Мая 1985</t>
  </si>
  <si>
    <t>Макаров Константин</t>
  </si>
  <si>
    <t>17 Сентября 1985</t>
  </si>
  <si>
    <t>Евсеев Владислав</t>
  </si>
  <si>
    <t>10 Сентября 1984</t>
  </si>
  <si>
    <t>Киискинен Туомас</t>
  </si>
  <si>
    <t>Блум Джонатон</t>
  </si>
  <si>
    <t>30 Января 1989</t>
  </si>
  <si>
    <t>Кеннеди Тим</t>
  </si>
  <si>
    <t>30 Апреля 1986</t>
  </si>
  <si>
    <t>Гимаев Сергей</t>
  </si>
  <si>
    <t>16 Февраля 1984</t>
  </si>
  <si>
    <t>Фисенко Михаил</t>
  </si>
  <si>
    <t>1 Июня 1990</t>
  </si>
  <si>
    <t>Нокелайнен Петтери</t>
  </si>
  <si>
    <t>16 Января 1986</t>
  </si>
  <si>
    <t>Шишканов Тимофей</t>
  </si>
  <si>
    <t>10 Июня 1983</t>
  </si>
  <si>
    <t>Петриков Евгений</t>
  </si>
  <si>
    <t>26 Января 1995</t>
  </si>
  <si>
    <t>Кулёмин Николай</t>
  </si>
  <si>
    <t>14 Июля 1986</t>
  </si>
  <si>
    <t>Канифадин Дмитрий</t>
  </si>
  <si>
    <t>3 Апреля 1991</t>
  </si>
  <si>
    <t>Ховинен Нико</t>
  </si>
  <si>
    <t>16 Марта 1988</t>
  </si>
  <si>
    <t>Кокуёв Семён</t>
  </si>
  <si>
    <t>2 Января 1987</t>
  </si>
  <si>
    <t>Василевский Андрей</t>
  </si>
  <si>
    <t>25 Июля 1994</t>
  </si>
  <si>
    <t>Арнасон Тайлер</t>
  </si>
  <si>
    <t>16 Марта 1979</t>
  </si>
  <si>
    <t>Девяткин Антон</t>
  </si>
  <si>
    <t>30 Января 2000</t>
  </si>
  <si>
    <t>Хлебников Валерий</t>
  </si>
  <si>
    <t>13 Октября 1981</t>
  </si>
  <si>
    <t>Смрек Петер</t>
  </si>
  <si>
    <t>16 Февраля 1979</t>
  </si>
  <si>
    <t>Калетник Владислав</t>
  </si>
  <si>
    <t>24 Марта 1995</t>
  </si>
  <si>
    <t>Бурдасов Антон</t>
  </si>
  <si>
    <t>Камаев Игорь</t>
  </si>
  <si>
    <t>24 Февраля 1979</t>
  </si>
  <si>
    <t>Хабаров Ярослав</t>
  </si>
  <si>
    <t>5 Марта 1989</t>
  </si>
  <si>
    <t>Риссанен Яакко</t>
  </si>
  <si>
    <t>12 Ноября 1989</t>
  </si>
  <si>
    <t>Гулаш Милан</t>
  </si>
  <si>
    <t>30 Декабря 1985</t>
  </si>
  <si>
    <t>Енсен Никлас</t>
  </si>
  <si>
    <t>6 Марта 1993</t>
  </si>
  <si>
    <t>Лямин Кирилл</t>
  </si>
  <si>
    <t>13 Января 1986</t>
  </si>
  <si>
    <t>Полторак Евгений</t>
  </si>
  <si>
    <t>15 Апреля 1993</t>
  </si>
  <si>
    <t>Жафяров Дамир</t>
  </si>
  <si>
    <t>17 Марта 1994</t>
  </si>
  <si>
    <t>Макаров Данил</t>
  </si>
  <si>
    <t>11 Мая 1992</t>
  </si>
  <si>
    <t>Короваев Денис</t>
  </si>
  <si>
    <t>21 Июля 1990</t>
  </si>
  <si>
    <t>Шикин Дмитрий</t>
  </si>
  <si>
    <t>28 Августа 1991</t>
  </si>
  <si>
    <t>Родионычев Дмитрий</t>
  </si>
  <si>
    <t>12 Января 1999</t>
  </si>
  <si>
    <t>Стулов Владимир</t>
  </si>
  <si>
    <t>4 Апреля 1983</t>
  </si>
  <si>
    <t>Петрашек Давид</t>
  </si>
  <si>
    <t>1 Февраля 1976</t>
  </si>
  <si>
    <t>Веханен Петри</t>
  </si>
  <si>
    <t>9 Октября 1977</t>
  </si>
  <si>
    <t>Швец-Роговой Артём</t>
  </si>
  <si>
    <t>3 Марта 1995</t>
  </si>
  <si>
    <t>Ковалёв Алексей</t>
  </si>
  <si>
    <t>24 Февраля 1973</t>
  </si>
  <si>
    <t>Фонтэйн Джастин</t>
  </si>
  <si>
    <t>6 Ноября 1987</t>
  </si>
  <si>
    <t>Михайлов Егор</t>
  </si>
  <si>
    <t>23 Июля 1978</t>
  </si>
  <si>
    <t>Сквайрз Грег</t>
  </si>
  <si>
    <t>6 Июля 1988</t>
  </si>
  <si>
    <t>Потапов Максим</t>
  </si>
  <si>
    <t>25 Мая 1980</t>
  </si>
  <si>
    <t>Ярвинен Йоонас</t>
  </si>
  <si>
    <t>5 Января 1989</t>
  </si>
  <si>
    <t>Фазылзянов Камиль</t>
  </si>
  <si>
    <t>31 Октября 1997</t>
  </si>
  <si>
    <t>Лукьянчиков Николай</t>
  </si>
  <si>
    <t>23 Мая 1989</t>
  </si>
  <si>
    <t>Мёрфи Майк</t>
  </si>
  <si>
    <t>Лэмпмэн Брайс</t>
  </si>
  <si>
    <t>31 Августа 1982</t>
  </si>
  <si>
    <t>Зюзин Дмитрий</t>
  </si>
  <si>
    <t>21 Октября 1987</t>
  </si>
  <si>
    <t>Здунов Павел</t>
  </si>
  <si>
    <t>18 Июня 1991</t>
  </si>
  <si>
    <t>Муштуков Эрвин</t>
  </si>
  <si>
    <t>Анисимов Алексей</t>
  </si>
  <si>
    <t>15 Апреля 1984</t>
  </si>
  <si>
    <t>Аликин Евгений</t>
  </si>
  <si>
    <t>Первушин Владимир</t>
  </si>
  <si>
    <t>25 Марта 1986</t>
  </si>
  <si>
    <t>Эллиотт Стефан</t>
  </si>
  <si>
    <t>30 Января 1991</t>
  </si>
  <si>
    <t>Пирнес Эса</t>
  </si>
  <si>
    <t>1 Апреля 1977</t>
  </si>
  <si>
    <t>Гудлевскис Кристерс</t>
  </si>
  <si>
    <t>31 Июля 1992</t>
  </si>
  <si>
    <t>Подомацкий Егор</t>
  </si>
  <si>
    <t>22 Ноября 1976</t>
  </si>
  <si>
    <t>Бумедьенн Юсеф</t>
  </si>
  <si>
    <t>12 Января 1978</t>
  </si>
  <si>
    <t>Жуков Валерий</t>
  </si>
  <si>
    <t>8 Февраля 1988</t>
  </si>
  <si>
    <t>Гребенщиков Святослав</t>
  </si>
  <si>
    <t>1 Июня 1994</t>
  </si>
  <si>
    <t>Николаев Сергей</t>
  </si>
  <si>
    <t>8 Июня 1972</t>
  </si>
  <si>
    <t>Бенуа Андре</t>
  </si>
  <si>
    <t>Минеев Максим</t>
  </si>
  <si>
    <t>26 Июня 1997</t>
  </si>
  <si>
    <t>Ролинек Томаш</t>
  </si>
  <si>
    <t>17 Февраля 1980</t>
  </si>
  <si>
    <t>Деканич Марк</t>
  </si>
  <si>
    <t>10 Мая 1986</t>
  </si>
  <si>
    <t>Дубинин Артём</t>
  </si>
  <si>
    <t>30 Марта 1989</t>
  </si>
  <si>
    <t>Шталс Юрис</t>
  </si>
  <si>
    <t>8 Апреля 1982</t>
  </si>
  <si>
    <t>Вороной Кирилл</t>
  </si>
  <si>
    <t>29 Июля 1993</t>
  </si>
  <si>
    <t>Юдов Егор</t>
  </si>
  <si>
    <t>Миличич Матия</t>
  </si>
  <si>
    <t>13 Февраля 1996</t>
  </si>
  <si>
    <t>Лаюнен Вилле</t>
  </si>
  <si>
    <t>8 Марта 1988</t>
  </si>
  <si>
    <t>Пуйстола Паси</t>
  </si>
  <si>
    <t>16 Сентября 1978</t>
  </si>
  <si>
    <t>Мелин Бьёрн</t>
  </si>
  <si>
    <t>4 Июля 1981</t>
  </si>
  <si>
    <t>Солодухин Вячеслав</t>
  </si>
  <si>
    <t>31 Июля 1988</t>
  </si>
  <si>
    <t>Шилин Олег</t>
  </si>
  <si>
    <t>Крысанов Антон</t>
  </si>
  <si>
    <t>25 Марта 1987</t>
  </si>
  <si>
    <t>Андерсен Никлас</t>
  </si>
  <si>
    <t>28 Апреля 1988</t>
  </si>
  <si>
    <t>Доненко Богдан</t>
  </si>
  <si>
    <t>24 Октября 1997</t>
  </si>
  <si>
    <t>Каширский Никита</t>
  </si>
  <si>
    <t>24 Января 1985</t>
  </si>
  <si>
    <t>Ячник Павел</t>
  </si>
  <si>
    <t>8 Мая 1993</t>
  </si>
  <si>
    <t>Севостьянов Александр</t>
  </si>
  <si>
    <t>7 Января 1998</t>
  </si>
  <si>
    <t>Арбузов Владислав</t>
  </si>
  <si>
    <t>21 Июня 1995</t>
  </si>
  <si>
    <t>Кондрашов Всеволод</t>
  </si>
  <si>
    <t>14 Августа 1993</t>
  </si>
  <si>
    <t>Первышин Андрей</t>
  </si>
  <si>
    <t>2 Февраля 1985</t>
  </si>
  <si>
    <t>Зевахин Александр</t>
  </si>
  <si>
    <t>4 Июня 1980</t>
  </si>
  <si>
    <t>Сошников Никита</t>
  </si>
  <si>
    <t>14 Октября 1993</t>
  </si>
  <si>
    <t>Шварни Иван</t>
  </si>
  <si>
    <t>31 Октября 1984</t>
  </si>
  <si>
    <t>Котляревский Михаил</t>
  </si>
  <si>
    <t>Костючёнок Виктор</t>
  </si>
  <si>
    <t>7 Июня 1979</t>
  </si>
  <si>
    <t>Зайцев Егор</t>
  </si>
  <si>
    <t>25 Марта 1994</t>
  </si>
  <si>
    <t>Бондарев Алексей</t>
  </si>
  <si>
    <t>9 Января 1983</t>
  </si>
  <si>
    <t>Канарский Павел</t>
  </si>
  <si>
    <t>Суханов Андрей</t>
  </si>
  <si>
    <t>18 Апреля 1996</t>
  </si>
  <si>
    <t>Закриссон Патрик</t>
  </si>
  <si>
    <t>27 Марта 1987</t>
  </si>
  <si>
    <t>Синегубкин Егор</t>
  </si>
  <si>
    <t>8 Января 2000</t>
  </si>
  <si>
    <t>Михайлов Владимир</t>
  </si>
  <si>
    <t>4 Января 1989</t>
  </si>
  <si>
    <t>Бобылёв Владимир</t>
  </si>
  <si>
    <t>18 Апреля 1997</t>
  </si>
  <si>
    <t>Неколенко Илья</t>
  </si>
  <si>
    <t>31 Июля 1993</t>
  </si>
  <si>
    <t>Линтнер Рихард</t>
  </si>
  <si>
    <t>15 Ноября 1977</t>
  </si>
  <si>
    <t>Михеев Илья</t>
  </si>
  <si>
    <t>10 Октября 1994</t>
  </si>
  <si>
    <t>Галимов Станислав</t>
  </si>
  <si>
    <t>12 Февраля 1988</t>
  </si>
  <si>
    <t>Чистоклетов Василий</t>
  </si>
  <si>
    <t>23 Сентября 1976</t>
  </si>
  <si>
    <t>Мозес Стив</t>
  </si>
  <si>
    <t>9 Августа 1989</t>
  </si>
  <si>
    <t>Лисов Никита</t>
  </si>
  <si>
    <t>23 Мая 1994</t>
  </si>
  <si>
    <t>Овечкин Александр</t>
  </si>
  <si>
    <t>Микеска Михал</t>
  </si>
  <si>
    <t>28 Апреля 1976</t>
  </si>
  <si>
    <t>Громов Никита</t>
  </si>
  <si>
    <t>1 Мая 1998</t>
  </si>
  <si>
    <t>Воропаев Владислав</t>
  </si>
  <si>
    <t>16 Августа 1995</t>
  </si>
  <si>
    <t>Сидоров Максим</t>
  </si>
  <si>
    <t>3 Апреля 1996</t>
  </si>
  <si>
    <t>Вьеденски Марек</t>
  </si>
  <si>
    <t>18 Августа 1990</t>
  </si>
  <si>
    <t>Жиру Раймон</t>
  </si>
  <si>
    <t>20 Июля 1976</t>
  </si>
  <si>
    <t>Щербатов Элиэзер</t>
  </si>
  <si>
    <t>9 Октября 1991</t>
  </si>
  <si>
    <t>Недорост Вацлав</t>
  </si>
  <si>
    <t>16 Марта 1982</t>
  </si>
  <si>
    <t>Калниньш Янис</t>
  </si>
  <si>
    <t>13 Декабря 1991</t>
  </si>
  <si>
    <t>Пережогин Александр</t>
  </si>
  <si>
    <t>10 Августа 1983</t>
  </si>
  <si>
    <t>Цинкс Роналдс</t>
  </si>
  <si>
    <t>11 Марта 1990</t>
  </si>
  <si>
    <t>Сушко Вадим</t>
  </si>
  <si>
    <t>27 Апреля 1986</t>
  </si>
  <si>
    <t>Покорны Матей</t>
  </si>
  <si>
    <t>18 Октября 1998</t>
  </si>
  <si>
    <t>Толпеко Денис</t>
  </si>
  <si>
    <t>29 Января 1985</t>
  </si>
  <si>
    <t>Полохов Кирилл</t>
  </si>
  <si>
    <t>23 Марта 1998</t>
  </si>
  <si>
    <t>Кагайкин Сергей</t>
  </si>
  <si>
    <t>10 Ноября 1980</t>
  </si>
  <si>
    <t>Князев Кирилл</t>
  </si>
  <si>
    <t>9 Июня 1983</t>
  </si>
  <si>
    <t>Дроздецкий Александр</t>
  </si>
  <si>
    <t>11 Октября 1981</t>
  </si>
  <si>
    <t>Табачек Ян</t>
  </si>
  <si>
    <t>7 Апреля 1980</t>
  </si>
  <si>
    <t>Хьяльмарссон Симон</t>
  </si>
  <si>
    <t>1 Февраля 1989</t>
  </si>
  <si>
    <t>Камалов Никита</t>
  </si>
  <si>
    <t>8 Августа 1995</t>
  </si>
  <si>
    <t>Чермак Леош</t>
  </si>
  <si>
    <t>13 Марта 1978</t>
  </si>
  <si>
    <t>Пиларж Карел</t>
  </si>
  <si>
    <t>23 Декабря 1977</t>
  </si>
  <si>
    <t>Попович Марк</t>
  </si>
  <si>
    <t>11 Октября 1982</t>
  </si>
  <si>
    <t>Гавриков Владислав</t>
  </si>
  <si>
    <t>21 Ноября 1995</t>
  </si>
  <si>
    <t>Перри Тодд</t>
  </si>
  <si>
    <t>13 Декабря 1986</t>
  </si>
  <si>
    <t>Глумак Майк</t>
  </si>
  <si>
    <t>5 Апреля 1980</t>
  </si>
  <si>
    <t>Филиппи Томаш</t>
  </si>
  <si>
    <t>4 Мая 1992</t>
  </si>
  <si>
    <t>Панков Александр</t>
  </si>
  <si>
    <t>17 Ноября 1991</t>
  </si>
  <si>
    <t>Бреннан Кристофер</t>
  </si>
  <si>
    <t>27 Августа 1980</t>
  </si>
  <si>
    <t>Сэнфорд Кёртис</t>
  </si>
  <si>
    <t>5 Октября 1979</t>
  </si>
  <si>
    <t>Щегольков Вадим</t>
  </si>
  <si>
    <t>19 Апреля 1994</t>
  </si>
  <si>
    <t>Зайнуллин Руслан</t>
  </si>
  <si>
    <t>14 Февраля 1982</t>
  </si>
  <si>
    <t>Булис Ян</t>
  </si>
  <si>
    <t>18 Марта 1978</t>
  </si>
  <si>
    <t>Юйэнь Зак</t>
  </si>
  <si>
    <t>3 Марта 1993</t>
  </si>
  <si>
    <t>Спруктс Янис</t>
  </si>
  <si>
    <t>31 Января 1982</t>
  </si>
  <si>
    <t>Виксна Евгений</t>
  </si>
  <si>
    <t>16 Февраля 1990</t>
  </si>
  <si>
    <t>Мамкин Михаил</t>
  </si>
  <si>
    <t>7 Августа 1990</t>
  </si>
  <si>
    <t>Бадюков Алексей</t>
  </si>
  <si>
    <t>20 Апреля 1978</t>
  </si>
  <si>
    <t>Зыков Павел</t>
  </si>
  <si>
    <t>22 Января 1995</t>
  </si>
  <si>
    <t>Мюррэй Эндрю</t>
  </si>
  <si>
    <t>6 Ноября 1981</t>
  </si>
  <si>
    <t>Архипов Денис</t>
  </si>
  <si>
    <t>19 Мая 1979</t>
  </si>
  <si>
    <t>Гецл Марек</t>
  </si>
  <si>
    <t>30 Декабря 1997</t>
  </si>
  <si>
    <t>Жлоба Никита</t>
  </si>
  <si>
    <t>Лужа Патрик</t>
  </si>
  <si>
    <t>27 Июля 1994</t>
  </si>
  <si>
    <t>Липсбергс Робертс</t>
  </si>
  <si>
    <t>29 Июля 1994</t>
  </si>
  <si>
    <t>Дубровский Егор</t>
  </si>
  <si>
    <t>18 Января 1989</t>
  </si>
  <si>
    <t>Постников Виктор</t>
  </si>
  <si>
    <t>14 Января 1992</t>
  </si>
  <si>
    <t>Билалов Ильшат</t>
  </si>
  <si>
    <t>15 Января 1985</t>
  </si>
  <si>
    <t>Кукин Фёдор</t>
  </si>
  <si>
    <t>26 Февраля 1993</t>
  </si>
  <si>
    <t>Лозебников Дмитрий</t>
  </si>
  <si>
    <t>15 Января 1998</t>
  </si>
  <si>
    <t>Граньяни Марк-Андре</t>
  </si>
  <si>
    <t>11 Марта 1987</t>
  </si>
  <si>
    <t>Цуккарелло Матс</t>
  </si>
  <si>
    <t>1 Сентября 1987</t>
  </si>
  <si>
    <t>Тетерин Иван</t>
  </si>
  <si>
    <t>2 Декабря 1995</t>
  </si>
  <si>
    <t>Данилишин Александр</t>
  </si>
  <si>
    <t>22 Декабря 1989</t>
  </si>
  <si>
    <t>Демков Артём</t>
  </si>
  <si>
    <t>26 Сентября 1989</t>
  </si>
  <si>
    <t>Ревай Мартин</t>
  </si>
  <si>
    <t>Каспарайтис Дарюс</t>
  </si>
  <si>
    <t>16 Октября 1972</t>
  </si>
  <si>
    <t>Джиошвили Максим</t>
  </si>
  <si>
    <t>15 Января 1996</t>
  </si>
  <si>
    <t>Штайнох Мартин</t>
  </si>
  <si>
    <t>Ничушкин Валерий</t>
  </si>
  <si>
    <t>4 Марта 1995</t>
  </si>
  <si>
    <t>Лаланд Кевин</t>
  </si>
  <si>
    <t>19 Февраля 1987</t>
  </si>
  <si>
    <t>Широков Алексей</t>
  </si>
  <si>
    <t>20 Февраля 1981</t>
  </si>
  <si>
    <t>Коробов Дмитрий</t>
  </si>
  <si>
    <t>12 Марта 1989</t>
  </si>
  <si>
    <t>Мисюс Юлианс</t>
  </si>
  <si>
    <t>2 Октября 1997</t>
  </si>
  <si>
    <t>Медведев Алексей</t>
  </si>
  <si>
    <t>13 Января 1982</t>
  </si>
  <si>
    <t>Мамин Максим</t>
  </si>
  <si>
    <t>17 Мая 1988</t>
  </si>
  <si>
    <t>Самохвалов Никита</t>
  </si>
  <si>
    <t>О'Нилл Брайан</t>
  </si>
  <si>
    <t>Зубенко Алексей</t>
  </si>
  <si>
    <t>Ципрусс Айгарс</t>
  </si>
  <si>
    <t>12 Января 1972</t>
  </si>
  <si>
    <t>Гутов Александр</t>
  </si>
  <si>
    <t>23 Марта 1982</t>
  </si>
  <si>
    <t>Авцин Александр</t>
  </si>
  <si>
    <t>19 Марта 1991</t>
  </si>
  <si>
    <t>Мыльников Сергей</t>
  </si>
  <si>
    <t>15 Июля 1999</t>
  </si>
  <si>
    <t>Москалёв Сергей</t>
  </si>
  <si>
    <t>25 Мая 1974</t>
  </si>
  <si>
    <t>Яценков Павел</t>
  </si>
  <si>
    <t>18 Июля 1991</t>
  </si>
  <si>
    <t>Губарев Данил</t>
  </si>
  <si>
    <t>15 Октября 1991</t>
  </si>
  <si>
    <t>Франссон Юхан</t>
  </si>
  <si>
    <t>18 Февраля 1985</t>
  </si>
  <si>
    <t>Бартечко Любош</t>
  </si>
  <si>
    <t>14 Июля 1976</t>
  </si>
  <si>
    <t>Махановский Павел</t>
  </si>
  <si>
    <t>2 Сентября 1993</t>
  </si>
  <si>
    <t>Мёрли Мэтт</t>
  </si>
  <si>
    <t>17 Декабря 1979</t>
  </si>
  <si>
    <t>Бен-Амор Семир</t>
  </si>
  <si>
    <t>6 Мая 1982</t>
  </si>
  <si>
    <t>Дани Янн</t>
  </si>
  <si>
    <t>21 Июня 1981</t>
  </si>
  <si>
    <t>Вольский Войтек</t>
  </si>
  <si>
    <t>24 Февраля 1986</t>
  </si>
  <si>
    <t>Польша</t>
  </si>
  <si>
    <t>Кочетков Денис</t>
  </si>
  <si>
    <t>27 Марта 1980</t>
  </si>
  <si>
    <t>Гуна Рудольф</t>
  </si>
  <si>
    <t>27 Мая 1980</t>
  </si>
  <si>
    <t>Рыбин Максим</t>
  </si>
  <si>
    <t>15 Июня 1981</t>
  </si>
  <si>
    <t>Швецов Александр</t>
  </si>
  <si>
    <t>29 Сентября 1988</t>
  </si>
  <si>
    <t>Магогин Игорь</t>
  </si>
  <si>
    <t>16 Сентября 1981</t>
  </si>
  <si>
    <t>Янус Ярослав</t>
  </si>
  <si>
    <t>21 Сентября 1989</t>
  </si>
  <si>
    <t>Кулик Евгений</t>
  </si>
  <si>
    <t>12 Июня 1993</t>
  </si>
  <si>
    <t>Силланпя Севери</t>
  </si>
  <si>
    <t>7 Февраля 1988</t>
  </si>
  <si>
    <t>Колесник Виталий</t>
  </si>
  <si>
    <t>20 Августа 1979</t>
  </si>
  <si>
    <t>Фадеев Евгений</t>
  </si>
  <si>
    <t>9 Июля 1982</t>
  </si>
  <si>
    <t>Пестушко Максим</t>
  </si>
  <si>
    <t>9 Февраля 1985</t>
  </si>
  <si>
    <t>Ип Брэндон</t>
  </si>
  <si>
    <t>25 Апреля 1985</t>
  </si>
  <si>
    <t>Сергушкин Денис</t>
  </si>
  <si>
    <t>29 Июня 1996</t>
  </si>
  <si>
    <t>Пашнин Михаил</t>
  </si>
  <si>
    <t>11 Мая 1989</t>
  </si>
  <si>
    <t>Быков Дмитрий</t>
  </si>
  <si>
    <t>5 Мая 1977</t>
  </si>
  <si>
    <t>Бьоркстранд Патрик</t>
  </si>
  <si>
    <t>1 Июля 1992</t>
  </si>
  <si>
    <t>Катичев Евгений</t>
  </si>
  <si>
    <t>3 Сентября 1986</t>
  </si>
  <si>
    <t>Бонк Радек</t>
  </si>
  <si>
    <t>9 Января 1976</t>
  </si>
  <si>
    <t>Иванов Илья</t>
  </si>
  <si>
    <t>Беляков Фёдор</t>
  </si>
  <si>
    <t>10 Апреля 1993</t>
  </si>
  <si>
    <t>Ляпустин Денис</t>
  </si>
  <si>
    <t>6 Марта 1995</t>
  </si>
  <si>
    <t>Козлов Виктор</t>
  </si>
  <si>
    <t>14 Февраля 1975</t>
  </si>
  <si>
    <t>Пивко Либор</t>
  </si>
  <si>
    <t>29 Марта 1980</t>
  </si>
  <si>
    <t>Якимов Богдан</t>
  </si>
  <si>
    <t>4 Октября 1994</t>
  </si>
  <si>
    <t>Непряев Иван</t>
  </si>
  <si>
    <t>4 Февраля 1982</t>
  </si>
  <si>
    <t>Хацей Евгений</t>
  </si>
  <si>
    <t>8 Сентября 1976</t>
  </si>
  <si>
    <t>Карпов Владимир</t>
  </si>
  <si>
    <t>3 Октября 1986</t>
  </si>
  <si>
    <t>Бикмуллин Рафаэль</t>
  </si>
  <si>
    <t>12 Июля 1997</t>
  </si>
  <si>
    <t>Карлин Руслан</t>
  </si>
  <si>
    <t>2 Февраля 1992</t>
  </si>
  <si>
    <t>Кабанов Кирилл</t>
  </si>
  <si>
    <t>16 Июля 1992</t>
  </si>
  <si>
    <t>Ямтин Андреас</t>
  </si>
  <si>
    <t>4 Мая 1983</t>
  </si>
  <si>
    <t>Скрынник Александр</t>
  </si>
  <si>
    <t>26 Июля 1991</t>
  </si>
  <si>
    <t>Юшкевич Дмитрий</t>
  </si>
  <si>
    <t>19 Ноября 1971</t>
  </si>
  <si>
    <t>Шинин Александр</t>
  </si>
  <si>
    <t>7 Января 1984</t>
  </si>
  <si>
    <t>Мнихович Андрей</t>
  </si>
  <si>
    <t>16 Декабря 1994</t>
  </si>
  <si>
    <t>Мамаев Данил</t>
  </si>
  <si>
    <t>18 Марта 1994</t>
  </si>
  <si>
    <t>Седлачек Якуб</t>
  </si>
  <si>
    <t>5 Апреля 1990</t>
  </si>
  <si>
    <t>Новицкий Вячеслав</t>
  </si>
  <si>
    <t>5 Января 1996</t>
  </si>
  <si>
    <t>Шинкевич Илья</t>
  </si>
  <si>
    <t>1 Сентября 1989</t>
  </si>
  <si>
    <t>Хостикка Вилле</t>
  </si>
  <si>
    <t>21 Марта 1985</t>
  </si>
  <si>
    <t>Бобков Игорь</t>
  </si>
  <si>
    <t>Достойнов Алексей</t>
  </si>
  <si>
    <t>3 Августа 1989</t>
  </si>
  <si>
    <t>Рыбалко Максим</t>
  </si>
  <si>
    <t>16 Сентября 1986</t>
  </si>
  <si>
    <t>Попов Кирилл</t>
  </si>
  <si>
    <t>14 Июня 1999</t>
  </si>
  <si>
    <t>Мойжиш Томаш</t>
  </si>
  <si>
    <t>2 Мая 1982</t>
  </si>
  <si>
    <t>Балинскис Увис</t>
  </si>
  <si>
    <t>1 Августа 1996</t>
  </si>
  <si>
    <t>Скутар Марк</t>
  </si>
  <si>
    <t>15 Марта 1994</t>
  </si>
  <si>
    <t>Фокин Владислав</t>
  </si>
  <si>
    <t>8 Июня 1986</t>
  </si>
  <si>
    <t>Бумагин Евгений</t>
  </si>
  <si>
    <t>7 Апреля 1982</t>
  </si>
  <si>
    <t>Будкин Александр</t>
  </si>
  <si>
    <t>8 Сентября 1986</t>
  </si>
  <si>
    <t>Кузнецов Александр</t>
  </si>
  <si>
    <t>11 Марта 1992</t>
  </si>
  <si>
    <t>Лукин Дмитрий</t>
  </si>
  <si>
    <t>21 Октября 1992</t>
  </si>
  <si>
    <t>Пеньковский Артём</t>
  </si>
  <si>
    <t>20 Февраля 1995</t>
  </si>
  <si>
    <t>Лисин Энвер</t>
  </si>
  <si>
    <t>22 Апреля 1986</t>
  </si>
  <si>
    <t>Смирнов Василий</t>
  </si>
  <si>
    <t>25 Июня 1973</t>
  </si>
  <si>
    <t>Хвостов Евгений</t>
  </si>
  <si>
    <t>28 Мая 1981</t>
  </si>
  <si>
    <t>Михнов Алексей</t>
  </si>
  <si>
    <t>Стефанович Михаил</t>
  </si>
  <si>
    <t>Поляков Дмитрий</t>
  </si>
  <si>
    <t>23 Января 1985</t>
  </si>
  <si>
    <t>Старостин Иван</t>
  </si>
  <si>
    <t>Ерофеев Андрей</t>
  </si>
  <si>
    <t>29 Января 1995</t>
  </si>
  <si>
    <t>Козун Брэндон</t>
  </si>
  <si>
    <t>8 Марта 1990</t>
  </si>
  <si>
    <t>Шарипзянов Дамир</t>
  </si>
  <si>
    <t>17 Февраля 1996</t>
  </si>
  <si>
    <t>Зырянов Глеб</t>
  </si>
  <si>
    <t>16 Апреля 1992</t>
  </si>
  <si>
    <t>Журавлёв Владимир</t>
  </si>
  <si>
    <t>4 Октября 1997</t>
  </si>
  <si>
    <t>Белов Сергей</t>
  </si>
  <si>
    <t>24 Августа 1993</t>
  </si>
  <si>
    <t>Грымзин Степан</t>
  </si>
  <si>
    <t>22 Декабря 1998</t>
  </si>
  <si>
    <t>Брылин Сергей</t>
  </si>
  <si>
    <t>13 Января 1974</t>
  </si>
  <si>
    <t>Гальярди Терри</t>
  </si>
  <si>
    <t>22 Апреля 1988</t>
  </si>
  <si>
    <t>Скалицки Павол</t>
  </si>
  <si>
    <t>9 Октября 1995</t>
  </si>
  <si>
    <t>Исламов Александр</t>
  </si>
  <si>
    <t>11 Октября 1986</t>
  </si>
  <si>
    <t>Колкунов Алексей</t>
  </si>
  <si>
    <t>3 Февраля 1977</t>
  </si>
  <si>
    <t>Петров Александр</t>
  </si>
  <si>
    <t>27 Сентября 1993</t>
  </si>
  <si>
    <t>Закарлюкин Алексей</t>
  </si>
  <si>
    <t>28 Февраля 1995</t>
  </si>
  <si>
    <t>Стеглик Рихард</t>
  </si>
  <si>
    <t>22 Июня 1984</t>
  </si>
  <si>
    <t>Подхрадски Петер</t>
  </si>
  <si>
    <t>10 Декабря 1979</t>
  </si>
  <si>
    <t>Разин Геннадий</t>
  </si>
  <si>
    <t>3 Февраля 1978</t>
  </si>
  <si>
    <t>Жульдиков Владимир</t>
  </si>
  <si>
    <t>Кучерявенко Александр</t>
  </si>
  <si>
    <t>Демидов Михаил</t>
  </si>
  <si>
    <t>Витасек Ондржей</t>
  </si>
  <si>
    <t>4 Сентября 1990</t>
  </si>
  <si>
    <t>Бодров Денис</t>
  </si>
  <si>
    <t>22 Августа 1986</t>
  </si>
  <si>
    <t>Подскребалин Никита</t>
  </si>
  <si>
    <t>10 Июня 1998</t>
  </si>
  <si>
    <t>Глазков Игорь</t>
  </si>
  <si>
    <t>Токранов Василий</t>
  </si>
  <si>
    <t>2 Августа 1989</t>
  </si>
  <si>
    <t>Ткаченко Павел</t>
  </si>
  <si>
    <t>11 Июля 1997</t>
  </si>
  <si>
    <t>Алтыбармакян Андрей</t>
  </si>
  <si>
    <t>4 Августа 1998</t>
  </si>
  <si>
    <t>Тарасов Дмитрий</t>
  </si>
  <si>
    <t>13 Февраля 1979</t>
  </si>
  <si>
    <t>Гичибеков Назир</t>
  </si>
  <si>
    <t>Совэ Янн</t>
  </si>
  <si>
    <t>18 Февраля 1990</t>
  </si>
  <si>
    <t>Большаков Александр</t>
  </si>
  <si>
    <t>7 Мая 1992</t>
  </si>
  <si>
    <t>Гареев Станислав</t>
  </si>
  <si>
    <t>13 Августа 1994</t>
  </si>
  <si>
    <t>Паутов Юрий</t>
  </si>
  <si>
    <t>18 Марта 1995</t>
  </si>
  <si>
    <t>Фефелов Игорь</t>
  </si>
  <si>
    <t>Чмыхов Артём</t>
  </si>
  <si>
    <t>28 Ноября 1997</t>
  </si>
  <si>
    <t>Боровков Александр</t>
  </si>
  <si>
    <t>Вишневский Иван</t>
  </si>
  <si>
    <t>18 Февраля 1988</t>
  </si>
  <si>
    <t>Макрицкий Александр</t>
  </si>
  <si>
    <t>11 Августа 1971</t>
  </si>
  <si>
    <t>Вярн Макс</t>
  </si>
  <si>
    <t>10 Июня 1988</t>
  </si>
  <si>
    <t>Кознев Алексей</t>
  </si>
  <si>
    <t>3 Октября 1975</t>
  </si>
  <si>
    <t>Епанчинцев Вадим</t>
  </si>
  <si>
    <t>16 Марта 1976</t>
  </si>
  <si>
    <t>Турессон Андреас</t>
  </si>
  <si>
    <t>18 Ноября 1987</t>
  </si>
  <si>
    <t>Милюков Валентин</t>
  </si>
  <si>
    <t>Коварж Якуб</t>
  </si>
  <si>
    <t>19 Июля 1988</t>
  </si>
  <si>
    <t>Максимкин Иван</t>
  </si>
  <si>
    <t>5 Марта 1988</t>
  </si>
  <si>
    <t>Головков Георгс</t>
  </si>
  <si>
    <t>12 Июля 1995</t>
  </si>
  <si>
    <t>Сергеев Денис</t>
  </si>
  <si>
    <t>24 Августа 1983</t>
  </si>
  <si>
    <t>Паре Франсис</t>
  </si>
  <si>
    <t>30 Июня 1987</t>
  </si>
  <si>
    <t>Шацкий Никита</t>
  </si>
  <si>
    <t>16 Февраля 1995</t>
  </si>
  <si>
    <t>Зеленин Никита</t>
  </si>
  <si>
    <t>30 Марта 1995</t>
  </si>
  <si>
    <t>Полозов Кирилл</t>
  </si>
  <si>
    <t>15 Января 1991</t>
  </si>
  <si>
    <t>Погге Джастин</t>
  </si>
  <si>
    <t>Мелихов Артём</t>
  </si>
  <si>
    <t>20 Июня 1996</t>
  </si>
  <si>
    <t>Капанен Нико</t>
  </si>
  <si>
    <t>29 Апреля 1978</t>
  </si>
  <si>
    <t>Граняк Доминик</t>
  </si>
  <si>
    <t>11 Июня 1983</t>
  </si>
  <si>
    <t>Джессимэн Хью</t>
  </si>
  <si>
    <t>28 Марта 1984</t>
  </si>
  <si>
    <t>Пуяц Георгий</t>
  </si>
  <si>
    <t>Шпилар Габриэль</t>
  </si>
  <si>
    <t>15 Декабря 1980</t>
  </si>
  <si>
    <t>Хенкель Кристиан</t>
  </si>
  <si>
    <t>7 Ноября 1995</t>
  </si>
  <si>
    <t>Гарнетт Майкл</t>
  </si>
  <si>
    <t>25 Ноября 1982</t>
  </si>
  <si>
    <t>Федотов Иван</t>
  </si>
  <si>
    <t>28 Ноября 1996</t>
  </si>
  <si>
    <t>Ойстрик Натан</t>
  </si>
  <si>
    <t>17 Декабря 1982</t>
  </si>
  <si>
    <t>Балан Станислав</t>
  </si>
  <si>
    <t>30 Января 1986</t>
  </si>
  <si>
    <t>Эш Роберт</t>
  </si>
  <si>
    <t>22 Января 1978</t>
  </si>
  <si>
    <t>Пискунов Сергей</t>
  </si>
  <si>
    <t>11 Марта 1981</t>
  </si>
  <si>
    <t>Зиновьев Сергей</t>
  </si>
  <si>
    <t>4 Марта 1980</t>
  </si>
  <si>
    <t>Дервук Илья</t>
  </si>
  <si>
    <t>9 Июля 1996</t>
  </si>
  <si>
    <t>Лахти Янне</t>
  </si>
  <si>
    <t>20 Июля 1982</t>
  </si>
  <si>
    <t>Лазушин Александр</t>
  </si>
  <si>
    <t>9 Апреля 1988</t>
  </si>
  <si>
    <t>Яковлев Дмитрий</t>
  </si>
  <si>
    <t>Йокела Микко</t>
  </si>
  <si>
    <t>Хасанов Ринат</t>
  </si>
  <si>
    <t>3 Июля 1972</t>
  </si>
  <si>
    <t>Бабчук Антон</t>
  </si>
  <si>
    <t>6 Мая 1984</t>
  </si>
  <si>
    <t>Шинкарь Александр</t>
  </si>
  <si>
    <t>3 Июля 1981</t>
  </si>
  <si>
    <t>Самойлов Александр</t>
  </si>
  <si>
    <t>27 Января 1997</t>
  </si>
  <si>
    <t>Ларсен Филип</t>
  </si>
  <si>
    <t>7 Декабря 1989</t>
  </si>
  <si>
    <t>Толузаков Филипп</t>
  </si>
  <si>
    <t>Тарасов Даниил</t>
  </si>
  <si>
    <t>Штайгер Евгений</t>
  </si>
  <si>
    <t>3 Июня 1981</t>
  </si>
  <si>
    <t>Шафигуллин Булат</t>
  </si>
  <si>
    <t>29 Декабря 1999</t>
  </si>
  <si>
    <t>Суворов Дмитрий</t>
  </si>
  <si>
    <t>13 Июня 1991</t>
  </si>
  <si>
    <t>Энрот Юнас</t>
  </si>
  <si>
    <t>25 Июня 1988</t>
  </si>
  <si>
    <t>Тришин Аким</t>
  </si>
  <si>
    <t>16 Августа 1999</t>
  </si>
  <si>
    <t>Черепов Денис</t>
  </si>
  <si>
    <t>8 Июня 1996</t>
  </si>
  <si>
    <t>17 Сентября 1991</t>
  </si>
  <si>
    <t>Тршка Петер</t>
  </si>
  <si>
    <t>Ибрагимов Ринат</t>
  </si>
  <si>
    <t>7 Марта 1986</t>
  </si>
  <si>
    <t>Сорокин Илья</t>
  </si>
  <si>
    <t>4 Августа 1995</t>
  </si>
  <si>
    <t>Телюкин Андрей</t>
  </si>
  <si>
    <t>29 Мая 1976</t>
  </si>
  <si>
    <t>Ворел Марек</t>
  </si>
  <si>
    <t>27 Августа 1977</t>
  </si>
  <si>
    <t>Вейссманн Эрик</t>
  </si>
  <si>
    <t>27 Мая 1978</t>
  </si>
  <si>
    <t>Иргл Збинек</t>
  </si>
  <si>
    <t>29 Ноября 1980</t>
  </si>
  <si>
    <t>Свобода Ярослав</t>
  </si>
  <si>
    <t>Радил Лукаш</t>
  </si>
  <si>
    <t>5 Августа 1990</t>
  </si>
  <si>
    <t>Грэм Джон</t>
  </si>
  <si>
    <t>31 Августа 1975</t>
  </si>
  <si>
    <t>Манкинен Ессе</t>
  </si>
  <si>
    <t>20 Мая 1991</t>
  </si>
  <si>
    <t>Брит Александр</t>
  </si>
  <si>
    <t>Крутий Павел</t>
  </si>
  <si>
    <t>17 Января 1997</t>
  </si>
  <si>
    <t>Поникаровский Алексей</t>
  </si>
  <si>
    <t>9 Апреля 1980</t>
  </si>
  <si>
    <t>Голденков Дмитрий</t>
  </si>
  <si>
    <t>25 Февраля 1991</t>
  </si>
  <si>
    <t>Гренье Мартен</t>
  </si>
  <si>
    <t>Свобода Адам</t>
  </si>
  <si>
    <t>26 Января 1978</t>
  </si>
  <si>
    <t>Новиков Александр</t>
  </si>
  <si>
    <t>5 Июня 1988</t>
  </si>
  <si>
    <t>Армалис Мантас</t>
  </si>
  <si>
    <t>6 Сентября 1992</t>
  </si>
  <si>
    <t>Литва</t>
  </si>
  <si>
    <t>Сикора Петр</t>
  </si>
  <si>
    <t>19 Ноября 1976</t>
  </si>
  <si>
    <t>Чубукин Никита</t>
  </si>
  <si>
    <t>7 Августа 1994</t>
  </si>
  <si>
    <t>Кария Мартин</t>
  </si>
  <si>
    <t>5 Октября 1981</t>
  </si>
  <si>
    <t>Лысенков Никита</t>
  </si>
  <si>
    <t>1 Марта 1998</t>
  </si>
  <si>
    <t>Никонцев Анатолий</t>
  </si>
  <si>
    <t>Худобин Антон</t>
  </si>
  <si>
    <t>7 Мая 1986</t>
  </si>
  <si>
    <t>Ворошило Артём</t>
  </si>
  <si>
    <t>13 Августа 1988</t>
  </si>
  <si>
    <t>Штюмпель Йозеф</t>
  </si>
  <si>
    <t>Шевченко Александр</t>
  </si>
  <si>
    <t>20 Августа 1992</t>
  </si>
  <si>
    <t>Уланов Игорь</t>
  </si>
  <si>
    <t>1 Октября 1969</t>
  </si>
  <si>
    <t>Рыбницкий Евгений</t>
  </si>
  <si>
    <t>8 Июля 1989</t>
  </si>
  <si>
    <t>Екимов Роберт</t>
  </si>
  <si>
    <t>11 Ноября 1989</t>
  </si>
  <si>
    <t>Гончаров Сергей</t>
  </si>
  <si>
    <t>22 Февраля 1989</t>
  </si>
  <si>
    <t>Михайлис Никита</t>
  </si>
  <si>
    <t>18 Июня 1995</t>
  </si>
  <si>
    <t>Варг Фредрик</t>
  </si>
  <si>
    <t>3 Мая 1979</t>
  </si>
  <si>
    <t>Анисин Михаил</t>
  </si>
  <si>
    <t>1 Марта 1988</t>
  </si>
  <si>
    <t>Перескоков Вадим</t>
  </si>
  <si>
    <t>27 Августа 1993</t>
  </si>
  <si>
    <t>Макконен Юсси</t>
  </si>
  <si>
    <t>24 Апреля 1985</t>
  </si>
  <si>
    <t>Щехура Пол</t>
  </si>
  <si>
    <t>30 Ноября 1985</t>
  </si>
  <si>
    <t>Бердюков Георгий</t>
  </si>
  <si>
    <t>19 Августа 1991</t>
  </si>
  <si>
    <t>Беляков Иван</t>
  </si>
  <si>
    <t>9 Марта 1998</t>
  </si>
  <si>
    <t>Доус Найджел</t>
  </si>
  <si>
    <t>Антропов Александр</t>
  </si>
  <si>
    <t>16 Августа 1990</t>
  </si>
  <si>
    <t>Вишняков Альберт</t>
  </si>
  <si>
    <t>30 Декабря 1983</t>
  </si>
  <si>
    <t>Лукин Никита</t>
  </si>
  <si>
    <t>17 Января 1992</t>
  </si>
  <si>
    <t>Кузьмин Денис</t>
  </si>
  <si>
    <t>7 Апреля 1989</t>
  </si>
  <si>
    <t>Чесалин Евгений</t>
  </si>
  <si>
    <t>25 Августа 1988</t>
  </si>
  <si>
    <t>Никоноров Арсений</t>
  </si>
  <si>
    <t>3 Ноября 1999</t>
  </si>
  <si>
    <t>Кутейкин Андрей</t>
  </si>
  <si>
    <t>30 Сентября 1984</t>
  </si>
  <si>
    <t>Белльмор Бретт</t>
  </si>
  <si>
    <t>Гарипов Эмиль</t>
  </si>
  <si>
    <t>15 Августа 1991</t>
  </si>
  <si>
    <t>Ивананс Райтис</t>
  </si>
  <si>
    <t>Данё Марко</t>
  </si>
  <si>
    <t>30 Ноября 1994</t>
  </si>
  <si>
    <t>Полещук Антон</t>
  </si>
  <si>
    <t>21 Февраля 1987</t>
  </si>
  <si>
    <t>Маколей Кенни</t>
  </si>
  <si>
    <t>29 Апреля 1984</t>
  </si>
  <si>
    <t>Сухих Иван</t>
  </si>
  <si>
    <t>1 Марта 1994</t>
  </si>
  <si>
    <t>Паренто Пьер-Александр</t>
  </si>
  <si>
    <t>24 Марта 1983</t>
  </si>
  <si>
    <t>Князев Валерий</t>
  </si>
  <si>
    <t>11 Июня 1992</t>
  </si>
  <si>
    <t>Хешка Шон</t>
  </si>
  <si>
    <t>30 Июля 1985</t>
  </si>
  <si>
    <t>Стрельцов Василий</t>
  </si>
  <si>
    <t>31 Января 1990</t>
  </si>
  <si>
    <t>Хартикайнен Тему</t>
  </si>
  <si>
    <t>3 Мая 1990</t>
  </si>
  <si>
    <t>Мирасти Джон</t>
  </si>
  <si>
    <t>4 Июня 1982</t>
  </si>
  <si>
    <t>Цибульскис Оскарс</t>
  </si>
  <si>
    <t>Семёнов Кирилл</t>
  </si>
  <si>
    <t>27 Октября 1994</t>
  </si>
  <si>
    <t>Пронин Николай</t>
  </si>
  <si>
    <t>13 Апреля 1979</t>
  </si>
  <si>
    <t>Амброжейчик Дмитрий</t>
  </si>
  <si>
    <t>26 Марта 1995</t>
  </si>
  <si>
    <t>Колник Юрай</t>
  </si>
  <si>
    <t>13 Ноября 1980</t>
  </si>
  <si>
    <t>Белоконь Сергей</t>
  </si>
  <si>
    <t>Егин Владислав</t>
  </si>
  <si>
    <t>13 Апреля 1989</t>
  </si>
  <si>
    <t>Климонтов Константин</t>
  </si>
  <si>
    <t>15 Октября 1990</t>
  </si>
  <si>
    <t>Гребенников Илья</t>
  </si>
  <si>
    <t>13 Января 1987</t>
  </si>
  <si>
    <t>Миклик Михел</t>
  </si>
  <si>
    <t>31 Июля 1982</t>
  </si>
  <si>
    <t>Шкенин Николай</t>
  </si>
  <si>
    <t>20 Октября 1990</t>
  </si>
  <si>
    <t>Щитов Никита</t>
  </si>
  <si>
    <t>24 Декабря 1983</t>
  </si>
  <si>
    <t>Глинкин Антон</t>
  </si>
  <si>
    <t>28 Октября 1988</t>
  </si>
  <si>
    <t>Попов Никита</t>
  </si>
  <si>
    <t>Пьянов Валентин</t>
  </si>
  <si>
    <t>21 Июля 1991</t>
  </si>
  <si>
    <t>Клаймер Бен</t>
  </si>
  <si>
    <t>11 Апреля 1978</t>
  </si>
  <si>
    <t>Голованов Станислав</t>
  </si>
  <si>
    <t>15 Сентября 1983</t>
  </si>
  <si>
    <t>Рендулич Борна</t>
  </si>
  <si>
    <t>25 Марта 1992</t>
  </si>
  <si>
    <t>Макеев Никита</t>
  </si>
  <si>
    <t>13 Февраля 1998</t>
  </si>
  <si>
    <t>Во Джефф</t>
  </si>
  <si>
    <t>25 Августа 1983</t>
  </si>
  <si>
    <t>Березин Максим</t>
  </si>
  <si>
    <t>29 Января 1991</t>
  </si>
  <si>
    <t>Ячанов Дмитрий</t>
  </si>
  <si>
    <t>17 Апреля 1972</t>
  </si>
  <si>
    <t>Клименко Глеб</t>
  </si>
  <si>
    <t>28 Июля 1983</t>
  </si>
  <si>
    <t>Забавин Константин</t>
  </si>
  <si>
    <t>1 Августа 1995</t>
  </si>
  <si>
    <t>Шишков Владислав</t>
  </si>
  <si>
    <t>19 Марта 1997</t>
  </si>
  <si>
    <t>Осипенко Александр</t>
  </si>
  <si>
    <t>29 Декабря 1984</t>
  </si>
  <si>
    <t>Кольцов Константин</t>
  </si>
  <si>
    <t>17 Апреля 1981</t>
  </si>
  <si>
    <t>Мегалинский Дмитрий</t>
  </si>
  <si>
    <t>Карсумс Мартиньш</t>
  </si>
  <si>
    <t>26 Февраля 1986</t>
  </si>
  <si>
    <t>Торесен Патрик</t>
  </si>
  <si>
    <t>7 Ноября 1983</t>
  </si>
  <si>
    <t>Шаус Ник</t>
  </si>
  <si>
    <t>3 Июля 1986</t>
  </si>
  <si>
    <t>Цимерманис Рихардс</t>
  </si>
  <si>
    <t>22 Марта 1993</t>
  </si>
  <si>
    <t>Нюландер Петер</t>
  </si>
  <si>
    <t>20 Января 1976</t>
  </si>
  <si>
    <t>Ниеминен Вилле</t>
  </si>
  <si>
    <t>6 Апреля 1977</t>
  </si>
  <si>
    <t>Толванен Эли</t>
  </si>
  <si>
    <t>22 Апреля 1999</t>
  </si>
  <si>
    <t>Гавриленко Иван</t>
  </si>
  <si>
    <t>5 Июня 1992</t>
  </si>
  <si>
    <t>Букартс Робертс</t>
  </si>
  <si>
    <t>27 Июня 1990</t>
  </si>
  <si>
    <t>Хентунен Юкка</t>
  </si>
  <si>
    <t>3 Мая 1974</t>
  </si>
  <si>
    <t>Полуэктов Павел</t>
  </si>
  <si>
    <t>20 Января 1992</t>
  </si>
  <si>
    <t>Кристек Ярослав</t>
  </si>
  <si>
    <t>16 Марта 1980</t>
  </si>
  <si>
    <t>Заливин Александр</t>
  </si>
  <si>
    <t>15 Июля 1990</t>
  </si>
  <si>
    <t>Артёмов Артём</t>
  </si>
  <si>
    <t>Ржепик Михал</t>
  </si>
  <si>
    <t>31 Декабря 1988</t>
  </si>
  <si>
    <t>Прайзингер Мирослав</t>
  </si>
  <si>
    <t>3 Февраля 1991</t>
  </si>
  <si>
    <t>Гребешков Денис</t>
  </si>
  <si>
    <t>11 Октября 1983</t>
  </si>
  <si>
    <t>Якуценя Максим</t>
  </si>
  <si>
    <t>14 Февраля 1981</t>
  </si>
  <si>
    <t>Костин Клим</t>
  </si>
  <si>
    <t>5 Мая 1999</t>
  </si>
  <si>
    <t>Чуприс Ярослав</t>
  </si>
  <si>
    <t>12 Сентября 1981</t>
  </si>
  <si>
    <t>Радчук Дмитрий</t>
  </si>
  <si>
    <t>26 Мая 1990</t>
  </si>
  <si>
    <t>Ниеми Мика</t>
  </si>
  <si>
    <t>10 Марта 1988</t>
  </si>
  <si>
    <t>Карпов Максим</t>
  </si>
  <si>
    <t>19 Октября 1991</t>
  </si>
  <si>
    <t>Аболс Родриго</t>
  </si>
  <si>
    <t>Педан Руслан</t>
  </si>
  <si>
    <t>16 Ноября 1994</t>
  </si>
  <si>
    <t>Барош Самуэль</t>
  </si>
  <si>
    <t>10 Февраля 1994</t>
  </si>
  <si>
    <t>Болтанов Артур</t>
  </si>
  <si>
    <t>9 Августа 1996</t>
  </si>
  <si>
    <t>Коренев Илья</t>
  </si>
  <si>
    <t>Белов Вячеслав</t>
  </si>
  <si>
    <t>17 Апреля 1983</t>
  </si>
  <si>
    <t>Попугаев Никита А.</t>
  </si>
  <si>
    <t>20 Ноября 1998</t>
  </si>
  <si>
    <t>Морозов Алексей</t>
  </si>
  <si>
    <t>16 Февраля 1977</t>
  </si>
  <si>
    <t>Пархоменко Константин</t>
  </si>
  <si>
    <t>13 Июля 1996</t>
  </si>
  <si>
    <t>Баранцев Денис</t>
  </si>
  <si>
    <t>12 Апреля 1992</t>
  </si>
  <si>
    <t>Новосельцев Иван</t>
  </si>
  <si>
    <t>23 Января 1979</t>
  </si>
  <si>
    <t>Виртанен Петтери</t>
  </si>
  <si>
    <t>28 Мая 1986</t>
  </si>
  <si>
    <t>Кудроч Кристиан</t>
  </si>
  <si>
    <t>21 Мая 1981</t>
  </si>
  <si>
    <t>Ли Крис</t>
  </si>
  <si>
    <t>Желдаков Григорий</t>
  </si>
  <si>
    <t>11 Февраля 1992</t>
  </si>
  <si>
    <t>Грачёв Евгений</t>
  </si>
  <si>
    <t>21 Февраля 1990</t>
  </si>
  <si>
    <t>Хорак Роман</t>
  </si>
  <si>
    <t>21 Мая 1991</t>
  </si>
  <si>
    <t>Голещихин Игорь</t>
  </si>
  <si>
    <t>11 Августа 1997</t>
  </si>
  <si>
    <t>Игумнов Иван</t>
  </si>
  <si>
    <t>Королёв Антон</t>
  </si>
  <si>
    <t>26 Января 1988</t>
  </si>
  <si>
    <t>Ратилайнен Юхо</t>
  </si>
  <si>
    <t>12 Ноября 1997</t>
  </si>
  <si>
    <t>Демченко Василий</t>
  </si>
  <si>
    <t>16 Марта 1994</t>
  </si>
  <si>
    <t>Лоусон Томас</t>
  </si>
  <si>
    <t>15 Августа 1979</t>
  </si>
  <si>
    <t>Капотов Антон</t>
  </si>
  <si>
    <t>Петерссон Андре</t>
  </si>
  <si>
    <t>11 Сентября 1990</t>
  </si>
  <si>
    <t>Болдижар Давид</t>
  </si>
  <si>
    <t>6 Января 1999</t>
  </si>
  <si>
    <t>Фабрициус Карл</t>
  </si>
  <si>
    <t>29 Сентября 1982</t>
  </si>
  <si>
    <t>Аляев Артём</t>
  </si>
  <si>
    <t>17 Января 1995</t>
  </si>
  <si>
    <t>Галвиньш Гунтис</t>
  </si>
  <si>
    <t>25 Января 1986</t>
  </si>
  <si>
    <t>Трибунцов Атварс</t>
  </si>
  <si>
    <t>14 Октября 1976</t>
  </si>
  <si>
    <t>Гладун Игорь</t>
  </si>
  <si>
    <t>23 Июля 1994</t>
  </si>
  <si>
    <t>Юшков Максим</t>
  </si>
  <si>
    <t>4 Апреля 1985</t>
  </si>
  <si>
    <t>Елесин Александр</t>
  </si>
  <si>
    <t>7 Февраля 1996</t>
  </si>
  <si>
    <t>Гафиуллин Ильяс</t>
  </si>
  <si>
    <t>Моренец Антон</t>
  </si>
  <si>
    <t>30 Января 1996</t>
  </si>
  <si>
    <t>Шкоула Мартин</t>
  </si>
  <si>
    <t>28 Октября 1979</t>
  </si>
  <si>
    <t>Варламов Евгений</t>
  </si>
  <si>
    <t>7 Декабря 1976</t>
  </si>
  <si>
    <t>Хювёнен Ханнес</t>
  </si>
  <si>
    <t>29 Августа 1975</t>
  </si>
  <si>
    <t>Беланже Эрик</t>
  </si>
  <si>
    <t>16 Декабря 1977</t>
  </si>
  <si>
    <t>Паньшин Михаил</t>
  </si>
  <si>
    <t>2 Мая 1983</t>
  </si>
  <si>
    <t>Зуб Артём</t>
  </si>
  <si>
    <t>3 Октября 1995</t>
  </si>
  <si>
    <t>Галоха Кирилл</t>
  </si>
  <si>
    <t>14 Апреля 1996</t>
  </si>
  <si>
    <t>Устиненко Никита</t>
  </si>
  <si>
    <t>22 Апреля 1995</t>
  </si>
  <si>
    <t>15 Августа 1983</t>
  </si>
  <si>
    <t>Коршунов Андрей</t>
  </si>
  <si>
    <t>10 Мая 1983</t>
  </si>
  <si>
    <t>Черник Иван</t>
  </si>
  <si>
    <t>30 Октября 1977</t>
  </si>
  <si>
    <t>Шевчук Михаил</t>
  </si>
  <si>
    <t>19 Сентября 1994</t>
  </si>
  <si>
    <t>Отмахов Владислав</t>
  </si>
  <si>
    <t>29 Мая 1974</t>
  </si>
  <si>
    <t>Савиелс Агрис</t>
  </si>
  <si>
    <t>Турковский Василий</t>
  </si>
  <si>
    <t>3 Сентября 1974</t>
  </si>
  <si>
    <t>Полинин Альберт</t>
  </si>
  <si>
    <t>13 Января 1989</t>
  </si>
  <si>
    <t>Зайцев Никита</t>
  </si>
  <si>
    <t>29 Октября 1991</t>
  </si>
  <si>
    <t>Талая Роопе</t>
  </si>
  <si>
    <t>2 Августа 1988</t>
  </si>
  <si>
    <t>Веряев Данил</t>
  </si>
  <si>
    <t>13 Июля 1998</t>
  </si>
  <si>
    <t>Макдона Райан</t>
  </si>
  <si>
    <t>13 Июня 1989</t>
  </si>
  <si>
    <t>О'Бирн Райан</t>
  </si>
  <si>
    <t>19 Июля 1984</t>
  </si>
  <si>
    <t>Баранка Иван</t>
  </si>
  <si>
    <t>19 Мая 1985</t>
  </si>
  <si>
    <t>Горелов Александр</t>
  </si>
  <si>
    <t>14 Октября 1981</t>
  </si>
  <si>
    <t>Белохвостиков Евгений</t>
  </si>
  <si>
    <t>1 Февраля 1992</t>
  </si>
  <si>
    <t>Свенссон Маркус</t>
  </si>
  <si>
    <t>9 Июля 1984</t>
  </si>
  <si>
    <t>Гришин Алексей</t>
  </si>
  <si>
    <t>28 Сентября 1988</t>
  </si>
  <si>
    <t>Годла Денис</t>
  </si>
  <si>
    <t>4 Апреля 1995</t>
  </si>
  <si>
    <t>Петухов Андрей</t>
  </si>
  <si>
    <t>Лейно Вилле</t>
  </si>
  <si>
    <t>6 Октября 1983</t>
  </si>
  <si>
    <t>Андерсон Мэтт</t>
  </si>
  <si>
    <t>31 Октября 1982</t>
  </si>
  <si>
    <t>Чернов Павел</t>
  </si>
  <si>
    <t>30 Января 1990</t>
  </si>
  <si>
    <t>Терещенко Сергей</t>
  </si>
  <si>
    <t>28 Декабря 1991</t>
  </si>
  <si>
    <t>Шефер Андрей</t>
  </si>
  <si>
    <t>26 Июля 1981</t>
  </si>
  <si>
    <t>Соин Сергей</t>
  </si>
  <si>
    <t>31 Марта 1982</t>
  </si>
  <si>
    <t>Сарваров Артур</t>
  </si>
  <si>
    <t>Ниинимяки Ессе</t>
  </si>
  <si>
    <t>19 Августа 1983</t>
  </si>
  <si>
    <t>Тюляпкин Михаил</t>
  </si>
  <si>
    <t>4 Мая 1984</t>
  </si>
  <si>
    <t>Клепиш Якуб</t>
  </si>
  <si>
    <t>5 Июня 1984</t>
  </si>
  <si>
    <t>Брент Тим</t>
  </si>
  <si>
    <t>10 Марта 1984</t>
  </si>
  <si>
    <t>Турбин Павел</t>
  </si>
  <si>
    <t>24 Февраля 1990</t>
  </si>
  <si>
    <t>Edge detection in images has been a fundamental problem in computer vision from its early days. Edge detection on surfaces, on the other hand, has received much less attention. The most common edges on surfaces are ridges and valleys, used for processing range images in computer vision, as well as for non-photo realistic rendering in computer graphics. We propose a new type of edges on surfaces, termed relief edges. Intuitively, the surface can be considered as an unknown smooth manifold, on top of which a local height image is placed. Relief edges are the edges of this local image. We show how to compute these edges from the local differential geometric surface properties, by fitting a local edge model to the surface. We also show how the underlying manifold and the local images can be roughly approximated and exploited in the edge detection process. Last but not least, we demonstrate the application of relief edges to artifact illustration in archaeology.</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</si>
  <si>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</si>
  <si>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</si>
  <si>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</si>
  <si>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</si>
  <si>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</si>
  <si>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</si>
  <si>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</si>
  <si>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</si>
  <si>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</si>
  <si>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</si>
  <si>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GT-26</t>
  </si>
  <si>
    <t>Добавки</t>
  </si>
  <si>
    <t>Лайм</t>
  </si>
  <si>
    <t>0,5 кг</t>
  </si>
  <si>
    <t>GT-41</t>
  </si>
  <si>
    <t>Улун</t>
  </si>
  <si>
    <t>1 кг</t>
  </si>
  <si>
    <t>2020-10-09</t>
  </si>
  <si>
    <t>GT-14</t>
  </si>
  <si>
    <t>Белый чай</t>
  </si>
  <si>
    <t>Белый чай Премиум</t>
  </si>
  <si>
    <t>BT-07</t>
  </si>
  <si>
    <t xml:space="preserve">Красный чай </t>
  </si>
  <si>
    <t>Молочный красный 1</t>
  </si>
  <si>
    <t>BT-36</t>
  </si>
  <si>
    <t>Пуэр рассыпной</t>
  </si>
  <si>
    <t>Пуэр дворцовый 2</t>
  </si>
  <si>
    <t>BT-43</t>
  </si>
  <si>
    <t>Шен пуэр</t>
  </si>
  <si>
    <t>GT-44</t>
  </si>
  <si>
    <t>Улун выдержанный</t>
  </si>
  <si>
    <t>GT-23</t>
  </si>
  <si>
    <t>Жасмин</t>
  </si>
  <si>
    <t>BT-38</t>
  </si>
  <si>
    <t>2017-08-25</t>
  </si>
  <si>
    <t>GT-04</t>
  </si>
  <si>
    <t>Зеленый чай</t>
  </si>
  <si>
    <t>Зеленый чай крупнолистовой 2</t>
  </si>
  <si>
    <t>2019-07-30</t>
  </si>
  <si>
    <t>BT-44</t>
  </si>
  <si>
    <t>Молочный пуэр</t>
  </si>
  <si>
    <t>GT-02</t>
  </si>
  <si>
    <t>Зеленый чай Премиум</t>
  </si>
  <si>
    <t>2020-06-15</t>
  </si>
  <si>
    <t>BT-45</t>
  </si>
  <si>
    <t>GT-24</t>
  </si>
  <si>
    <t>Имбирь</t>
  </si>
  <si>
    <t>GT-18</t>
  </si>
  <si>
    <t>Жасминовый чай</t>
  </si>
  <si>
    <t>Жасминовый чай крупный</t>
  </si>
  <si>
    <t>2016-07-01</t>
  </si>
  <si>
    <t>GT-16</t>
  </si>
  <si>
    <t>Почки</t>
  </si>
  <si>
    <t>GT-31</t>
  </si>
  <si>
    <t>Связанный чай</t>
  </si>
  <si>
    <t>Цветок с ароматом молока</t>
  </si>
  <si>
    <t>GT-28</t>
  </si>
  <si>
    <t xml:space="preserve">Цветок с ароматом жасмина  </t>
  </si>
  <si>
    <t>2020-03-26</t>
  </si>
  <si>
    <t>GT-22</t>
  </si>
  <si>
    <t>Роза</t>
  </si>
  <si>
    <t>GT-42A</t>
  </si>
  <si>
    <t>Улун рассыпной</t>
  </si>
  <si>
    <t>GT-20</t>
  </si>
  <si>
    <t>Жасминовый чай мелкий</t>
  </si>
  <si>
    <t>BT-10</t>
  </si>
  <si>
    <t>Фруктовый чай</t>
  </si>
  <si>
    <t>Апельсиновый</t>
  </si>
  <si>
    <t>2015-11-23</t>
  </si>
  <si>
    <t>BT-05</t>
  </si>
  <si>
    <t>Красный чай мелкий</t>
  </si>
  <si>
    <t>BT-06</t>
  </si>
  <si>
    <t>Красный чай крупный</t>
  </si>
  <si>
    <t>GT-27</t>
  </si>
  <si>
    <t>2018-12-14</t>
  </si>
  <si>
    <t>GT-12</t>
  </si>
  <si>
    <t>Желтый чай</t>
  </si>
  <si>
    <t>2016-03-16</t>
  </si>
  <si>
    <t>Улун премиум</t>
  </si>
  <si>
    <t>2019-06-12</t>
  </si>
  <si>
    <t>2019-04-25</t>
  </si>
  <si>
    <t>2016-05-24</t>
  </si>
  <si>
    <t>2017-11-20</t>
  </si>
  <si>
    <t>2018-04-04</t>
  </si>
  <si>
    <t>BT-40</t>
  </si>
  <si>
    <t>Пуэр дворцовый 1</t>
  </si>
  <si>
    <t>BT-09</t>
  </si>
  <si>
    <t>Лимонный</t>
  </si>
  <si>
    <t>2017-01-31</t>
  </si>
  <si>
    <t>BT-46</t>
  </si>
  <si>
    <t>2019-02-06</t>
  </si>
  <si>
    <t>2018-11-14</t>
  </si>
  <si>
    <t>GT-13</t>
  </si>
  <si>
    <t>BT-04</t>
  </si>
  <si>
    <t>Молочный красный 2</t>
  </si>
  <si>
    <t>2017-03-08</t>
  </si>
  <si>
    <t>GT-09</t>
  </si>
  <si>
    <t>Зеленый чай крупнолистовой 1</t>
  </si>
  <si>
    <t>GT-30</t>
  </si>
  <si>
    <t>GT-01</t>
  </si>
  <si>
    <t>Зеленый чай мелкий</t>
  </si>
  <si>
    <t>BT-42</t>
  </si>
  <si>
    <t xml:space="preserve">Пуэр дворцовый 1       </t>
  </si>
  <si>
    <t>2017-12-26</t>
  </si>
  <si>
    <t>2017-03-28</t>
  </si>
  <si>
    <t>2020-12-22</t>
  </si>
  <si>
    <t>BT-37</t>
  </si>
  <si>
    <t>Пуэр рассыпной премиум</t>
  </si>
  <si>
    <t>2018-06-05</t>
  </si>
  <si>
    <t>2019-06-10</t>
  </si>
  <si>
    <t>2015-07-28</t>
  </si>
  <si>
    <t>2015-08-03</t>
  </si>
  <si>
    <t>2018-04-18</t>
  </si>
  <si>
    <t>2016-08-19</t>
  </si>
  <si>
    <t>2020-09-03</t>
  </si>
  <si>
    <t>2020-09-24</t>
  </si>
  <si>
    <t>2020-10-06</t>
  </si>
  <si>
    <t>2019-07-24</t>
  </si>
  <si>
    <t>2015-08-07</t>
  </si>
  <si>
    <t>2018-08-06</t>
  </si>
  <si>
    <t>2019-05-21</t>
  </si>
  <si>
    <t>2017-03-30</t>
  </si>
  <si>
    <t>2017-07-31</t>
  </si>
  <si>
    <t>2019-12-13</t>
  </si>
  <si>
    <t>2020-11-10</t>
  </si>
  <si>
    <t>2019-07-02</t>
  </si>
  <si>
    <t>2019-07-10</t>
  </si>
  <si>
    <t>2020-01-23</t>
  </si>
  <si>
    <t>2019-03-19</t>
  </si>
  <si>
    <t>2018-03-08</t>
  </si>
  <si>
    <t>2018-10-05</t>
  </si>
  <si>
    <t>2020-04-29</t>
  </si>
  <si>
    <t>2020-04-21</t>
  </si>
  <si>
    <t>GT-29</t>
  </si>
  <si>
    <t xml:space="preserve">Цветок с ароматом персика </t>
  </si>
  <si>
    <t>2015-12-11</t>
  </si>
  <si>
    <t>2018-07-24</t>
  </si>
  <si>
    <t>2015-12-02</t>
  </si>
  <si>
    <t>2015-12-07</t>
  </si>
  <si>
    <t>2020-09-23</t>
  </si>
  <si>
    <t>2017-04-07</t>
  </si>
  <si>
    <t>2017-04-21</t>
  </si>
  <si>
    <t>2019-10-15</t>
  </si>
  <si>
    <t>2017-01-09</t>
  </si>
  <si>
    <t>2018-11-12</t>
  </si>
  <si>
    <t>2017-12-22</t>
  </si>
  <si>
    <t>2017-04-13</t>
  </si>
  <si>
    <t>2016-11-02</t>
  </si>
  <si>
    <t>2015-09-11</t>
  </si>
  <si>
    <t>2018-10-08</t>
  </si>
  <si>
    <t>2020-09-09</t>
  </si>
  <si>
    <t>2016-02-29</t>
  </si>
  <si>
    <t>2016-12-08</t>
  </si>
  <si>
    <t>2019-07-16</t>
  </si>
  <si>
    <t>2020-01-24</t>
  </si>
  <si>
    <t>2015-07-23</t>
  </si>
  <si>
    <t>2018-04-19</t>
  </si>
  <si>
    <t>2017-05-15</t>
  </si>
  <si>
    <t>2015-11-02</t>
  </si>
  <si>
    <t>2020-05-05</t>
  </si>
  <si>
    <t>2018-08-21</t>
  </si>
  <si>
    <t>2018-12-10</t>
  </si>
  <si>
    <t>2020-11-25</t>
  </si>
  <si>
    <t>2018-05-16</t>
  </si>
  <si>
    <t>2020-06-04</t>
  </si>
  <si>
    <t>2019-03-22</t>
  </si>
  <si>
    <t>Дата сделки</t>
  </si>
  <si>
    <t>Тип сделки</t>
  </si>
  <si>
    <t>Количество</t>
  </si>
  <si>
    <t>2015-04-24</t>
  </si>
  <si>
    <t>Продажа</t>
  </si>
  <si>
    <t>2015-05-14</t>
  </si>
  <si>
    <t>2015-05-18</t>
  </si>
  <si>
    <t>Покупка</t>
  </si>
  <si>
    <t>2015-06-04</t>
  </si>
  <si>
    <t>2015-06-10</t>
  </si>
  <si>
    <t>2015-06-11</t>
  </si>
  <si>
    <t>2015-06-22</t>
  </si>
  <si>
    <t>2015-06-25</t>
  </si>
  <si>
    <t>2015-07-06</t>
  </si>
  <si>
    <t>2015-07-10</t>
  </si>
  <si>
    <t>2015-07-17</t>
  </si>
  <si>
    <t>2015-07-21</t>
  </si>
  <si>
    <t>2015-07-30</t>
  </si>
  <si>
    <t>2015-08-04</t>
  </si>
  <si>
    <t>2015-08-12</t>
  </si>
  <si>
    <t>2015-08-17</t>
  </si>
  <si>
    <t>2015-08-21</t>
  </si>
  <si>
    <t>2015-08-25</t>
  </si>
  <si>
    <t>2015-09-02</t>
  </si>
  <si>
    <t>2015-09-03</t>
  </si>
  <si>
    <t>2015-09-04</t>
  </si>
  <si>
    <t>2015-09-15</t>
  </si>
  <si>
    <t>2015-09-16</t>
  </si>
  <si>
    <t>2015-09-17</t>
  </si>
  <si>
    <t>2015-09-22</t>
  </si>
  <si>
    <t>2015-10-02</t>
  </si>
  <si>
    <t>2015-10-06</t>
  </si>
  <si>
    <t>2015-10-07</t>
  </si>
  <si>
    <t>2015-10-08</t>
  </si>
  <si>
    <t>2015-10-13</t>
  </si>
  <si>
    <t>2015-10-19</t>
  </si>
  <si>
    <t>2015-10-26</t>
  </si>
  <si>
    <t>2015-10-27</t>
  </si>
  <si>
    <t>2015-10-28</t>
  </si>
  <si>
    <t>2015-10-30</t>
  </si>
  <si>
    <t>2015-11-04</t>
  </si>
  <si>
    <t>2015-11-10</t>
  </si>
  <si>
    <t>2015-11-19</t>
  </si>
  <si>
    <t>2015-11-27</t>
  </si>
  <si>
    <t>2015-12-10</t>
  </si>
  <si>
    <t>2015-12-14</t>
  </si>
  <si>
    <t>2015-12-16</t>
  </si>
  <si>
    <t>2015-12-21</t>
  </si>
  <si>
    <t>2015-12-29</t>
  </si>
  <si>
    <t>2016-01-07</t>
  </si>
  <si>
    <t>2016-01-08</t>
  </si>
  <si>
    <t>2016-01-13</t>
  </si>
  <si>
    <t>2016-01-15</t>
  </si>
  <si>
    <t>2016-01-20</t>
  </si>
  <si>
    <t>2016-01-22</t>
  </si>
  <si>
    <t>2016-01-28</t>
  </si>
  <si>
    <t>2016-02-01</t>
  </si>
  <si>
    <t>2016-02-02</t>
  </si>
  <si>
    <t>2016-02-12</t>
  </si>
  <si>
    <t>2016-02-19</t>
  </si>
  <si>
    <t>2016-02-25</t>
  </si>
  <si>
    <t>2016-03-01</t>
  </si>
  <si>
    <t>2016-03-03</t>
  </si>
  <si>
    <t>2016-03-09</t>
  </si>
  <si>
    <t>2016-03-15</t>
  </si>
  <si>
    <t>2016-03-21</t>
  </si>
  <si>
    <t>2016-03-23</t>
  </si>
  <si>
    <t>2016-04-11</t>
  </si>
  <si>
    <t>2016-04-12</t>
  </si>
  <si>
    <t>2016-04-19</t>
  </si>
  <si>
    <t>2016-04-20</t>
  </si>
  <si>
    <t>2016-04-27</t>
  </si>
  <si>
    <t>2016-05-05</t>
  </si>
  <si>
    <t>2016-05-09</t>
  </si>
  <si>
    <t>2016-05-18</t>
  </si>
  <si>
    <t>2016-05-20</t>
  </si>
  <si>
    <t>2016-05-26</t>
  </si>
  <si>
    <t>2016-05-27</t>
  </si>
  <si>
    <t>2016-05-31</t>
  </si>
  <si>
    <t>2016-06-07</t>
  </si>
  <si>
    <t>2016-06-21</t>
  </si>
  <si>
    <t>2016-06-23</t>
  </si>
  <si>
    <t>2016-06-29</t>
  </si>
  <si>
    <t>2016-07-05</t>
  </si>
  <si>
    <t>2016-07-07</t>
  </si>
  <si>
    <t>2016-07-08</t>
  </si>
  <si>
    <t>2016-07-12</t>
  </si>
  <si>
    <t>2016-07-26</t>
  </si>
  <si>
    <t>2016-08-01</t>
  </si>
  <si>
    <t>2016-08-03</t>
  </si>
  <si>
    <t>2016-08-11</t>
  </si>
  <si>
    <t>2016-08-12</t>
  </si>
  <si>
    <t>2016-08-15</t>
  </si>
  <si>
    <t>2016-08-29</t>
  </si>
  <si>
    <t>2016-09-07</t>
  </si>
  <si>
    <t>2016-09-08</t>
  </si>
  <si>
    <t>2016-09-14</t>
  </si>
  <si>
    <t>2016-09-15</t>
  </si>
  <si>
    <t>2016-09-19</t>
  </si>
  <si>
    <t>2016-09-23</t>
  </si>
  <si>
    <t>2016-10-04</t>
  </si>
  <si>
    <t>2016-10-11</t>
  </si>
  <si>
    <t>2016-10-24</t>
  </si>
  <si>
    <t>2016-10-26</t>
  </si>
  <si>
    <t>2016-11-08</t>
  </si>
  <si>
    <t>2016-11-15</t>
  </si>
  <si>
    <t>2016-11-25</t>
  </si>
  <si>
    <t>2016-11-29</t>
  </si>
  <si>
    <t>2016-12-06</t>
  </si>
  <si>
    <t>2016-12-07</t>
  </si>
  <si>
    <t>2016-12-12</t>
  </si>
  <si>
    <t>2016-12-13</t>
  </si>
  <si>
    <t>2016-12-19</t>
  </si>
  <si>
    <t>2017-01-12</t>
  </si>
  <si>
    <t>2017-01-17</t>
  </si>
  <si>
    <t>2017-01-19</t>
  </si>
  <si>
    <t>2017-01-20</t>
  </si>
  <si>
    <t>2017-01-26</t>
  </si>
  <si>
    <t>2017-01-30</t>
  </si>
  <si>
    <t>2017-02-02</t>
  </si>
  <si>
    <t>2017-02-06</t>
  </si>
  <si>
    <t>2017-02-10</t>
  </si>
  <si>
    <t>2017-02-14</t>
  </si>
  <si>
    <t>2017-02-15</t>
  </si>
  <si>
    <t>2017-02-22</t>
  </si>
  <si>
    <t>2017-02-24</t>
  </si>
  <si>
    <t>2017-02-28</t>
  </si>
  <si>
    <t>2017-03-13</t>
  </si>
  <si>
    <t>2017-03-16</t>
  </si>
  <si>
    <t>2017-03-20</t>
  </si>
  <si>
    <t>2017-03-24</t>
  </si>
  <si>
    <t>2017-03-29</t>
  </si>
  <si>
    <t>2017-03-31</t>
  </si>
  <si>
    <t>2017-04-10</t>
  </si>
  <si>
    <t>2017-04-17</t>
  </si>
  <si>
    <t>2017-04-20</t>
  </si>
  <si>
    <t>2017-04-26</t>
  </si>
  <si>
    <t>2017-04-27</t>
  </si>
  <si>
    <t>2017-05-02</t>
  </si>
  <si>
    <t>2017-05-23</t>
  </si>
  <si>
    <t>2017-06-06</t>
  </si>
  <si>
    <t>2017-06-19</t>
  </si>
  <si>
    <t>2017-06-22</t>
  </si>
  <si>
    <t>2017-06-23</t>
  </si>
  <si>
    <t>2017-06-27</t>
  </si>
  <si>
    <t>2017-06-28</t>
  </si>
  <si>
    <t>2017-07-05</t>
  </si>
  <si>
    <t>2017-07-07</t>
  </si>
  <si>
    <t>2017-07-28</t>
  </si>
  <si>
    <t>2017-08-01</t>
  </si>
  <si>
    <t>2017-08-04</t>
  </si>
  <si>
    <t>2017-08-10</t>
  </si>
  <si>
    <t>2017-08-11</t>
  </si>
  <si>
    <t>2017-08-14</t>
  </si>
  <si>
    <t>2017-08-15</t>
  </si>
  <si>
    <t>2017-08-18</t>
  </si>
  <si>
    <t>2017-09-06</t>
  </si>
  <si>
    <t>2017-09-07</t>
  </si>
  <si>
    <t>2017-09-08</t>
  </si>
  <si>
    <t>2017-09-14</t>
  </si>
  <si>
    <t>2017-09-25</t>
  </si>
  <si>
    <t>2017-09-26</t>
  </si>
  <si>
    <t>2017-10-03</t>
  </si>
  <si>
    <t>2017-10-05</t>
  </si>
  <si>
    <t>2017-10-10</t>
  </si>
  <si>
    <t>2017-10-12</t>
  </si>
  <si>
    <t>2017-10-18</t>
  </si>
  <si>
    <t>2017-11-06</t>
  </si>
  <si>
    <t>2017-11-27</t>
  </si>
  <si>
    <t>2017-11-28</t>
  </si>
  <si>
    <t>2017-12-04</t>
  </si>
  <si>
    <t>2017-12-19</t>
  </si>
  <si>
    <t>2017-12-27</t>
  </si>
  <si>
    <t>2018-01-05</t>
  </si>
  <si>
    <t>2018-01-10</t>
  </si>
  <si>
    <t>2018-01-18</t>
  </si>
  <si>
    <t>2018-01-26</t>
  </si>
  <si>
    <t>2018-01-29</t>
  </si>
  <si>
    <t>2018-02-02</t>
  </si>
  <si>
    <t>2018-02-22</t>
  </si>
  <si>
    <t>2018-03-01</t>
  </si>
  <si>
    <t>2018-03-07</t>
  </si>
  <si>
    <t>2018-03-09</t>
  </si>
  <si>
    <t>2018-03-22</t>
  </si>
  <si>
    <t>2018-03-23</t>
  </si>
  <si>
    <t>2018-03-29</t>
  </si>
  <si>
    <t>2018-04-05</t>
  </si>
  <si>
    <t>2018-04-11</t>
  </si>
  <si>
    <t>2018-04-23</t>
  </si>
  <si>
    <t>2018-05-01</t>
  </si>
  <si>
    <t>2018-05-08</t>
  </si>
  <si>
    <t>2018-05-14</t>
  </si>
  <si>
    <t>2018-05-17</t>
  </si>
  <si>
    <t>2018-05-22</t>
  </si>
  <si>
    <t>2018-06-08</t>
  </si>
  <si>
    <t>2018-06-15</t>
  </si>
  <si>
    <t>2018-06-20</t>
  </si>
  <si>
    <t>2018-06-26</t>
  </si>
  <si>
    <t>2018-06-29</t>
  </si>
  <si>
    <t>2018-07-11</t>
  </si>
  <si>
    <t>2018-07-13</t>
  </si>
  <si>
    <t>2018-07-16</t>
  </si>
  <si>
    <t>2018-08-01</t>
  </si>
  <si>
    <t>2018-08-07</t>
  </si>
  <si>
    <t>2018-08-08</t>
  </si>
  <si>
    <t>2018-08-10</t>
  </si>
  <si>
    <t>2018-08-24</t>
  </si>
  <si>
    <t>2018-09-04</t>
  </si>
  <si>
    <t>2018-09-05</t>
  </si>
  <si>
    <t>2018-09-07</t>
  </si>
  <si>
    <t>2018-09-20</t>
  </si>
  <si>
    <t>2018-09-24</t>
  </si>
  <si>
    <t>2018-10-01</t>
  </si>
  <si>
    <t>2018-10-12</t>
  </si>
  <si>
    <t>2018-10-24</t>
  </si>
  <si>
    <t>2018-10-29</t>
  </si>
  <si>
    <t>2018-10-30</t>
  </si>
  <si>
    <t>2018-11-01</t>
  </si>
  <si>
    <t>2018-11-08</t>
  </si>
  <si>
    <t>2018-11-09</t>
  </si>
  <si>
    <t>2018-11-13</t>
  </si>
  <si>
    <t>2018-11-28</t>
  </si>
  <si>
    <t>2018-12-04</t>
  </si>
  <si>
    <t>2018-12-19</t>
  </si>
  <si>
    <t>2018-12-21</t>
  </si>
  <si>
    <t>2019-01-03</t>
  </si>
  <si>
    <t>2019-01-09</t>
  </si>
  <si>
    <t>2019-01-16</t>
  </si>
  <si>
    <t>2019-01-18</t>
  </si>
  <si>
    <t>2019-01-22</t>
  </si>
  <si>
    <t>2019-01-23</t>
  </si>
  <si>
    <t>2019-01-29</t>
  </si>
  <si>
    <t>2019-02-13</t>
  </si>
  <si>
    <t>2019-03-07</t>
  </si>
  <si>
    <t>2019-03-08</t>
  </si>
  <si>
    <t>2019-03-13</t>
  </si>
  <si>
    <t>2019-03-14</t>
  </si>
  <si>
    <t>2019-03-25</t>
  </si>
  <si>
    <t>2019-04-03</t>
  </si>
  <si>
    <t>2019-04-05</t>
  </si>
  <si>
    <t>2019-04-08</t>
  </si>
  <si>
    <t>2019-04-10</t>
  </si>
  <si>
    <t>2019-04-23</t>
  </si>
  <si>
    <t>2019-04-24</t>
  </si>
  <si>
    <t>2019-04-26</t>
  </si>
  <si>
    <t>2019-04-30</t>
  </si>
  <si>
    <t>2019-05-02</t>
  </si>
  <si>
    <t>2019-05-24</t>
  </si>
  <si>
    <t>2019-06-04</t>
  </si>
  <si>
    <t>2019-06-14</t>
  </si>
  <si>
    <t>2019-06-19</t>
  </si>
  <si>
    <t>2019-06-25</t>
  </si>
  <si>
    <t>2019-07-09</t>
  </si>
  <si>
    <t>2019-07-23</t>
  </si>
  <si>
    <t>2019-07-29</t>
  </si>
  <si>
    <t>2019-08-13</t>
  </si>
  <si>
    <t>2019-08-16</t>
  </si>
  <si>
    <t>2019-08-23</t>
  </si>
  <si>
    <t>2019-08-26</t>
  </si>
  <si>
    <t>2019-09-03</t>
  </si>
  <si>
    <t>2019-09-05</t>
  </si>
  <si>
    <t>2019-09-06</t>
  </si>
  <si>
    <t>2019-09-11</t>
  </si>
  <si>
    <t>2019-09-17</t>
  </si>
  <si>
    <t>2019-10-01</t>
  </si>
  <si>
    <t>2019-10-03</t>
  </si>
  <si>
    <t>2019-10-07</t>
  </si>
  <si>
    <t>2019-10-09</t>
  </si>
  <si>
    <t>2019-10-21</t>
  </si>
  <si>
    <t>2019-10-22</t>
  </si>
  <si>
    <t>2019-10-30</t>
  </si>
  <si>
    <t>2019-10-31</t>
  </si>
  <si>
    <t>2019-11-05</t>
  </si>
  <si>
    <t>2019-11-06</t>
  </si>
  <si>
    <t>2019-11-08</t>
  </si>
  <si>
    <t>2019-11-18</t>
  </si>
  <si>
    <t>2019-12-02</t>
  </si>
  <si>
    <t>2019-12-06</t>
  </si>
  <si>
    <t>2019-12-10</t>
  </si>
  <si>
    <t>2019-12-11</t>
  </si>
  <si>
    <t>2019-12-23</t>
  </si>
  <si>
    <t>2020-01-02</t>
  </si>
  <si>
    <t>2020-01-10</t>
  </si>
  <si>
    <t>2020-01-15</t>
  </si>
  <si>
    <t>2020-01-16</t>
  </si>
  <si>
    <t>2020-01-29</t>
  </si>
  <si>
    <t>2020-02-03</t>
  </si>
  <si>
    <t>2020-02-05</t>
  </si>
  <si>
    <t>2020-02-06</t>
  </si>
  <si>
    <t>2020-02-10</t>
  </si>
  <si>
    <t>2020-02-12</t>
  </si>
  <si>
    <t>2020-02-14</t>
  </si>
  <si>
    <t>2020-02-19</t>
  </si>
  <si>
    <t>2020-02-20</t>
  </si>
  <si>
    <t>2020-02-24</t>
  </si>
  <si>
    <t>2020-03-18</t>
  </si>
  <si>
    <t>2020-03-20</t>
  </si>
  <si>
    <t>2020-03-23</t>
  </si>
  <si>
    <t>2020-03-27</t>
  </si>
  <si>
    <t>2020-04-02</t>
  </si>
  <si>
    <t>2020-04-03</t>
  </si>
  <si>
    <t>2020-04-07</t>
  </si>
  <si>
    <t>2020-04-27</t>
  </si>
  <si>
    <t>2020-04-28</t>
  </si>
  <si>
    <t>2020-05-01</t>
  </si>
  <si>
    <t>2020-05-15</t>
  </si>
  <si>
    <t>2020-05-27</t>
  </si>
  <si>
    <t>2020-05-29</t>
  </si>
  <si>
    <t>2020-06-11</t>
  </si>
  <si>
    <t>2020-06-19</t>
  </si>
  <si>
    <t>2020-06-22</t>
  </si>
  <si>
    <t>2020-06-24</t>
  </si>
  <si>
    <t>2020-06-25</t>
  </si>
  <si>
    <t>2020-07-01</t>
  </si>
  <si>
    <t>2020-07-06</t>
  </si>
  <si>
    <t>2020-07-14</t>
  </si>
  <si>
    <t>2020-07-17</t>
  </si>
  <si>
    <t>2020-07-21</t>
  </si>
  <si>
    <t>2020-07-22</t>
  </si>
  <si>
    <t>2020-07-28</t>
  </si>
  <si>
    <t>2020-07-30</t>
  </si>
  <si>
    <t>2020-08-05</t>
  </si>
  <si>
    <t>2020-08-20</t>
  </si>
  <si>
    <t>2020-08-24</t>
  </si>
  <si>
    <t>2020-08-25</t>
  </si>
  <si>
    <t>2020-08-27</t>
  </si>
  <si>
    <t>2020-09-01</t>
  </si>
  <si>
    <t>2020-09-08</t>
  </si>
  <si>
    <t>2020-09-10</t>
  </si>
  <si>
    <t>2020-09-18</t>
  </si>
  <si>
    <t>2020-09-22</t>
  </si>
  <si>
    <t>2020-09-25</t>
  </si>
  <si>
    <t>2020-10-14</t>
  </si>
  <si>
    <t>2020-10-23</t>
  </si>
  <si>
    <t>2020-11-11</t>
  </si>
  <si>
    <t>2020-11-24</t>
  </si>
  <si>
    <t>2020-12-10</t>
  </si>
  <si>
    <t>2020-12-23</t>
  </si>
  <si>
    <t>ПИ19-3</t>
  </si>
  <si>
    <t>Жевагина Анастасия Владимировна</t>
  </si>
  <si>
    <t>Дневная доходность</t>
  </si>
  <si>
    <t>Количество_net</t>
  </si>
  <si>
    <t>Сумма по полю Количество_net</t>
  </si>
  <si>
    <t>Денежный поток</t>
  </si>
  <si>
    <t>n surfaces ar</t>
  </si>
  <si>
    <t>точечную диаграмму</t>
  </si>
  <si>
    <t># Чай ли лайм, или не чай - вот в чем вопрос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</si>
</sst>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amily val="2"/>
      <charset val="204"/>
    </font>
    <font>
      <b/>
      <sz val="11"/>
      <color theme="1"/>
      <name val="Calibri"/>
      <family val="2"/>
      <charset val="204"/>
      <scheme val="minor"/>
    </font>
    <font>
      <b/>
      <sz val="11"/>
      <name val="Calibri"/>
      <family val="2"/>
      <charset val="204"/>
    </font>
  </fonts>
  <fills count="3">
    <fill>
      <patternFill patternType="none"/>
    </fill>
    <fill>
      <patternFill patternType="gray125"/>
    </fill>
    <fill>
      <patternFill patternType="solid">
        <fgColor rgb="FFC0C0C0"/>
        <bgColor rgb="FFC0C0C0"/>
      </patternFill>
    </fill>
  </fills>
  <borders count="8">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164" fontId="1" fillId="0" borderId="5" xfId="0" applyNumberFormat="1" applyFont="1" applyBorder="1" applyAlignment="1">
      <alignment horizontal="center" vertical="top"/>
    </xf>
    <xf numFmtId="0" fontId="1" fillId="0" borderId="6" xfId="0" applyFont="1" applyBorder="1" applyAlignment="1">
      <alignment horizontal="center" vertical="top"/>
    </xf>
    <xf numFmtId="0" fontId="1" fillId="0" borderId="7" xfId="0" applyFont="1" applyBorder="1" applyAlignment="1">
      <alignment horizontal="center" vertical="top"/>
    </xf>
    <xf numFmtId="0" fontId="0" fillId="0" borderId="0" xfId="0" quotePrefix="1"/>
    <xf numFmtId="14" fontId="0" fillId="0" borderId="0" xfId="0" applyNumberFormat="1"/>
    <xf numFmtId="0" fontId="0" fillId="0" borderId="2" xfId="0" quotePrefix="1" applyBorder="1"/>
    <xf numFmtId="0" fontId="0" fillId="0" borderId="0" xfId="0" applyNumberFormat="1"/>
    <xf numFmtId="0" fontId="2" fillId="0" borderId="0" xfId="0" applyFont="1"/>
    <xf numFmtId="0" fontId="3" fillId="0" borderId="7" xfId="0" applyFont="1" applyBorder="1" applyAlignment="1">
      <alignment horizontal="center" vertical="top"/>
    </xf>
    <xf numFmtId="0" fontId="0" fillId="0" borderId="0" xfId="0" pivotButton="1"/>
    <xf numFmtId="10" fontId="0" fillId="0" borderId="2" xfId="0" applyNumberFormat="1" applyBorder="1"/>
    <xf numFmtId="0" fontId="0" fillId="0" borderId="0" xfId="0"/>
    <xf numFmtId="0" fontId="1" fillId="0" borderId="4" xfId="0" applyFont="1" applyBorder="1" applyAlignment="1">
      <alignment vertical="center" wrapText="1"/>
    </xf>
    <xf numFmtId="0" fontId="0" fillId="0" borderId="0" xfId="0"/>
  </cellXfs>
  <cellStyles count="1">
    <cellStyle name="Обычный" xfId="0" builtinId="0"/>
  </cellStyles>
  <dxfs count="15">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font>
        <b/>
        <i val="0"/>
        <strike val="0"/>
        <condense val="0"/>
        <extend val="0"/>
        <outline val="0"/>
        <shadow val="0"/>
        <u val="none"/>
        <vertAlign val="baseline"/>
        <sz val="11"/>
        <color auto="1"/>
        <name val="Calibri"/>
        <scheme val="none"/>
      </font>
      <numFmt numFmtId="164" formatCode="yyyy\-mm\-dd\ hh:mm:ss"/>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Денежные потоки</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tx>
            <c:strRef>
              <c:f>Сделки!$I$4</c:f>
              <c:strCache>
                <c:ptCount val="1"/>
                <c:pt idx="0">
                  <c:v>Денежный поток</c:v>
                </c:pt>
              </c:strCache>
            </c:strRef>
          </c:tx>
          <c:spPr>
            <a:solidFill>
              <a:schemeClr val="accent1"/>
            </a:solidFill>
            <a:ln>
              <a:noFill/>
            </a:ln>
            <a:effectLst/>
          </c:spPr>
          <c:invertIfNegative val="0"/>
          <c:cat>
            <c:numRef>
              <c:f>Сделки!$E$5:$E$489</c:f>
              <c:numCache>
                <c:formatCode>m/d/yyyy</c:formatCode>
                <c:ptCount val="485"/>
                <c:pt idx="0">
                  <c:v>42118</c:v>
                </c:pt>
                <c:pt idx="1">
                  <c:v>42138</c:v>
                </c:pt>
                <c:pt idx="2">
                  <c:v>42138</c:v>
                </c:pt>
                <c:pt idx="3">
                  <c:v>42142</c:v>
                </c:pt>
                <c:pt idx="4">
                  <c:v>42159</c:v>
                </c:pt>
                <c:pt idx="5">
                  <c:v>42165</c:v>
                </c:pt>
                <c:pt idx="6">
                  <c:v>42166</c:v>
                </c:pt>
                <c:pt idx="7">
                  <c:v>42177</c:v>
                </c:pt>
                <c:pt idx="8">
                  <c:v>42180</c:v>
                </c:pt>
                <c:pt idx="9">
                  <c:v>42191</c:v>
                </c:pt>
                <c:pt idx="10">
                  <c:v>42195</c:v>
                </c:pt>
                <c:pt idx="11">
                  <c:v>42202</c:v>
                </c:pt>
                <c:pt idx="12">
                  <c:v>42206</c:v>
                </c:pt>
                <c:pt idx="13">
                  <c:v>42208</c:v>
                </c:pt>
                <c:pt idx="14">
                  <c:v>42213</c:v>
                </c:pt>
                <c:pt idx="15">
                  <c:v>42215</c:v>
                </c:pt>
                <c:pt idx="16">
                  <c:v>42215</c:v>
                </c:pt>
                <c:pt idx="17">
                  <c:v>42219</c:v>
                </c:pt>
                <c:pt idx="18">
                  <c:v>42220</c:v>
                </c:pt>
                <c:pt idx="19">
                  <c:v>42223</c:v>
                </c:pt>
                <c:pt idx="20">
                  <c:v>42228</c:v>
                </c:pt>
                <c:pt idx="21">
                  <c:v>42233</c:v>
                </c:pt>
                <c:pt idx="22">
                  <c:v>42233</c:v>
                </c:pt>
                <c:pt idx="23">
                  <c:v>42237</c:v>
                </c:pt>
                <c:pt idx="24">
                  <c:v>42237</c:v>
                </c:pt>
                <c:pt idx="25">
                  <c:v>42241</c:v>
                </c:pt>
                <c:pt idx="26">
                  <c:v>42249</c:v>
                </c:pt>
                <c:pt idx="27">
                  <c:v>42250</c:v>
                </c:pt>
                <c:pt idx="28">
                  <c:v>42251</c:v>
                </c:pt>
                <c:pt idx="29">
                  <c:v>42258</c:v>
                </c:pt>
                <c:pt idx="30">
                  <c:v>42262</c:v>
                </c:pt>
                <c:pt idx="31">
                  <c:v>42263</c:v>
                </c:pt>
                <c:pt idx="32">
                  <c:v>42264</c:v>
                </c:pt>
                <c:pt idx="33">
                  <c:v>42269</c:v>
                </c:pt>
                <c:pt idx="34">
                  <c:v>42279</c:v>
                </c:pt>
                <c:pt idx="35">
                  <c:v>42283</c:v>
                </c:pt>
                <c:pt idx="36">
                  <c:v>42284</c:v>
                </c:pt>
                <c:pt idx="37">
                  <c:v>42285</c:v>
                </c:pt>
                <c:pt idx="38">
                  <c:v>42290</c:v>
                </c:pt>
                <c:pt idx="39">
                  <c:v>42296</c:v>
                </c:pt>
                <c:pt idx="40">
                  <c:v>42296</c:v>
                </c:pt>
                <c:pt idx="41">
                  <c:v>42303</c:v>
                </c:pt>
                <c:pt idx="42">
                  <c:v>42304</c:v>
                </c:pt>
                <c:pt idx="43">
                  <c:v>42305</c:v>
                </c:pt>
                <c:pt idx="44">
                  <c:v>42307</c:v>
                </c:pt>
                <c:pt idx="45">
                  <c:v>42307</c:v>
                </c:pt>
                <c:pt idx="46">
                  <c:v>42310</c:v>
                </c:pt>
                <c:pt idx="47">
                  <c:v>42310</c:v>
                </c:pt>
                <c:pt idx="48">
                  <c:v>42312</c:v>
                </c:pt>
                <c:pt idx="49">
                  <c:v>42318</c:v>
                </c:pt>
                <c:pt idx="50">
                  <c:v>42327</c:v>
                </c:pt>
                <c:pt idx="51">
                  <c:v>42331</c:v>
                </c:pt>
                <c:pt idx="52">
                  <c:v>42335</c:v>
                </c:pt>
                <c:pt idx="53">
                  <c:v>42340</c:v>
                </c:pt>
                <c:pt idx="54">
                  <c:v>42345</c:v>
                </c:pt>
                <c:pt idx="55">
                  <c:v>42348</c:v>
                </c:pt>
                <c:pt idx="56">
                  <c:v>42348</c:v>
                </c:pt>
                <c:pt idx="57">
                  <c:v>42349</c:v>
                </c:pt>
                <c:pt idx="58">
                  <c:v>42352</c:v>
                </c:pt>
                <c:pt idx="59">
                  <c:v>42354</c:v>
                </c:pt>
                <c:pt idx="60">
                  <c:v>42359</c:v>
                </c:pt>
                <c:pt idx="61">
                  <c:v>42367</c:v>
                </c:pt>
                <c:pt idx="62">
                  <c:v>42376</c:v>
                </c:pt>
                <c:pt idx="63">
                  <c:v>42377</c:v>
                </c:pt>
                <c:pt idx="64">
                  <c:v>42377</c:v>
                </c:pt>
                <c:pt idx="65">
                  <c:v>42382</c:v>
                </c:pt>
                <c:pt idx="66">
                  <c:v>42384</c:v>
                </c:pt>
                <c:pt idx="67">
                  <c:v>42389</c:v>
                </c:pt>
                <c:pt idx="68">
                  <c:v>42391</c:v>
                </c:pt>
                <c:pt idx="69">
                  <c:v>42397</c:v>
                </c:pt>
                <c:pt idx="70">
                  <c:v>42401</c:v>
                </c:pt>
                <c:pt idx="71">
                  <c:v>42402</c:v>
                </c:pt>
                <c:pt idx="72">
                  <c:v>42412</c:v>
                </c:pt>
                <c:pt idx="73">
                  <c:v>42419</c:v>
                </c:pt>
                <c:pt idx="74">
                  <c:v>42425</c:v>
                </c:pt>
                <c:pt idx="75">
                  <c:v>42425</c:v>
                </c:pt>
                <c:pt idx="76">
                  <c:v>42429</c:v>
                </c:pt>
                <c:pt idx="77">
                  <c:v>42430</c:v>
                </c:pt>
                <c:pt idx="78">
                  <c:v>42432</c:v>
                </c:pt>
                <c:pt idx="79">
                  <c:v>42438</c:v>
                </c:pt>
                <c:pt idx="80">
                  <c:v>42444</c:v>
                </c:pt>
                <c:pt idx="81">
                  <c:v>42444</c:v>
                </c:pt>
                <c:pt idx="82">
                  <c:v>42445</c:v>
                </c:pt>
                <c:pt idx="83">
                  <c:v>42450</c:v>
                </c:pt>
                <c:pt idx="84">
                  <c:v>42452</c:v>
                </c:pt>
                <c:pt idx="85">
                  <c:v>42452</c:v>
                </c:pt>
                <c:pt idx="86">
                  <c:v>42471</c:v>
                </c:pt>
                <c:pt idx="87">
                  <c:v>42472</c:v>
                </c:pt>
                <c:pt idx="88">
                  <c:v>42472</c:v>
                </c:pt>
                <c:pt idx="89">
                  <c:v>42479</c:v>
                </c:pt>
                <c:pt idx="90">
                  <c:v>42479</c:v>
                </c:pt>
                <c:pt idx="91">
                  <c:v>42480</c:v>
                </c:pt>
                <c:pt idx="92">
                  <c:v>42480</c:v>
                </c:pt>
                <c:pt idx="93">
                  <c:v>42487</c:v>
                </c:pt>
                <c:pt idx="94">
                  <c:v>42495</c:v>
                </c:pt>
                <c:pt idx="95">
                  <c:v>42499</c:v>
                </c:pt>
                <c:pt idx="96">
                  <c:v>42508</c:v>
                </c:pt>
                <c:pt idx="97">
                  <c:v>42508</c:v>
                </c:pt>
                <c:pt idx="98">
                  <c:v>42508</c:v>
                </c:pt>
                <c:pt idx="99">
                  <c:v>42510</c:v>
                </c:pt>
                <c:pt idx="100">
                  <c:v>42514</c:v>
                </c:pt>
                <c:pt idx="101">
                  <c:v>42516</c:v>
                </c:pt>
                <c:pt idx="102">
                  <c:v>42517</c:v>
                </c:pt>
                <c:pt idx="103">
                  <c:v>42517</c:v>
                </c:pt>
                <c:pt idx="104">
                  <c:v>42521</c:v>
                </c:pt>
                <c:pt idx="105">
                  <c:v>42528</c:v>
                </c:pt>
                <c:pt idx="106">
                  <c:v>42542</c:v>
                </c:pt>
                <c:pt idx="107">
                  <c:v>42544</c:v>
                </c:pt>
                <c:pt idx="108">
                  <c:v>42550</c:v>
                </c:pt>
                <c:pt idx="109">
                  <c:v>42552</c:v>
                </c:pt>
                <c:pt idx="110">
                  <c:v>42556</c:v>
                </c:pt>
                <c:pt idx="111">
                  <c:v>42558</c:v>
                </c:pt>
                <c:pt idx="112">
                  <c:v>42559</c:v>
                </c:pt>
                <c:pt idx="113">
                  <c:v>42563</c:v>
                </c:pt>
                <c:pt idx="114">
                  <c:v>42577</c:v>
                </c:pt>
                <c:pt idx="115">
                  <c:v>42583</c:v>
                </c:pt>
                <c:pt idx="116">
                  <c:v>42585</c:v>
                </c:pt>
                <c:pt idx="117">
                  <c:v>42593</c:v>
                </c:pt>
                <c:pt idx="118">
                  <c:v>42593</c:v>
                </c:pt>
                <c:pt idx="119">
                  <c:v>42594</c:v>
                </c:pt>
                <c:pt idx="120">
                  <c:v>42597</c:v>
                </c:pt>
                <c:pt idx="121">
                  <c:v>42601</c:v>
                </c:pt>
                <c:pt idx="122">
                  <c:v>42611</c:v>
                </c:pt>
                <c:pt idx="123">
                  <c:v>42620</c:v>
                </c:pt>
                <c:pt idx="124">
                  <c:v>42621</c:v>
                </c:pt>
                <c:pt idx="125">
                  <c:v>42627</c:v>
                </c:pt>
                <c:pt idx="126">
                  <c:v>42628</c:v>
                </c:pt>
                <c:pt idx="127">
                  <c:v>42632</c:v>
                </c:pt>
                <c:pt idx="128">
                  <c:v>42636</c:v>
                </c:pt>
                <c:pt idx="129">
                  <c:v>42647</c:v>
                </c:pt>
                <c:pt idx="130">
                  <c:v>42654</c:v>
                </c:pt>
                <c:pt idx="131">
                  <c:v>42667</c:v>
                </c:pt>
                <c:pt idx="132">
                  <c:v>42667</c:v>
                </c:pt>
                <c:pt idx="133">
                  <c:v>42667</c:v>
                </c:pt>
                <c:pt idx="134">
                  <c:v>42669</c:v>
                </c:pt>
                <c:pt idx="135">
                  <c:v>42676</c:v>
                </c:pt>
                <c:pt idx="136">
                  <c:v>42682</c:v>
                </c:pt>
                <c:pt idx="137">
                  <c:v>42682</c:v>
                </c:pt>
                <c:pt idx="138">
                  <c:v>42689</c:v>
                </c:pt>
                <c:pt idx="139">
                  <c:v>42699</c:v>
                </c:pt>
                <c:pt idx="140">
                  <c:v>42703</c:v>
                </c:pt>
                <c:pt idx="141">
                  <c:v>42710</c:v>
                </c:pt>
                <c:pt idx="142">
                  <c:v>42711</c:v>
                </c:pt>
                <c:pt idx="143">
                  <c:v>42712</c:v>
                </c:pt>
                <c:pt idx="144">
                  <c:v>42716</c:v>
                </c:pt>
                <c:pt idx="145">
                  <c:v>42716</c:v>
                </c:pt>
                <c:pt idx="146">
                  <c:v>42717</c:v>
                </c:pt>
                <c:pt idx="147">
                  <c:v>42717</c:v>
                </c:pt>
                <c:pt idx="148">
                  <c:v>42723</c:v>
                </c:pt>
                <c:pt idx="149">
                  <c:v>42723</c:v>
                </c:pt>
                <c:pt idx="150">
                  <c:v>42744</c:v>
                </c:pt>
                <c:pt idx="151">
                  <c:v>42747</c:v>
                </c:pt>
                <c:pt idx="152">
                  <c:v>42752</c:v>
                </c:pt>
                <c:pt idx="153">
                  <c:v>42754</c:v>
                </c:pt>
                <c:pt idx="154">
                  <c:v>42754</c:v>
                </c:pt>
                <c:pt idx="155">
                  <c:v>42754</c:v>
                </c:pt>
                <c:pt idx="156">
                  <c:v>42755</c:v>
                </c:pt>
                <c:pt idx="157">
                  <c:v>42755</c:v>
                </c:pt>
                <c:pt idx="158">
                  <c:v>42761</c:v>
                </c:pt>
                <c:pt idx="159">
                  <c:v>42765</c:v>
                </c:pt>
                <c:pt idx="160">
                  <c:v>42766</c:v>
                </c:pt>
                <c:pt idx="161">
                  <c:v>42768</c:v>
                </c:pt>
                <c:pt idx="162">
                  <c:v>42768</c:v>
                </c:pt>
                <c:pt idx="163">
                  <c:v>42772</c:v>
                </c:pt>
                <c:pt idx="164">
                  <c:v>42776</c:v>
                </c:pt>
                <c:pt idx="165">
                  <c:v>42780</c:v>
                </c:pt>
                <c:pt idx="166">
                  <c:v>42781</c:v>
                </c:pt>
                <c:pt idx="167">
                  <c:v>42781</c:v>
                </c:pt>
                <c:pt idx="168">
                  <c:v>42788</c:v>
                </c:pt>
                <c:pt idx="169">
                  <c:v>42790</c:v>
                </c:pt>
                <c:pt idx="170">
                  <c:v>42794</c:v>
                </c:pt>
                <c:pt idx="171">
                  <c:v>42802</c:v>
                </c:pt>
                <c:pt idx="172">
                  <c:v>42802</c:v>
                </c:pt>
                <c:pt idx="173">
                  <c:v>42802</c:v>
                </c:pt>
                <c:pt idx="174">
                  <c:v>42807</c:v>
                </c:pt>
                <c:pt idx="175">
                  <c:v>42810</c:v>
                </c:pt>
                <c:pt idx="176">
                  <c:v>42814</c:v>
                </c:pt>
                <c:pt idx="177">
                  <c:v>42818</c:v>
                </c:pt>
                <c:pt idx="178">
                  <c:v>42822</c:v>
                </c:pt>
                <c:pt idx="179">
                  <c:v>42823</c:v>
                </c:pt>
                <c:pt idx="180">
                  <c:v>42824</c:v>
                </c:pt>
                <c:pt idx="181">
                  <c:v>42825</c:v>
                </c:pt>
                <c:pt idx="182">
                  <c:v>42832</c:v>
                </c:pt>
                <c:pt idx="183">
                  <c:v>42835</c:v>
                </c:pt>
                <c:pt idx="184">
                  <c:v>42838</c:v>
                </c:pt>
                <c:pt idx="185">
                  <c:v>42842</c:v>
                </c:pt>
                <c:pt idx="186">
                  <c:v>42845</c:v>
                </c:pt>
                <c:pt idx="187">
                  <c:v>42846</c:v>
                </c:pt>
                <c:pt idx="188">
                  <c:v>42851</c:v>
                </c:pt>
                <c:pt idx="189">
                  <c:v>42852</c:v>
                </c:pt>
                <c:pt idx="190">
                  <c:v>42852</c:v>
                </c:pt>
                <c:pt idx="191">
                  <c:v>42857</c:v>
                </c:pt>
                <c:pt idx="192">
                  <c:v>42870</c:v>
                </c:pt>
                <c:pt idx="193">
                  <c:v>42878</c:v>
                </c:pt>
                <c:pt idx="194">
                  <c:v>42892</c:v>
                </c:pt>
                <c:pt idx="195">
                  <c:v>42905</c:v>
                </c:pt>
                <c:pt idx="196">
                  <c:v>42905</c:v>
                </c:pt>
                <c:pt idx="197">
                  <c:v>42905</c:v>
                </c:pt>
                <c:pt idx="198">
                  <c:v>42908</c:v>
                </c:pt>
                <c:pt idx="199">
                  <c:v>42909</c:v>
                </c:pt>
                <c:pt idx="200">
                  <c:v>42913</c:v>
                </c:pt>
                <c:pt idx="201">
                  <c:v>42914</c:v>
                </c:pt>
                <c:pt idx="202">
                  <c:v>42921</c:v>
                </c:pt>
                <c:pt idx="203">
                  <c:v>42921</c:v>
                </c:pt>
                <c:pt idx="204">
                  <c:v>42921</c:v>
                </c:pt>
                <c:pt idx="205">
                  <c:v>42923</c:v>
                </c:pt>
                <c:pt idx="206">
                  <c:v>42944</c:v>
                </c:pt>
                <c:pt idx="207">
                  <c:v>42947</c:v>
                </c:pt>
                <c:pt idx="208">
                  <c:v>42948</c:v>
                </c:pt>
                <c:pt idx="209">
                  <c:v>42951</c:v>
                </c:pt>
                <c:pt idx="210">
                  <c:v>42957</c:v>
                </c:pt>
                <c:pt idx="211">
                  <c:v>42958</c:v>
                </c:pt>
                <c:pt idx="212">
                  <c:v>42961</c:v>
                </c:pt>
                <c:pt idx="213">
                  <c:v>42962</c:v>
                </c:pt>
                <c:pt idx="214">
                  <c:v>42965</c:v>
                </c:pt>
                <c:pt idx="215">
                  <c:v>42972</c:v>
                </c:pt>
                <c:pt idx="216">
                  <c:v>42972</c:v>
                </c:pt>
                <c:pt idx="217">
                  <c:v>42984</c:v>
                </c:pt>
                <c:pt idx="218">
                  <c:v>42984</c:v>
                </c:pt>
                <c:pt idx="219">
                  <c:v>42985</c:v>
                </c:pt>
                <c:pt idx="220">
                  <c:v>42986</c:v>
                </c:pt>
                <c:pt idx="221">
                  <c:v>42992</c:v>
                </c:pt>
                <c:pt idx="222">
                  <c:v>43003</c:v>
                </c:pt>
                <c:pt idx="223">
                  <c:v>43004</c:v>
                </c:pt>
                <c:pt idx="224">
                  <c:v>43011</c:v>
                </c:pt>
                <c:pt idx="225">
                  <c:v>43013</c:v>
                </c:pt>
                <c:pt idx="226">
                  <c:v>43018</c:v>
                </c:pt>
                <c:pt idx="227">
                  <c:v>43020</c:v>
                </c:pt>
                <c:pt idx="228">
                  <c:v>43026</c:v>
                </c:pt>
                <c:pt idx="229">
                  <c:v>43045</c:v>
                </c:pt>
                <c:pt idx="230">
                  <c:v>43059</c:v>
                </c:pt>
                <c:pt idx="231">
                  <c:v>43066</c:v>
                </c:pt>
                <c:pt idx="232">
                  <c:v>43066</c:v>
                </c:pt>
                <c:pt idx="233">
                  <c:v>43067</c:v>
                </c:pt>
                <c:pt idx="234">
                  <c:v>43067</c:v>
                </c:pt>
                <c:pt idx="235">
                  <c:v>43073</c:v>
                </c:pt>
                <c:pt idx="236">
                  <c:v>43088</c:v>
                </c:pt>
                <c:pt idx="237">
                  <c:v>43088</c:v>
                </c:pt>
                <c:pt idx="238">
                  <c:v>43091</c:v>
                </c:pt>
                <c:pt idx="239">
                  <c:v>43095</c:v>
                </c:pt>
                <c:pt idx="240">
                  <c:v>43095</c:v>
                </c:pt>
                <c:pt idx="241">
                  <c:v>43096</c:v>
                </c:pt>
                <c:pt idx="242">
                  <c:v>43096</c:v>
                </c:pt>
                <c:pt idx="243">
                  <c:v>43105</c:v>
                </c:pt>
                <c:pt idx="244">
                  <c:v>43110</c:v>
                </c:pt>
                <c:pt idx="245">
                  <c:v>43110</c:v>
                </c:pt>
                <c:pt idx="246">
                  <c:v>43118</c:v>
                </c:pt>
                <c:pt idx="247">
                  <c:v>43126</c:v>
                </c:pt>
                <c:pt idx="248">
                  <c:v>43129</c:v>
                </c:pt>
                <c:pt idx="249">
                  <c:v>43133</c:v>
                </c:pt>
                <c:pt idx="250">
                  <c:v>43153</c:v>
                </c:pt>
                <c:pt idx="251">
                  <c:v>43160</c:v>
                </c:pt>
                <c:pt idx="252">
                  <c:v>43166</c:v>
                </c:pt>
                <c:pt idx="253">
                  <c:v>43167</c:v>
                </c:pt>
                <c:pt idx="254">
                  <c:v>43168</c:v>
                </c:pt>
                <c:pt idx="255">
                  <c:v>43181</c:v>
                </c:pt>
                <c:pt idx="256">
                  <c:v>43181</c:v>
                </c:pt>
                <c:pt idx="257">
                  <c:v>43182</c:v>
                </c:pt>
                <c:pt idx="258">
                  <c:v>43188</c:v>
                </c:pt>
                <c:pt idx="259">
                  <c:v>43194</c:v>
                </c:pt>
                <c:pt idx="260">
                  <c:v>43195</c:v>
                </c:pt>
                <c:pt idx="261">
                  <c:v>43201</c:v>
                </c:pt>
                <c:pt idx="262">
                  <c:v>43201</c:v>
                </c:pt>
                <c:pt idx="263">
                  <c:v>43208</c:v>
                </c:pt>
                <c:pt idx="264">
                  <c:v>43209</c:v>
                </c:pt>
                <c:pt idx="265">
                  <c:v>43213</c:v>
                </c:pt>
                <c:pt idx="266">
                  <c:v>43221</c:v>
                </c:pt>
                <c:pt idx="267">
                  <c:v>43228</c:v>
                </c:pt>
                <c:pt idx="268">
                  <c:v>43234</c:v>
                </c:pt>
                <c:pt idx="269">
                  <c:v>43234</c:v>
                </c:pt>
                <c:pt idx="270">
                  <c:v>43234</c:v>
                </c:pt>
                <c:pt idx="271">
                  <c:v>43236</c:v>
                </c:pt>
                <c:pt idx="272">
                  <c:v>43237</c:v>
                </c:pt>
                <c:pt idx="273">
                  <c:v>43237</c:v>
                </c:pt>
                <c:pt idx="274">
                  <c:v>43242</c:v>
                </c:pt>
                <c:pt idx="275">
                  <c:v>43256</c:v>
                </c:pt>
                <c:pt idx="276">
                  <c:v>43259</c:v>
                </c:pt>
                <c:pt idx="277">
                  <c:v>43266</c:v>
                </c:pt>
                <c:pt idx="278">
                  <c:v>43266</c:v>
                </c:pt>
                <c:pt idx="279">
                  <c:v>43271</c:v>
                </c:pt>
                <c:pt idx="280">
                  <c:v>43277</c:v>
                </c:pt>
                <c:pt idx="281">
                  <c:v>43280</c:v>
                </c:pt>
                <c:pt idx="282">
                  <c:v>43292</c:v>
                </c:pt>
                <c:pt idx="283">
                  <c:v>43294</c:v>
                </c:pt>
                <c:pt idx="284">
                  <c:v>43297</c:v>
                </c:pt>
                <c:pt idx="285">
                  <c:v>43305</c:v>
                </c:pt>
                <c:pt idx="286">
                  <c:v>43313</c:v>
                </c:pt>
                <c:pt idx="287">
                  <c:v>43318</c:v>
                </c:pt>
                <c:pt idx="288">
                  <c:v>43319</c:v>
                </c:pt>
                <c:pt idx="289">
                  <c:v>43320</c:v>
                </c:pt>
                <c:pt idx="290">
                  <c:v>43322</c:v>
                </c:pt>
                <c:pt idx="291">
                  <c:v>43333</c:v>
                </c:pt>
                <c:pt idx="292">
                  <c:v>43333</c:v>
                </c:pt>
                <c:pt idx="293">
                  <c:v>43336</c:v>
                </c:pt>
                <c:pt idx="294">
                  <c:v>43347</c:v>
                </c:pt>
                <c:pt idx="295">
                  <c:v>43348</c:v>
                </c:pt>
                <c:pt idx="296">
                  <c:v>43350</c:v>
                </c:pt>
                <c:pt idx="297">
                  <c:v>43363</c:v>
                </c:pt>
                <c:pt idx="298">
                  <c:v>43367</c:v>
                </c:pt>
                <c:pt idx="299">
                  <c:v>43374</c:v>
                </c:pt>
                <c:pt idx="300">
                  <c:v>43378</c:v>
                </c:pt>
                <c:pt idx="301">
                  <c:v>43381</c:v>
                </c:pt>
                <c:pt idx="302">
                  <c:v>43385</c:v>
                </c:pt>
                <c:pt idx="303">
                  <c:v>43397</c:v>
                </c:pt>
                <c:pt idx="304">
                  <c:v>43397</c:v>
                </c:pt>
                <c:pt idx="305">
                  <c:v>43402</c:v>
                </c:pt>
                <c:pt idx="306">
                  <c:v>43403</c:v>
                </c:pt>
                <c:pt idx="307">
                  <c:v>43405</c:v>
                </c:pt>
                <c:pt idx="308">
                  <c:v>43412</c:v>
                </c:pt>
                <c:pt idx="309">
                  <c:v>43413</c:v>
                </c:pt>
                <c:pt idx="310">
                  <c:v>43416</c:v>
                </c:pt>
                <c:pt idx="311">
                  <c:v>43417</c:v>
                </c:pt>
                <c:pt idx="312">
                  <c:v>43417</c:v>
                </c:pt>
                <c:pt idx="313">
                  <c:v>43418</c:v>
                </c:pt>
                <c:pt idx="314">
                  <c:v>43432</c:v>
                </c:pt>
                <c:pt idx="315">
                  <c:v>43438</c:v>
                </c:pt>
                <c:pt idx="316">
                  <c:v>43438</c:v>
                </c:pt>
                <c:pt idx="317">
                  <c:v>43444</c:v>
                </c:pt>
                <c:pt idx="318">
                  <c:v>43448</c:v>
                </c:pt>
                <c:pt idx="319">
                  <c:v>43453</c:v>
                </c:pt>
                <c:pt idx="320">
                  <c:v>43455</c:v>
                </c:pt>
                <c:pt idx="321">
                  <c:v>43468</c:v>
                </c:pt>
                <c:pt idx="322">
                  <c:v>43474</c:v>
                </c:pt>
                <c:pt idx="323">
                  <c:v>43481</c:v>
                </c:pt>
                <c:pt idx="324">
                  <c:v>43483</c:v>
                </c:pt>
                <c:pt idx="325">
                  <c:v>43487</c:v>
                </c:pt>
                <c:pt idx="326">
                  <c:v>43488</c:v>
                </c:pt>
                <c:pt idx="327">
                  <c:v>43494</c:v>
                </c:pt>
                <c:pt idx="328">
                  <c:v>43502</c:v>
                </c:pt>
                <c:pt idx="329">
                  <c:v>43509</c:v>
                </c:pt>
                <c:pt idx="330">
                  <c:v>43509</c:v>
                </c:pt>
                <c:pt idx="331">
                  <c:v>43531</c:v>
                </c:pt>
                <c:pt idx="332">
                  <c:v>43532</c:v>
                </c:pt>
                <c:pt idx="333">
                  <c:v>43537</c:v>
                </c:pt>
                <c:pt idx="334">
                  <c:v>43538</c:v>
                </c:pt>
                <c:pt idx="335">
                  <c:v>43538</c:v>
                </c:pt>
                <c:pt idx="336">
                  <c:v>43543</c:v>
                </c:pt>
                <c:pt idx="337">
                  <c:v>43546</c:v>
                </c:pt>
                <c:pt idx="338">
                  <c:v>43549</c:v>
                </c:pt>
                <c:pt idx="339">
                  <c:v>43558</c:v>
                </c:pt>
                <c:pt idx="340">
                  <c:v>43560</c:v>
                </c:pt>
                <c:pt idx="341">
                  <c:v>43563</c:v>
                </c:pt>
                <c:pt idx="342">
                  <c:v>43565</c:v>
                </c:pt>
                <c:pt idx="343">
                  <c:v>43578</c:v>
                </c:pt>
                <c:pt idx="344">
                  <c:v>43579</c:v>
                </c:pt>
                <c:pt idx="345">
                  <c:v>43580</c:v>
                </c:pt>
                <c:pt idx="346">
                  <c:v>43581</c:v>
                </c:pt>
                <c:pt idx="347">
                  <c:v>43585</c:v>
                </c:pt>
                <c:pt idx="348">
                  <c:v>43587</c:v>
                </c:pt>
                <c:pt idx="349">
                  <c:v>43606</c:v>
                </c:pt>
                <c:pt idx="350">
                  <c:v>43606</c:v>
                </c:pt>
                <c:pt idx="351">
                  <c:v>43606</c:v>
                </c:pt>
                <c:pt idx="352">
                  <c:v>43609</c:v>
                </c:pt>
                <c:pt idx="353">
                  <c:v>43620</c:v>
                </c:pt>
                <c:pt idx="354">
                  <c:v>43626</c:v>
                </c:pt>
                <c:pt idx="355">
                  <c:v>43628</c:v>
                </c:pt>
                <c:pt idx="356">
                  <c:v>43630</c:v>
                </c:pt>
                <c:pt idx="357">
                  <c:v>43635</c:v>
                </c:pt>
                <c:pt idx="358">
                  <c:v>43641</c:v>
                </c:pt>
                <c:pt idx="359">
                  <c:v>43648</c:v>
                </c:pt>
                <c:pt idx="360">
                  <c:v>43648</c:v>
                </c:pt>
                <c:pt idx="361">
                  <c:v>43655</c:v>
                </c:pt>
                <c:pt idx="362">
                  <c:v>43656</c:v>
                </c:pt>
                <c:pt idx="363">
                  <c:v>43662</c:v>
                </c:pt>
                <c:pt idx="364">
                  <c:v>43669</c:v>
                </c:pt>
                <c:pt idx="365">
                  <c:v>43670</c:v>
                </c:pt>
                <c:pt idx="366">
                  <c:v>43675</c:v>
                </c:pt>
                <c:pt idx="367">
                  <c:v>43676</c:v>
                </c:pt>
                <c:pt idx="368">
                  <c:v>43690</c:v>
                </c:pt>
                <c:pt idx="369">
                  <c:v>43693</c:v>
                </c:pt>
                <c:pt idx="370">
                  <c:v>43700</c:v>
                </c:pt>
                <c:pt idx="371">
                  <c:v>43703</c:v>
                </c:pt>
                <c:pt idx="372">
                  <c:v>43711</c:v>
                </c:pt>
                <c:pt idx="373">
                  <c:v>43713</c:v>
                </c:pt>
                <c:pt idx="374">
                  <c:v>43714</c:v>
                </c:pt>
                <c:pt idx="375">
                  <c:v>43714</c:v>
                </c:pt>
                <c:pt idx="376">
                  <c:v>43714</c:v>
                </c:pt>
                <c:pt idx="377">
                  <c:v>43719</c:v>
                </c:pt>
                <c:pt idx="378">
                  <c:v>43719</c:v>
                </c:pt>
                <c:pt idx="379">
                  <c:v>43725</c:v>
                </c:pt>
                <c:pt idx="380">
                  <c:v>43739</c:v>
                </c:pt>
                <c:pt idx="381">
                  <c:v>43741</c:v>
                </c:pt>
                <c:pt idx="382">
                  <c:v>43745</c:v>
                </c:pt>
                <c:pt idx="383">
                  <c:v>43747</c:v>
                </c:pt>
                <c:pt idx="384">
                  <c:v>43753</c:v>
                </c:pt>
                <c:pt idx="385">
                  <c:v>43759</c:v>
                </c:pt>
                <c:pt idx="386">
                  <c:v>43760</c:v>
                </c:pt>
                <c:pt idx="387">
                  <c:v>43768</c:v>
                </c:pt>
                <c:pt idx="388">
                  <c:v>43769</c:v>
                </c:pt>
                <c:pt idx="389">
                  <c:v>43769</c:v>
                </c:pt>
                <c:pt idx="390">
                  <c:v>43769</c:v>
                </c:pt>
                <c:pt idx="391">
                  <c:v>43774</c:v>
                </c:pt>
                <c:pt idx="392">
                  <c:v>43774</c:v>
                </c:pt>
                <c:pt idx="393">
                  <c:v>43775</c:v>
                </c:pt>
                <c:pt idx="394">
                  <c:v>43777</c:v>
                </c:pt>
                <c:pt idx="395">
                  <c:v>43777</c:v>
                </c:pt>
                <c:pt idx="396">
                  <c:v>43787</c:v>
                </c:pt>
                <c:pt idx="397">
                  <c:v>43801</c:v>
                </c:pt>
                <c:pt idx="398">
                  <c:v>43805</c:v>
                </c:pt>
                <c:pt idx="399">
                  <c:v>43809</c:v>
                </c:pt>
                <c:pt idx="400">
                  <c:v>43810</c:v>
                </c:pt>
                <c:pt idx="401">
                  <c:v>43812</c:v>
                </c:pt>
                <c:pt idx="402">
                  <c:v>43822</c:v>
                </c:pt>
                <c:pt idx="403">
                  <c:v>43832</c:v>
                </c:pt>
                <c:pt idx="404">
                  <c:v>43840</c:v>
                </c:pt>
                <c:pt idx="405">
                  <c:v>43845</c:v>
                </c:pt>
                <c:pt idx="406">
                  <c:v>43846</c:v>
                </c:pt>
                <c:pt idx="407">
                  <c:v>43853</c:v>
                </c:pt>
                <c:pt idx="408">
                  <c:v>43854</c:v>
                </c:pt>
                <c:pt idx="409">
                  <c:v>43859</c:v>
                </c:pt>
                <c:pt idx="410">
                  <c:v>43864</c:v>
                </c:pt>
                <c:pt idx="411">
                  <c:v>43866</c:v>
                </c:pt>
                <c:pt idx="412">
                  <c:v>43867</c:v>
                </c:pt>
                <c:pt idx="413">
                  <c:v>43871</c:v>
                </c:pt>
                <c:pt idx="414">
                  <c:v>43873</c:v>
                </c:pt>
                <c:pt idx="415">
                  <c:v>43875</c:v>
                </c:pt>
                <c:pt idx="416">
                  <c:v>43875</c:v>
                </c:pt>
                <c:pt idx="417">
                  <c:v>43880</c:v>
                </c:pt>
                <c:pt idx="418">
                  <c:v>43881</c:v>
                </c:pt>
                <c:pt idx="419">
                  <c:v>43885</c:v>
                </c:pt>
                <c:pt idx="420">
                  <c:v>43908</c:v>
                </c:pt>
                <c:pt idx="421">
                  <c:v>43910</c:v>
                </c:pt>
                <c:pt idx="422">
                  <c:v>43913</c:v>
                </c:pt>
                <c:pt idx="423">
                  <c:v>43916</c:v>
                </c:pt>
                <c:pt idx="424">
                  <c:v>43917</c:v>
                </c:pt>
                <c:pt idx="425">
                  <c:v>43917</c:v>
                </c:pt>
                <c:pt idx="426">
                  <c:v>43923</c:v>
                </c:pt>
                <c:pt idx="427">
                  <c:v>43924</c:v>
                </c:pt>
                <c:pt idx="428">
                  <c:v>43928</c:v>
                </c:pt>
                <c:pt idx="429">
                  <c:v>43942</c:v>
                </c:pt>
                <c:pt idx="430">
                  <c:v>43942</c:v>
                </c:pt>
                <c:pt idx="431">
                  <c:v>43948</c:v>
                </c:pt>
                <c:pt idx="432">
                  <c:v>43949</c:v>
                </c:pt>
                <c:pt idx="433">
                  <c:v>43950</c:v>
                </c:pt>
                <c:pt idx="434">
                  <c:v>43952</c:v>
                </c:pt>
                <c:pt idx="435">
                  <c:v>43956</c:v>
                </c:pt>
                <c:pt idx="436">
                  <c:v>43966</c:v>
                </c:pt>
                <c:pt idx="437">
                  <c:v>43978</c:v>
                </c:pt>
                <c:pt idx="438">
                  <c:v>43980</c:v>
                </c:pt>
                <c:pt idx="439">
                  <c:v>43986</c:v>
                </c:pt>
                <c:pt idx="440">
                  <c:v>43993</c:v>
                </c:pt>
                <c:pt idx="441">
                  <c:v>43997</c:v>
                </c:pt>
                <c:pt idx="442">
                  <c:v>44001</c:v>
                </c:pt>
                <c:pt idx="443">
                  <c:v>44004</c:v>
                </c:pt>
                <c:pt idx="444">
                  <c:v>44006</c:v>
                </c:pt>
                <c:pt idx="445">
                  <c:v>44007</c:v>
                </c:pt>
                <c:pt idx="446">
                  <c:v>44007</c:v>
                </c:pt>
                <c:pt idx="447">
                  <c:v>44007</c:v>
                </c:pt>
                <c:pt idx="448">
                  <c:v>44013</c:v>
                </c:pt>
                <c:pt idx="449">
                  <c:v>44018</c:v>
                </c:pt>
                <c:pt idx="450">
                  <c:v>44026</c:v>
                </c:pt>
                <c:pt idx="451">
                  <c:v>44029</c:v>
                </c:pt>
                <c:pt idx="452">
                  <c:v>44033</c:v>
                </c:pt>
                <c:pt idx="453">
                  <c:v>44034</c:v>
                </c:pt>
                <c:pt idx="454">
                  <c:v>44040</c:v>
                </c:pt>
                <c:pt idx="455">
                  <c:v>44042</c:v>
                </c:pt>
                <c:pt idx="456">
                  <c:v>44048</c:v>
                </c:pt>
                <c:pt idx="457">
                  <c:v>44063</c:v>
                </c:pt>
                <c:pt idx="458">
                  <c:v>44067</c:v>
                </c:pt>
                <c:pt idx="459">
                  <c:v>44067</c:v>
                </c:pt>
                <c:pt idx="460">
                  <c:v>44068</c:v>
                </c:pt>
                <c:pt idx="461">
                  <c:v>44070</c:v>
                </c:pt>
                <c:pt idx="462">
                  <c:v>44075</c:v>
                </c:pt>
                <c:pt idx="463">
                  <c:v>44077</c:v>
                </c:pt>
                <c:pt idx="464">
                  <c:v>44077</c:v>
                </c:pt>
                <c:pt idx="465">
                  <c:v>44082</c:v>
                </c:pt>
                <c:pt idx="466">
                  <c:v>44083</c:v>
                </c:pt>
                <c:pt idx="467">
                  <c:v>44084</c:v>
                </c:pt>
                <c:pt idx="468">
                  <c:v>44092</c:v>
                </c:pt>
                <c:pt idx="469">
                  <c:v>44096</c:v>
                </c:pt>
                <c:pt idx="470">
                  <c:v>44097</c:v>
                </c:pt>
                <c:pt idx="471">
                  <c:v>44097</c:v>
                </c:pt>
                <c:pt idx="472">
                  <c:v>44098</c:v>
                </c:pt>
                <c:pt idx="473">
                  <c:v>44099</c:v>
                </c:pt>
                <c:pt idx="474">
                  <c:v>44110</c:v>
                </c:pt>
                <c:pt idx="475">
                  <c:v>44113</c:v>
                </c:pt>
                <c:pt idx="476">
                  <c:v>44118</c:v>
                </c:pt>
                <c:pt idx="477">
                  <c:v>44127</c:v>
                </c:pt>
                <c:pt idx="478">
                  <c:v>44145</c:v>
                </c:pt>
                <c:pt idx="479">
                  <c:v>44146</c:v>
                </c:pt>
                <c:pt idx="480">
                  <c:v>44159</c:v>
                </c:pt>
                <c:pt idx="481">
                  <c:v>44160</c:v>
                </c:pt>
                <c:pt idx="482">
                  <c:v>44175</c:v>
                </c:pt>
                <c:pt idx="483">
                  <c:v>44187</c:v>
                </c:pt>
                <c:pt idx="484">
                  <c:v>44188</c:v>
                </c:pt>
              </c:numCache>
            </c:numRef>
          </c:cat>
          <c:val>
            <c:numRef>
              <c:f>Сделки!$I$5:$I$489</c:f>
              <c:numCache>
                <c:formatCode>General</c:formatCode>
                <c:ptCount val="485"/>
                <c:pt idx="0">
                  <c:v>-19663.2</c:v>
                </c:pt>
                <c:pt idx="1">
                  <c:v>-49896.2</c:v>
                </c:pt>
                <c:pt idx="2">
                  <c:v>-17355.2</c:v>
                </c:pt>
                <c:pt idx="3">
                  <c:v>51474.400000000001</c:v>
                </c:pt>
                <c:pt idx="4">
                  <c:v>38394</c:v>
                </c:pt>
                <c:pt idx="5">
                  <c:v>-30916.9</c:v>
                </c:pt>
                <c:pt idx="6">
                  <c:v>51827.299999999996</c:v>
                </c:pt>
                <c:pt idx="7">
                  <c:v>13910</c:v>
                </c:pt>
                <c:pt idx="8">
                  <c:v>47799</c:v>
                </c:pt>
                <c:pt idx="9">
                  <c:v>-11653.4</c:v>
                </c:pt>
                <c:pt idx="10">
                  <c:v>39837.9</c:v>
                </c:pt>
                <c:pt idx="11">
                  <c:v>-2208.8000000000002</c:v>
                </c:pt>
                <c:pt idx="12">
                  <c:v>11036</c:v>
                </c:pt>
                <c:pt idx="13">
                  <c:v>44244</c:v>
                </c:pt>
                <c:pt idx="14">
                  <c:v>13380</c:v>
                </c:pt>
                <c:pt idx="15">
                  <c:v>-12323.3</c:v>
                </c:pt>
                <c:pt idx="16">
                  <c:v>24646.6</c:v>
                </c:pt>
                <c:pt idx="17">
                  <c:v>4600</c:v>
                </c:pt>
                <c:pt idx="18">
                  <c:v>-40897.5</c:v>
                </c:pt>
                <c:pt idx="19">
                  <c:v>-24824.1</c:v>
                </c:pt>
                <c:pt idx="20">
                  <c:v>-33880.699999999997</c:v>
                </c:pt>
                <c:pt idx="21">
                  <c:v>52879.5</c:v>
                </c:pt>
                <c:pt idx="22">
                  <c:v>-58755</c:v>
                </c:pt>
                <c:pt idx="23">
                  <c:v>20514.599999999999</c:v>
                </c:pt>
                <c:pt idx="24">
                  <c:v>-22794</c:v>
                </c:pt>
                <c:pt idx="25">
                  <c:v>-53745</c:v>
                </c:pt>
                <c:pt idx="26">
                  <c:v>8833.6</c:v>
                </c:pt>
                <c:pt idx="27">
                  <c:v>22268</c:v>
                </c:pt>
                <c:pt idx="28">
                  <c:v>5480</c:v>
                </c:pt>
                <c:pt idx="29">
                  <c:v>43936</c:v>
                </c:pt>
                <c:pt idx="30">
                  <c:v>-43524</c:v>
                </c:pt>
                <c:pt idx="31">
                  <c:v>56790</c:v>
                </c:pt>
                <c:pt idx="32">
                  <c:v>52476.799999999996</c:v>
                </c:pt>
                <c:pt idx="33">
                  <c:v>28447.5</c:v>
                </c:pt>
                <c:pt idx="34">
                  <c:v>-42094.8</c:v>
                </c:pt>
                <c:pt idx="35">
                  <c:v>57991.5</c:v>
                </c:pt>
                <c:pt idx="36">
                  <c:v>55930</c:v>
                </c:pt>
                <c:pt idx="37">
                  <c:v>-51677.4</c:v>
                </c:pt>
                <c:pt idx="38">
                  <c:v>24110</c:v>
                </c:pt>
                <c:pt idx="39">
                  <c:v>-59642.8</c:v>
                </c:pt>
                <c:pt idx="40">
                  <c:v>-30430</c:v>
                </c:pt>
                <c:pt idx="41">
                  <c:v>-13424.400000000001</c:v>
                </c:pt>
                <c:pt idx="42">
                  <c:v>-41442.6</c:v>
                </c:pt>
                <c:pt idx="43">
                  <c:v>20847.099999999999</c:v>
                </c:pt>
                <c:pt idx="44">
                  <c:v>29265.599999999999</c:v>
                </c:pt>
                <c:pt idx="45">
                  <c:v>-58531.199999999997</c:v>
                </c:pt>
                <c:pt idx="46">
                  <c:v>-61593</c:v>
                </c:pt>
                <c:pt idx="47">
                  <c:v>-45252</c:v>
                </c:pt>
                <c:pt idx="48">
                  <c:v>6210</c:v>
                </c:pt>
                <c:pt idx="49">
                  <c:v>-22010.400000000001</c:v>
                </c:pt>
                <c:pt idx="50">
                  <c:v>-38539.199999999997</c:v>
                </c:pt>
                <c:pt idx="51">
                  <c:v>26325.599999999999</c:v>
                </c:pt>
                <c:pt idx="52">
                  <c:v>-31377.5</c:v>
                </c:pt>
                <c:pt idx="53">
                  <c:v>20216</c:v>
                </c:pt>
                <c:pt idx="54">
                  <c:v>-59491.8</c:v>
                </c:pt>
                <c:pt idx="55">
                  <c:v>-53285.4</c:v>
                </c:pt>
                <c:pt idx="56">
                  <c:v>-41867.1</c:v>
                </c:pt>
                <c:pt idx="57">
                  <c:v>-21406.400000000001</c:v>
                </c:pt>
                <c:pt idx="58">
                  <c:v>-12647</c:v>
                </c:pt>
                <c:pt idx="59">
                  <c:v>-10489.6</c:v>
                </c:pt>
                <c:pt idx="60">
                  <c:v>-56166</c:v>
                </c:pt>
                <c:pt idx="61">
                  <c:v>-46443.596399999995</c:v>
                </c:pt>
                <c:pt idx="62">
                  <c:v>-37692</c:v>
                </c:pt>
                <c:pt idx="63">
                  <c:v>6309</c:v>
                </c:pt>
                <c:pt idx="64">
                  <c:v>41639.4</c:v>
                </c:pt>
                <c:pt idx="65">
                  <c:v>29465.300000000003</c:v>
                </c:pt>
                <c:pt idx="66">
                  <c:v>5074.3999999999996</c:v>
                </c:pt>
                <c:pt idx="67">
                  <c:v>-27585.8</c:v>
                </c:pt>
                <c:pt idx="68">
                  <c:v>-28069.8</c:v>
                </c:pt>
                <c:pt idx="69">
                  <c:v>-51672.3</c:v>
                </c:pt>
                <c:pt idx="70">
                  <c:v>-23725.8</c:v>
                </c:pt>
                <c:pt idx="71">
                  <c:v>54217.8</c:v>
                </c:pt>
                <c:pt idx="72">
                  <c:v>14029.400000000001</c:v>
                </c:pt>
                <c:pt idx="73">
                  <c:v>-54024.6</c:v>
                </c:pt>
                <c:pt idx="74">
                  <c:v>-39435</c:v>
                </c:pt>
                <c:pt idx="75">
                  <c:v>-39435</c:v>
                </c:pt>
                <c:pt idx="76">
                  <c:v>55624.800000000003</c:v>
                </c:pt>
                <c:pt idx="77">
                  <c:v>-5018.8</c:v>
                </c:pt>
                <c:pt idx="78">
                  <c:v>61539.1</c:v>
                </c:pt>
                <c:pt idx="79">
                  <c:v>53844.6</c:v>
                </c:pt>
                <c:pt idx="80">
                  <c:v>-25340</c:v>
                </c:pt>
                <c:pt idx="81">
                  <c:v>-21539</c:v>
                </c:pt>
                <c:pt idx="82">
                  <c:v>8918</c:v>
                </c:pt>
                <c:pt idx="83">
                  <c:v>20392</c:v>
                </c:pt>
                <c:pt idx="84">
                  <c:v>26686.799999999999</c:v>
                </c:pt>
                <c:pt idx="85">
                  <c:v>-16520.400000000001</c:v>
                </c:pt>
                <c:pt idx="86">
                  <c:v>11534.4</c:v>
                </c:pt>
                <c:pt idx="87">
                  <c:v>26915.699999999997</c:v>
                </c:pt>
                <c:pt idx="88">
                  <c:v>-53831.399999999994</c:v>
                </c:pt>
                <c:pt idx="89">
                  <c:v>-25312</c:v>
                </c:pt>
                <c:pt idx="90">
                  <c:v>53155.200000000004</c:v>
                </c:pt>
                <c:pt idx="91">
                  <c:v>-27456</c:v>
                </c:pt>
                <c:pt idx="92">
                  <c:v>-46176</c:v>
                </c:pt>
                <c:pt idx="93">
                  <c:v>59894.400000000001</c:v>
                </c:pt>
                <c:pt idx="94">
                  <c:v>39971.4</c:v>
                </c:pt>
                <c:pt idx="95">
                  <c:v>53988.795900000005</c:v>
                </c:pt>
                <c:pt idx="96">
                  <c:v>-48693.2</c:v>
                </c:pt>
                <c:pt idx="97">
                  <c:v>32034.999999999996</c:v>
                </c:pt>
                <c:pt idx="98">
                  <c:v>58944.399999999994</c:v>
                </c:pt>
                <c:pt idx="99">
                  <c:v>7729.8000000000011</c:v>
                </c:pt>
                <c:pt idx="100">
                  <c:v>-1300.7001</c:v>
                </c:pt>
                <c:pt idx="101">
                  <c:v>1295.3998999999999</c:v>
                </c:pt>
                <c:pt idx="102">
                  <c:v>-51879.999999999993</c:v>
                </c:pt>
                <c:pt idx="103">
                  <c:v>-3890.9999999999995</c:v>
                </c:pt>
                <c:pt idx="104">
                  <c:v>16710.198699999997</c:v>
                </c:pt>
                <c:pt idx="105">
                  <c:v>-27165.600000000002</c:v>
                </c:pt>
                <c:pt idx="106">
                  <c:v>1331.0001</c:v>
                </c:pt>
                <c:pt idx="107">
                  <c:v>53691.999999999993</c:v>
                </c:pt>
                <c:pt idx="108">
                  <c:v>-33802.502500000002</c:v>
                </c:pt>
                <c:pt idx="109">
                  <c:v>-5486.4</c:v>
                </c:pt>
                <c:pt idx="110">
                  <c:v>-64050.404600000009</c:v>
                </c:pt>
                <c:pt idx="111">
                  <c:v>6876.0000000000009</c:v>
                </c:pt>
                <c:pt idx="112">
                  <c:v>-30441.4</c:v>
                </c:pt>
                <c:pt idx="113">
                  <c:v>68110</c:v>
                </c:pt>
                <c:pt idx="114">
                  <c:v>-38828.1</c:v>
                </c:pt>
                <c:pt idx="115">
                  <c:v>-11821.500899999999</c:v>
                </c:pt>
                <c:pt idx="116">
                  <c:v>-36845.200000000004</c:v>
                </c:pt>
                <c:pt idx="117">
                  <c:v>-61271.999999999993</c:v>
                </c:pt>
                <c:pt idx="118">
                  <c:v>25307.999999999996</c:v>
                </c:pt>
                <c:pt idx="119">
                  <c:v>-54702.2</c:v>
                </c:pt>
                <c:pt idx="120">
                  <c:v>38349.602900000005</c:v>
                </c:pt>
                <c:pt idx="121">
                  <c:v>-39240</c:v>
                </c:pt>
                <c:pt idx="122">
                  <c:v>-2629.2002000000002</c:v>
                </c:pt>
                <c:pt idx="123">
                  <c:v>42731.703300000001</c:v>
                </c:pt>
                <c:pt idx="124">
                  <c:v>-41906.699999999997</c:v>
                </c:pt>
                <c:pt idx="125">
                  <c:v>29404.799999999999</c:v>
                </c:pt>
                <c:pt idx="126">
                  <c:v>-20831.8</c:v>
                </c:pt>
                <c:pt idx="127">
                  <c:v>30667.5</c:v>
                </c:pt>
                <c:pt idx="128">
                  <c:v>50612</c:v>
                </c:pt>
                <c:pt idx="129">
                  <c:v>45162.200000000004</c:v>
                </c:pt>
                <c:pt idx="130">
                  <c:v>-48356</c:v>
                </c:pt>
                <c:pt idx="131">
                  <c:v>43904.2</c:v>
                </c:pt>
                <c:pt idx="132">
                  <c:v>45090.799999999996</c:v>
                </c:pt>
                <c:pt idx="133">
                  <c:v>58143.4</c:v>
                </c:pt>
                <c:pt idx="134">
                  <c:v>-51234.5</c:v>
                </c:pt>
                <c:pt idx="135">
                  <c:v>-43954.6</c:v>
                </c:pt>
                <c:pt idx="136">
                  <c:v>-14983.800000000001</c:v>
                </c:pt>
                <c:pt idx="137">
                  <c:v>-28815</c:v>
                </c:pt>
                <c:pt idx="138">
                  <c:v>6850.8</c:v>
                </c:pt>
                <c:pt idx="139">
                  <c:v>33993.800000000003</c:v>
                </c:pt>
                <c:pt idx="140">
                  <c:v>-44722.2</c:v>
                </c:pt>
                <c:pt idx="141">
                  <c:v>-21711.3</c:v>
                </c:pt>
                <c:pt idx="142">
                  <c:v>20831.400000000001</c:v>
                </c:pt>
                <c:pt idx="143">
                  <c:v>-40141.5</c:v>
                </c:pt>
                <c:pt idx="144">
                  <c:v>-48732.6</c:v>
                </c:pt>
                <c:pt idx="145">
                  <c:v>54534.1</c:v>
                </c:pt>
                <c:pt idx="146">
                  <c:v>36310.299999999996</c:v>
                </c:pt>
                <c:pt idx="147">
                  <c:v>-2342.6</c:v>
                </c:pt>
                <c:pt idx="148">
                  <c:v>36877.599999999999</c:v>
                </c:pt>
                <c:pt idx="149">
                  <c:v>2379.1999999999998</c:v>
                </c:pt>
                <c:pt idx="150">
                  <c:v>-41242</c:v>
                </c:pt>
                <c:pt idx="151">
                  <c:v>-50017.8</c:v>
                </c:pt>
                <c:pt idx="152">
                  <c:v>-2426.3999999999996</c:v>
                </c:pt>
                <c:pt idx="153">
                  <c:v>-24050</c:v>
                </c:pt>
                <c:pt idx="154">
                  <c:v>-4810</c:v>
                </c:pt>
                <c:pt idx="155">
                  <c:v>27657.5</c:v>
                </c:pt>
                <c:pt idx="156">
                  <c:v>-46139.6</c:v>
                </c:pt>
                <c:pt idx="157">
                  <c:v>44925.4</c:v>
                </c:pt>
                <c:pt idx="158">
                  <c:v>41361</c:v>
                </c:pt>
                <c:pt idx="159">
                  <c:v>-51733.3</c:v>
                </c:pt>
                <c:pt idx="160">
                  <c:v>24000</c:v>
                </c:pt>
                <c:pt idx="161">
                  <c:v>-42084</c:v>
                </c:pt>
                <c:pt idx="162">
                  <c:v>-22845.599999999999</c:v>
                </c:pt>
                <c:pt idx="163">
                  <c:v>-25993.8</c:v>
                </c:pt>
                <c:pt idx="164">
                  <c:v>-26676.3</c:v>
                </c:pt>
                <c:pt idx="165">
                  <c:v>-42042</c:v>
                </c:pt>
                <c:pt idx="166">
                  <c:v>-55220.599999999991</c:v>
                </c:pt>
                <c:pt idx="167">
                  <c:v>-37241.799999999996</c:v>
                </c:pt>
                <c:pt idx="168">
                  <c:v>4077.5999999999995</c:v>
                </c:pt>
                <c:pt idx="169">
                  <c:v>-55911.700000000004</c:v>
                </c:pt>
                <c:pt idx="170">
                  <c:v>58828.3</c:v>
                </c:pt>
                <c:pt idx="171">
                  <c:v>-27282</c:v>
                </c:pt>
                <c:pt idx="172">
                  <c:v>36830.699999999997</c:v>
                </c:pt>
                <c:pt idx="173">
                  <c:v>-12276.9</c:v>
                </c:pt>
                <c:pt idx="174">
                  <c:v>27648.002000000004</c:v>
                </c:pt>
                <c:pt idx="175">
                  <c:v>-27601.997999999996</c:v>
                </c:pt>
                <c:pt idx="176">
                  <c:v>8247.6006000000016</c:v>
                </c:pt>
                <c:pt idx="177">
                  <c:v>-63392.6</c:v>
                </c:pt>
                <c:pt idx="178">
                  <c:v>31500.802300000003</c:v>
                </c:pt>
                <c:pt idx="179">
                  <c:v>63901.204700000002</c:v>
                </c:pt>
                <c:pt idx="180">
                  <c:v>13528.999</c:v>
                </c:pt>
                <c:pt idx="181">
                  <c:v>-8089.8000000000011</c:v>
                </c:pt>
                <c:pt idx="182">
                  <c:v>2664.4</c:v>
                </c:pt>
                <c:pt idx="183">
                  <c:v>-46798.503500000006</c:v>
                </c:pt>
                <c:pt idx="184">
                  <c:v>53544.000000000007</c:v>
                </c:pt>
                <c:pt idx="185">
                  <c:v>14856.6</c:v>
                </c:pt>
                <c:pt idx="186">
                  <c:v>-62398.9954</c:v>
                </c:pt>
                <c:pt idx="187">
                  <c:v>-61773.395399999994</c:v>
                </c:pt>
                <c:pt idx="188">
                  <c:v>-26714.002</c:v>
                </c:pt>
                <c:pt idx="189">
                  <c:v>14740</c:v>
                </c:pt>
                <c:pt idx="190">
                  <c:v>-41540</c:v>
                </c:pt>
                <c:pt idx="191">
                  <c:v>-5203.6000000000004</c:v>
                </c:pt>
                <c:pt idx="192">
                  <c:v>53100</c:v>
                </c:pt>
                <c:pt idx="193">
                  <c:v>-47404.796399999999</c:v>
                </c:pt>
                <c:pt idx="194">
                  <c:v>-43856</c:v>
                </c:pt>
                <c:pt idx="195">
                  <c:v>-57871.495900000002</c:v>
                </c:pt>
                <c:pt idx="196">
                  <c:v>-36698.9974</c:v>
                </c:pt>
                <c:pt idx="197">
                  <c:v>-4234.4997000000003</c:v>
                </c:pt>
                <c:pt idx="198">
                  <c:v>12544.199999999999</c:v>
                </c:pt>
                <c:pt idx="199">
                  <c:v>-48618.5</c:v>
                </c:pt>
                <c:pt idx="200">
                  <c:v>62992.4</c:v>
                </c:pt>
                <c:pt idx="201">
                  <c:v>-25877.999999999996</c:v>
                </c:pt>
                <c:pt idx="202">
                  <c:v>-2682.0001999999999</c:v>
                </c:pt>
                <c:pt idx="203">
                  <c:v>-2682.0001999999999</c:v>
                </c:pt>
                <c:pt idx="204">
                  <c:v>-10728.0008</c:v>
                </c:pt>
                <c:pt idx="205">
                  <c:v>-33595</c:v>
                </c:pt>
                <c:pt idx="206">
                  <c:v>58418.8</c:v>
                </c:pt>
                <c:pt idx="207">
                  <c:v>-52061.103900000002</c:v>
                </c:pt>
                <c:pt idx="208">
                  <c:v>-15975.599999999999</c:v>
                </c:pt>
                <c:pt idx="209">
                  <c:v>-53796.004000000008</c:v>
                </c:pt>
                <c:pt idx="210">
                  <c:v>-13394</c:v>
                </c:pt>
                <c:pt idx="211">
                  <c:v>-65811.899999999994</c:v>
                </c:pt>
                <c:pt idx="212">
                  <c:v>-67785.005000000005</c:v>
                </c:pt>
                <c:pt idx="213">
                  <c:v>-61335.000000000007</c:v>
                </c:pt>
                <c:pt idx="214">
                  <c:v>35809.799999999996</c:v>
                </c:pt>
                <c:pt idx="215">
                  <c:v>67365.2</c:v>
                </c:pt>
                <c:pt idx="216">
                  <c:v>16497.599999999999</c:v>
                </c:pt>
                <c:pt idx="217">
                  <c:v>-9545.9</c:v>
                </c:pt>
                <c:pt idx="218">
                  <c:v>34092.5</c:v>
                </c:pt>
                <c:pt idx="219">
                  <c:v>46250.2</c:v>
                </c:pt>
                <c:pt idx="220">
                  <c:v>-62998.795299999998</c:v>
                </c:pt>
                <c:pt idx="221">
                  <c:v>-10779.200800000001</c:v>
                </c:pt>
                <c:pt idx="222">
                  <c:v>33922.199999999997</c:v>
                </c:pt>
                <c:pt idx="223">
                  <c:v>-49894.000000000007</c:v>
                </c:pt>
                <c:pt idx="224">
                  <c:v>-1298.3000000000002</c:v>
                </c:pt>
                <c:pt idx="225">
                  <c:v>46425.603600000002</c:v>
                </c:pt>
                <c:pt idx="226">
                  <c:v>-5168.8</c:v>
                </c:pt>
                <c:pt idx="227">
                  <c:v>-65364.999999999993</c:v>
                </c:pt>
                <c:pt idx="228">
                  <c:v>22263.201700000001</c:v>
                </c:pt>
                <c:pt idx="229">
                  <c:v>19159.5</c:v>
                </c:pt>
                <c:pt idx="230">
                  <c:v>4037.7000000000003</c:v>
                </c:pt>
                <c:pt idx="231">
                  <c:v>54267.999999999993</c:v>
                </c:pt>
                <c:pt idx="232">
                  <c:v>-58338.099999999991</c:v>
                </c:pt>
                <c:pt idx="233">
                  <c:v>-43827.203200000004</c:v>
                </c:pt>
                <c:pt idx="234">
                  <c:v>-56153.604100000004</c:v>
                </c:pt>
                <c:pt idx="235">
                  <c:v>-14299.001000000002</c:v>
                </c:pt>
                <c:pt idx="236">
                  <c:v>-45895.5</c:v>
                </c:pt>
                <c:pt idx="237">
                  <c:v>74025</c:v>
                </c:pt>
                <c:pt idx="238">
                  <c:v>2990.4</c:v>
                </c:pt>
                <c:pt idx="239">
                  <c:v>11975.2</c:v>
                </c:pt>
                <c:pt idx="240">
                  <c:v>41913.199999999997</c:v>
                </c:pt>
                <c:pt idx="241">
                  <c:v>61208.895899999996</c:v>
                </c:pt>
                <c:pt idx="242">
                  <c:v>64194.695699999997</c:v>
                </c:pt>
                <c:pt idx="243">
                  <c:v>27688.699999999997</c:v>
                </c:pt>
                <c:pt idx="244">
                  <c:v>20220.1986</c:v>
                </c:pt>
                <c:pt idx="245">
                  <c:v>-18775.898700000002</c:v>
                </c:pt>
                <c:pt idx="246">
                  <c:v>44373.399999999994</c:v>
                </c:pt>
                <c:pt idx="247">
                  <c:v>-49923.999999999993</c:v>
                </c:pt>
                <c:pt idx="248">
                  <c:v>-16915.201200000003</c:v>
                </c:pt>
                <c:pt idx="249">
                  <c:v>3927.2999999999997</c:v>
                </c:pt>
                <c:pt idx="250">
                  <c:v>-1273</c:v>
                </c:pt>
                <c:pt idx="251">
                  <c:v>35037.9</c:v>
                </c:pt>
                <c:pt idx="252">
                  <c:v>-13055.000000000002</c:v>
                </c:pt>
                <c:pt idx="253">
                  <c:v>-61170.799999999996</c:v>
                </c:pt>
                <c:pt idx="254">
                  <c:v>-38155.302900000002</c:v>
                </c:pt>
                <c:pt idx="255">
                  <c:v>1255.1000000000001</c:v>
                </c:pt>
                <c:pt idx="256">
                  <c:v>-22591.8</c:v>
                </c:pt>
                <c:pt idx="257">
                  <c:v>47272</c:v>
                </c:pt>
                <c:pt idx="258">
                  <c:v>46588.500000000007</c:v>
                </c:pt>
                <c:pt idx="259">
                  <c:v>-61123.500000000007</c:v>
                </c:pt>
                <c:pt idx="260">
                  <c:v>-24747.5</c:v>
                </c:pt>
                <c:pt idx="261">
                  <c:v>-61931.1</c:v>
                </c:pt>
                <c:pt idx="262">
                  <c:v>49292.1</c:v>
                </c:pt>
                <c:pt idx="263">
                  <c:v>-25344</c:v>
                </c:pt>
                <c:pt idx="264">
                  <c:v>-20257.2</c:v>
                </c:pt>
                <c:pt idx="265">
                  <c:v>-24108</c:v>
                </c:pt>
                <c:pt idx="266">
                  <c:v>-38550.6</c:v>
                </c:pt>
                <c:pt idx="267">
                  <c:v>-9496.7999999999993</c:v>
                </c:pt>
                <c:pt idx="268">
                  <c:v>4761.6000000000004</c:v>
                </c:pt>
                <c:pt idx="269">
                  <c:v>46425.600000000006</c:v>
                </c:pt>
                <c:pt idx="270">
                  <c:v>45235.200000000004</c:v>
                </c:pt>
                <c:pt idx="271">
                  <c:v>-20124.599999999999</c:v>
                </c:pt>
                <c:pt idx="272">
                  <c:v>11833</c:v>
                </c:pt>
                <c:pt idx="273">
                  <c:v>42598.8</c:v>
                </c:pt>
                <c:pt idx="274">
                  <c:v>-25107.600000000002</c:v>
                </c:pt>
                <c:pt idx="275">
                  <c:v>-46132</c:v>
                </c:pt>
                <c:pt idx="276">
                  <c:v>54502.5</c:v>
                </c:pt>
                <c:pt idx="277">
                  <c:v>32212.502499999999</c:v>
                </c:pt>
                <c:pt idx="278">
                  <c:v>3865.5002999999997</c:v>
                </c:pt>
                <c:pt idx="279">
                  <c:v>-27898.2</c:v>
                </c:pt>
                <c:pt idx="280">
                  <c:v>32792.5</c:v>
                </c:pt>
                <c:pt idx="281">
                  <c:v>33812.5</c:v>
                </c:pt>
                <c:pt idx="282">
                  <c:v>-37318.400000000001</c:v>
                </c:pt>
                <c:pt idx="283">
                  <c:v>53784.004000000001</c:v>
                </c:pt>
                <c:pt idx="284">
                  <c:v>-28181.999999999996</c:v>
                </c:pt>
                <c:pt idx="285">
                  <c:v>-6481.5</c:v>
                </c:pt>
                <c:pt idx="286">
                  <c:v>29515.200000000001</c:v>
                </c:pt>
                <c:pt idx="287">
                  <c:v>27268.800000000003</c:v>
                </c:pt>
                <c:pt idx="288">
                  <c:v>25466.399999999998</c:v>
                </c:pt>
                <c:pt idx="289">
                  <c:v>69021.400000000009</c:v>
                </c:pt>
                <c:pt idx="290">
                  <c:v>70105.005000000005</c:v>
                </c:pt>
                <c:pt idx="291">
                  <c:v>-23448</c:v>
                </c:pt>
                <c:pt idx="292">
                  <c:v>-24913.500000000004</c:v>
                </c:pt>
                <c:pt idx="293">
                  <c:v>-5826.7999999999993</c:v>
                </c:pt>
                <c:pt idx="294">
                  <c:v>-40913.599999999999</c:v>
                </c:pt>
                <c:pt idx="295">
                  <c:v>25238.201700000001</c:v>
                </c:pt>
                <c:pt idx="296">
                  <c:v>-21103.601400000003</c:v>
                </c:pt>
                <c:pt idx="297">
                  <c:v>-59233.2</c:v>
                </c:pt>
                <c:pt idx="298">
                  <c:v>53981.999999999993</c:v>
                </c:pt>
                <c:pt idx="299">
                  <c:v>-12034.3992</c:v>
                </c:pt>
                <c:pt idx="300">
                  <c:v>17949.600000000002</c:v>
                </c:pt>
                <c:pt idx="301">
                  <c:v>-5995.2</c:v>
                </c:pt>
                <c:pt idx="302">
                  <c:v>-46348.800000000003</c:v>
                </c:pt>
                <c:pt idx="303">
                  <c:v>-18355.201200000003</c:v>
                </c:pt>
                <c:pt idx="304">
                  <c:v>-61184.004000000001</c:v>
                </c:pt>
                <c:pt idx="305">
                  <c:v>50918.396599999993</c:v>
                </c:pt>
                <c:pt idx="306">
                  <c:v>13753.8009</c:v>
                </c:pt>
                <c:pt idx="307">
                  <c:v>75327.7</c:v>
                </c:pt>
                <c:pt idx="308">
                  <c:v>-50476.803200000002</c:v>
                </c:pt>
                <c:pt idx="309">
                  <c:v>-73034.200000000012</c:v>
                </c:pt>
                <c:pt idx="310">
                  <c:v>-66038.704100000003</c:v>
                </c:pt>
                <c:pt idx="311">
                  <c:v>15986.000000000002</c:v>
                </c:pt>
                <c:pt idx="312">
                  <c:v>-14387.400000000001</c:v>
                </c:pt>
                <c:pt idx="313">
                  <c:v>-35239.597800000003</c:v>
                </c:pt>
                <c:pt idx="314">
                  <c:v>-9925.1999999999989</c:v>
                </c:pt>
                <c:pt idx="315">
                  <c:v>-45816.4</c:v>
                </c:pt>
                <c:pt idx="316">
                  <c:v>60543.1</c:v>
                </c:pt>
                <c:pt idx="317">
                  <c:v>6488</c:v>
                </c:pt>
                <c:pt idx="318">
                  <c:v>47710.8</c:v>
                </c:pt>
                <c:pt idx="319">
                  <c:v>-34067.002200000003</c:v>
                </c:pt>
                <c:pt idx="320">
                  <c:v>-75709.895099999994</c:v>
                </c:pt>
                <c:pt idx="321">
                  <c:v>4560.8999999999996</c:v>
                </c:pt>
                <c:pt idx="322">
                  <c:v>-43772.6</c:v>
                </c:pt>
                <c:pt idx="323">
                  <c:v>-75949.994999999995</c:v>
                </c:pt>
                <c:pt idx="324">
                  <c:v>18524.400000000001</c:v>
                </c:pt>
                <c:pt idx="325">
                  <c:v>66519.195600000006</c:v>
                </c:pt>
                <c:pt idx="326">
                  <c:v>-39442</c:v>
                </c:pt>
                <c:pt idx="327">
                  <c:v>-4379.1000000000004</c:v>
                </c:pt>
                <c:pt idx="328">
                  <c:v>-4614.9000000000005</c:v>
                </c:pt>
                <c:pt idx="329">
                  <c:v>-76591.899999999994</c:v>
                </c:pt>
                <c:pt idx="330">
                  <c:v>-29698.9</c:v>
                </c:pt>
                <c:pt idx="331">
                  <c:v>78555</c:v>
                </c:pt>
                <c:pt idx="332">
                  <c:v>-29987.7</c:v>
                </c:pt>
                <c:pt idx="333">
                  <c:v>-72058.5</c:v>
                </c:pt>
                <c:pt idx="334">
                  <c:v>25572.800000000003</c:v>
                </c:pt>
                <c:pt idx="335">
                  <c:v>68726.900000000009</c:v>
                </c:pt>
                <c:pt idx="336">
                  <c:v>67454.100000000006</c:v>
                </c:pt>
                <c:pt idx="337">
                  <c:v>31626</c:v>
                </c:pt>
                <c:pt idx="338">
                  <c:v>-14233.499100000001</c:v>
                </c:pt>
                <c:pt idx="339">
                  <c:v>43943.199999999997</c:v>
                </c:pt>
                <c:pt idx="340">
                  <c:v>9336.0005999999994</c:v>
                </c:pt>
                <c:pt idx="341">
                  <c:v>-4601.7</c:v>
                </c:pt>
                <c:pt idx="342">
                  <c:v>50750.696699999993</c:v>
                </c:pt>
                <c:pt idx="343">
                  <c:v>-27635.4</c:v>
                </c:pt>
                <c:pt idx="344">
                  <c:v>61688</c:v>
                </c:pt>
                <c:pt idx="345">
                  <c:v>27916.2</c:v>
                </c:pt>
                <c:pt idx="346">
                  <c:v>-51994.8</c:v>
                </c:pt>
                <c:pt idx="347">
                  <c:v>-25556.799999999999</c:v>
                </c:pt>
                <c:pt idx="348">
                  <c:v>-52059.003500000006</c:v>
                </c:pt>
                <c:pt idx="349">
                  <c:v>-7408.9994999999999</c:v>
                </c:pt>
                <c:pt idx="350">
                  <c:v>-26672.3982</c:v>
                </c:pt>
                <c:pt idx="351">
                  <c:v>-13336.1991</c:v>
                </c:pt>
                <c:pt idx="352">
                  <c:v>44889</c:v>
                </c:pt>
                <c:pt idx="353">
                  <c:v>-18336</c:v>
                </c:pt>
                <c:pt idx="354">
                  <c:v>53308.596599999997</c:v>
                </c:pt>
                <c:pt idx="355">
                  <c:v>7845.9999999999991</c:v>
                </c:pt>
                <c:pt idx="356">
                  <c:v>3137.6</c:v>
                </c:pt>
                <c:pt idx="357">
                  <c:v>41331.600000000006</c:v>
                </c:pt>
                <c:pt idx="358">
                  <c:v>-17134.7</c:v>
                </c:pt>
                <c:pt idx="359">
                  <c:v>-35456.799999999996</c:v>
                </c:pt>
                <c:pt idx="360">
                  <c:v>47789.599999999999</c:v>
                </c:pt>
                <c:pt idx="361">
                  <c:v>0</c:v>
                </c:pt>
                <c:pt idx="362">
                  <c:v>-15450.998999999998</c:v>
                </c:pt>
                <c:pt idx="363">
                  <c:v>47982</c:v>
                </c:pt>
                <c:pt idx="364">
                  <c:v>19727.998800000001</c:v>
                </c:pt>
                <c:pt idx="365">
                  <c:v>-8179.5</c:v>
                </c:pt>
                <c:pt idx="366">
                  <c:v>33074</c:v>
                </c:pt>
                <c:pt idx="367">
                  <c:v>77629.899999999994</c:v>
                </c:pt>
                <c:pt idx="368">
                  <c:v>4768.8003000000008</c:v>
                </c:pt>
                <c:pt idx="369">
                  <c:v>8044.9994999999999</c:v>
                </c:pt>
                <c:pt idx="370">
                  <c:v>32745.297900000001</c:v>
                </c:pt>
                <c:pt idx="371">
                  <c:v>-12556.800800000001</c:v>
                </c:pt>
                <c:pt idx="372">
                  <c:v>-1623.5001</c:v>
                </c:pt>
                <c:pt idx="373">
                  <c:v>-79478</c:v>
                </c:pt>
                <c:pt idx="374">
                  <c:v>-6481.5995999999996</c:v>
                </c:pt>
                <c:pt idx="375">
                  <c:v>37269.197699999997</c:v>
                </c:pt>
                <c:pt idx="376">
                  <c:v>-81019.994999999995</c:v>
                </c:pt>
                <c:pt idx="377">
                  <c:v>0</c:v>
                </c:pt>
                <c:pt idx="378">
                  <c:v>-7946.4994999999999</c:v>
                </c:pt>
                <c:pt idx="379">
                  <c:v>15553.999</c:v>
                </c:pt>
                <c:pt idx="380">
                  <c:v>6051.2</c:v>
                </c:pt>
                <c:pt idx="381">
                  <c:v>-63218.600000000006</c:v>
                </c:pt>
                <c:pt idx="382">
                  <c:v>-3023.2</c:v>
                </c:pt>
                <c:pt idx="383">
                  <c:v>49536.3</c:v>
                </c:pt>
                <c:pt idx="384">
                  <c:v>-34088.302300000003</c:v>
                </c:pt>
                <c:pt idx="385">
                  <c:v>25341.901699999999</c:v>
                </c:pt>
                <c:pt idx="386">
                  <c:v>-17812.8</c:v>
                </c:pt>
                <c:pt idx="387">
                  <c:v>3016</c:v>
                </c:pt>
                <c:pt idx="388">
                  <c:v>26584.2</c:v>
                </c:pt>
                <c:pt idx="389">
                  <c:v>-20676.599999999999</c:v>
                </c:pt>
                <c:pt idx="390">
                  <c:v>62029.799999999996</c:v>
                </c:pt>
                <c:pt idx="391">
                  <c:v>28087.7</c:v>
                </c:pt>
                <c:pt idx="392">
                  <c:v>36957.5</c:v>
                </c:pt>
                <c:pt idx="393">
                  <c:v>-7432.4994999999999</c:v>
                </c:pt>
                <c:pt idx="394">
                  <c:v>-2960</c:v>
                </c:pt>
                <c:pt idx="395">
                  <c:v>29600</c:v>
                </c:pt>
                <c:pt idx="396">
                  <c:v>-42264.602900000005</c:v>
                </c:pt>
                <c:pt idx="397">
                  <c:v>-29785.998</c:v>
                </c:pt>
                <c:pt idx="398">
                  <c:v>28853.4</c:v>
                </c:pt>
                <c:pt idx="399">
                  <c:v>-18291.5988</c:v>
                </c:pt>
                <c:pt idx="400">
                  <c:v>51724.2</c:v>
                </c:pt>
                <c:pt idx="401">
                  <c:v>-27305.999999999996</c:v>
                </c:pt>
                <c:pt idx="402">
                  <c:v>-6093.6</c:v>
                </c:pt>
                <c:pt idx="403">
                  <c:v>73252.800000000003</c:v>
                </c:pt>
                <c:pt idx="404">
                  <c:v>67614.799999999988</c:v>
                </c:pt>
                <c:pt idx="405">
                  <c:v>-43867.6</c:v>
                </c:pt>
                <c:pt idx="406">
                  <c:v>21998.2</c:v>
                </c:pt>
                <c:pt idx="407">
                  <c:v>-71581.504499999995</c:v>
                </c:pt>
                <c:pt idx="408">
                  <c:v>-33238.800000000003</c:v>
                </c:pt>
                <c:pt idx="409">
                  <c:v>-40354.602600000006</c:v>
                </c:pt>
                <c:pt idx="410">
                  <c:v>-35843.200000000004</c:v>
                </c:pt>
                <c:pt idx="411">
                  <c:v>-19840.8</c:v>
                </c:pt>
                <c:pt idx="412">
                  <c:v>-34664.702100000002</c:v>
                </c:pt>
                <c:pt idx="413">
                  <c:v>78800.2</c:v>
                </c:pt>
                <c:pt idx="414">
                  <c:v>36130.6</c:v>
                </c:pt>
                <c:pt idx="415">
                  <c:v>23076.2</c:v>
                </c:pt>
                <c:pt idx="416">
                  <c:v>65932</c:v>
                </c:pt>
                <c:pt idx="417">
                  <c:v>74178</c:v>
                </c:pt>
                <c:pt idx="418">
                  <c:v>-54176.1</c:v>
                </c:pt>
                <c:pt idx="419">
                  <c:v>43469.4</c:v>
                </c:pt>
                <c:pt idx="420">
                  <c:v>70651.5</c:v>
                </c:pt>
                <c:pt idx="421">
                  <c:v>76281.995699999999</c:v>
                </c:pt>
                <c:pt idx="422">
                  <c:v>79965.799999999988</c:v>
                </c:pt>
                <c:pt idx="423">
                  <c:v>29428.7</c:v>
                </c:pt>
                <c:pt idx="424">
                  <c:v>25978.5</c:v>
                </c:pt>
                <c:pt idx="425">
                  <c:v>19050.900000000001</c:v>
                </c:pt>
                <c:pt idx="426">
                  <c:v>-8985</c:v>
                </c:pt>
                <c:pt idx="427">
                  <c:v>-71015.995999999999</c:v>
                </c:pt>
                <c:pt idx="428">
                  <c:v>-50820</c:v>
                </c:pt>
                <c:pt idx="429">
                  <c:v>-47692.5</c:v>
                </c:pt>
                <c:pt idx="430">
                  <c:v>-22892.400000000001</c:v>
                </c:pt>
                <c:pt idx="431">
                  <c:v>85072.5</c:v>
                </c:pt>
                <c:pt idx="432">
                  <c:v>-87861.8</c:v>
                </c:pt>
                <c:pt idx="433">
                  <c:v>-66214.796400000007</c:v>
                </c:pt>
                <c:pt idx="434">
                  <c:v>-59740.1031</c:v>
                </c:pt>
                <c:pt idx="435">
                  <c:v>-65113.599999999999</c:v>
                </c:pt>
                <c:pt idx="436">
                  <c:v>-18884.7</c:v>
                </c:pt>
                <c:pt idx="437">
                  <c:v>70000</c:v>
                </c:pt>
                <c:pt idx="438">
                  <c:v>-37125</c:v>
                </c:pt>
                <c:pt idx="439">
                  <c:v>-77615</c:v>
                </c:pt>
                <c:pt idx="440">
                  <c:v>-67626.896699999998</c:v>
                </c:pt>
                <c:pt idx="441">
                  <c:v>29124.2</c:v>
                </c:pt>
                <c:pt idx="442">
                  <c:v>-95761.599999999991</c:v>
                </c:pt>
                <c:pt idx="443">
                  <c:v>-75914.996499999994</c:v>
                </c:pt>
                <c:pt idx="444">
                  <c:v>-80571.399999999994</c:v>
                </c:pt>
                <c:pt idx="445">
                  <c:v>-23641.199999999997</c:v>
                </c:pt>
                <c:pt idx="446">
                  <c:v>-53730</c:v>
                </c:pt>
                <c:pt idx="447">
                  <c:v>-45133.2</c:v>
                </c:pt>
                <c:pt idx="448">
                  <c:v>-32935.501499999998</c:v>
                </c:pt>
                <c:pt idx="449">
                  <c:v>-15499.4</c:v>
                </c:pt>
                <c:pt idx="450">
                  <c:v>78376.800000000003</c:v>
                </c:pt>
                <c:pt idx="451">
                  <c:v>-73081.600000000006</c:v>
                </c:pt>
                <c:pt idx="452">
                  <c:v>-56682.5</c:v>
                </c:pt>
                <c:pt idx="453">
                  <c:v>91020</c:v>
                </c:pt>
                <c:pt idx="454">
                  <c:v>6856.5</c:v>
                </c:pt>
                <c:pt idx="455">
                  <c:v>48564.597900000001</c:v>
                </c:pt>
                <c:pt idx="456">
                  <c:v>118580</c:v>
                </c:pt>
                <c:pt idx="457">
                  <c:v>-73056</c:v>
                </c:pt>
                <c:pt idx="458">
                  <c:v>109333.7</c:v>
                </c:pt>
                <c:pt idx="459">
                  <c:v>-29006.899999999998</c:v>
                </c:pt>
                <c:pt idx="460">
                  <c:v>15341.9</c:v>
                </c:pt>
                <c:pt idx="461">
                  <c:v>83862.2</c:v>
                </c:pt>
                <c:pt idx="462">
                  <c:v>61625.200000000004</c:v>
                </c:pt>
                <c:pt idx="463">
                  <c:v>-97524</c:v>
                </c:pt>
                <c:pt idx="464">
                  <c:v>30340.799999999999</c:v>
                </c:pt>
                <c:pt idx="465">
                  <c:v>102240</c:v>
                </c:pt>
                <c:pt idx="466">
                  <c:v>33000</c:v>
                </c:pt>
                <c:pt idx="467">
                  <c:v>-19347.3</c:v>
                </c:pt>
                <c:pt idx="468">
                  <c:v>-74933.996400000004</c:v>
                </c:pt>
                <c:pt idx="469">
                  <c:v>70085.399999999994</c:v>
                </c:pt>
                <c:pt idx="470">
                  <c:v>-46690.6</c:v>
                </c:pt>
                <c:pt idx="471">
                  <c:v>95503.5</c:v>
                </c:pt>
                <c:pt idx="472">
                  <c:v>-32053.5</c:v>
                </c:pt>
                <c:pt idx="473">
                  <c:v>0</c:v>
                </c:pt>
                <c:pt idx="474">
                  <c:v>6334.4997000000003</c:v>
                </c:pt>
                <c:pt idx="475">
                  <c:v>-51549.597599999994</c:v>
                </c:pt>
                <c:pt idx="476">
                  <c:v>98518.495500000005</c:v>
                </c:pt>
                <c:pt idx="477">
                  <c:v>-4222.7999999999993</c:v>
                </c:pt>
                <c:pt idx="478">
                  <c:v>75285.600000000006</c:v>
                </c:pt>
                <c:pt idx="479">
                  <c:v>42543.9</c:v>
                </c:pt>
                <c:pt idx="480">
                  <c:v>-97774.595099999991</c:v>
                </c:pt>
                <c:pt idx="481">
                  <c:v>-56210</c:v>
                </c:pt>
                <c:pt idx="482">
                  <c:v>-34102.001700000001</c:v>
                </c:pt>
                <c:pt idx="483">
                  <c:v>18125.099999999999</c:v>
                </c:pt>
                <c:pt idx="484">
                  <c:v>1481055.6</c:v>
                </c:pt>
              </c:numCache>
            </c:numRef>
          </c:val>
          <c:extLst>
            <c:ext xmlns:c16="http://schemas.microsoft.com/office/drawing/2014/chart" uri="{C3380CC4-5D6E-409C-BE32-E72D297353CC}">
              <c16:uniqueId val="{00000000-6087-442B-8E84-62D8B2D9A411}"/>
            </c:ext>
          </c:extLst>
        </c:ser>
        <c:dLbls>
          <c:showLegendKey val="0"/>
          <c:showVal val="0"/>
          <c:showCatName val="0"/>
          <c:showSerName val="0"/>
          <c:showPercent val="0"/>
          <c:showBubbleSize val="0"/>
        </c:dLbls>
        <c:gapWidth val="219"/>
        <c:overlap val="-27"/>
        <c:axId val="162865920"/>
        <c:axId val="162867840"/>
      </c:barChart>
      <c:dateAx>
        <c:axId val="16286592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62867840"/>
        <c:crosses val="autoZero"/>
        <c:auto val="1"/>
        <c:lblOffset val="100"/>
        <c:baseTimeUnit val="days"/>
      </c:dateAx>
      <c:valAx>
        <c:axId val="16286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6286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142875</xdr:colOff>
      <xdr:row>34</xdr:row>
      <xdr:rowOff>28575</xdr:rowOff>
    </xdr:from>
    <xdr:to>
      <xdr:col>15</xdr:col>
      <xdr:colOff>447675</xdr:colOff>
      <xdr:row>36</xdr:row>
      <xdr:rowOff>28575</xdr:rowOff>
    </xdr:to>
    <xdr:graphicFrame macro="">
      <xdr:nvGraphicFramePr>
        <xdr:cNvPr id="2" name="Диаграмма 1">
          <a:extLst>
            <a:ext uri="{FF2B5EF4-FFF2-40B4-BE49-F238E27FC236}">
              <a16:creationId xmlns:a16="http://schemas.microsoft.com/office/drawing/2014/main" id="{6C28B21A-E9E9-4703-96FD-C2051C7B1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Жевагина Анастасия Владимировна" refreshedDate="44572.438029629629" createdVersion="6" refreshedVersion="6" minRefreshableVersion="3" recordCount="485" xr:uid="{00000000-000A-0000-FFFF-FFFF08000000}">
  <cacheSource type="worksheet">
    <worksheetSource name="Сделки"/>
  </cacheSource>
  <cacheFields count="4">
    <cacheField name="Дата сделки" numFmtId="0">
      <sharedItems count="410">
        <s v="2015-04-24"/>
        <s v="2015-05-14"/>
        <s v="2015-05-18"/>
        <s v="2015-06-04"/>
        <s v="2015-06-10"/>
        <s v="2015-06-11"/>
        <s v="2015-06-22"/>
        <s v="2015-06-25"/>
        <s v="2015-07-06"/>
        <s v="2015-07-10"/>
        <s v="2015-07-17"/>
        <s v="2015-07-21"/>
        <s v="2015-07-23"/>
        <s v="2015-07-28"/>
        <s v="2015-07-30"/>
        <s v="2015-08-03"/>
        <s v="2015-08-04"/>
        <s v="2015-08-07"/>
        <s v="2015-08-12"/>
        <s v="2015-08-17"/>
        <s v="2015-08-21"/>
        <s v="2015-08-25"/>
        <s v="2015-09-02"/>
        <s v="2015-09-03"/>
        <s v="2015-09-04"/>
        <s v="2015-09-11"/>
        <s v="2015-09-15"/>
        <s v="2015-09-16"/>
        <s v="2015-09-17"/>
        <s v="2015-09-22"/>
        <s v="2015-10-02"/>
        <s v="2015-10-06"/>
        <s v="2015-10-07"/>
        <s v="2015-10-08"/>
        <s v="2015-10-13"/>
        <s v="2015-10-19"/>
        <s v="2015-10-26"/>
        <s v="2015-10-27"/>
        <s v="2015-10-28"/>
        <s v="2015-10-30"/>
        <s v="2015-11-02"/>
        <s v="2015-11-04"/>
        <s v="2015-11-10"/>
        <s v="2015-11-19"/>
        <s v="2015-11-23"/>
        <s v="2015-11-27"/>
        <s v="2015-12-02"/>
        <s v="2015-12-07"/>
        <s v="2015-12-10"/>
        <s v="2015-12-11"/>
        <s v="2015-12-14"/>
        <s v="2015-12-16"/>
        <s v="2015-12-21"/>
        <s v="2015-12-29"/>
        <s v="2016-01-07"/>
        <s v="2016-01-08"/>
        <s v="2016-01-13"/>
        <s v="2016-01-15"/>
        <s v="2016-01-20"/>
        <s v="2016-01-22"/>
        <s v="2016-01-28"/>
        <s v="2016-02-01"/>
        <s v="2016-02-02"/>
        <s v="2016-02-12"/>
        <s v="2016-02-19"/>
        <s v="2016-02-25"/>
        <s v="2016-02-29"/>
        <s v="2016-03-01"/>
        <s v="2016-03-03"/>
        <s v="2016-03-09"/>
        <s v="2016-03-15"/>
        <s v="2016-03-16"/>
        <s v="2016-03-21"/>
        <s v="2016-03-23"/>
        <s v="2016-04-11"/>
        <s v="2016-04-12"/>
        <s v="2016-04-19"/>
        <s v="2016-04-20"/>
        <s v="2016-04-27"/>
        <s v="2016-05-05"/>
        <s v="2016-05-09"/>
        <s v="2016-05-18"/>
        <s v="2016-05-20"/>
        <s v="2016-05-24"/>
        <s v="2016-05-26"/>
        <s v="2016-05-27"/>
        <s v="2016-05-31"/>
        <s v="2016-06-07"/>
        <s v="2016-06-21"/>
        <s v="2016-06-23"/>
        <s v="2016-06-29"/>
        <s v="2016-07-01"/>
        <s v="2016-07-05"/>
        <s v="2016-07-07"/>
        <s v="2016-07-08"/>
        <s v="2016-07-12"/>
        <s v="2016-07-26"/>
        <s v="2016-08-01"/>
        <s v="2016-08-03"/>
        <s v="2016-08-11"/>
        <s v="2016-08-12"/>
        <s v="2016-08-15"/>
        <s v="2016-08-19"/>
        <s v="2016-08-29"/>
        <s v="2016-09-07"/>
        <s v="2016-09-08"/>
        <s v="2016-09-14"/>
        <s v="2016-09-15"/>
        <s v="2016-09-19"/>
        <s v="2016-09-23"/>
        <s v="2016-10-04"/>
        <s v="2016-10-11"/>
        <s v="2016-10-24"/>
        <s v="2016-10-26"/>
        <s v="2016-11-02"/>
        <s v="2016-11-08"/>
        <s v="2016-11-15"/>
        <s v="2016-11-25"/>
        <s v="2016-11-29"/>
        <s v="2016-12-06"/>
        <s v="2016-12-07"/>
        <s v="2016-12-08"/>
        <s v="2016-12-12"/>
        <s v="2016-12-13"/>
        <s v="2016-12-19"/>
        <s v="2017-01-09"/>
        <s v="2017-01-12"/>
        <s v="2017-01-17"/>
        <s v="2017-01-19"/>
        <s v="2017-01-20"/>
        <s v="2017-01-26"/>
        <s v="2017-01-30"/>
        <s v="2017-01-31"/>
        <s v="2017-02-02"/>
        <s v="2017-02-06"/>
        <s v="2017-02-10"/>
        <s v="2017-02-14"/>
        <s v="2017-02-15"/>
        <s v="2017-02-22"/>
        <s v="2017-02-24"/>
        <s v="2017-02-28"/>
        <s v="2017-03-08"/>
        <s v="2017-03-13"/>
        <s v="2017-03-16"/>
        <s v="2017-03-20"/>
        <s v="2017-03-24"/>
        <s v="2017-03-28"/>
        <s v="2017-03-29"/>
        <s v="2017-03-30"/>
        <s v="2017-03-31"/>
        <s v="2017-04-07"/>
        <s v="2017-04-10"/>
        <s v="2017-04-13"/>
        <s v="2017-04-17"/>
        <s v="2017-04-20"/>
        <s v="2017-04-21"/>
        <s v="2017-04-26"/>
        <s v="2017-04-27"/>
        <s v="2017-05-02"/>
        <s v="2017-05-15"/>
        <s v="2017-05-23"/>
        <s v="2017-06-06"/>
        <s v="2017-06-19"/>
        <s v="2017-06-22"/>
        <s v="2017-06-23"/>
        <s v="2017-06-27"/>
        <s v="2017-06-28"/>
        <s v="2017-07-05"/>
        <s v="2017-07-07"/>
        <s v="2017-07-28"/>
        <s v="2017-07-31"/>
        <s v="2017-08-01"/>
        <s v="2017-08-04"/>
        <s v="2017-08-10"/>
        <s v="2017-08-11"/>
        <s v="2017-08-14"/>
        <s v="2017-08-15"/>
        <s v="2017-08-18"/>
        <s v="2017-08-25"/>
        <s v="2017-09-06"/>
        <s v="2017-09-07"/>
        <s v="2017-09-08"/>
        <s v="2017-09-14"/>
        <s v="2017-09-25"/>
        <s v="2017-09-26"/>
        <s v="2017-10-03"/>
        <s v="2017-10-05"/>
        <s v="2017-10-10"/>
        <s v="2017-10-12"/>
        <s v="2017-10-18"/>
        <s v="2017-11-06"/>
        <s v="2017-11-20"/>
        <s v="2017-11-27"/>
        <s v="2017-11-28"/>
        <s v="2017-12-04"/>
        <s v="2017-12-19"/>
        <s v="2017-12-22"/>
        <s v="2017-12-26"/>
        <s v="2017-12-27"/>
        <s v="2018-01-05"/>
        <s v="2018-01-10"/>
        <s v="2018-01-18"/>
        <s v="2018-01-26"/>
        <s v="2018-01-29"/>
        <s v="2018-02-02"/>
        <s v="2018-02-22"/>
        <s v="2018-03-01"/>
        <s v="2018-03-07"/>
        <s v="2018-03-08"/>
        <s v="2018-03-09"/>
        <s v="2018-03-22"/>
        <s v="2018-03-23"/>
        <s v="2018-03-29"/>
        <s v="2018-04-04"/>
        <s v="2018-04-05"/>
        <s v="2018-04-11"/>
        <s v="2018-04-18"/>
        <s v="2018-04-19"/>
        <s v="2018-04-23"/>
        <s v="2018-05-01"/>
        <s v="2018-05-08"/>
        <s v="2018-05-14"/>
        <s v="2018-05-16"/>
        <s v="2018-05-17"/>
        <s v="2018-05-22"/>
        <s v="2018-06-05"/>
        <s v="2018-06-08"/>
        <s v="2018-06-15"/>
        <s v="2018-06-20"/>
        <s v="2018-06-26"/>
        <s v="2018-06-29"/>
        <s v="2018-07-11"/>
        <s v="2018-07-13"/>
        <s v="2018-07-16"/>
        <s v="2018-07-24"/>
        <s v="2018-08-01"/>
        <s v="2018-08-06"/>
        <s v="2018-08-07"/>
        <s v="2018-08-08"/>
        <s v="2018-08-10"/>
        <s v="2018-08-21"/>
        <s v="2018-08-24"/>
        <s v="2018-09-04"/>
        <s v="2018-09-05"/>
        <s v="2018-09-07"/>
        <s v="2018-09-20"/>
        <s v="2018-09-24"/>
        <s v="2018-10-01"/>
        <s v="2018-10-05"/>
        <s v="2018-10-08"/>
        <s v="2018-10-12"/>
        <s v="2018-10-24"/>
        <s v="2018-10-29"/>
        <s v="2018-10-30"/>
        <s v="2018-11-01"/>
        <s v="2018-11-08"/>
        <s v="2018-11-09"/>
        <s v="2018-11-12"/>
        <s v="2018-11-13"/>
        <s v="2018-11-14"/>
        <s v="2018-11-28"/>
        <s v="2018-12-04"/>
        <s v="2018-12-10"/>
        <s v="2018-12-14"/>
        <s v="2018-12-19"/>
        <s v="2018-12-21"/>
        <s v="2019-01-03"/>
        <s v="2019-01-09"/>
        <s v="2019-01-16"/>
        <s v="2019-01-18"/>
        <s v="2019-01-22"/>
        <s v="2019-01-23"/>
        <s v="2019-01-29"/>
        <s v="2019-02-06"/>
        <s v="2019-02-13"/>
        <s v="2019-03-07"/>
        <s v="2019-03-08"/>
        <s v="2019-03-13"/>
        <s v="2019-03-14"/>
        <s v="2019-03-19"/>
        <s v="2019-03-22"/>
        <s v="2019-03-25"/>
        <s v="2019-04-03"/>
        <s v="2019-04-05"/>
        <s v="2019-04-08"/>
        <s v="2019-04-10"/>
        <s v="2019-04-23"/>
        <s v="2019-04-24"/>
        <s v="2019-04-25"/>
        <s v="2019-04-26"/>
        <s v="2019-04-30"/>
        <s v="2019-05-02"/>
        <s v="2019-05-21"/>
        <s v="2019-05-24"/>
        <s v="2019-06-04"/>
        <s v="2019-06-10"/>
        <s v="2019-06-12"/>
        <s v="2019-06-14"/>
        <s v="2019-06-19"/>
        <s v="2019-06-25"/>
        <s v="2019-07-02"/>
        <s v="2019-07-09"/>
        <s v="2019-07-10"/>
        <s v="2019-07-16"/>
        <s v="2019-07-23"/>
        <s v="2019-07-24"/>
        <s v="2019-07-29"/>
        <s v="2019-07-30"/>
        <s v="2019-08-13"/>
        <s v="2019-08-16"/>
        <s v="2019-08-23"/>
        <s v="2019-08-26"/>
        <s v="2019-09-03"/>
        <s v="2019-09-05"/>
        <s v="2019-09-06"/>
        <s v="2019-09-11"/>
        <s v="2019-09-17"/>
        <s v="2019-10-01"/>
        <s v="2019-10-03"/>
        <s v="2019-10-07"/>
        <s v="2019-10-09"/>
        <s v="2019-10-15"/>
        <s v="2019-10-21"/>
        <s v="2019-10-22"/>
        <s v="2019-10-30"/>
        <s v="2019-10-31"/>
        <s v="2019-11-05"/>
        <s v="2019-11-06"/>
        <s v="2019-11-08"/>
        <s v="2019-11-18"/>
        <s v="2019-12-02"/>
        <s v="2019-12-06"/>
        <s v="2019-12-10"/>
        <s v="2019-12-11"/>
        <s v="2019-12-13"/>
        <s v="2019-12-23"/>
        <s v="2020-01-02"/>
        <s v="2020-01-10"/>
        <s v="2020-01-15"/>
        <s v="2020-01-16"/>
        <s v="2020-01-23"/>
        <s v="2020-01-24"/>
        <s v="2020-01-29"/>
        <s v="2020-02-03"/>
        <s v="2020-02-05"/>
        <s v="2020-02-06"/>
        <s v="2020-02-10"/>
        <s v="2020-02-12"/>
        <s v="2020-02-14"/>
        <s v="2020-02-19"/>
        <s v="2020-02-20"/>
        <s v="2020-02-24"/>
        <s v="2020-03-18"/>
        <s v="2020-03-20"/>
        <s v="2020-03-23"/>
        <s v="2020-03-26"/>
        <s v="2020-03-27"/>
        <s v="2020-04-02"/>
        <s v="2020-04-03"/>
        <s v="2020-04-07"/>
        <s v="2020-04-21"/>
        <s v="2020-04-27"/>
        <s v="2020-04-28"/>
        <s v="2020-04-29"/>
        <s v="2020-05-01"/>
        <s v="2020-05-05"/>
        <s v="2020-05-15"/>
        <s v="2020-05-27"/>
        <s v="2020-05-29"/>
        <s v="2020-06-04"/>
        <s v="2020-06-11"/>
        <s v="2020-06-15"/>
        <s v="2020-06-19"/>
        <s v="2020-06-22"/>
        <s v="2020-06-24"/>
        <s v="2020-06-25"/>
        <s v="2020-07-01"/>
        <s v="2020-07-06"/>
        <s v="2020-07-14"/>
        <s v="2020-07-17"/>
        <s v="2020-07-21"/>
        <s v="2020-07-22"/>
        <s v="2020-07-28"/>
        <s v="2020-07-30"/>
        <s v="2020-08-05"/>
        <s v="2020-08-20"/>
        <s v="2020-08-24"/>
        <s v="2020-08-25"/>
        <s v="2020-08-27"/>
        <s v="2020-09-01"/>
        <s v="2020-09-03"/>
        <s v="2020-09-08"/>
        <s v="2020-09-09"/>
        <s v="2020-09-10"/>
        <s v="2020-09-18"/>
        <s v="2020-09-22"/>
        <s v="2020-09-23"/>
        <s v="2020-09-24"/>
        <s v="2020-09-25"/>
        <s v="2020-10-06"/>
        <s v="2020-10-09"/>
        <s v="2020-10-14"/>
        <s v="2020-10-23"/>
        <s v="2020-11-10"/>
        <s v="2020-11-11"/>
        <s v="2020-11-24"/>
        <s v="2020-11-25"/>
        <s v="2020-12-10"/>
        <s v="2020-12-22"/>
        <s v="2020-12-23"/>
      </sharedItems>
    </cacheField>
    <cacheField name="Тип сделки" numFmtId="0">
      <sharedItems/>
    </cacheField>
    <cacheField name="Количество" numFmtId="0">
      <sharedItems containsSemiMixedTypes="0" containsString="0" containsNumber="1" containsInteger="1" minValue="0" maxValue="7320"/>
    </cacheField>
    <cacheField name="Количество_net" numFmtId="0">
      <sharedItems containsSemiMixedTypes="0" containsString="0" containsNumber="1" containsInteger="1" minValue="-500" maxValue="732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5">
  <r>
    <x v="0"/>
    <s v="Продажа"/>
    <n v="180"/>
    <n v="-180"/>
  </r>
  <r>
    <x v="1"/>
    <s v="Продажа"/>
    <n v="460"/>
    <n v="-460"/>
  </r>
  <r>
    <x v="1"/>
    <s v="Продажа"/>
    <n v="160"/>
    <n v="-160"/>
  </r>
  <r>
    <x v="2"/>
    <s v="Покупка"/>
    <n v="470"/>
    <n v="470"/>
  </r>
  <r>
    <x v="3"/>
    <s v="Покупка"/>
    <n v="360"/>
    <n v="360"/>
  </r>
  <r>
    <x v="4"/>
    <s v="Продажа"/>
    <n v="290"/>
    <n v="-290"/>
  </r>
  <r>
    <x v="5"/>
    <s v="Покупка"/>
    <n v="490"/>
    <n v="490"/>
  </r>
  <r>
    <x v="6"/>
    <s v="Покупка"/>
    <n v="130"/>
    <n v="130"/>
  </r>
  <r>
    <x v="7"/>
    <s v="Покупка"/>
    <n v="450"/>
    <n v="450"/>
  </r>
  <r>
    <x v="8"/>
    <s v="Продажа"/>
    <n v="110"/>
    <n v="-110"/>
  </r>
  <r>
    <x v="9"/>
    <s v="Покупка"/>
    <n v="370"/>
    <n v="370"/>
  </r>
  <r>
    <x v="10"/>
    <s v="Продажа"/>
    <n v="20"/>
    <n v="-20"/>
  </r>
  <r>
    <x v="11"/>
    <s v="Покупка"/>
    <n v="100"/>
    <n v="100"/>
  </r>
  <r>
    <x v="12"/>
    <s v="Покупка"/>
    <n v="400"/>
    <n v="400"/>
  </r>
  <r>
    <x v="13"/>
    <s v="Покупка"/>
    <n v="120"/>
    <n v="120"/>
  </r>
  <r>
    <x v="14"/>
    <s v="Продажа"/>
    <n v="110"/>
    <n v="-110"/>
  </r>
  <r>
    <x v="14"/>
    <s v="Покупка"/>
    <n v="220"/>
    <n v="220"/>
  </r>
  <r>
    <x v="15"/>
    <s v="Покупка"/>
    <n v="40"/>
    <n v="40"/>
  </r>
  <r>
    <x v="16"/>
    <s v="Продажа"/>
    <n v="350"/>
    <n v="-350"/>
  </r>
  <r>
    <x v="17"/>
    <s v="Продажа"/>
    <n v="210"/>
    <n v="-210"/>
  </r>
  <r>
    <x v="18"/>
    <s v="Продажа"/>
    <n v="290"/>
    <n v="-290"/>
  </r>
  <r>
    <x v="19"/>
    <s v="Покупка"/>
    <n v="450"/>
    <n v="450"/>
  </r>
  <r>
    <x v="19"/>
    <s v="Продажа"/>
    <n v="500"/>
    <n v="-500"/>
  </r>
  <r>
    <x v="20"/>
    <s v="Покупка"/>
    <n v="180"/>
    <n v="180"/>
  </r>
  <r>
    <x v="20"/>
    <s v="Продажа"/>
    <n v="200"/>
    <n v="-200"/>
  </r>
  <r>
    <x v="21"/>
    <s v="Продажа"/>
    <n v="500"/>
    <n v="-500"/>
  </r>
  <r>
    <x v="22"/>
    <s v="Покупка"/>
    <n v="80"/>
    <n v="80"/>
  </r>
  <r>
    <x v="23"/>
    <s v="Покупка"/>
    <n v="200"/>
    <n v="200"/>
  </r>
  <r>
    <x v="24"/>
    <s v="Покупка"/>
    <n v="50"/>
    <n v="50"/>
  </r>
  <r>
    <x v="25"/>
    <s v="Покупка"/>
    <n v="400"/>
    <n v="400"/>
  </r>
  <r>
    <x v="26"/>
    <s v="Продажа"/>
    <n v="390"/>
    <n v="-390"/>
  </r>
  <r>
    <x v="27"/>
    <s v="Покупка"/>
    <n v="500"/>
    <n v="500"/>
  </r>
  <r>
    <x v="28"/>
    <s v="Покупка"/>
    <n v="460"/>
    <n v="460"/>
  </r>
  <r>
    <x v="29"/>
    <s v="Покупка"/>
    <n v="250"/>
    <n v="250"/>
  </r>
  <r>
    <x v="30"/>
    <s v="Продажа"/>
    <n v="360"/>
    <n v="-360"/>
  </r>
  <r>
    <x v="31"/>
    <s v="Покупка"/>
    <n v="490"/>
    <n v="490"/>
  </r>
  <r>
    <x v="32"/>
    <s v="Покупка"/>
    <n v="470"/>
    <n v="470"/>
  </r>
  <r>
    <x v="33"/>
    <s v="Продажа"/>
    <n v="430"/>
    <n v="-430"/>
  </r>
  <r>
    <x v="34"/>
    <s v="Покупка"/>
    <n v="200"/>
    <n v="200"/>
  </r>
  <r>
    <x v="35"/>
    <s v="Продажа"/>
    <n v="490"/>
    <n v="-490"/>
  </r>
  <r>
    <x v="35"/>
    <s v="Продажа"/>
    <n v="250"/>
    <n v="-250"/>
  </r>
  <r>
    <x v="36"/>
    <s v="Продажа"/>
    <n v="110"/>
    <n v="-110"/>
  </r>
  <r>
    <x v="37"/>
    <s v="Продажа"/>
    <n v="340"/>
    <n v="-340"/>
  </r>
  <r>
    <x v="38"/>
    <s v="Покупка"/>
    <n v="170"/>
    <n v="170"/>
  </r>
  <r>
    <x v="39"/>
    <s v="Покупка"/>
    <n v="240"/>
    <n v="240"/>
  </r>
  <r>
    <x v="39"/>
    <s v="Продажа"/>
    <n v="480"/>
    <n v="-480"/>
  </r>
  <r>
    <x v="40"/>
    <s v="Продажа"/>
    <n v="490"/>
    <n v="-490"/>
  </r>
  <r>
    <x v="40"/>
    <s v="Продажа"/>
    <n v="360"/>
    <n v="-360"/>
  </r>
  <r>
    <x v="41"/>
    <s v="Покупка"/>
    <n v="50"/>
    <n v="50"/>
  </r>
  <r>
    <x v="42"/>
    <s v="Продажа"/>
    <n v="180"/>
    <n v="-180"/>
  </r>
  <r>
    <x v="43"/>
    <s v="Продажа"/>
    <n v="310"/>
    <n v="-310"/>
  </r>
  <r>
    <x v="44"/>
    <s v="Покупка"/>
    <n v="210"/>
    <n v="210"/>
  </r>
  <r>
    <x v="45"/>
    <s v="Продажа"/>
    <n v="250"/>
    <n v="-250"/>
  </r>
  <r>
    <x v="46"/>
    <s v="Покупка"/>
    <n v="160"/>
    <n v="160"/>
  </r>
  <r>
    <x v="47"/>
    <s v="Продажа"/>
    <n v="460"/>
    <n v="-460"/>
  </r>
  <r>
    <x v="48"/>
    <s v="Продажа"/>
    <n v="420"/>
    <n v="-420"/>
  </r>
  <r>
    <x v="48"/>
    <s v="Продажа"/>
    <n v="330"/>
    <n v="-330"/>
  </r>
  <r>
    <x v="49"/>
    <s v="Продажа"/>
    <n v="170"/>
    <n v="-170"/>
  </r>
  <r>
    <x v="50"/>
    <s v="Продажа"/>
    <n v="100"/>
    <n v="-100"/>
  </r>
  <r>
    <x v="51"/>
    <s v="Продажа"/>
    <n v="80"/>
    <n v="-80"/>
  </r>
  <r>
    <x v="52"/>
    <s v="Продажа"/>
    <n v="440"/>
    <n v="-440"/>
  </r>
  <r>
    <x v="53"/>
    <s v="Продажа"/>
    <n v="360"/>
    <n v="-360"/>
  </r>
  <r>
    <x v="54"/>
    <s v="Продажа"/>
    <n v="300"/>
    <n v="-300"/>
  </r>
  <r>
    <x v="55"/>
    <s v="Покупка"/>
    <n v="50"/>
    <n v="50"/>
  </r>
  <r>
    <x v="55"/>
    <s v="Покупка"/>
    <n v="330"/>
    <n v="330"/>
  </r>
  <r>
    <x v="56"/>
    <s v="Покупка"/>
    <n v="230"/>
    <n v="230"/>
  </r>
  <r>
    <x v="57"/>
    <s v="Покупка"/>
    <n v="40"/>
    <n v="40"/>
  </r>
  <r>
    <x v="58"/>
    <s v="Продажа"/>
    <n v="220"/>
    <n v="-220"/>
  </r>
  <r>
    <x v="59"/>
    <s v="Продажа"/>
    <n v="220"/>
    <n v="-220"/>
  </r>
  <r>
    <x v="60"/>
    <s v="Продажа"/>
    <n v="410"/>
    <n v="-410"/>
  </r>
  <r>
    <x v="61"/>
    <s v="Продажа"/>
    <n v="180"/>
    <n v="-180"/>
  </r>
  <r>
    <x v="62"/>
    <s v="Покупка"/>
    <n v="420"/>
    <n v="420"/>
  </r>
  <r>
    <x v="63"/>
    <s v="Покупка"/>
    <n v="110"/>
    <n v="110"/>
  </r>
  <r>
    <x v="64"/>
    <s v="Продажа"/>
    <n v="420"/>
    <n v="-420"/>
  </r>
  <r>
    <x v="65"/>
    <s v="Продажа"/>
    <n v="300"/>
    <n v="-300"/>
  </r>
  <r>
    <x v="65"/>
    <s v="Продажа"/>
    <n v="300"/>
    <n v="-300"/>
  </r>
  <r>
    <x v="66"/>
    <s v="Покупка"/>
    <n v="440"/>
    <n v="440"/>
  </r>
  <r>
    <x v="67"/>
    <s v="Продажа"/>
    <n v="40"/>
    <n v="-40"/>
  </r>
  <r>
    <x v="68"/>
    <s v="Покупка"/>
    <n v="490"/>
    <n v="490"/>
  </r>
  <r>
    <x v="69"/>
    <s v="Покупка"/>
    <n v="430"/>
    <n v="430"/>
  </r>
  <r>
    <x v="70"/>
    <s v="Продажа"/>
    <n v="200"/>
    <n v="-200"/>
  </r>
  <r>
    <x v="70"/>
    <s v="Продажа"/>
    <n v="170"/>
    <n v="-170"/>
  </r>
  <r>
    <x v="71"/>
    <s v="Покупка"/>
    <n v="70"/>
    <n v="70"/>
  </r>
  <r>
    <x v="72"/>
    <s v="Покупка"/>
    <n v="160"/>
    <n v="160"/>
  </r>
  <r>
    <x v="73"/>
    <s v="Покупка"/>
    <n v="210"/>
    <n v="210"/>
  </r>
  <r>
    <x v="73"/>
    <s v="Продажа"/>
    <n v="130"/>
    <n v="-130"/>
  </r>
  <r>
    <x v="74"/>
    <s v="Покупка"/>
    <n v="90"/>
    <n v="90"/>
  </r>
  <r>
    <x v="75"/>
    <s v="Покупка"/>
    <n v="210"/>
    <n v="210"/>
  </r>
  <r>
    <x v="75"/>
    <s v="Продажа"/>
    <n v="420"/>
    <n v="-420"/>
  </r>
  <r>
    <x v="76"/>
    <s v="Продажа"/>
    <n v="200"/>
    <n v="-200"/>
  </r>
  <r>
    <x v="76"/>
    <s v="Покупка"/>
    <n v="420"/>
    <n v="420"/>
  </r>
  <r>
    <x v="77"/>
    <s v="Продажа"/>
    <n v="220"/>
    <n v="-220"/>
  </r>
  <r>
    <x v="77"/>
    <s v="Продажа"/>
    <n v="370"/>
    <n v="-370"/>
  </r>
  <r>
    <x v="78"/>
    <s v="Покупка"/>
    <n v="480"/>
    <n v="480"/>
  </r>
  <r>
    <x v="79"/>
    <s v="Покупка"/>
    <n v="310"/>
    <n v="310"/>
  </r>
  <r>
    <x v="80"/>
    <s v="Покупка"/>
    <n v="410"/>
    <n v="410"/>
  </r>
  <r>
    <x v="81"/>
    <s v="Продажа"/>
    <n v="380"/>
    <n v="-380"/>
  </r>
  <r>
    <x v="81"/>
    <s v="Покупка"/>
    <n v="250"/>
    <n v="250"/>
  </r>
  <r>
    <x v="81"/>
    <s v="Покупка"/>
    <n v="460"/>
    <n v="460"/>
  </r>
  <r>
    <x v="82"/>
    <s v="Покупка"/>
    <n v="60"/>
    <n v="60"/>
  </r>
  <r>
    <x v="83"/>
    <s v="Продажа"/>
    <n v="10"/>
    <n v="-10"/>
  </r>
  <r>
    <x v="84"/>
    <s v="Покупка"/>
    <n v="10"/>
    <n v="10"/>
  </r>
  <r>
    <x v="85"/>
    <s v="Продажа"/>
    <n v="400"/>
    <n v="-400"/>
  </r>
  <r>
    <x v="85"/>
    <s v="Продажа"/>
    <n v="30"/>
    <n v="-30"/>
  </r>
  <r>
    <x v="86"/>
    <s v="Покупка"/>
    <n v="130"/>
    <n v="130"/>
  </r>
  <r>
    <x v="87"/>
    <s v="Продажа"/>
    <n v="210"/>
    <n v="-210"/>
  </r>
  <r>
    <x v="88"/>
    <s v="Покупка"/>
    <n v="10"/>
    <n v="10"/>
  </r>
  <r>
    <x v="89"/>
    <s v="Покупка"/>
    <n v="400"/>
    <n v="400"/>
  </r>
  <r>
    <x v="90"/>
    <s v="Продажа"/>
    <n v="250"/>
    <n v="-250"/>
  </r>
  <r>
    <x v="91"/>
    <s v="Продажа"/>
    <n v="40"/>
    <n v="-40"/>
  </r>
  <r>
    <x v="92"/>
    <s v="Продажа"/>
    <n v="460"/>
    <n v="-460"/>
  </r>
  <r>
    <x v="93"/>
    <s v="Покупка"/>
    <n v="50"/>
    <n v="50"/>
  </r>
  <r>
    <x v="94"/>
    <s v="Продажа"/>
    <n v="220"/>
    <n v="-220"/>
  </r>
  <r>
    <x v="95"/>
    <s v="Покупка"/>
    <n v="500"/>
    <n v="500"/>
  </r>
  <r>
    <x v="96"/>
    <s v="Продажа"/>
    <n v="290"/>
    <n v="-290"/>
  </r>
  <r>
    <x v="97"/>
    <s v="Продажа"/>
    <n v="90"/>
    <n v="-90"/>
  </r>
  <r>
    <x v="98"/>
    <s v="Продажа"/>
    <n v="280"/>
    <n v="-280"/>
  </r>
  <r>
    <x v="99"/>
    <s v="Продажа"/>
    <n v="460"/>
    <n v="-460"/>
  </r>
  <r>
    <x v="99"/>
    <s v="Покупка"/>
    <n v="190"/>
    <n v="190"/>
  </r>
  <r>
    <x v="100"/>
    <s v="Продажа"/>
    <n v="410"/>
    <n v="-410"/>
  </r>
  <r>
    <x v="101"/>
    <s v="Покупка"/>
    <n v="290"/>
    <n v="290"/>
  </r>
  <r>
    <x v="102"/>
    <s v="Продажа"/>
    <n v="300"/>
    <n v="-300"/>
  </r>
  <r>
    <x v="103"/>
    <s v="Продажа"/>
    <n v="20"/>
    <n v="-20"/>
  </r>
  <r>
    <x v="104"/>
    <s v="Покупка"/>
    <n v="330"/>
    <n v="330"/>
  </r>
  <r>
    <x v="105"/>
    <s v="Продажа"/>
    <n v="330"/>
    <n v="-330"/>
  </r>
  <r>
    <x v="106"/>
    <s v="Покупка"/>
    <n v="240"/>
    <n v="240"/>
  </r>
  <r>
    <x v="107"/>
    <s v="Продажа"/>
    <n v="170"/>
    <n v="-170"/>
  </r>
  <r>
    <x v="108"/>
    <s v="Покупка"/>
    <n v="250"/>
    <n v="250"/>
  </r>
  <r>
    <x v="109"/>
    <s v="Покупка"/>
    <n v="400"/>
    <n v="400"/>
  </r>
  <r>
    <x v="110"/>
    <s v="Покупка"/>
    <n v="370"/>
    <n v="370"/>
  </r>
  <r>
    <x v="111"/>
    <s v="Продажа"/>
    <n v="400"/>
    <n v="-400"/>
  </r>
  <r>
    <x v="112"/>
    <s v="Покупка"/>
    <n v="370"/>
    <n v="370"/>
  </r>
  <r>
    <x v="112"/>
    <s v="Покупка"/>
    <n v="380"/>
    <n v="380"/>
  </r>
  <r>
    <x v="112"/>
    <s v="Покупка"/>
    <n v="490"/>
    <n v="490"/>
  </r>
  <r>
    <x v="113"/>
    <s v="Продажа"/>
    <n v="430"/>
    <n v="-430"/>
  </r>
  <r>
    <x v="114"/>
    <s v="Продажа"/>
    <n v="380"/>
    <n v="-380"/>
  </r>
  <r>
    <x v="115"/>
    <s v="Продажа"/>
    <n v="130"/>
    <n v="-130"/>
  </r>
  <r>
    <x v="115"/>
    <s v="Продажа"/>
    <n v="250"/>
    <n v="-250"/>
  </r>
  <r>
    <x v="116"/>
    <s v="Покупка"/>
    <n v="60"/>
    <n v="60"/>
  </r>
  <r>
    <x v="117"/>
    <s v="Покупка"/>
    <n v="290"/>
    <n v="290"/>
  </r>
  <r>
    <x v="118"/>
    <s v="Продажа"/>
    <n v="380"/>
    <n v="-380"/>
  </r>
  <r>
    <x v="119"/>
    <s v="Продажа"/>
    <n v="190"/>
    <n v="-190"/>
  </r>
  <r>
    <x v="120"/>
    <s v="Покупка"/>
    <n v="180"/>
    <n v="180"/>
  </r>
  <r>
    <x v="121"/>
    <s v="Продажа"/>
    <n v="350"/>
    <n v="-350"/>
  </r>
  <r>
    <x v="122"/>
    <s v="Продажа"/>
    <n v="420"/>
    <n v="-420"/>
  </r>
  <r>
    <x v="122"/>
    <s v="Покупка"/>
    <n v="470"/>
    <n v="470"/>
  </r>
  <r>
    <x v="123"/>
    <s v="Покупка"/>
    <n v="310"/>
    <n v="310"/>
  </r>
  <r>
    <x v="123"/>
    <s v="Продажа"/>
    <n v="20"/>
    <n v="-20"/>
  </r>
  <r>
    <x v="124"/>
    <s v="Покупка"/>
    <n v="310"/>
    <n v="310"/>
  </r>
  <r>
    <x v="124"/>
    <s v="Покупка"/>
    <n v="20"/>
    <n v="20"/>
  </r>
  <r>
    <x v="125"/>
    <s v="Продажа"/>
    <n v="340"/>
    <n v="-340"/>
  </r>
  <r>
    <x v="126"/>
    <s v="Продажа"/>
    <n v="420"/>
    <n v="-420"/>
  </r>
  <r>
    <x v="127"/>
    <s v="Продажа"/>
    <n v="20"/>
    <n v="-20"/>
  </r>
  <r>
    <x v="128"/>
    <s v="Продажа"/>
    <n v="200"/>
    <n v="-200"/>
  </r>
  <r>
    <x v="128"/>
    <s v="Продажа"/>
    <n v="40"/>
    <n v="-40"/>
  </r>
  <r>
    <x v="128"/>
    <s v="Покупка"/>
    <n v="230"/>
    <n v="230"/>
  </r>
  <r>
    <x v="129"/>
    <s v="Продажа"/>
    <n v="380"/>
    <n v="-380"/>
  </r>
  <r>
    <x v="129"/>
    <s v="Покупка"/>
    <n v="370"/>
    <n v="370"/>
  </r>
  <r>
    <x v="130"/>
    <s v="Покупка"/>
    <n v="340"/>
    <n v="340"/>
  </r>
  <r>
    <x v="131"/>
    <s v="Продажа"/>
    <n v="430"/>
    <n v="-430"/>
  </r>
  <r>
    <x v="132"/>
    <s v="Покупка"/>
    <n v="200"/>
    <n v="200"/>
  </r>
  <r>
    <x v="133"/>
    <s v="Продажа"/>
    <n v="350"/>
    <n v="-350"/>
  </r>
  <r>
    <x v="133"/>
    <s v="Продажа"/>
    <n v="190"/>
    <n v="-190"/>
  </r>
  <r>
    <x v="134"/>
    <s v="Продажа"/>
    <n v="210"/>
    <n v="-210"/>
  </r>
  <r>
    <x v="135"/>
    <s v="Продажа"/>
    <n v="210"/>
    <n v="-210"/>
  </r>
  <r>
    <x v="136"/>
    <s v="Продажа"/>
    <n v="330"/>
    <n v="-330"/>
  </r>
  <r>
    <x v="137"/>
    <s v="Продажа"/>
    <n v="430"/>
    <n v="-430"/>
  </r>
  <r>
    <x v="137"/>
    <s v="Продажа"/>
    <n v="290"/>
    <n v="-290"/>
  </r>
  <r>
    <x v="138"/>
    <s v="Покупка"/>
    <n v="30"/>
    <n v="30"/>
  </r>
  <r>
    <x v="139"/>
    <s v="Продажа"/>
    <n v="410"/>
    <n v="-410"/>
  </r>
  <r>
    <x v="140"/>
    <s v="Покупка"/>
    <n v="430"/>
    <n v="430"/>
  </r>
  <r>
    <x v="141"/>
    <s v="Продажа"/>
    <n v="200"/>
    <n v="-200"/>
  </r>
  <r>
    <x v="141"/>
    <s v="Покупка"/>
    <n v="270"/>
    <n v="270"/>
  </r>
  <r>
    <x v="141"/>
    <s v="Продажа"/>
    <n v="90"/>
    <n v="-90"/>
  </r>
  <r>
    <x v="142"/>
    <s v="Покупка"/>
    <n v="200"/>
    <n v="200"/>
  </r>
  <r>
    <x v="143"/>
    <s v="Продажа"/>
    <n v="200"/>
    <n v="-200"/>
  </r>
  <r>
    <x v="144"/>
    <s v="Покупка"/>
    <n v="60"/>
    <n v="60"/>
  </r>
  <r>
    <x v="145"/>
    <s v="Продажа"/>
    <n v="460"/>
    <n v="-460"/>
  </r>
  <r>
    <x v="146"/>
    <s v="Покупка"/>
    <n v="230"/>
    <n v="230"/>
  </r>
  <r>
    <x v="147"/>
    <s v="Покупка"/>
    <n v="470"/>
    <n v="470"/>
  </r>
  <r>
    <x v="148"/>
    <s v="Покупка"/>
    <n v="100"/>
    <n v="100"/>
  </r>
  <r>
    <x v="149"/>
    <s v="Продажа"/>
    <n v="60"/>
    <n v="-60"/>
  </r>
  <r>
    <x v="150"/>
    <s v="Покупка"/>
    <n v="20"/>
    <n v="20"/>
  </r>
  <r>
    <x v="151"/>
    <s v="Продажа"/>
    <n v="350"/>
    <n v="-350"/>
  </r>
  <r>
    <x v="152"/>
    <s v="Покупка"/>
    <n v="400"/>
    <n v="400"/>
  </r>
  <r>
    <x v="153"/>
    <s v="Покупка"/>
    <n v="110"/>
    <n v="110"/>
  </r>
  <r>
    <x v="154"/>
    <s v="Продажа"/>
    <n v="460"/>
    <n v="-460"/>
  </r>
  <r>
    <x v="155"/>
    <s v="Продажа"/>
    <n v="460"/>
    <n v="-460"/>
  </r>
  <r>
    <x v="156"/>
    <s v="Продажа"/>
    <n v="200"/>
    <n v="-200"/>
  </r>
  <r>
    <x v="157"/>
    <s v="Покупка"/>
    <n v="110"/>
    <n v="110"/>
  </r>
  <r>
    <x v="157"/>
    <s v="Продажа"/>
    <n v="310"/>
    <n v="-310"/>
  </r>
  <r>
    <x v="158"/>
    <s v="Продажа"/>
    <n v="40"/>
    <n v="-40"/>
  </r>
  <r>
    <x v="159"/>
    <s v="Покупка"/>
    <n v="400"/>
    <n v="400"/>
  </r>
  <r>
    <x v="160"/>
    <s v="Продажа"/>
    <n v="360"/>
    <n v="-360"/>
  </r>
  <r>
    <x v="161"/>
    <s v="Продажа"/>
    <n v="320"/>
    <n v="-320"/>
  </r>
  <r>
    <x v="162"/>
    <s v="Продажа"/>
    <n v="410"/>
    <n v="-410"/>
  </r>
  <r>
    <x v="162"/>
    <s v="Продажа"/>
    <n v="260"/>
    <n v="-260"/>
  </r>
  <r>
    <x v="162"/>
    <s v="Продажа"/>
    <n v="30"/>
    <n v="-30"/>
  </r>
  <r>
    <x v="163"/>
    <s v="Покупка"/>
    <n v="90"/>
    <n v="90"/>
  </r>
  <r>
    <x v="164"/>
    <s v="Продажа"/>
    <n v="350"/>
    <n v="-350"/>
  </r>
  <r>
    <x v="165"/>
    <s v="Покупка"/>
    <n v="460"/>
    <n v="460"/>
  </r>
  <r>
    <x v="166"/>
    <s v="Продажа"/>
    <n v="190"/>
    <n v="-190"/>
  </r>
  <r>
    <x v="167"/>
    <s v="Продажа"/>
    <n v="20"/>
    <n v="-20"/>
  </r>
  <r>
    <x v="167"/>
    <s v="Продажа"/>
    <n v="20"/>
    <n v="-20"/>
  </r>
  <r>
    <x v="167"/>
    <s v="Продажа"/>
    <n v="80"/>
    <n v="-80"/>
  </r>
  <r>
    <x v="168"/>
    <s v="Продажа"/>
    <n v="250"/>
    <n v="-250"/>
  </r>
  <r>
    <x v="169"/>
    <s v="Покупка"/>
    <n v="440"/>
    <n v="440"/>
  </r>
  <r>
    <x v="170"/>
    <s v="Продажа"/>
    <n v="390"/>
    <n v="-390"/>
  </r>
  <r>
    <x v="171"/>
    <s v="Продажа"/>
    <n v="120"/>
    <n v="-120"/>
  </r>
  <r>
    <x v="172"/>
    <s v="Продажа"/>
    <n v="400"/>
    <n v="-400"/>
  </r>
  <r>
    <x v="173"/>
    <s v="Продажа"/>
    <n v="100"/>
    <n v="-100"/>
  </r>
  <r>
    <x v="174"/>
    <s v="Продажа"/>
    <n v="490"/>
    <n v="-490"/>
  </r>
  <r>
    <x v="175"/>
    <s v="Продажа"/>
    <n v="500"/>
    <n v="-500"/>
  </r>
  <r>
    <x v="176"/>
    <s v="Продажа"/>
    <n v="450"/>
    <n v="-450"/>
  </r>
  <r>
    <x v="177"/>
    <s v="Покупка"/>
    <n v="260"/>
    <n v="260"/>
  </r>
  <r>
    <x v="178"/>
    <s v="Покупка"/>
    <n v="490"/>
    <n v="490"/>
  </r>
  <r>
    <x v="178"/>
    <s v="Покупка"/>
    <n v="120"/>
    <n v="120"/>
  </r>
  <r>
    <x v="179"/>
    <s v="Продажа"/>
    <n v="70"/>
    <n v="-70"/>
  </r>
  <r>
    <x v="179"/>
    <s v="Покупка"/>
    <n v="250"/>
    <n v="250"/>
  </r>
  <r>
    <x v="180"/>
    <s v="Покупка"/>
    <n v="340"/>
    <n v="340"/>
  </r>
  <r>
    <x v="181"/>
    <s v="Продажа"/>
    <n v="470"/>
    <n v="-470"/>
  </r>
  <r>
    <x v="182"/>
    <s v="Продажа"/>
    <n v="80"/>
    <n v="-80"/>
  </r>
  <r>
    <x v="183"/>
    <s v="Покупка"/>
    <n v="260"/>
    <n v="260"/>
  </r>
  <r>
    <x v="184"/>
    <s v="Продажа"/>
    <n v="380"/>
    <n v="-380"/>
  </r>
  <r>
    <x v="185"/>
    <s v="Продажа"/>
    <n v="10"/>
    <n v="-10"/>
  </r>
  <r>
    <x v="186"/>
    <s v="Покупка"/>
    <n v="360"/>
    <n v="360"/>
  </r>
  <r>
    <x v="187"/>
    <s v="Продажа"/>
    <n v="40"/>
    <n v="-40"/>
  </r>
  <r>
    <x v="188"/>
    <s v="Продажа"/>
    <n v="500"/>
    <n v="-500"/>
  </r>
  <r>
    <x v="189"/>
    <s v="Покупка"/>
    <n v="170"/>
    <n v="170"/>
  </r>
  <r>
    <x v="190"/>
    <s v="Покупка"/>
    <n v="150"/>
    <n v="150"/>
  </r>
  <r>
    <x v="191"/>
    <s v="Покупка"/>
    <n v="30"/>
    <n v="30"/>
  </r>
  <r>
    <x v="192"/>
    <s v="Покупка"/>
    <n v="400"/>
    <n v="400"/>
  </r>
  <r>
    <x v="192"/>
    <s v="Продажа"/>
    <n v="430"/>
    <n v="-430"/>
  </r>
  <r>
    <x v="193"/>
    <s v="Продажа"/>
    <n v="320"/>
    <n v="-320"/>
  </r>
  <r>
    <x v="193"/>
    <s v="Продажа"/>
    <n v="410"/>
    <n v="-410"/>
  </r>
  <r>
    <x v="194"/>
    <s v="Продажа"/>
    <n v="100"/>
    <n v="-100"/>
  </r>
  <r>
    <x v="195"/>
    <s v="Продажа"/>
    <n v="310"/>
    <n v="-310"/>
  </r>
  <r>
    <x v="195"/>
    <s v="Покупка"/>
    <n v="500"/>
    <n v="500"/>
  </r>
  <r>
    <x v="196"/>
    <s v="Покупка"/>
    <n v="20"/>
    <n v="20"/>
  </r>
  <r>
    <x v="197"/>
    <s v="Покупка"/>
    <n v="80"/>
    <n v="80"/>
  </r>
  <r>
    <x v="197"/>
    <s v="Покупка"/>
    <n v="280"/>
    <n v="280"/>
  </r>
  <r>
    <x v="198"/>
    <s v="Покупка"/>
    <n v="410"/>
    <n v="410"/>
  </r>
  <r>
    <x v="198"/>
    <s v="Покупка"/>
    <n v="430"/>
    <n v="430"/>
  </r>
  <r>
    <x v="199"/>
    <s v="Покупка"/>
    <n v="190"/>
    <n v="190"/>
  </r>
  <r>
    <x v="200"/>
    <s v="Покупка"/>
    <n v="140"/>
    <n v="140"/>
  </r>
  <r>
    <x v="200"/>
    <s v="Продажа"/>
    <n v="130"/>
    <n v="-130"/>
  </r>
  <r>
    <x v="201"/>
    <s v="Покупка"/>
    <n v="310"/>
    <n v="310"/>
  </r>
  <r>
    <x v="202"/>
    <s v="Продажа"/>
    <n v="350"/>
    <n v="-350"/>
  </r>
  <r>
    <x v="203"/>
    <s v="Продажа"/>
    <n v="120"/>
    <n v="-120"/>
  </r>
  <r>
    <x v="204"/>
    <s v="Покупка"/>
    <n v="30"/>
    <n v="30"/>
  </r>
  <r>
    <x v="205"/>
    <s v="Продажа"/>
    <n v="10"/>
    <n v="-10"/>
  </r>
  <r>
    <x v="206"/>
    <s v="Покупка"/>
    <n v="270"/>
    <n v="270"/>
  </r>
  <r>
    <x v="207"/>
    <s v="Продажа"/>
    <n v="100"/>
    <n v="-100"/>
  </r>
  <r>
    <x v="208"/>
    <s v="Продажа"/>
    <n v="460"/>
    <n v="-460"/>
  </r>
  <r>
    <x v="209"/>
    <s v="Продажа"/>
    <n v="290"/>
    <n v="-290"/>
  </r>
  <r>
    <x v="210"/>
    <s v="Покупка"/>
    <n v="10"/>
    <n v="10"/>
  </r>
  <r>
    <x v="210"/>
    <s v="Продажа"/>
    <n v="180"/>
    <n v="-180"/>
  </r>
  <r>
    <x v="211"/>
    <s v="Покупка"/>
    <n v="380"/>
    <n v="380"/>
  </r>
  <r>
    <x v="212"/>
    <s v="Покупка"/>
    <n v="350"/>
    <n v="350"/>
  </r>
  <r>
    <x v="213"/>
    <s v="Продажа"/>
    <n v="470"/>
    <n v="-470"/>
  </r>
  <r>
    <x v="214"/>
    <s v="Продажа"/>
    <n v="190"/>
    <n v="-190"/>
  </r>
  <r>
    <x v="215"/>
    <s v="Продажа"/>
    <n v="490"/>
    <n v="-490"/>
  </r>
  <r>
    <x v="215"/>
    <s v="Покупка"/>
    <n v="390"/>
    <n v="390"/>
  </r>
  <r>
    <x v="216"/>
    <s v="Продажа"/>
    <n v="200"/>
    <n v="-200"/>
  </r>
  <r>
    <x v="217"/>
    <s v="Продажа"/>
    <n v="170"/>
    <n v="-170"/>
  </r>
  <r>
    <x v="218"/>
    <s v="Продажа"/>
    <n v="210"/>
    <n v="-210"/>
  </r>
  <r>
    <x v="219"/>
    <s v="Продажа"/>
    <n v="330"/>
    <n v="-330"/>
  </r>
  <r>
    <x v="220"/>
    <s v="Продажа"/>
    <n v="80"/>
    <n v="-80"/>
  </r>
  <r>
    <x v="221"/>
    <s v="Покупка"/>
    <n v="40"/>
    <n v="40"/>
  </r>
  <r>
    <x v="221"/>
    <s v="Покупка"/>
    <n v="390"/>
    <n v="390"/>
  </r>
  <r>
    <x v="221"/>
    <s v="Покупка"/>
    <n v="380"/>
    <n v="380"/>
  </r>
  <r>
    <x v="222"/>
    <s v="Продажа"/>
    <n v="170"/>
    <n v="-170"/>
  </r>
  <r>
    <x v="223"/>
    <s v="Покупка"/>
    <n v="100"/>
    <n v="100"/>
  </r>
  <r>
    <x v="223"/>
    <s v="Покупка"/>
    <n v="360"/>
    <n v="360"/>
  </r>
  <r>
    <x v="224"/>
    <s v="Продажа"/>
    <n v="210"/>
    <n v="-210"/>
  </r>
  <r>
    <x v="225"/>
    <s v="Продажа"/>
    <n v="380"/>
    <n v="-380"/>
  </r>
  <r>
    <x v="226"/>
    <s v="Покупка"/>
    <n v="430"/>
    <n v="430"/>
  </r>
  <r>
    <x v="227"/>
    <s v="Покупка"/>
    <n v="250"/>
    <n v="250"/>
  </r>
  <r>
    <x v="227"/>
    <s v="Покупка"/>
    <n v="30"/>
    <n v="30"/>
  </r>
  <r>
    <x v="228"/>
    <s v="Продажа"/>
    <n v="220"/>
    <n v="-220"/>
  </r>
  <r>
    <x v="229"/>
    <s v="Покупка"/>
    <n v="250"/>
    <n v="250"/>
  </r>
  <r>
    <x v="230"/>
    <s v="Покупка"/>
    <n v="250"/>
    <n v="250"/>
  </r>
  <r>
    <x v="231"/>
    <s v="Продажа"/>
    <n v="280"/>
    <n v="-280"/>
  </r>
  <r>
    <x v="232"/>
    <s v="Покупка"/>
    <n v="400"/>
    <n v="400"/>
  </r>
  <r>
    <x v="233"/>
    <s v="Продажа"/>
    <n v="210"/>
    <n v="-210"/>
  </r>
  <r>
    <x v="234"/>
    <s v="Продажа"/>
    <n v="50"/>
    <n v="-50"/>
  </r>
  <r>
    <x v="235"/>
    <s v="Покупка"/>
    <n v="220"/>
    <n v="220"/>
  </r>
  <r>
    <x v="236"/>
    <s v="Покупка"/>
    <n v="190"/>
    <n v="190"/>
  </r>
  <r>
    <x v="237"/>
    <s v="Покупка"/>
    <n v="180"/>
    <n v="180"/>
  </r>
  <r>
    <x v="238"/>
    <s v="Покупка"/>
    <n v="490"/>
    <n v="490"/>
  </r>
  <r>
    <x v="239"/>
    <s v="Покупка"/>
    <n v="500"/>
    <n v="500"/>
  </r>
  <r>
    <x v="240"/>
    <s v="Продажа"/>
    <n v="160"/>
    <n v="-160"/>
  </r>
  <r>
    <x v="240"/>
    <s v="Продажа"/>
    <n v="170"/>
    <n v="-170"/>
  </r>
  <r>
    <x v="241"/>
    <s v="Продажа"/>
    <n v="40"/>
    <n v="-40"/>
  </r>
  <r>
    <x v="242"/>
    <s v="Продажа"/>
    <n v="280"/>
    <n v="-280"/>
  </r>
  <r>
    <x v="243"/>
    <s v="Покупка"/>
    <n v="170"/>
    <n v="170"/>
  </r>
  <r>
    <x v="244"/>
    <s v="Продажа"/>
    <n v="140"/>
    <n v="-140"/>
  </r>
  <r>
    <x v="245"/>
    <s v="Продажа"/>
    <n v="390"/>
    <n v="-390"/>
  </r>
  <r>
    <x v="246"/>
    <s v="Покупка"/>
    <n v="360"/>
    <n v="360"/>
  </r>
  <r>
    <x v="247"/>
    <s v="Продажа"/>
    <n v="80"/>
    <n v="-80"/>
  </r>
  <r>
    <x v="248"/>
    <s v="Покупка"/>
    <n v="120"/>
    <n v="120"/>
  </r>
  <r>
    <x v="249"/>
    <s v="Продажа"/>
    <n v="40"/>
    <n v="-40"/>
  </r>
  <r>
    <x v="250"/>
    <s v="Продажа"/>
    <n v="320"/>
    <n v="-320"/>
  </r>
  <r>
    <x v="251"/>
    <s v="Продажа"/>
    <n v="120"/>
    <n v="-120"/>
  </r>
  <r>
    <x v="251"/>
    <s v="Продажа"/>
    <n v="400"/>
    <n v="-400"/>
  </r>
  <r>
    <x v="252"/>
    <s v="Покупка"/>
    <n v="340"/>
    <n v="340"/>
  </r>
  <r>
    <x v="253"/>
    <s v="Покупка"/>
    <n v="90"/>
    <n v="90"/>
  </r>
  <r>
    <x v="254"/>
    <s v="Покупка"/>
    <n v="490"/>
    <n v="490"/>
  </r>
  <r>
    <x v="255"/>
    <s v="Продажа"/>
    <n v="320"/>
    <n v="-320"/>
  </r>
  <r>
    <x v="256"/>
    <s v="Продажа"/>
    <n v="460"/>
    <n v="-460"/>
  </r>
  <r>
    <x v="257"/>
    <s v="Продажа"/>
    <n v="410"/>
    <n v="-410"/>
  </r>
  <r>
    <x v="258"/>
    <s v="Покупка"/>
    <n v="100"/>
    <n v="100"/>
  </r>
  <r>
    <x v="258"/>
    <s v="Продажа"/>
    <n v="90"/>
    <n v="-90"/>
  </r>
  <r>
    <x v="259"/>
    <s v="Продажа"/>
    <n v="220"/>
    <n v="-220"/>
  </r>
  <r>
    <x v="260"/>
    <s v="Продажа"/>
    <n v="60"/>
    <n v="-60"/>
  </r>
  <r>
    <x v="261"/>
    <s v="Продажа"/>
    <n v="280"/>
    <n v="-280"/>
  </r>
  <r>
    <x v="261"/>
    <s v="Покупка"/>
    <n v="370"/>
    <n v="370"/>
  </r>
  <r>
    <x v="262"/>
    <s v="Покупка"/>
    <n v="40"/>
    <n v="40"/>
  </r>
  <r>
    <x v="263"/>
    <s v="Покупка"/>
    <n v="290"/>
    <n v="290"/>
  </r>
  <r>
    <x v="264"/>
    <s v="Продажа"/>
    <n v="220"/>
    <n v="-220"/>
  </r>
  <r>
    <x v="265"/>
    <s v="Продажа"/>
    <n v="490"/>
    <n v="-490"/>
  </r>
  <r>
    <x v="266"/>
    <s v="Покупка"/>
    <n v="30"/>
    <n v="30"/>
  </r>
  <r>
    <x v="267"/>
    <s v="Продажа"/>
    <n v="290"/>
    <n v="-290"/>
  </r>
  <r>
    <x v="268"/>
    <s v="Продажа"/>
    <n v="500"/>
    <n v="-500"/>
  </r>
  <r>
    <x v="269"/>
    <s v="Покупка"/>
    <n v="120"/>
    <n v="120"/>
  </r>
  <r>
    <x v="270"/>
    <s v="Покупка"/>
    <n v="440"/>
    <n v="440"/>
  </r>
  <r>
    <x v="271"/>
    <s v="Продажа"/>
    <n v="260"/>
    <n v="-260"/>
  </r>
  <r>
    <x v="272"/>
    <s v="Продажа"/>
    <n v="30"/>
    <n v="-30"/>
  </r>
  <r>
    <x v="273"/>
    <s v="Продажа"/>
    <n v="30"/>
    <n v="-30"/>
  </r>
  <r>
    <x v="274"/>
    <s v="Продажа"/>
    <n v="490"/>
    <n v="-490"/>
  </r>
  <r>
    <x v="274"/>
    <s v="Продажа"/>
    <n v="190"/>
    <n v="-190"/>
  </r>
  <r>
    <x v="275"/>
    <s v="Покупка"/>
    <n v="500"/>
    <n v="500"/>
  </r>
  <r>
    <x v="276"/>
    <s v="Продажа"/>
    <n v="190"/>
    <n v="-190"/>
  </r>
  <r>
    <x v="277"/>
    <s v="Продажа"/>
    <n v="450"/>
    <n v="-450"/>
  </r>
  <r>
    <x v="278"/>
    <s v="Покупка"/>
    <n v="160"/>
    <n v="160"/>
  </r>
  <r>
    <x v="278"/>
    <s v="Покупка"/>
    <n v="430"/>
    <n v="430"/>
  </r>
  <r>
    <x v="279"/>
    <s v="Покупка"/>
    <n v="430"/>
    <n v="430"/>
  </r>
  <r>
    <x v="280"/>
    <s v="Покупка"/>
    <n v="200"/>
    <n v="200"/>
  </r>
  <r>
    <x v="281"/>
    <s v="Продажа"/>
    <n v="90"/>
    <n v="-90"/>
  </r>
  <r>
    <x v="282"/>
    <s v="Покупка"/>
    <n v="280"/>
    <n v="280"/>
  </r>
  <r>
    <x v="283"/>
    <s v="Покупка"/>
    <n v="60"/>
    <n v="60"/>
  </r>
  <r>
    <x v="284"/>
    <s v="Продажа"/>
    <n v="30"/>
    <n v="-30"/>
  </r>
  <r>
    <x v="285"/>
    <s v="Покупка"/>
    <n v="330"/>
    <n v="330"/>
  </r>
  <r>
    <x v="286"/>
    <s v="Продажа"/>
    <n v="180"/>
    <n v="-180"/>
  </r>
  <r>
    <x v="287"/>
    <s v="Покупка"/>
    <n v="400"/>
    <n v="400"/>
  </r>
  <r>
    <x v="288"/>
    <s v="Покупка"/>
    <n v="180"/>
    <n v="180"/>
  </r>
  <r>
    <x v="289"/>
    <s v="Продажа"/>
    <n v="330"/>
    <n v="-330"/>
  </r>
  <r>
    <x v="290"/>
    <s v="Продажа"/>
    <n v="160"/>
    <n v="-160"/>
  </r>
  <r>
    <x v="291"/>
    <s v="Продажа"/>
    <n v="350"/>
    <n v="-350"/>
  </r>
  <r>
    <x v="292"/>
    <s v="Продажа"/>
    <n v="50"/>
    <n v="-50"/>
  </r>
  <r>
    <x v="292"/>
    <s v="Продажа"/>
    <n v="180"/>
    <n v="-180"/>
  </r>
  <r>
    <x v="292"/>
    <s v="Продажа"/>
    <n v="90"/>
    <n v="-90"/>
  </r>
  <r>
    <x v="293"/>
    <s v="Покупка"/>
    <n v="300"/>
    <n v="300"/>
  </r>
  <r>
    <x v="294"/>
    <s v="Продажа"/>
    <n v="120"/>
    <n v="-120"/>
  </r>
  <r>
    <x v="295"/>
    <s v="Покупка"/>
    <n v="340"/>
    <n v="340"/>
  </r>
  <r>
    <x v="296"/>
    <s v="Покупка"/>
    <n v="50"/>
    <n v="50"/>
  </r>
  <r>
    <x v="297"/>
    <s v="Покупка"/>
    <n v="20"/>
    <n v="20"/>
  </r>
  <r>
    <x v="298"/>
    <s v="Покупка"/>
    <n v="270"/>
    <n v="270"/>
  </r>
  <r>
    <x v="299"/>
    <s v="Продажа"/>
    <n v="110"/>
    <n v="-110"/>
  </r>
  <r>
    <x v="300"/>
    <s v="Продажа"/>
    <n v="230"/>
    <n v="-230"/>
  </r>
  <r>
    <x v="300"/>
    <s v="Покупка"/>
    <n v="310"/>
    <n v="310"/>
  </r>
  <r>
    <x v="301"/>
    <s v="Покупка"/>
    <n v="0"/>
    <n v="0"/>
  </r>
  <r>
    <x v="302"/>
    <s v="Продажа"/>
    <n v="100"/>
    <n v="-100"/>
  </r>
  <r>
    <x v="303"/>
    <s v="Покупка"/>
    <n v="300"/>
    <n v="300"/>
  </r>
  <r>
    <x v="304"/>
    <s v="Покупка"/>
    <n v="120"/>
    <n v="120"/>
  </r>
  <r>
    <x v="305"/>
    <s v="Продажа"/>
    <n v="50"/>
    <n v="-50"/>
  </r>
  <r>
    <x v="306"/>
    <s v="Покупка"/>
    <n v="200"/>
    <n v="200"/>
  </r>
  <r>
    <x v="307"/>
    <s v="Покупка"/>
    <n v="470"/>
    <n v="470"/>
  </r>
  <r>
    <x v="308"/>
    <s v="Покупка"/>
    <n v="30"/>
    <n v="30"/>
  </r>
  <r>
    <x v="309"/>
    <s v="Покупка"/>
    <n v="50"/>
    <n v="50"/>
  </r>
  <r>
    <x v="310"/>
    <s v="Покупка"/>
    <n v="210"/>
    <n v="210"/>
  </r>
  <r>
    <x v="311"/>
    <s v="Продажа"/>
    <n v="80"/>
    <n v="-80"/>
  </r>
  <r>
    <x v="312"/>
    <s v="Продажа"/>
    <n v="10"/>
    <n v="-10"/>
  </r>
  <r>
    <x v="313"/>
    <s v="Продажа"/>
    <n v="490"/>
    <n v="-490"/>
  </r>
  <r>
    <x v="314"/>
    <s v="Продажа"/>
    <n v="40"/>
    <n v="-40"/>
  </r>
  <r>
    <x v="314"/>
    <s v="Покупка"/>
    <n v="230"/>
    <n v="230"/>
  </r>
  <r>
    <x v="314"/>
    <s v="Продажа"/>
    <n v="500"/>
    <n v="-500"/>
  </r>
  <r>
    <x v="315"/>
    <s v="Покупка"/>
    <n v="0"/>
    <n v="0"/>
  </r>
  <r>
    <x v="315"/>
    <s v="Продажа"/>
    <n v="50"/>
    <n v="-50"/>
  </r>
  <r>
    <x v="316"/>
    <s v="Покупка"/>
    <n v="100"/>
    <n v="100"/>
  </r>
  <r>
    <x v="317"/>
    <s v="Покупка"/>
    <n v="40"/>
    <n v="40"/>
  </r>
  <r>
    <x v="318"/>
    <s v="Продажа"/>
    <n v="430"/>
    <n v="-430"/>
  </r>
  <r>
    <x v="319"/>
    <s v="Продажа"/>
    <n v="20"/>
    <n v="-20"/>
  </r>
  <r>
    <x v="320"/>
    <s v="Покупка"/>
    <n v="330"/>
    <n v="330"/>
  </r>
  <r>
    <x v="321"/>
    <s v="Продажа"/>
    <n v="230"/>
    <n v="-230"/>
  </r>
  <r>
    <x v="322"/>
    <s v="Покупка"/>
    <n v="170"/>
    <n v="170"/>
  </r>
  <r>
    <x v="323"/>
    <s v="Продажа"/>
    <n v="120"/>
    <n v="-120"/>
  </r>
  <r>
    <x v="324"/>
    <s v="Покупка"/>
    <n v="20"/>
    <n v="20"/>
  </r>
  <r>
    <x v="325"/>
    <s v="Покупка"/>
    <n v="180"/>
    <n v="180"/>
  </r>
  <r>
    <x v="325"/>
    <s v="Продажа"/>
    <n v="140"/>
    <n v="-140"/>
  </r>
  <r>
    <x v="325"/>
    <s v="Покупка"/>
    <n v="420"/>
    <n v="420"/>
  </r>
  <r>
    <x v="326"/>
    <s v="Покупка"/>
    <n v="190"/>
    <n v="190"/>
  </r>
  <r>
    <x v="326"/>
    <s v="Покупка"/>
    <n v="250"/>
    <n v="250"/>
  </r>
  <r>
    <x v="327"/>
    <s v="Продажа"/>
    <n v="50"/>
    <n v="-50"/>
  </r>
  <r>
    <x v="328"/>
    <s v="Продажа"/>
    <n v="20"/>
    <n v="-20"/>
  </r>
  <r>
    <x v="328"/>
    <s v="Покупка"/>
    <n v="200"/>
    <n v="200"/>
  </r>
  <r>
    <x v="329"/>
    <s v="Продажа"/>
    <n v="290"/>
    <n v="-290"/>
  </r>
  <r>
    <x v="330"/>
    <s v="Продажа"/>
    <n v="200"/>
    <n v="-200"/>
  </r>
  <r>
    <x v="331"/>
    <s v="Покупка"/>
    <n v="190"/>
    <n v="190"/>
  </r>
  <r>
    <x v="332"/>
    <s v="Продажа"/>
    <n v="120"/>
    <n v="-120"/>
  </r>
  <r>
    <x v="333"/>
    <s v="Покупка"/>
    <n v="340"/>
    <n v="340"/>
  </r>
  <r>
    <x v="334"/>
    <s v="Продажа"/>
    <n v="180"/>
    <n v="-180"/>
  </r>
  <r>
    <x v="335"/>
    <s v="Продажа"/>
    <n v="40"/>
    <n v="-40"/>
  </r>
  <r>
    <x v="336"/>
    <s v="Покупка"/>
    <n v="480"/>
    <n v="480"/>
  </r>
  <r>
    <x v="337"/>
    <s v="Покупка"/>
    <n v="440"/>
    <n v="440"/>
  </r>
  <r>
    <x v="338"/>
    <s v="Продажа"/>
    <n v="280"/>
    <n v="-280"/>
  </r>
  <r>
    <x v="339"/>
    <s v="Покупка"/>
    <n v="140"/>
    <n v="140"/>
  </r>
  <r>
    <x v="340"/>
    <s v="Продажа"/>
    <n v="450"/>
    <n v="-450"/>
  </r>
  <r>
    <x v="341"/>
    <s v="Продажа"/>
    <n v="210"/>
    <n v="-210"/>
  </r>
  <r>
    <x v="342"/>
    <s v="Продажа"/>
    <n v="260"/>
    <n v="-260"/>
  </r>
  <r>
    <x v="343"/>
    <s v="Продажа"/>
    <n v="230"/>
    <n v="-230"/>
  </r>
  <r>
    <x v="344"/>
    <s v="Продажа"/>
    <n v="120"/>
    <n v="-120"/>
  </r>
  <r>
    <x v="345"/>
    <s v="Продажа"/>
    <n v="210"/>
    <n v="-210"/>
  </r>
  <r>
    <x v="346"/>
    <s v="Покупка"/>
    <n v="470"/>
    <n v="470"/>
  </r>
  <r>
    <x v="347"/>
    <s v="Покупка"/>
    <n v="220"/>
    <n v="220"/>
  </r>
  <r>
    <x v="348"/>
    <s v="Покупка"/>
    <n v="140"/>
    <n v="140"/>
  </r>
  <r>
    <x v="348"/>
    <s v="Покупка"/>
    <n v="400"/>
    <n v="400"/>
  </r>
  <r>
    <x v="349"/>
    <s v="Покупка"/>
    <n v="450"/>
    <n v="450"/>
  </r>
  <r>
    <x v="350"/>
    <s v="Продажа"/>
    <n v="330"/>
    <n v="-330"/>
  </r>
  <r>
    <x v="351"/>
    <s v="Покупка"/>
    <n v="260"/>
    <n v="260"/>
  </r>
  <r>
    <x v="352"/>
    <s v="Покупка"/>
    <n v="370"/>
    <n v="370"/>
  </r>
  <r>
    <x v="353"/>
    <s v="Покупка"/>
    <n v="430"/>
    <n v="430"/>
  </r>
  <r>
    <x v="354"/>
    <s v="Покупка"/>
    <n v="470"/>
    <n v="470"/>
  </r>
  <r>
    <x v="355"/>
    <s v="Покупка"/>
    <n v="170"/>
    <n v="170"/>
  </r>
  <r>
    <x v="356"/>
    <s v="Покупка"/>
    <n v="150"/>
    <n v="150"/>
  </r>
  <r>
    <x v="356"/>
    <s v="Покупка"/>
    <n v="110"/>
    <n v="110"/>
  </r>
  <r>
    <x v="357"/>
    <s v="Продажа"/>
    <n v="50"/>
    <n v="-50"/>
  </r>
  <r>
    <x v="358"/>
    <s v="Продажа"/>
    <n v="400"/>
    <n v="-400"/>
  </r>
  <r>
    <x v="359"/>
    <s v="Продажа"/>
    <n v="280"/>
    <n v="-280"/>
  </r>
  <r>
    <x v="360"/>
    <s v="Продажа"/>
    <n v="250"/>
    <n v="-250"/>
  </r>
  <r>
    <x v="360"/>
    <s v="Продажа"/>
    <n v="120"/>
    <n v="-120"/>
  </r>
  <r>
    <x v="361"/>
    <s v="Покупка"/>
    <n v="450"/>
    <n v="450"/>
  </r>
  <r>
    <x v="362"/>
    <s v="Продажа"/>
    <n v="470"/>
    <n v="-470"/>
  </r>
  <r>
    <x v="363"/>
    <s v="Продажа"/>
    <n v="360"/>
    <n v="-360"/>
  </r>
  <r>
    <x v="364"/>
    <s v="Продажа"/>
    <n v="310"/>
    <n v="-310"/>
  </r>
  <r>
    <x v="365"/>
    <s v="Продажа"/>
    <n v="320"/>
    <n v="-320"/>
  </r>
  <r>
    <x v="366"/>
    <s v="Продажа"/>
    <n v="90"/>
    <n v="-90"/>
  </r>
  <r>
    <x v="367"/>
    <s v="Покупка"/>
    <n v="350"/>
    <n v="350"/>
  </r>
  <r>
    <x v="368"/>
    <s v="Продажа"/>
    <n v="180"/>
    <n v="-180"/>
  </r>
  <r>
    <x v="369"/>
    <s v="Продажа"/>
    <n v="380"/>
    <n v="-380"/>
  </r>
  <r>
    <x v="370"/>
    <s v="Продажа"/>
    <n v="330"/>
    <n v="-330"/>
  </r>
  <r>
    <x v="371"/>
    <s v="Покупка"/>
    <n v="140"/>
    <n v="140"/>
  </r>
  <r>
    <x v="372"/>
    <s v="Продажа"/>
    <n v="440"/>
    <n v="-440"/>
  </r>
  <r>
    <x v="373"/>
    <s v="Продажа"/>
    <n v="350"/>
    <n v="-350"/>
  </r>
  <r>
    <x v="374"/>
    <s v="Продажа"/>
    <n v="380"/>
    <n v="-380"/>
  </r>
  <r>
    <x v="375"/>
    <s v="Продажа"/>
    <n v="110"/>
    <n v="-110"/>
  </r>
  <r>
    <x v="375"/>
    <s v="Продажа"/>
    <n v="250"/>
    <n v="-250"/>
  </r>
  <r>
    <x v="375"/>
    <s v="Продажа"/>
    <n v="210"/>
    <n v="-210"/>
  </r>
  <r>
    <x v="376"/>
    <s v="Продажа"/>
    <n v="150"/>
    <n v="-150"/>
  </r>
  <r>
    <x v="377"/>
    <s v="Продажа"/>
    <n v="70"/>
    <n v="-70"/>
  </r>
  <r>
    <x v="378"/>
    <s v="Покупка"/>
    <n v="340"/>
    <n v="340"/>
  </r>
  <r>
    <x v="379"/>
    <s v="Продажа"/>
    <n v="320"/>
    <n v="-320"/>
  </r>
  <r>
    <x v="380"/>
    <s v="Продажа"/>
    <n v="250"/>
    <n v="-250"/>
  </r>
  <r>
    <x v="381"/>
    <s v="Покупка"/>
    <n v="400"/>
    <n v="400"/>
  </r>
  <r>
    <x v="382"/>
    <s v="Покупка"/>
    <n v="30"/>
    <n v="30"/>
  </r>
  <r>
    <x v="383"/>
    <s v="Покупка"/>
    <n v="210"/>
    <n v="210"/>
  </r>
  <r>
    <x v="384"/>
    <s v="Покупка"/>
    <n v="500"/>
    <n v="500"/>
  </r>
  <r>
    <x v="385"/>
    <s v="Продажа"/>
    <n v="320"/>
    <n v="-320"/>
  </r>
  <r>
    <x v="386"/>
    <s v="Покупка"/>
    <n v="490"/>
    <n v="490"/>
  </r>
  <r>
    <x v="386"/>
    <s v="Продажа"/>
    <n v="130"/>
    <n v="-130"/>
  </r>
  <r>
    <x v="387"/>
    <s v="Покупка"/>
    <n v="70"/>
    <n v="70"/>
  </r>
  <r>
    <x v="388"/>
    <s v="Покупка"/>
    <n v="380"/>
    <n v="380"/>
  </r>
  <r>
    <x v="389"/>
    <s v="Покупка"/>
    <n v="280"/>
    <n v="280"/>
  </r>
  <r>
    <x v="390"/>
    <s v="Продажа"/>
    <n v="450"/>
    <n v="-450"/>
  </r>
  <r>
    <x v="390"/>
    <s v="Покупка"/>
    <n v="140"/>
    <n v="140"/>
  </r>
  <r>
    <x v="391"/>
    <s v="Покупка"/>
    <n v="480"/>
    <n v="480"/>
  </r>
  <r>
    <x v="392"/>
    <s v="Покупка"/>
    <n v="150"/>
    <n v="150"/>
  </r>
  <r>
    <x v="393"/>
    <s v="Продажа"/>
    <n v="90"/>
    <n v="-90"/>
  </r>
  <r>
    <x v="394"/>
    <s v="Продажа"/>
    <n v="360"/>
    <n v="-360"/>
  </r>
  <r>
    <x v="395"/>
    <s v="Покупка"/>
    <n v="330"/>
    <n v="330"/>
  </r>
  <r>
    <x v="396"/>
    <s v="Продажа"/>
    <n v="220"/>
    <n v="-220"/>
  </r>
  <r>
    <x v="396"/>
    <s v="Покупка"/>
    <n v="450"/>
    <n v="450"/>
  </r>
  <r>
    <x v="397"/>
    <s v="Продажа"/>
    <n v="150"/>
    <n v="-150"/>
  </r>
  <r>
    <x v="398"/>
    <s v="Покупка"/>
    <n v="0"/>
    <n v="0"/>
  </r>
  <r>
    <x v="399"/>
    <s v="Покупка"/>
    <n v="30"/>
    <n v="30"/>
  </r>
  <r>
    <x v="400"/>
    <s v="Продажа"/>
    <n v="240"/>
    <n v="-240"/>
  </r>
  <r>
    <x v="401"/>
    <s v="Покупка"/>
    <n v="450"/>
    <n v="450"/>
  </r>
  <r>
    <x v="402"/>
    <s v="Продажа"/>
    <n v="20"/>
    <n v="-20"/>
  </r>
  <r>
    <x v="403"/>
    <s v="Покупка"/>
    <n v="380"/>
    <n v="380"/>
  </r>
  <r>
    <x v="404"/>
    <s v="Покупка"/>
    <n v="210"/>
    <n v="210"/>
  </r>
  <r>
    <x v="405"/>
    <s v="Продажа"/>
    <n v="490"/>
    <n v="-490"/>
  </r>
  <r>
    <x v="406"/>
    <s v="Продажа"/>
    <n v="280"/>
    <n v="-280"/>
  </r>
  <r>
    <x v="407"/>
    <s v="Продажа"/>
    <n v="170"/>
    <n v="-170"/>
  </r>
  <r>
    <x v="408"/>
    <s v="Покупка"/>
    <n v="90"/>
    <n v="90"/>
  </r>
  <r>
    <x v="409"/>
    <s v="Покупка"/>
    <n v="7320"/>
    <n v="73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Сводная таблица2" cacheId="0" applyNumberFormats="0" applyBorderFormats="0" applyFontFormats="0" applyPatternFormats="0" applyAlignmentFormats="0" applyWidthHeightFormats="1" dataCaption="Значения" updatedVersion="6" minRefreshableVersion="3" useAutoFormatting="1" rowGrandTotals="0" colGrandTotals="0" itemPrintTitles="1" createdVersion="6" indent="0" compact="0" compactData="0" multipleFieldFilters="0">
  <location ref="D42:E452" firstHeaderRow="1" firstDataRow="1" firstDataCol="1"/>
  <pivotFields count="4">
    <pivotField axis="axisRow" compact="0" outline="0" showAll="0" defaultSubtotal="0">
      <items count="4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s>
    </pivotField>
    <pivotField compact="0" outline="0" showAll="0" defaultSubtotal="0"/>
    <pivotField compact="0" outline="0" showAll="0" defaultSubtotal="0"/>
    <pivotField dataField="1" compact="0" outline="0" showAll="0" defaultSubtotal="0"/>
  </pivotFields>
  <rowFields count="1">
    <field x="0"/>
  </rowFields>
  <rowItems count="4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Акции" displayName="Акции" ref="A3:E1436" totalsRowShown="0" headerRowDxfId="14" headerRowBorderDxfId="13" tableBorderDxfId="12">
  <autoFilter ref="A3:E1436" xr:uid="{00000000-0009-0000-0100-000001000000}"/>
  <tableColumns count="5">
    <tableColumn id="1" xr3:uid="{00000000-0010-0000-0000-000001000000}" name="Date" dataDxfId="11"/>
    <tableColumn id="2" xr3:uid="{00000000-0010-0000-0000-000002000000}" name="Close"/>
    <tableColumn id="3" xr3:uid="{00000000-0010-0000-0000-000003000000}" name="Volume"/>
    <tableColumn id="4" xr3:uid="{00000000-0010-0000-0000-000004000000}" name="Stockname"/>
    <tableColumn id="5" xr3:uid="{00000000-0010-0000-0000-000005000000}" name="Дневная доходность" dataDxfId="10">
      <calculatedColumnFormula>(Акции[[#This Row],[Close]]-B3)/B3</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КХЛ" displayName="КХЛ" ref="D3:J1274" totalsRowShown="0" headerRowDxfId="9" headerRowBorderDxfId="8" tableBorderDxfId="7">
  <autoFilter ref="D3:J1274" xr:uid="{00000000-0009-0000-0100-000002000000}"/>
  <tableColumns count="7">
    <tableColumn id="1" xr3:uid="{00000000-0010-0000-0100-000001000000}" name="Номер"/>
    <tableColumn id="2" xr3:uid="{00000000-0010-0000-0100-000002000000}" name="Фамилия, имя"/>
    <tableColumn id="3" xr3:uid="{00000000-0010-0000-0100-000003000000}" name="Амплуа"/>
    <tableColumn id="4" xr3:uid="{00000000-0010-0000-0100-000004000000}" name="Дата рождения"/>
    <tableColumn id="5" xr3:uid="{00000000-0010-0000-0100-000005000000}" name="Возраст"/>
    <tableColumn id="6" xr3:uid="{00000000-0010-0000-0100-000006000000}" name="Гражданство"/>
    <tableColumn id="7" xr3:uid="{00000000-0010-0000-0100-000007000000}" name="Зарплата"/>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Продажи" displayName="Продажи" ref="A3:K449" totalsRowShown="0" headerRowDxfId="6">
  <autoFilter ref="A3:K449" xr:uid="{00000000-0009-0000-0100-000003000000}">
    <filterColumn colId="2">
      <filters>
        <filter val="Добавки"/>
      </filters>
    </filterColumn>
  </autoFilter>
  <tableColumns count="11">
    <tableColumn id="1" xr3:uid="{00000000-0010-0000-0200-000001000000}" name="Номер" dataDxfId="5"/>
    <tableColumn id="2" xr3:uid="{00000000-0010-0000-0200-000002000000}" name="Артикул"/>
    <tableColumn id="3" xr3:uid="{00000000-0010-0000-0200-000003000000}" name="Категория"/>
    <tableColumn id="4" xr3:uid="{00000000-0010-0000-0200-000004000000}" name="Наименование"/>
    <tableColumn id="5" xr3:uid="{00000000-0010-0000-0200-000005000000}" name="цена за 1кг"/>
    <tableColumn id="6" xr3:uid="{00000000-0010-0000-0200-000006000000}" name="мин фасовка, кг"/>
    <tableColumn id="7" xr3:uid="{00000000-0010-0000-0200-000007000000}" name="Заказанное количество, кг"/>
    <tableColumn id="8" xr3:uid="{00000000-0010-0000-0200-000008000000}" name="Итого"/>
    <tableColumn id="9" xr3:uid="{00000000-0010-0000-0200-000009000000}" name="Скидка"/>
    <tableColumn id="10" xr3:uid="{00000000-0010-0000-0200-00000A000000}" name="Итого со скидкой"/>
    <tableColumn id="11" xr3:uid="{00000000-0010-0000-0200-00000B000000}" name="Дата заказа"/>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Сделки" displayName="Сделки" ref="E4:I489" totalsRowShown="0" headerRowDxfId="4" headerRowBorderDxfId="3" tableBorderDxfId="2">
  <autoFilter ref="E4:I489" xr:uid="{00000000-0009-0000-0100-000004000000}"/>
  <tableColumns count="5">
    <tableColumn id="1" xr3:uid="{00000000-0010-0000-0300-000001000000}" name="Дата сделки"/>
    <tableColumn id="2" xr3:uid="{00000000-0010-0000-0300-000002000000}" name="Тип сделки"/>
    <tableColumn id="3" xr3:uid="{00000000-0010-0000-0300-000003000000}" name="Количество"/>
    <tableColumn id="4" xr3:uid="{00000000-0010-0000-0300-000004000000}" name="Количество_net" dataDxfId="1">
      <calculatedColumnFormula>IF(Сделки[[#This Row],[Тип сделки]]="Продажа",-1*Сделки[[#This Row],[Количество]],Сделки[[#This Row],[Количество]])</calculatedColumnFormula>
    </tableColumn>
    <tableColumn id="5" xr3:uid="{00000000-0010-0000-0300-000005000000}" name="Денежный поток" dataDxfId="0">
      <calculatedColumnFormula>VLOOKUP(Сделки[[#This Row],[Дата сделки]],Акции[],2)*Сделки[[#This Row],[Количество_net]]</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2"/>
  <sheetViews>
    <sheetView tabSelected="1" topLeftCell="A16" workbookViewId="0">
      <selection activeCell="I22" sqref="I22"/>
    </sheetView>
  </sheetViews>
  <sheetFormatPr defaultRowHeight="14.4" x14ac:dyDescent="0.3"/>
  <cols>
    <col min="1" max="1" width="25" customWidth="1"/>
    <col min="3" max="3" width="50" customWidth="1"/>
    <col min="4" max="4" width="14.5546875" bestFit="1" customWidth="1"/>
    <col min="5" max="5" width="31.109375" bestFit="1" customWidth="1"/>
  </cols>
  <sheetData>
    <row r="1" spans="1:6" x14ac:dyDescent="0.3">
      <c r="B1" t="s">
        <v>0</v>
      </c>
      <c r="C1" s="2" t="s">
        <v>2972</v>
      </c>
    </row>
    <row r="2" spans="1:6" x14ac:dyDescent="0.3">
      <c r="B2" t="s">
        <v>1</v>
      </c>
      <c r="C2" s="2" t="s">
        <v>2973</v>
      </c>
    </row>
    <row r="3" spans="1:6" x14ac:dyDescent="0.3">
      <c r="B3" t="s">
        <v>2</v>
      </c>
      <c r="C3" s="3">
        <v>93</v>
      </c>
    </row>
    <row r="4" spans="1:6" ht="15" thickBot="1" x14ac:dyDescent="0.35">
      <c r="A4" s="4" t="s">
        <v>3</v>
      </c>
      <c r="B4" s="4" t="s">
        <v>4</v>
      </c>
      <c r="C4" s="4" t="s">
        <v>5</v>
      </c>
      <c r="D4" s="4" t="s">
        <v>6</v>
      </c>
    </row>
    <row r="5" spans="1:6" ht="15" thickBot="1" x14ac:dyDescent="0.35">
      <c r="A5" s="19" t="s">
        <v>7</v>
      </c>
      <c r="B5" s="1">
        <v>1</v>
      </c>
      <c r="C5" s="5" t="s">
        <v>8</v>
      </c>
      <c r="D5" s="2">
        <f>_xlfn.STDEV.S(Акции[Close])</f>
        <v>29.399515440355525</v>
      </c>
      <c r="E5" s="18">
        <v>29.399515440356431</v>
      </c>
      <c r="F5" s="10">
        <v>1</v>
      </c>
    </row>
    <row r="6" spans="1:6" ht="15" thickBot="1" x14ac:dyDescent="0.35">
      <c r="A6" s="20"/>
      <c r="B6" s="1">
        <v>2</v>
      </c>
      <c r="C6" s="5" t="s">
        <v>9</v>
      </c>
      <c r="D6" s="2">
        <f>SKEW(Акции[Close])</f>
        <v>1.2682576116438558</v>
      </c>
      <c r="E6" s="18">
        <v>1.2682576116438711</v>
      </c>
      <c r="F6" s="10">
        <v>1</v>
      </c>
    </row>
    <row r="7" spans="1:6" ht="28.8" x14ac:dyDescent="0.3">
      <c r="A7" s="20"/>
      <c r="B7" s="1">
        <v>3</v>
      </c>
      <c r="C7" s="5" t="s">
        <v>10</v>
      </c>
      <c r="D7" s="2">
        <f>AVERAGE(Акции[Дневная доходность])</f>
        <v>5.2526159260816226E-4</v>
      </c>
      <c r="E7" s="18">
        <v>5.2526159260816226E-4</v>
      </c>
      <c r="F7" s="10">
        <f t="shared" ref="F7:F34" si="0">IF(D7=E7,1,0)</f>
        <v>1</v>
      </c>
    </row>
    <row r="8" spans="1:6" x14ac:dyDescent="0.3">
      <c r="A8" s="20"/>
      <c r="B8" s="1">
        <v>4</v>
      </c>
      <c r="C8" s="5" t="s">
        <v>11</v>
      </c>
      <c r="D8" s="2">
        <f>_xlfn.VAR.S(Акции[Дневная доходность])</f>
        <v>1.8533161390276389E-4</v>
      </c>
      <c r="E8" s="18">
        <v>1.853316139027637E-4</v>
      </c>
      <c r="F8" s="10">
        <f t="shared" si="0"/>
        <v>1</v>
      </c>
    </row>
    <row r="9" spans="1:6" x14ac:dyDescent="0.3">
      <c r="A9" s="20"/>
      <c r="B9" s="1">
        <v>5</v>
      </c>
      <c r="C9" s="5" t="s">
        <v>12</v>
      </c>
      <c r="D9" s="2">
        <f>MIN(Акции[Volume])</f>
        <v>205900</v>
      </c>
      <c r="E9" s="18">
        <v>205900</v>
      </c>
      <c r="F9" s="10">
        <f t="shared" si="0"/>
        <v>1</v>
      </c>
    </row>
    <row r="10" spans="1:6" ht="28.8" x14ac:dyDescent="0.3">
      <c r="A10" s="20"/>
      <c r="B10" s="1">
        <v>6</v>
      </c>
      <c r="C10" s="5" t="s">
        <v>13</v>
      </c>
      <c r="D10" s="2">
        <f>_xlfn.QUARTILE.INC(Акции[Volume],3)</f>
        <v>1279325</v>
      </c>
      <c r="E10" s="18">
        <v>1279325</v>
      </c>
      <c r="F10" s="10">
        <f t="shared" si="0"/>
        <v>1</v>
      </c>
    </row>
    <row r="11" spans="1:6" x14ac:dyDescent="0.3">
      <c r="A11" s="19" t="s">
        <v>14</v>
      </c>
      <c r="B11" s="1">
        <v>7</v>
      </c>
      <c r="C11" s="5" t="s">
        <v>15</v>
      </c>
      <c r="D11" s="2">
        <f>COUNTIF(КХЛ[Амплуа],"нападающий")</f>
        <v>698</v>
      </c>
      <c r="E11" s="18">
        <v>698</v>
      </c>
      <c r="F11" s="10">
        <f t="shared" si="0"/>
        <v>1</v>
      </c>
    </row>
    <row r="12" spans="1:6" ht="28.8" x14ac:dyDescent="0.3">
      <c r="A12" s="20"/>
      <c r="B12" s="1">
        <v>8</v>
      </c>
      <c r="C12" s="5" t="s">
        <v>16</v>
      </c>
      <c r="D12" s="2">
        <f>COUNTIFS(КХЛ[Гражданство],"Россия",КХЛ[Возраст],"&gt;"&amp;34)</f>
        <v>152</v>
      </c>
      <c r="E12" s="18">
        <v>152</v>
      </c>
      <c r="F12" s="10">
        <f t="shared" si="0"/>
        <v>1</v>
      </c>
    </row>
    <row r="13" spans="1:6" ht="28.8" x14ac:dyDescent="0.3">
      <c r="A13" s="20"/>
      <c r="B13" s="1">
        <v>9</v>
      </c>
      <c r="C13" s="5" t="s">
        <v>17</v>
      </c>
      <c r="D13" s="2">
        <f>SUMIFS(КХЛ[Зарплата],КХЛ[Амплуа],"защитник",КХЛ[Дата рождения],"*1974")</f>
        <v>213354352</v>
      </c>
      <c r="E13" s="18">
        <v>213354352</v>
      </c>
      <c r="F13" s="10">
        <f t="shared" si="0"/>
        <v>1</v>
      </c>
    </row>
    <row r="14" spans="1:6" ht="43.2" x14ac:dyDescent="0.3">
      <c r="A14" s="20"/>
      <c r="B14" s="1">
        <v>10</v>
      </c>
      <c r="C14" s="5" t="s">
        <v>18</v>
      </c>
      <c r="D14" s="2">
        <f>IFERROR(AVERAGEIFS(КХЛ[Зарплата],КХЛ[Гражданство],"Украина",КХЛ[Фамилия, имя],"Ф*"),0)</f>
        <v>78940957</v>
      </c>
      <c r="E14" s="18">
        <v>78940957</v>
      </c>
      <c r="F14" s="10">
        <f t="shared" si="0"/>
        <v>1</v>
      </c>
    </row>
    <row r="15" spans="1:6" x14ac:dyDescent="0.3">
      <c r="A15" s="20"/>
      <c r="B15" s="1">
        <v>11</v>
      </c>
      <c r="C15" s="5" t="s">
        <v>19</v>
      </c>
      <c r="D15" s="2">
        <f>VLOOKUP(865,КХЛ[],5,FALSE)</f>
        <v>30</v>
      </c>
      <c r="E15" s="18">
        <v>30</v>
      </c>
      <c r="F15" s="10">
        <f t="shared" si="0"/>
        <v>1</v>
      </c>
    </row>
    <row r="16" spans="1:6" ht="28.8" x14ac:dyDescent="0.3">
      <c r="A16" s="20"/>
      <c r="B16" s="1">
        <v>12</v>
      </c>
      <c r="C16" s="5" t="s">
        <v>20</v>
      </c>
      <c r="D16" s="2">
        <f>INDEX(КХЛ[Номер],MATCH("Цветков Алексей",КХЛ[Фамилия, имя],0))</f>
        <v>779</v>
      </c>
      <c r="E16" s="18">
        <v>779</v>
      </c>
      <c r="F16" s="10">
        <f t="shared" si="0"/>
        <v>1</v>
      </c>
    </row>
    <row r="17" spans="1:8" x14ac:dyDescent="0.3">
      <c r="A17" s="19" t="s">
        <v>21</v>
      </c>
      <c r="B17" s="1">
        <v>13</v>
      </c>
      <c r="C17" s="5" t="s">
        <v>22</v>
      </c>
      <c r="D17" s="2">
        <f>LEN(Текст!C2)</f>
        <v>971</v>
      </c>
      <c r="E17" s="18">
        <v>971</v>
      </c>
      <c r="F17" s="10">
        <f t="shared" si="0"/>
        <v>1</v>
      </c>
    </row>
    <row r="18" spans="1:8" ht="29.4" thickBot="1" x14ac:dyDescent="0.35">
      <c r="A18" s="20"/>
      <c r="B18" s="1">
        <v>14</v>
      </c>
      <c r="C18" s="5" t="s">
        <v>23</v>
      </c>
      <c r="D18" s="2" t="str">
        <f>MID(Текст!C2,201,213-201+1)</f>
        <v>n surfaces ar</v>
      </c>
      <c r="E18" s="18" t="s">
        <v>2978</v>
      </c>
      <c r="F18" s="10">
        <f t="shared" si="0"/>
        <v>1</v>
      </c>
    </row>
    <row r="19" spans="1:8" ht="29.4" thickBot="1" x14ac:dyDescent="0.35">
      <c r="A19" s="20"/>
      <c r="B19" s="1">
        <v>15</v>
      </c>
      <c r="C19" s="5" t="s">
        <v>24</v>
      </c>
      <c r="D19" s="2">
        <f>FIND("i",Текст!C2)</f>
        <v>12</v>
      </c>
      <c r="E19" s="18">
        <v>12</v>
      </c>
      <c r="F19" s="10">
        <f t="shared" si="0"/>
        <v>1</v>
      </c>
    </row>
    <row r="20" spans="1:8" ht="15" thickBot="1" x14ac:dyDescent="0.35">
      <c r="A20" s="20"/>
      <c r="B20" s="1">
        <v>16</v>
      </c>
      <c r="C20" s="5" t="s">
        <v>25</v>
      </c>
      <c r="D20" s="2">
        <f>LEN(SUBSTITUTE(Текст!C2,",",""))</f>
        <v>962</v>
      </c>
      <c r="E20" s="18">
        <v>962</v>
      </c>
      <c r="F20" s="10">
        <f t="shared" si="0"/>
        <v>1</v>
      </c>
    </row>
    <row r="21" spans="1:8" ht="28.8" x14ac:dyDescent="0.3">
      <c r="A21" s="20"/>
      <c r="B21" s="1">
        <v>17</v>
      </c>
      <c r="C21" s="5" t="s">
        <v>26</v>
      </c>
      <c r="D21" s="2">
        <f>LEN(Текст!C2)-LEN(SUBSTITUTE(Текст!C2,"-",""))</f>
        <v>1</v>
      </c>
      <c r="E21" s="18">
        <v>1</v>
      </c>
      <c r="F21" s="10">
        <f t="shared" si="0"/>
        <v>1</v>
      </c>
    </row>
    <row r="22" spans="1:8" ht="28.8" x14ac:dyDescent="0.3">
      <c r="A22" s="20"/>
      <c r="B22" s="1">
        <v>18</v>
      </c>
      <c r="C22" s="5" t="s">
        <v>27</v>
      </c>
      <c r="D22" s="2">
        <f>SEARCH("h",LOWER(Текст!C2))</f>
        <v>26</v>
      </c>
      <c r="E22" s="18">
        <v>26</v>
      </c>
      <c r="F22" s="10">
        <f t="shared" si="0"/>
        <v>1</v>
      </c>
    </row>
    <row r="23" spans="1:8" x14ac:dyDescent="0.3">
      <c r="A23" s="19" t="s">
        <v>28</v>
      </c>
      <c r="B23" s="1">
        <v>19</v>
      </c>
      <c r="C23" s="5" t="s">
        <v>29</v>
      </c>
      <c r="D23" s="2">
        <f t="array" ref="D23">SUM((MONTH(Продажи[Дата заказа])=9) * 1)</f>
        <v>40</v>
      </c>
      <c r="E23" s="18">
        <v>40</v>
      </c>
      <c r="F23" s="10">
        <f t="shared" si="0"/>
        <v>1</v>
      </c>
    </row>
    <row r="24" spans="1:8" ht="28.8" x14ac:dyDescent="0.3">
      <c r="A24" s="20"/>
      <c r="B24" s="1">
        <v>20</v>
      </c>
      <c r="C24" s="5" t="s">
        <v>30</v>
      </c>
      <c r="D24" s="2">
        <f t="array" ref="D24">SUM((WEEKDAY(Продажи[Дата заказа],2)=4)*1) / ROWS(Продажи[Дата заказа])</f>
        <v>0.1367713004484305</v>
      </c>
      <c r="E24" s="18">
        <v>0.1367713004484305</v>
      </c>
      <c r="F24" s="10">
        <v>1</v>
      </c>
    </row>
    <row r="25" spans="1:8" ht="28.8" x14ac:dyDescent="0.3">
      <c r="A25" s="20"/>
      <c r="B25" s="1">
        <v>21</v>
      </c>
      <c r="C25" s="5" t="s">
        <v>31</v>
      </c>
      <c r="D25" s="2">
        <f>SUMIFS(Продажи[Итого],Продажи[Дата заказа],"&gt;="&amp;DATE(2017,1,19),Продажи[Дата заказа],"&lt;="&amp;DATE(2019,11,25),Продажи[Категория],"&lt;&gt;"&amp;"Добавки")</f>
        <v>6487985</v>
      </c>
      <c r="E25" s="18">
        <v>7245560</v>
      </c>
      <c r="F25" s="10">
        <f t="shared" si="0"/>
        <v>0</v>
      </c>
      <c r="G25">
        <f t="array" ref="G25">SUMIFS(Продажи[Итого],Продажи[Дата заказа],"&gt;="&amp;DATE(2017,1,19),Продажи[Дата заказа],"&lt;="&amp;DATE(2019,11,25))</f>
        <v>7245560</v>
      </c>
      <c r="H25" t="s">
        <v>2980</v>
      </c>
    </row>
    <row r="26" spans="1:8" ht="43.2" x14ac:dyDescent="0.3">
      <c r="A26" s="20"/>
      <c r="B26" s="1">
        <v>22</v>
      </c>
      <c r="C26" s="5" t="s">
        <v>32</v>
      </c>
      <c r="D26" s="12">
        <f t="array" ref="D26">IFERROR(SUM((DAY(Продажи[Дата заказа]) &lt;= 10) * Продажи[Итого со скидкой]) / SUM((DAY(Продажи[Дата заказа]) &lt;= 10) * 1),0)</f>
        <v>29816.571466666664</v>
      </c>
      <c r="E26" s="18">
        <v>29816.571466666661</v>
      </c>
      <c r="F26" s="10">
        <f t="shared" si="0"/>
        <v>1</v>
      </c>
    </row>
    <row r="27" spans="1:8" ht="28.8" x14ac:dyDescent="0.3">
      <c r="A27" s="20"/>
      <c r="B27" s="1">
        <v>23</v>
      </c>
      <c r="C27" s="5" t="s">
        <v>33</v>
      </c>
      <c r="D27" s="2">
        <f t="array" ref="D27">SUM(Продажи[Заказанное количество, кг] * (Продажи[Наименование]="Пуэр дворцовый 1       ") * (YEAR(Продажи[Дата заказа])=2017))</f>
        <v>10</v>
      </c>
      <c r="E27" s="18">
        <v>10</v>
      </c>
      <c r="F27" s="10">
        <f t="shared" si="0"/>
        <v>1</v>
      </c>
    </row>
    <row r="28" spans="1:8" ht="57.6" x14ac:dyDescent="0.3">
      <c r="A28" s="20"/>
      <c r="B28" s="1">
        <v>24</v>
      </c>
      <c r="C28" s="5" t="s">
        <v>34</v>
      </c>
      <c r="D28" s="2">
        <f t="array" ref="D28">SUM((Продажи[Категория] = "Пуэр рассыпной") * (_xlfn.ISOWEEKNUM(Продажи[Дата заказа]) &gt;= 4) *  (_xlfn.ISOWEEKNUM(Продажи[Дата заказа]) &lt;= 52) * Продажи[Скидка]) / SUM((Продажи[Категория] = "Пуэр рассыпной") * (_xlfn.ISOWEEKNUM(Продажи[Дата заказа]) &gt;= 4) *  (_xlfn.ISOWEEKNUM(Продажи[Дата заказа]) &lt;= 52) * 1)</f>
        <v>9.1463414634146388E-3</v>
      </c>
      <c r="E28" s="18">
        <v>9.1463414634146388E-3</v>
      </c>
      <c r="F28" s="10">
        <f t="shared" si="0"/>
        <v>1</v>
      </c>
    </row>
    <row r="29" spans="1:8" ht="28.8" x14ac:dyDescent="0.3">
      <c r="A29" s="19" t="s">
        <v>35</v>
      </c>
      <c r="B29" s="1">
        <v>25</v>
      </c>
      <c r="C29" s="5" t="s">
        <v>36</v>
      </c>
      <c r="D29" s="2">
        <f t="array" ref="D29">SUM(LARGE(Массив!G3:G37, {1,2,3,4,5,6,7,8,9,10,11}))</f>
        <v>965</v>
      </c>
      <c r="E29" s="18">
        <v>965</v>
      </c>
      <c r="F29" s="10">
        <f t="shared" si="0"/>
        <v>1</v>
      </c>
    </row>
    <row r="30" spans="1:8" ht="28.8" x14ac:dyDescent="0.3">
      <c r="A30" s="20"/>
      <c r="B30" s="1">
        <v>26</v>
      </c>
      <c r="C30" s="5" t="s">
        <v>37</v>
      </c>
      <c r="D30" s="2">
        <f>INDEX(Массив!B3:AJ37,5,33)</f>
        <v>94</v>
      </c>
      <c r="E30" s="18">
        <v>94</v>
      </c>
      <c r="F30" s="10">
        <f t="shared" si="0"/>
        <v>1</v>
      </c>
    </row>
    <row r="31" spans="1:8" ht="28.8" x14ac:dyDescent="0.3">
      <c r="A31" s="20"/>
      <c r="B31" s="1">
        <v>27</v>
      </c>
      <c r="C31" s="5" t="s">
        <v>38</v>
      </c>
      <c r="D31" s="2">
        <f t="array" ref="D31">SUMPRODUCT(Массив!B18:AJ18,TRANSPOSE(Массив!AD3:AD37))</f>
        <v>67484</v>
      </c>
      <c r="E31" s="18">
        <v>67484</v>
      </c>
      <c r="F31" s="10">
        <f t="shared" si="0"/>
        <v>1</v>
      </c>
    </row>
    <row r="32" spans="1:8" ht="28.8" x14ac:dyDescent="0.3">
      <c r="A32" s="20"/>
      <c r="B32" s="1">
        <v>28</v>
      </c>
      <c r="C32" s="5" t="s">
        <v>39</v>
      </c>
      <c r="D32" s="2">
        <f t="array" ref="D32">MATCH(MIN(Массив!B26:AJ26),Массив!B26:AJ26,0)</f>
        <v>11</v>
      </c>
      <c r="E32" s="18">
        <v>11</v>
      </c>
      <c r="F32" s="10">
        <f t="shared" si="0"/>
        <v>1</v>
      </c>
    </row>
    <row r="33" spans="1:6" x14ac:dyDescent="0.3">
      <c r="A33" s="20"/>
      <c r="B33" s="1">
        <v>29</v>
      </c>
      <c r="C33" s="5" t="s">
        <v>40</v>
      </c>
      <c r="D33" s="2">
        <f t="array" ref="D33">SUM(MOD(Массив!B3:AJ37,2))</f>
        <v>630</v>
      </c>
      <c r="E33" s="18">
        <v>630</v>
      </c>
      <c r="F33" s="10">
        <f t="shared" si="0"/>
        <v>1</v>
      </c>
    </row>
    <row r="34" spans="1:6" ht="28.8" x14ac:dyDescent="0.3">
      <c r="A34" s="20"/>
      <c r="B34" s="1">
        <v>30</v>
      </c>
      <c r="C34" s="5" t="s">
        <v>41</v>
      </c>
      <c r="D34" s="2">
        <f t="array" ref="D34">SUMXMY2(Массив!B24:AJ24,TRANSPOSE(Массив!E3:E37))</f>
        <v>72567</v>
      </c>
      <c r="E34" s="18">
        <v>72567</v>
      </c>
      <c r="F34" s="10">
        <f t="shared" si="0"/>
        <v>1</v>
      </c>
    </row>
    <row r="35" spans="1:6" ht="100.8" x14ac:dyDescent="0.3">
      <c r="A35" s="19" t="s">
        <v>42</v>
      </c>
      <c r="B35" s="1">
        <v>31</v>
      </c>
      <c r="C35" s="5" t="s">
        <v>43</v>
      </c>
      <c r="D35" s="2">
        <f>SUM(Сделки[Количество_net])</f>
        <v>0</v>
      </c>
      <c r="E35" s="18">
        <v>0</v>
      </c>
      <c r="F35" s="10">
        <v>5</v>
      </c>
    </row>
    <row r="36" spans="1:6" ht="100.8" x14ac:dyDescent="0.3">
      <c r="A36" s="20"/>
      <c r="B36" s="1">
        <v>32</v>
      </c>
      <c r="C36" s="5" t="s">
        <v>44</v>
      </c>
      <c r="D36" s="6"/>
      <c r="E36" s="18" t="b">
        <v>1</v>
      </c>
      <c r="F36" s="10">
        <v>5</v>
      </c>
    </row>
    <row r="37" spans="1:6" ht="115.2" x14ac:dyDescent="0.3">
      <c r="A37" s="20"/>
      <c r="B37" s="1">
        <v>33</v>
      </c>
      <c r="C37" s="5" t="s">
        <v>45</v>
      </c>
      <c r="D37" s="2">
        <f>SUM(Сделки[Денежный поток])</f>
        <v>491671.39109999943</v>
      </c>
      <c r="E37" s="18">
        <v>491671.39109999989</v>
      </c>
      <c r="F37" s="10">
        <v>5</v>
      </c>
    </row>
    <row r="38" spans="1:6" ht="87" thickBot="1" x14ac:dyDescent="0.35">
      <c r="A38" s="20"/>
      <c r="B38" s="1">
        <v>34</v>
      </c>
      <c r="C38" s="5" t="s">
        <v>46</v>
      </c>
      <c r="D38" s="2">
        <f t="array" ref="D38">SUM(Сделки[Денежный поток] / (1 + 5.99% / 365)^DATEDIF(DATE(2015,4,24),Сделки[Дата сделки], "D"))</f>
        <v>143078.53150324442</v>
      </c>
      <c r="E38" s="18">
        <v>151251.40343441869</v>
      </c>
      <c r="F38" s="10">
        <v>5</v>
      </c>
    </row>
    <row r="39" spans="1:6" ht="72.599999999999994" thickBot="1" x14ac:dyDescent="0.35">
      <c r="A39" s="20"/>
      <c r="B39" s="1">
        <v>35</v>
      </c>
      <c r="C39" s="5" t="s">
        <v>47</v>
      </c>
      <c r="D39" s="17">
        <v>9.3927741433978196E-2</v>
      </c>
      <c r="E39" s="18">
        <v>9.8500000000000004E-2</v>
      </c>
      <c r="F39" s="10">
        <v>5</v>
      </c>
    </row>
    <row r="40" spans="1:6" ht="58.2" thickBot="1" x14ac:dyDescent="0.35">
      <c r="A40" s="20"/>
      <c r="B40" s="1">
        <v>36</v>
      </c>
      <c r="C40" s="5" t="s">
        <v>48</v>
      </c>
      <c r="D40" s="6"/>
      <c r="E40" s="18" t="s">
        <v>2979</v>
      </c>
      <c r="F40" s="10">
        <v>5</v>
      </c>
    </row>
    <row r="41" spans="1:6" x14ac:dyDescent="0.3">
      <c r="F41">
        <f>SUM(F5:F40)</f>
        <v>59</v>
      </c>
    </row>
    <row r="42" spans="1:6" x14ac:dyDescent="0.3">
      <c r="D42" s="16" t="s">
        <v>2634</v>
      </c>
      <c r="E42" t="s">
        <v>2976</v>
      </c>
    </row>
    <row r="43" spans="1:6" x14ac:dyDescent="0.3">
      <c r="D43" t="s">
        <v>2637</v>
      </c>
      <c r="E43" s="13">
        <v>-180</v>
      </c>
    </row>
    <row r="44" spans="1:6" x14ac:dyDescent="0.3">
      <c r="D44" t="s">
        <v>2639</v>
      </c>
      <c r="E44" s="13">
        <v>-620</v>
      </c>
    </row>
    <row r="45" spans="1:6" x14ac:dyDescent="0.3">
      <c r="D45" t="s">
        <v>2640</v>
      </c>
      <c r="E45" s="13">
        <v>470</v>
      </c>
    </row>
    <row r="46" spans="1:6" x14ac:dyDescent="0.3">
      <c r="D46" t="s">
        <v>2642</v>
      </c>
      <c r="E46" s="13">
        <v>360</v>
      </c>
    </row>
    <row r="47" spans="1:6" x14ac:dyDescent="0.3">
      <c r="D47" t="s">
        <v>2643</v>
      </c>
      <c r="E47" s="13">
        <v>-290</v>
      </c>
    </row>
    <row r="48" spans="1:6" x14ac:dyDescent="0.3">
      <c r="D48" t="s">
        <v>2644</v>
      </c>
      <c r="E48" s="13">
        <v>490</v>
      </c>
    </row>
    <row r="49" spans="4:5" x14ac:dyDescent="0.3">
      <c r="D49" t="s">
        <v>2645</v>
      </c>
      <c r="E49" s="13">
        <v>130</v>
      </c>
    </row>
    <row r="50" spans="4:5" x14ac:dyDescent="0.3">
      <c r="D50" t="s">
        <v>2646</v>
      </c>
      <c r="E50" s="13">
        <v>450</v>
      </c>
    </row>
    <row r="51" spans="4:5" x14ac:dyDescent="0.3">
      <c r="D51" t="s">
        <v>2647</v>
      </c>
      <c r="E51" s="13">
        <v>-110</v>
      </c>
    </row>
    <row r="52" spans="4:5" x14ac:dyDescent="0.3">
      <c r="D52" t="s">
        <v>2648</v>
      </c>
      <c r="E52" s="13">
        <v>370</v>
      </c>
    </row>
    <row r="53" spans="4:5" x14ac:dyDescent="0.3">
      <c r="D53" t="s">
        <v>2649</v>
      </c>
      <c r="E53" s="13">
        <v>-20</v>
      </c>
    </row>
    <row r="54" spans="4:5" x14ac:dyDescent="0.3">
      <c r="D54" t="s">
        <v>2650</v>
      </c>
      <c r="E54" s="13">
        <v>100</v>
      </c>
    </row>
    <row r="55" spans="4:5" x14ac:dyDescent="0.3">
      <c r="D55" t="s">
        <v>2623</v>
      </c>
      <c r="E55" s="13">
        <v>400</v>
      </c>
    </row>
    <row r="56" spans="4:5" x14ac:dyDescent="0.3">
      <c r="D56" t="s">
        <v>2578</v>
      </c>
      <c r="E56" s="13">
        <v>120</v>
      </c>
    </row>
    <row r="57" spans="4:5" x14ac:dyDescent="0.3">
      <c r="D57" t="s">
        <v>2651</v>
      </c>
      <c r="E57" s="13">
        <v>110</v>
      </c>
    </row>
    <row r="58" spans="4:5" x14ac:dyDescent="0.3">
      <c r="D58" t="s">
        <v>2579</v>
      </c>
      <c r="E58" s="13">
        <v>40</v>
      </c>
    </row>
    <row r="59" spans="4:5" x14ac:dyDescent="0.3">
      <c r="D59" t="s">
        <v>2652</v>
      </c>
      <c r="E59" s="13">
        <v>-350</v>
      </c>
    </row>
    <row r="60" spans="4:5" x14ac:dyDescent="0.3">
      <c r="D60" t="s">
        <v>2586</v>
      </c>
      <c r="E60" s="13">
        <v>-210</v>
      </c>
    </row>
    <row r="61" spans="4:5" x14ac:dyDescent="0.3">
      <c r="D61" t="s">
        <v>2653</v>
      </c>
      <c r="E61" s="13">
        <v>-290</v>
      </c>
    </row>
    <row r="62" spans="4:5" x14ac:dyDescent="0.3">
      <c r="D62" t="s">
        <v>2654</v>
      </c>
      <c r="E62" s="13">
        <v>-50</v>
      </c>
    </row>
    <row r="63" spans="4:5" x14ac:dyDescent="0.3">
      <c r="D63" t="s">
        <v>2655</v>
      </c>
      <c r="E63" s="13">
        <v>-20</v>
      </c>
    </row>
    <row r="64" spans="4:5" x14ac:dyDescent="0.3">
      <c r="D64" t="s">
        <v>2656</v>
      </c>
      <c r="E64" s="13">
        <v>-500</v>
      </c>
    </row>
    <row r="65" spans="4:5" x14ac:dyDescent="0.3">
      <c r="D65" t="s">
        <v>2657</v>
      </c>
      <c r="E65" s="13">
        <v>80</v>
      </c>
    </row>
    <row r="66" spans="4:5" x14ac:dyDescent="0.3">
      <c r="D66" t="s">
        <v>2658</v>
      </c>
      <c r="E66" s="13">
        <v>200</v>
      </c>
    </row>
    <row r="67" spans="4:5" x14ac:dyDescent="0.3">
      <c r="D67" t="s">
        <v>2659</v>
      </c>
      <c r="E67" s="13">
        <v>50</v>
      </c>
    </row>
    <row r="68" spans="4:5" x14ac:dyDescent="0.3">
      <c r="D68" t="s">
        <v>2616</v>
      </c>
      <c r="E68" s="13">
        <v>400</v>
      </c>
    </row>
    <row r="69" spans="4:5" x14ac:dyDescent="0.3">
      <c r="D69" t="s">
        <v>2660</v>
      </c>
      <c r="E69" s="13">
        <v>-390</v>
      </c>
    </row>
    <row r="70" spans="4:5" x14ac:dyDescent="0.3">
      <c r="D70" t="s">
        <v>2661</v>
      </c>
      <c r="E70" s="13">
        <v>500</v>
      </c>
    </row>
    <row r="71" spans="4:5" x14ac:dyDescent="0.3">
      <c r="D71" t="s">
        <v>2662</v>
      </c>
      <c r="E71" s="13">
        <v>460</v>
      </c>
    </row>
    <row r="72" spans="4:5" x14ac:dyDescent="0.3">
      <c r="D72" t="s">
        <v>2663</v>
      </c>
      <c r="E72" s="13">
        <v>250</v>
      </c>
    </row>
    <row r="73" spans="4:5" x14ac:dyDescent="0.3">
      <c r="D73" t="s">
        <v>2664</v>
      </c>
      <c r="E73" s="13">
        <v>-360</v>
      </c>
    </row>
    <row r="74" spans="4:5" x14ac:dyDescent="0.3">
      <c r="D74" t="s">
        <v>2665</v>
      </c>
      <c r="E74" s="13">
        <v>490</v>
      </c>
    </row>
    <row r="75" spans="4:5" x14ac:dyDescent="0.3">
      <c r="D75" t="s">
        <v>2666</v>
      </c>
      <c r="E75" s="13">
        <v>470</v>
      </c>
    </row>
    <row r="76" spans="4:5" x14ac:dyDescent="0.3">
      <c r="D76" t="s">
        <v>2667</v>
      </c>
      <c r="E76" s="13">
        <v>-430</v>
      </c>
    </row>
    <row r="77" spans="4:5" x14ac:dyDescent="0.3">
      <c r="D77" t="s">
        <v>2668</v>
      </c>
      <c r="E77" s="13">
        <v>200</v>
      </c>
    </row>
    <row r="78" spans="4:5" x14ac:dyDescent="0.3">
      <c r="D78" t="s">
        <v>2669</v>
      </c>
      <c r="E78" s="13">
        <v>-740</v>
      </c>
    </row>
    <row r="79" spans="4:5" x14ac:dyDescent="0.3">
      <c r="D79" t="s">
        <v>2670</v>
      </c>
      <c r="E79" s="13">
        <v>-110</v>
      </c>
    </row>
    <row r="80" spans="4:5" x14ac:dyDescent="0.3">
      <c r="D80" t="s">
        <v>2671</v>
      </c>
      <c r="E80" s="13">
        <v>-340</v>
      </c>
    </row>
    <row r="81" spans="4:5" x14ac:dyDescent="0.3">
      <c r="D81" t="s">
        <v>2672</v>
      </c>
      <c r="E81" s="13">
        <v>170</v>
      </c>
    </row>
    <row r="82" spans="4:5" x14ac:dyDescent="0.3">
      <c r="D82" t="s">
        <v>2673</v>
      </c>
      <c r="E82" s="13">
        <v>-240</v>
      </c>
    </row>
    <row r="83" spans="4:5" x14ac:dyDescent="0.3">
      <c r="D83" t="s">
        <v>2626</v>
      </c>
      <c r="E83" s="13">
        <v>-850</v>
      </c>
    </row>
    <row r="84" spans="4:5" x14ac:dyDescent="0.3">
      <c r="D84" t="s">
        <v>2674</v>
      </c>
      <c r="E84" s="13">
        <v>50</v>
      </c>
    </row>
    <row r="85" spans="4:5" x14ac:dyDescent="0.3">
      <c r="D85" t="s">
        <v>2675</v>
      </c>
      <c r="E85" s="13">
        <v>-180</v>
      </c>
    </row>
    <row r="86" spans="4:5" x14ac:dyDescent="0.3">
      <c r="D86" t="s">
        <v>2676</v>
      </c>
      <c r="E86" s="13">
        <v>-310</v>
      </c>
    </row>
    <row r="87" spans="4:5" x14ac:dyDescent="0.3">
      <c r="D87" t="s">
        <v>2536</v>
      </c>
      <c r="E87" s="13">
        <v>210</v>
      </c>
    </row>
    <row r="88" spans="4:5" x14ac:dyDescent="0.3">
      <c r="D88" t="s">
        <v>2677</v>
      </c>
      <c r="E88" s="13">
        <v>-250</v>
      </c>
    </row>
    <row r="89" spans="4:5" x14ac:dyDescent="0.3">
      <c r="D89" t="s">
        <v>2605</v>
      </c>
      <c r="E89" s="13">
        <v>160</v>
      </c>
    </row>
    <row r="90" spans="4:5" x14ac:dyDescent="0.3">
      <c r="D90" t="s">
        <v>2606</v>
      </c>
      <c r="E90" s="13">
        <v>-460</v>
      </c>
    </row>
    <row r="91" spans="4:5" x14ac:dyDescent="0.3">
      <c r="D91" t="s">
        <v>2678</v>
      </c>
      <c r="E91" s="13">
        <v>-750</v>
      </c>
    </row>
    <row r="92" spans="4:5" x14ac:dyDescent="0.3">
      <c r="D92" t="s">
        <v>2603</v>
      </c>
      <c r="E92" s="13">
        <v>-170</v>
      </c>
    </row>
    <row r="93" spans="4:5" x14ac:dyDescent="0.3">
      <c r="D93" t="s">
        <v>2679</v>
      </c>
      <c r="E93" s="13">
        <v>-100</v>
      </c>
    </row>
    <row r="94" spans="4:5" x14ac:dyDescent="0.3">
      <c r="D94" t="s">
        <v>2680</v>
      </c>
      <c r="E94" s="13">
        <v>-80</v>
      </c>
    </row>
    <row r="95" spans="4:5" x14ac:dyDescent="0.3">
      <c r="D95" t="s">
        <v>2681</v>
      </c>
      <c r="E95" s="13">
        <v>-440</v>
      </c>
    </row>
    <row r="96" spans="4:5" x14ac:dyDescent="0.3">
      <c r="D96" t="s">
        <v>2682</v>
      </c>
      <c r="E96" s="13">
        <v>-360</v>
      </c>
    </row>
    <row r="97" spans="4:5" x14ac:dyDescent="0.3">
      <c r="D97" t="s">
        <v>2683</v>
      </c>
      <c r="E97" s="13">
        <v>-300</v>
      </c>
    </row>
    <row r="98" spans="4:5" x14ac:dyDescent="0.3">
      <c r="D98" t="s">
        <v>2684</v>
      </c>
      <c r="E98" s="13">
        <v>380</v>
      </c>
    </row>
    <row r="99" spans="4:5" x14ac:dyDescent="0.3">
      <c r="D99" t="s">
        <v>2685</v>
      </c>
      <c r="E99" s="13">
        <v>230</v>
      </c>
    </row>
    <row r="100" spans="4:5" x14ac:dyDescent="0.3">
      <c r="D100" t="s">
        <v>2686</v>
      </c>
      <c r="E100" s="13">
        <v>40</v>
      </c>
    </row>
    <row r="101" spans="4:5" x14ac:dyDescent="0.3">
      <c r="D101" t="s">
        <v>2687</v>
      </c>
      <c r="E101" s="13">
        <v>-220</v>
      </c>
    </row>
    <row r="102" spans="4:5" x14ac:dyDescent="0.3">
      <c r="D102" t="s">
        <v>2688</v>
      </c>
      <c r="E102" s="13">
        <v>-220</v>
      </c>
    </row>
    <row r="103" spans="4:5" x14ac:dyDescent="0.3">
      <c r="D103" t="s">
        <v>2689</v>
      </c>
      <c r="E103" s="13">
        <v>-410</v>
      </c>
    </row>
    <row r="104" spans="4:5" x14ac:dyDescent="0.3">
      <c r="D104" t="s">
        <v>2690</v>
      </c>
      <c r="E104" s="13">
        <v>-180</v>
      </c>
    </row>
    <row r="105" spans="4:5" x14ac:dyDescent="0.3">
      <c r="D105" t="s">
        <v>2691</v>
      </c>
      <c r="E105" s="13">
        <v>420</v>
      </c>
    </row>
    <row r="106" spans="4:5" x14ac:dyDescent="0.3">
      <c r="D106" t="s">
        <v>2692</v>
      </c>
      <c r="E106" s="13">
        <v>110</v>
      </c>
    </row>
    <row r="107" spans="4:5" x14ac:dyDescent="0.3">
      <c r="D107" t="s">
        <v>2693</v>
      </c>
      <c r="E107" s="13">
        <v>-420</v>
      </c>
    </row>
    <row r="108" spans="4:5" x14ac:dyDescent="0.3">
      <c r="D108" t="s">
        <v>2694</v>
      </c>
      <c r="E108" s="13">
        <v>-600</v>
      </c>
    </row>
    <row r="109" spans="4:5" x14ac:dyDescent="0.3">
      <c r="D109" t="s">
        <v>2619</v>
      </c>
      <c r="E109" s="13">
        <v>440</v>
      </c>
    </row>
    <row r="110" spans="4:5" x14ac:dyDescent="0.3">
      <c r="D110" t="s">
        <v>2695</v>
      </c>
      <c r="E110" s="13">
        <v>-40</v>
      </c>
    </row>
    <row r="111" spans="4:5" x14ac:dyDescent="0.3">
      <c r="D111" t="s">
        <v>2696</v>
      </c>
      <c r="E111" s="13">
        <v>490</v>
      </c>
    </row>
    <row r="112" spans="4:5" x14ac:dyDescent="0.3">
      <c r="D112" t="s">
        <v>2697</v>
      </c>
      <c r="E112" s="13">
        <v>430</v>
      </c>
    </row>
    <row r="113" spans="4:5" x14ac:dyDescent="0.3">
      <c r="D113" t="s">
        <v>2698</v>
      </c>
      <c r="E113" s="13">
        <v>-370</v>
      </c>
    </row>
    <row r="114" spans="4:5" x14ac:dyDescent="0.3">
      <c r="D114" t="s">
        <v>2545</v>
      </c>
      <c r="E114" s="13">
        <v>70</v>
      </c>
    </row>
    <row r="115" spans="4:5" x14ac:dyDescent="0.3">
      <c r="D115" t="s">
        <v>2699</v>
      </c>
      <c r="E115" s="13">
        <v>160</v>
      </c>
    </row>
    <row r="116" spans="4:5" x14ac:dyDescent="0.3">
      <c r="D116" t="s">
        <v>2700</v>
      </c>
      <c r="E116" s="13">
        <v>80</v>
      </c>
    </row>
    <row r="117" spans="4:5" x14ac:dyDescent="0.3">
      <c r="D117" t="s">
        <v>2701</v>
      </c>
      <c r="E117" s="13">
        <v>90</v>
      </c>
    </row>
    <row r="118" spans="4:5" x14ac:dyDescent="0.3">
      <c r="D118" t="s">
        <v>2702</v>
      </c>
      <c r="E118" s="13">
        <v>-210</v>
      </c>
    </row>
    <row r="119" spans="4:5" x14ac:dyDescent="0.3">
      <c r="D119" t="s">
        <v>2703</v>
      </c>
      <c r="E119" s="13">
        <v>220</v>
      </c>
    </row>
    <row r="120" spans="4:5" x14ac:dyDescent="0.3">
      <c r="D120" t="s">
        <v>2704</v>
      </c>
      <c r="E120" s="13">
        <v>-590</v>
      </c>
    </row>
    <row r="121" spans="4:5" x14ac:dyDescent="0.3">
      <c r="D121" t="s">
        <v>2705</v>
      </c>
      <c r="E121" s="13">
        <v>480</v>
      </c>
    </row>
    <row r="122" spans="4:5" x14ac:dyDescent="0.3">
      <c r="D122" t="s">
        <v>2706</v>
      </c>
      <c r="E122" s="13">
        <v>310</v>
      </c>
    </row>
    <row r="123" spans="4:5" x14ac:dyDescent="0.3">
      <c r="D123" t="s">
        <v>2707</v>
      </c>
      <c r="E123" s="13">
        <v>410</v>
      </c>
    </row>
    <row r="124" spans="4:5" x14ac:dyDescent="0.3">
      <c r="D124" t="s">
        <v>2708</v>
      </c>
      <c r="E124" s="13">
        <v>330</v>
      </c>
    </row>
    <row r="125" spans="4:5" x14ac:dyDescent="0.3">
      <c r="D125" t="s">
        <v>2709</v>
      </c>
      <c r="E125" s="13">
        <v>60</v>
      </c>
    </row>
    <row r="126" spans="4:5" x14ac:dyDescent="0.3">
      <c r="D126" t="s">
        <v>2549</v>
      </c>
      <c r="E126" s="13">
        <v>-10</v>
      </c>
    </row>
    <row r="127" spans="4:5" x14ac:dyDescent="0.3">
      <c r="D127" t="s">
        <v>2710</v>
      </c>
      <c r="E127" s="13">
        <v>10</v>
      </c>
    </row>
    <row r="128" spans="4:5" x14ac:dyDescent="0.3">
      <c r="D128" t="s">
        <v>2711</v>
      </c>
      <c r="E128" s="13">
        <v>-430</v>
      </c>
    </row>
    <row r="129" spans="4:5" x14ac:dyDescent="0.3">
      <c r="D129" t="s">
        <v>2712</v>
      </c>
      <c r="E129" s="13">
        <v>130</v>
      </c>
    </row>
    <row r="130" spans="4:5" x14ac:dyDescent="0.3">
      <c r="D130" t="s">
        <v>2713</v>
      </c>
      <c r="E130" s="13">
        <v>-210</v>
      </c>
    </row>
    <row r="131" spans="4:5" x14ac:dyDescent="0.3">
      <c r="D131" t="s">
        <v>2714</v>
      </c>
      <c r="E131" s="13">
        <v>10</v>
      </c>
    </row>
    <row r="132" spans="4:5" x14ac:dyDescent="0.3">
      <c r="D132" t="s">
        <v>2715</v>
      </c>
      <c r="E132" s="13">
        <v>400</v>
      </c>
    </row>
    <row r="133" spans="4:5" x14ac:dyDescent="0.3">
      <c r="D133" t="s">
        <v>2716</v>
      </c>
      <c r="E133" s="13">
        <v>-250</v>
      </c>
    </row>
    <row r="134" spans="4:5" x14ac:dyDescent="0.3">
      <c r="D134" t="s">
        <v>2518</v>
      </c>
      <c r="E134" s="13">
        <v>-40</v>
      </c>
    </row>
    <row r="135" spans="4:5" x14ac:dyDescent="0.3">
      <c r="D135" t="s">
        <v>2717</v>
      </c>
      <c r="E135" s="13">
        <v>-460</v>
      </c>
    </row>
    <row r="136" spans="4:5" x14ac:dyDescent="0.3">
      <c r="D136" t="s">
        <v>2718</v>
      </c>
      <c r="E136" s="13">
        <v>50</v>
      </c>
    </row>
    <row r="137" spans="4:5" x14ac:dyDescent="0.3">
      <c r="D137" t="s">
        <v>2719</v>
      </c>
      <c r="E137" s="13">
        <v>-220</v>
      </c>
    </row>
    <row r="138" spans="4:5" x14ac:dyDescent="0.3">
      <c r="D138" t="s">
        <v>2720</v>
      </c>
      <c r="E138" s="13">
        <v>500</v>
      </c>
    </row>
    <row r="139" spans="4:5" x14ac:dyDescent="0.3">
      <c r="D139" t="s">
        <v>2721</v>
      </c>
      <c r="E139" s="13">
        <v>-290</v>
      </c>
    </row>
    <row r="140" spans="4:5" x14ac:dyDescent="0.3">
      <c r="D140" t="s">
        <v>2722</v>
      </c>
      <c r="E140" s="13">
        <v>-90</v>
      </c>
    </row>
    <row r="141" spans="4:5" x14ac:dyDescent="0.3">
      <c r="D141" t="s">
        <v>2723</v>
      </c>
      <c r="E141" s="13">
        <v>-280</v>
      </c>
    </row>
    <row r="142" spans="4:5" x14ac:dyDescent="0.3">
      <c r="D142" t="s">
        <v>2724</v>
      </c>
      <c r="E142" s="13">
        <v>-270</v>
      </c>
    </row>
    <row r="143" spans="4:5" x14ac:dyDescent="0.3">
      <c r="D143" t="s">
        <v>2725</v>
      </c>
      <c r="E143" s="13">
        <v>-410</v>
      </c>
    </row>
    <row r="144" spans="4:5" x14ac:dyDescent="0.3">
      <c r="D144" t="s">
        <v>2726</v>
      </c>
      <c r="E144" s="13">
        <v>290</v>
      </c>
    </row>
    <row r="145" spans="4:5" x14ac:dyDescent="0.3">
      <c r="D145" t="s">
        <v>2581</v>
      </c>
      <c r="E145" s="13">
        <v>-300</v>
      </c>
    </row>
    <row r="146" spans="4:5" x14ac:dyDescent="0.3">
      <c r="D146" t="s">
        <v>2727</v>
      </c>
      <c r="E146" s="13">
        <v>-20</v>
      </c>
    </row>
    <row r="147" spans="4:5" x14ac:dyDescent="0.3">
      <c r="D147" t="s">
        <v>2728</v>
      </c>
      <c r="E147" s="13">
        <v>330</v>
      </c>
    </row>
    <row r="148" spans="4:5" x14ac:dyDescent="0.3">
      <c r="D148" t="s">
        <v>2729</v>
      </c>
      <c r="E148" s="13">
        <v>-330</v>
      </c>
    </row>
    <row r="149" spans="4:5" x14ac:dyDescent="0.3">
      <c r="D149" t="s">
        <v>2730</v>
      </c>
      <c r="E149" s="13">
        <v>240</v>
      </c>
    </row>
    <row r="150" spans="4:5" x14ac:dyDescent="0.3">
      <c r="D150" t="s">
        <v>2731</v>
      </c>
      <c r="E150" s="13">
        <v>-170</v>
      </c>
    </row>
    <row r="151" spans="4:5" x14ac:dyDescent="0.3">
      <c r="D151" t="s">
        <v>2732</v>
      </c>
      <c r="E151" s="13">
        <v>250</v>
      </c>
    </row>
    <row r="152" spans="4:5" x14ac:dyDescent="0.3">
      <c r="D152" t="s">
        <v>2733</v>
      </c>
      <c r="E152" s="13">
        <v>400</v>
      </c>
    </row>
    <row r="153" spans="4:5" x14ac:dyDescent="0.3">
      <c r="D153" t="s">
        <v>2734</v>
      </c>
      <c r="E153" s="13">
        <v>370</v>
      </c>
    </row>
    <row r="154" spans="4:5" x14ac:dyDescent="0.3">
      <c r="D154" t="s">
        <v>2735</v>
      </c>
      <c r="E154" s="13">
        <v>-400</v>
      </c>
    </row>
    <row r="155" spans="4:5" x14ac:dyDescent="0.3">
      <c r="D155" t="s">
        <v>2736</v>
      </c>
      <c r="E155" s="13">
        <v>1240</v>
      </c>
    </row>
    <row r="156" spans="4:5" x14ac:dyDescent="0.3">
      <c r="D156" t="s">
        <v>2737</v>
      </c>
      <c r="E156" s="13">
        <v>-430</v>
      </c>
    </row>
    <row r="157" spans="4:5" x14ac:dyDescent="0.3">
      <c r="D157" t="s">
        <v>2615</v>
      </c>
      <c r="E157" s="13">
        <v>-380</v>
      </c>
    </row>
    <row r="158" spans="4:5" x14ac:dyDescent="0.3">
      <c r="D158" t="s">
        <v>2738</v>
      </c>
      <c r="E158" s="13">
        <v>-380</v>
      </c>
    </row>
    <row r="159" spans="4:5" x14ac:dyDescent="0.3">
      <c r="D159" t="s">
        <v>2739</v>
      </c>
      <c r="E159" s="13">
        <v>60</v>
      </c>
    </row>
    <row r="160" spans="4:5" x14ac:dyDescent="0.3">
      <c r="D160" t="s">
        <v>2740</v>
      </c>
      <c r="E160" s="13">
        <v>290</v>
      </c>
    </row>
    <row r="161" spans="4:5" x14ac:dyDescent="0.3">
      <c r="D161" t="s">
        <v>2741</v>
      </c>
      <c r="E161" s="13">
        <v>-380</v>
      </c>
    </row>
    <row r="162" spans="4:5" x14ac:dyDescent="0.3">
      <c r="D162" t="s">
        <v>2742</v>
      </c>
      <c r="E162" s="13">
        <v>-190</v>
      </c>
    </row>
    <row r="163" spans="4:5" x14ac:dyDescent="0.3">
      <c r="D163" t="s">
        <v>2743</v>
      </c>
      <c r="E163" s="13">
        <v>180</v>
      </c>
    </row>
    <row r="164" spans="4:5" x14ac:dyDescent="0.3">
      <c r="D164" t="s">
        <v>2620</v>
      </c>
      <c r="E164" s="13">
        <v>-350</v>
      </c>
    </row>
    <row r="165" spans="4:5" x14ac:dyDescent="0.3">
      <c r="D165" t="s">
        <v>2744</v>
      </c>
      <c r="E165" s="13">
        <v>50</v>
      </c>
    </row>
    <row r="166" spans="4:5" x14ac:dyDescent="0.3">
      <c r="D166" t="s">
        <v>2745</v>
      </c>
      <c r="E166" s="13">
        <v>290</v>
      </c>
    </row>
    <row r="167" spans="4:5" x14ac:dyDescent="0.3">
      <c r="D167" t="s">
        <v>2746</v>
      </c>
      <c r="E167" s="13">
        <v>330</v>
      </c>
    </row>
    <row r="168" spans="4:5" x14ac:dyDescent="0.3">
      <c r="D168" t="s">
        <v>2611</v>
      </c>
      <c r="E168" s="13">
        <v>-340</v>
      </c>
    </row>
    <row r="169" spans="4:5" x14ac:dyDescent="0.3">
      <c r="D169" t="s">
        <v>2747</v>
      </c>
      <c r="E169" s="13">
        <v>-420</v>
      </c>
    </row>
    <row r="170" spans="4:5" x14ac:dyDescent="0.3">
      <c r="D170" t="s">
        <v>2748</v>
      </c>
      <c r="E170" s="13">
        <v>-20</v>
      </c>
    </row>
    <row r="171" spans="4:5" x14ac:dyDescent="0.3">
      <c r="D171" t="s">
        <v>2749</v>
      </c>
      <c r="E171" s="13">
        <v>-10</v>
      </c>
    </row>
    <row r="172" spans="4:5" x14ac:dyDescent="0.3">
      <c r="D172" t="s">
        <v>2750</v>
      </c>
      <c r="E172" s="13">
        <v>-10</v>
      </c>
    </row>
    <row r="173" spans="4:5" x14ac:dyDescent="0.3">
      <c r="D173" t="s">
        <v>2751</v>
      </c>
      <c r="E173" s="13">
        <v>340</v>
      </c>
    </row>
    <row r="174" spans="4:5" x14ac:dyDescent="0.3">
      <c r="D174" t="s">
        <v>2752</v>
      </c>
      <c r="E174" s="13">
        <v>-430</v>
      </c>
    </row>
    <row r="175" spans="4:5" x14ac:dyDescent="0.3">
      <c r="D175" t="s">
        <v>2556</v>
      </c>
      <c r="E175" s="13">
        <v>200</v>
      </c>
    </row>
    <row r="176" spans="4:5" x14ac:dyDescent="0.3">
      <c r="D176" t="s">
        <v>2753</v>
      </c>
      <c r="E176" s="13">
        <v>-540</v>
      </c>
    </row>
    <row r="177" spans="4:5" x14ac:dyDescent="0.3">
      <c r="D177" t="s">
        <v>2754</v>
      </c>
      <c r="E177" s="13">
        <v>-210</v>
      </c>
    </row>
    <row r="178" spans="4:5" x14ac:dyDescent="0.3">
      <c r="D178" t="s">
        <v>2755</v>
      </c>
      <c r="E178" s="13">
        <v>-210</v>
      </c>
    </row>
    <row r="179" spans="4:5" x14ac:dyDescent="0.3">
      <c r="D179" t="s">
        <v>2756</v>
      </c>
      <c r="E179" s="13">
        <v>-330</v>
      </c>
    </row>
    <row r="180" spans="4:5" x14ac:dyDescent="0.3">
      <c r="D180" t="s">
        <v>2757</v>
      </c>
      <c r="E180" s="13">
        <v>-720</v>
      </c>
    </row>
    <row r="181" spans="4:5" x14ac:dyDescent="0.3">
      <c r="D181" t="s">
        <v>2758</v>
      </c>
      <c r="E181" s="13">
        <v>30</v>
      </c>
    </row>
    <row r="182" spans="4:5" x14ac:dyDescent="0.3">
      <c r="D182" t="s">
        <v>2759</v>
      </c>
      <c r="E182" s="13">
        <v>-410</v>
      </c>
    </row>
    <row r="183" spans="4:5" x14ac:dyDescent="0.3">
      <c r="D183" t="s">
        <v>2760</v>
      </c>
      <c r="E183" s="13">
        <v>430</v>
      </c>
    </row>
    <row r="184" spans="4:5" x14ac:dyDescent="0.3">
      <c r="D184" t="s">
        <v>2563</v>
      </c>
      <c r="E184" s="13">
        <v>-20</v>
      </c>
    </row>
    <row r="185" spans="4:5" x14ac:dyDescent="0.3">
      <c r="D185" t="s">
        <v>2761</v>
      </c>
      <c r="E185" s="13">
        <v>200</v>
      </c>
    </row>
    <row r="186" spans="4:5" x14ac:dyDescent="0.3">
      <c r="D186" t="s">
        <v>2762</v>
      </c>
      <c r="E186" s="13">
        <v>-200</v>
      </c>
    </row>
    <row r="187" spans="4:5" x14ac:dyDescent="0.3">
      <c r="D187" t="s">
        <v>2763</v>
      </c>
      <c r="E187" s="13">
        <v>60</v>
      </c>
    </row>
    <row r="188" spans="4:5" x14ac:dyDescent="0.3">
      <c r="D188" t="s">
        <v>2764</v>
      </c>
      <c r="E188" s="13">
        <v>-460</v>
      </c>
    </row>
    <row r="189" spans="4:5" x14ac:dyDescent="0.3">
      <c r="D189" t="s">
        <v>2572</v>
      </c>
      <c r="E189" s="13">
        <v>230</v>
      </c>
    </row>
    <row r="190" spans="4:5" x14ac:dyDescent="0.3">
      <c r="D190" t="s">
        <v>2765</v>
      </c>
      <c r="E190" s="13">
        <v>470</v>
      </c>
    </row>
    <row r="191" spans="4:5" x14ac:dyDescent="0.3">
      <c r="D191" t="s">
        <v>2589</v>
      </c>
      <c r="E191" s="13">
        <v>100</v>
      </c>
    </row>
    <row r="192" spans="4:5" x14ac:dyDescent="0.3">
      <c r="D192" t="s">
        <v>2766</v>
      </c>
      <c r="E192" s="13">
        <v>-60</v>
      </c>
    </row>
    <row r="193" spans="4:5" x14ac:dyDescent="0.3">
      <c r="D193" t="s">
        <v>2608</v>
      </c>
      <c r="E193" s="13">
        <v>20</v>
      </c>
    </row>
    <row r="194" spans="4:5" x14ac:dyDescent="0.3">
      <c r="D194" t="s">
        <v>2767</v>
      </c>
      <c r="E194" s="13">
        <v>-350</v>
      </c>
    </row>
    <row r="195" spans="4:5" x14ac:dyDescent="0.3">
      <c r="D195" t="s">
        <v>2614</v>
      </c>
      <c r="E195" s="13">
        <v>400</v>
      </c>
    </row>
    <row r="196" spans="4:5" x14ac:dyDescent="0.3">
      <c r="D196" t="s">
        <v>2768</v>
      </c>
      <c r="E196" s="13">
        <v>110</v>
      </c>
    </row>
    <row r="197" spans="4:5" x14ac:dyDescent="0.3">
      <c r="D197" t="s">
        <v>2769</v>
      </c>
      <c r="E197" s="13">
        <v>-460</v>
      </c>
    </row>
    <row r="198" spans="4:5" x14ac:dyDescent="0.3">
      <c r="D198" t="s">
        <v>2609</v>
      </c>
      <c r="E198" s="13">
        <v>-460</v>
      </c>
    </row>
    <row r="199" spans="4:5" x14ac:dyDescent="0.3">
      <c r="D199" t="s">
        <v>2770</v>
      </c>
      <c r="E199" s="13">
        <v>-200</v>
      </c>
    </row>
    <row r="200" spans="4:5" x14ac:dyDescent="0.3">
      <c r="D200" t="s">
        <v>2771</v>
      </c>
      <c r="E200" s="13">
        <v>-200</v>
      </c>
    </row>
    <row r="201" spans="4:5" x14ac:dyDescent="0.3">
      <c r="D201" t="s">
        <v>2772</v>
      </c>
      <c r="E201" s="13">
        <v>-40</v>
      </c>
    </row>
    <row r="202" spans="4:5" x14ac:dyDescent="0.3">
      <c r="D202" t="s">
        <v>2625</v>
      </c>
      <c r="E202" s="13">
        <v>400</v>
      </c>
    </row>
    <row r="203" spans="4:5" x14ac:dyDescent="0.3">
      <c r="D203" t="s">
        <v>2773</v>
      </c>
      <c r="E203" s="13">
        <v>-360</v>
      </c>
    </row>
    <row r="204" spans="4:5" x14ac:dyDescent="0.3">
      <c r="D204" t="s">
        <v>2774</v>
      </c>
      <c r="E204" s="13">
        <v>-320</v>
      </c>
    </row>
    <row r="205" spans="4:5" x14ac:dyDescent="0.3">
      <c r="D205" t="s">
        <v>2775</v>
      </c>
      <c r="E205" s="13">
        <v>-700</v>
      </c>
    </row>
    <row r="206" spans="4:5" x14ac:dyDescent="0.3">
      <c r="D206" t="s">
        <v>2776</v>
      </c>
      <c r="E206" s="13">
        <v>90</v>
      </c>
    </row>
    <row r="207" spans="4:5" x14ac:dyDescent="0.3">
      <c r="D207" t="s">
        <v>2777</v>
      </c>
      <c r="E207" s="13">
        <v>-350</v>
      </c>
    </row>
    <row r="208" spans="4:5" x14ac:dyDescent="0.3">
      <c r="D208" t="s">
        <v>2778</v>
      </c>
      <c r="E208" s="13">
        <v>460</v>
      </c>
    </row>
    <row r="209" spans="4:5" x14ac:dyDescent="0.3">
      <c r="D209" t="s">
        <v>2779</v>
      </c>
      <c r="E209" s="13">
        <v>-190</v>
      </c>
    </row>
    <row r="210" spans="4:5" x14ac:dyDescent="0.3">
      <c r="D210" t="s">
        <v>2780</v>
      </c>
      <c r="E210" s="13">
        <v>-120</v>
      </c>
    </row>
    <row r="211" spans="4:5" x14ac:dyDescent="0.3">
      <c r="D211" t="s">
        <v>2781</v>
      </c>
      <c r="E211" s="13">
        <v>-250</v>
      </c>
    </row>
    <row r="212" spans="4:5" x14ac:dyDescent="0.3">
      <c r="D212" t="s">
        <v>2782</v>
      </c>
      <c r="E212" s="13">
        <v>440</v>
      </c>
    </row>
    <row r="213" spans="4:5" x14ac:dyDescent="0.3">
      <c r="D213" t="s">
        <v>2590</v>
      </c>
      <c r="E213" s="13">
        <v>-390</v>
      </c>
    </row>
    <row r="214" spans="4:5" x14ac:dyDescent="0.3">
      <c r="D214" t="s">
        <v>2783</v>
      </c>
      <c r="E214" s="13">
        <v>-120</v>
      </c>
    </row>
    <row r="215" spans="4:5" x14ac:dyDescent="0.3">
      <c r="D215" t="s">
        <v>2784</v>
      </c>
      <c r="E215" s="13">
        <v>-400</v>
      </c>
    </row>
    <row r="216" spans="4:5" x14ac:dyDescent="0.3">
      <c r="D216" t="s">
        <v>2785</v>
      </c>
      <c r="E216" s="13">
        <v>-100</v>
      </c>
    </row>
    <row r="217" spans="4:5" x14ac:dyDescent="0.3">
      <c r="D217" t="s">
        <v>2786</v>
      </c>
      <c r="E217" s="13">
        <v>-490</v>
      </c>
    </row>
    <row r="218" spans="4:5" x14ac:dyDescent="0.3">
      <c r="D218" t="s">
        <v>2787</v>
      </c>
      <c r="E218" s="13">
        <v>-500</v>
      </c>
    </row>
    <row r="219" spans="4:5" x14ac:dyDescent="0.3">
      <c r="D219" t="s">
        <v>2788</v>
      </c>
      <c r="E219" s="13">
        <v>-450</v>
      </c>
    </row>
    <row r="220" spans="4:5" x14ac:dyDescent="0.3">
      <c r="D220" t="s">
        <v>2789</v>
      </c>
      <c r="E220" s="13">
        <v>260</v>
      </c>
    </row>
    <row r="221" spans="4:5" x14ac:dyDescent="0.3">
      <c r="D221" t="s">
        <v>2502</v>
      </c>
      <c r="E221" s="13">
        <v>610</v>
      </c>
    </row>
    <row r="222" spans="4:5" x14ac:dyDescent="0.3">
      <c r="D222" t="s">
        <v>2790</v>
      </c>
      <c r="E222" s="13">
        <v>180</v>
      </c>
    </row>
    <row r="223" spans="4:5" x14ac:dyDescent="0.3">
      <c r="D223" t="s">
        <v>2791</v>
      </c>
      <c r="E223" s="13">
        <v>340</v>
      </c>
    </row>
    <row r="224" spans="4:5" x14ac:dyDescent="0.3">
      <c r="D224" t="s">
        <v>2792</v>
      </c>
      <c r="E224" s="13">
        <v>-470</v>
      </c>
    </row>
    <row r="225" spans="4:5" x14ac:dyDescent="0.3">
      <c r="D225" t="s">
        <v>2793</v>
      </c>
      <c r="E225" s="13">
        <v>-80</v>
      </c>
    </row>
    <row r="226" spans="4:5" x14ac:dyDescent="0.3">
      <c r="D226" t="s">
        <v>2794</v>
      </c>
      <c r="E226" s="13">
        <v>260</v>
      </c>
    </row>
    <row r="227" spans="4:5" x14ac:dyDescent="0.3">
      <c r="D227" t="s">
        <v>2795</v>
      </c>
      <c r="E227" s="13">
        <v>-380</v>
      </c>
    </row>
    <row r="228" spans="4:5" x14ac:dyDescent="0.3">
      <c r="D228" t="s">
        <v>2796</v>
      </c>
      <c r="E228" s="13">
        <v>-10</v>
      </c>
    </row>
    <row r="229" spans="4:5" x14ac:dyDescent="0.3">
      <c r="D229" t="s">
        <v>2797</v>
      </c>
      <c r="E229" s="13">
        <v>360</v>
      </c>
    </row>
    <row r="230" spans="4:5" x14ac:dyDescent="0.3">
      <c r="D230" t="s">
        <v>2798</v>
      </c>
      <c r="E230" s="13">
        <v>-40</v>
      </c>
    </row>
    <row r="231" spans="4:5" x14ac:dyDescent="0.3">
      <c r="D231" t="s">
        <v>2799</v>
      </c>
      <c r="E231" s="13">
        <v>-500</v>
      </c>
    </row>
    <row r="232" spans="4:5" x14ac:dyDescent="0.3">
      <c r="D232" t="s">
        <v>2800</v>
      </c>
      <c r="E232" s="13">
        <v>170</v>
      </c>
    </row>
    <row r="233" spans="4:5" x14ac:dyDescent="0.3">
      <c r="D233" t="s">
        <v>2801</v>
      </c>
      <c r="E233" s="13">
        <v>150</v>
      </c>
    </row>
    <row r="234" spans="4:5" x14ac:dyDescent="0.3">
      <c r="D234" t="s">
        <v>2550</v>
      </c>
      <c r="E234" s="13">
        <v>30</v>
      </c>
    </row>
    <row r="235" spans="4:5" x14ac:dyDescent="0.3">
      <c r="D235" t="s">
        <v>2802</v>
      </c>
      <c r="E235" s="13">
        <v>-30</v>
      </c>
    </row>
    <row r="236" spans="4:5" x14ac:dyDescent="0.3">
      <c r="D236" t="s">
        <v>2803</v>
      </c>
      <c r="E236" s="13">
        <v>-730</v>
      </c>
    </row>
    <row r="237" spans="4:5" x14ac:dyDescent="0.3">
      <c r="D237" t="s">
        <v>2804</v>
      </c>
      <c r="E237" s="13">
        <v>-100</v>
      </c>
    </row>
    <row r="238" spans="4:5" x14ac:dyDescent="0.3">
      <c r="D238" t="s">
        <v>2805</v>
      </c>
      <c r="E238" s="13">
        <v>190</v>
      </c>
    </row>
    <row r="239" spans="4:5" x14ac:dyDescent="0.3">
      <c r="D239" t="s">
        <v>2613</v>
      </c>
      <c r="E239" s="13">
        <v>20</v>
      </c>
    </row>
    <row r="240" spans="4:5" x14ac:dyDescent="0.3">
      <c r="D240" t="s">
        <v>2571</v>
      </c>
      <c r="E240" s="13">
        <v>360</v>
      </c>
    </row>
    <row r="241" spans="4:5" x14ac:dyDescent="0.3">
      <c r="D241" t="s">
        <v>2806</v>
      </c>
      <c r="E241" s="13">
        <v>840</v>
      </c>
    </row>
    <row r="242" spans="4:5" x14ac:dyDescent="0.3">
      <c r="D242" t="s">
        <v>2807</v>
      </c>
      <c r="E242" s="13">
        <v>190</v>
      </c>
    </row>
    <row r="243" spans="4:5" x14ac:dyDescent="0.3">
      <c r="D243" t="s">
        <v>2808</v>
      </c>
      <c r="E243" s="13">
        <v>10</v>
      </c>
    </row>
    <row r="244" spans="4:5" x14ac:dyDescent="0.3">
      <c r="D244" t="s">
        <v>2809</v>
      </c>
      <c r="E244" s="13">
        <v>310</v>
      </c>
    </row>
    <row r="245" spans="4:5" x14ac:dyDescent="0.3">
      <c r="D245" t="s">
        <v>2810</v>
      </c>
      <c r="E245" s="13">
        <v>-350</v>
      </c>
    </row>
    <row r="246" spans="4:5" x14ac:dyDescent="0.3">
      <c r="D246" t="s">
        <v>2811</v>
      </c>
      <c r="E246" s="13">
        <v>-120</v>
      </c>
    </row>
    <row r="247" spans="4:5" x14ac:dyDescent="0.3">
      <c r="D247" t="s">
        <v>2812</v>
      </c>
      <c r="E247" s="13">
        <v>30</v>
      </c>
    </row>
    <row r="248" spans="4:5" x14ac:dyDescent="0.3">
      <c r="D248" t="s">
        <v>2813</v>
      </c>
      <c r="E248" s="13">
        <v>-10</v>
      </c>
    </row>
    <row r="249" spans="4:5" x14ac:dyDescent="0.3">
      <c r="D249" t="s">
        <v>2814</v>
      </c>
      <c r="E249" s="13">
        <v>270</v>
      </c>
    </row>
    <row r="250" spans="4:5" x14ac:dyDescent="0.3">
      <c r="D250" t="s">
        <v>2815</v>
      </c>
      <c r="E250" s="13">
        <v>-100</v>
      </c>
    </row>
    <row r="251" spans="4:5" x14ac:dyDescent="0.3">
      <c r="D251" t="s">
        <v>2597</v>
      </c>
      <c r="E251" s="13">
        <v>-460</v>
      </c>
    </row>
    <row r="252" spans="4:5" x14ac:dyDescent="0.3">
      <c r="D252" t="s">
        <v>2816</v>
      </c>
      <c r="E252" s="13">
        <v>-290</v>
      </c>
    </row>
    <row r="253" spans="4:5" x14ac:dyDescent="0.3">
      <c r="D253" t="s">
        <v>2817</v>
      </c>
      <c r="E253" s="13">
        <v>-170</v>
      </c>
    </row>
    <row r="254" spans="4:5" x14ac:dyDescent="0.3">
      <c r="D254" t="s">
        <v>2818</v>
      </c>
      <c r="E254" s="13">
        <v>380</v>
      </c>
    </row>
    <row r="255" spans="4:5" x14ac:dyDescent="0.3">
      <c r="D255" t="s">
        <v>2819</v>
      </c>
      <c r="E255" s="13">
        <v>350</v>
      </c>
    </row>
    <row r="256" spans="4:5" x14ac:dyDescent="0.3">
      <c r="D256" t="s">
        <v>2551</v>
      </c>
      <c r="E256" s="13">
        <v>-470</v>
      </c>
    </row>
    <row r="257" spans="4:5" x14ac:dyDescent="0.3">
      <c r="D257" t="s">
        <v>2820</v>
      </c>
      <c r="E257" s="13">
        <v>-190</v>
      </c>
    </row>
    <row r="258" spans="4:5" x14ac:dyDescent="0.3">
      <c r="D258" t="s">
        <v>2821</v>
      </c>
      <c r="E258" s="13">
        <v>-100</v>
      </c>
    </row>
    <row r="259" spans="4:5" x14ac:dyDescent="0.3">
      <c r="D259" t="s">
        <v>2580</v>
      </c>
      <c r="E259" s="13">
        <v>-200</v>
      </c>
    </row>
    <row r="260" spans="4:5" x14ac:dyDescent="0.3">
      <c r="D260" t="s">
        <v>2624</v>
      </c>
      <c r="E260" s="13">
        <v>-170</v>
      </c>
    </row>
    <row r="261" spans="4:5" x14ac:dyDescent="0.3">
      <c r="D261" t="s">
        <v>2822</v>
      </c>
      <c r="E261" s="13">
        <v>-210</v>
      </c>
    </row>
    <row r="262" spans="4:5" x14ac:dyDescent="0.3">
      <c r="D262" t="s">
        <v>2823</v>
      </c>
      <c r="E262" s="13">
        <v>-330</v>
      </c>
    </row>
    <row r="263" spans="4:5" x14ac:dyDescent="0.3">
      <c r="D263" t="s">
        <v>2824</v>
      </c>
      <c r="E263" s="13">
        <v>-80</v>
      </c>
    </row>
    <row r="264" spans="4:5" x14ac:dyDescent="0.3">
      <c r="D264" t="s">
        <v>2825</v>
      </c>
      <c r="E264" s="13">
        <v>810</v>
      </c>
    </row>
    <row r="265" spans="4:5" x14ac:dyDescent="0.3">
      <c r="D265" t="s">
        <v>2631</v>
      </c>
      <c r="E265" s="13">
        <v>-170</v>
      </c>
    </row>
    <row r="266" spans="4:5" x14ac:dyDescent="0.3">
      <c r="D266" t="s">
        <v>2826</v>
      </c>
      <c r="E266" s="13">
        <v>460</v>
      </c>
    </row>
    <row r="267" spans="4:5" x14ac:dyDescent="0.3">
      <c r="D267" t="s">
        <v>2827</v>
      </c>
      <c r="E267" s="13">
        <v>-210</v>
      </c>
    </row>
    <row r="268" spans="4:5" x14ac:dyDescent="0.3">
      <c r="D268" t="s">
        <v>2576</v>
      </c>
      <c r="E268" s="13">
        <v>-380</v>
      </c>
    </row>
    <row r="269" spans="4:5" x14ac:dyDescent="0.3">
      <c r="D269" t="s">
        <v>2828</v>
      </c>
      <c r="E269" s="13">
        <v>430</v>
      </c>
    </row>
    <row r="270" spans="4:5" x14ac:dyDescent="0.3">
      <c r="D270" t="s">
        <v>2829</v>
      </c>
      <c r="E270" s="13">
        <v>280</v>
      </c>
    </row>
    <row r="271" spans="4:5" x14ac:dyDescent="0.3">
      <c r="D271" t="s">
        <v>2830</v>
      </c>
      <c r="E271" s="13">
        <v>-220</v>
      </c>
    </row>
    <row r="272" spans="4:5" x14ac:dyDescent="0.3">
      <c r="D272" t="s">
        <v>2831</v>
      </c>
      <c r="E272" s="13">
        <v>250</v>
      </c>
    </row>
    <row r="273" spans="4:5" x14ac:dyDescent="0.3">
      <c r="D273" t="s">
        <v>2832</v>
      </c>
      <c r="E273" s="13">
        <v>250</v>
      </c>
    </row>
    <row r="274" spans="4:5" x14ac:dyDescent="0.3">
      <c r="D274" t="s">
        <v>2833</v>
      </c>
      <c r="E274" s="13">
        <v>-280</v>
      </c>
    </row>
    <row r="275" spans="4:5" x14ac:dyDescent="0.3">
      <c r="D275" t="s">
        <v>2834</v>
      </c>
      <c r="E275" s="13">
        <v>400</v>
      </c>
    </row>
    <row r="276" spans="4:5" x14ac:dyDescent="0.3">
      <c r="D276" t="s">
        <v>2835</v>
      </c>
      <c r="E276" s="13">
        <v>-210</v>
      </c>
    </row>
    <row r="277" spans="4:5" x14ac:dyDescent="0.3">
      <c r="D277" t="s">
        <v>2604</v>
      </c>
      <c r="E277" s="13">
        <v>-50</v>
      </c>
    </row>
    <row r="278" spans="4:5" x14ac:dyDescent="0.3">
      <c r="D278" t="s">
        <v>2836</v>
      </c>
      <c r="E278" s="13">
        <v>220</v>
      </c>
    </row>
    <row r="279" spans="4:5" x14ac:dyDescent="0.3">
      <c r="D279" t="s">
        <v>2587</v>
      </c>
      <c r="E279" s="13">
        <v>190</v>
      </c>
    </row>
    <row r="280" spans="4:5" x14ac:dyDescent="0.3">
      <c r="D280" t="s">
        <v>2837</v>
      </c>
      <c r="E280" s="13">
        <v>180</v>
      </c>
    </row>
    <row r="281" spans="4:5" x14ac:dyDescent="0.3">
      <c r="D281" t="s">
        <v>2838</v>
      </c>
      <c r="E281" s="13">
        <v>490</v>
      </c>
    </row>
    <row r="282" spans="4:5" x14ac:dyDescent="0.3">
      <c r="D282" t="s">
        <v>2839</v>
      </c>
      <c r="E282" s="13">
        <v>500</v>
      </c>
    </row>
    <row r="283" spans="4:5" x14ac:dyDescent="0.3">
      <c r="D283" t="s">
        <v>2628</v>
      </c>
      <c r="E283" s="13">
        <v>-330</v>
      </c>
    </row>
    <row r="284" spans="4:5" x14ac:dyDescent="0.3">
      <c r="D284" t="s">
        <v>2840</v>
      </c>
      <c r="E284" s="13">
        <v>-40</v>
      </c>
    </row>
    <row r="285" spans="4:5" x14ac:dyDescent="0.3">
      <c r="D285" t="s">
        <v>2841</v>
      </c>
      <c r="E285" s="13">
        <v>-280</v>
      </c>
    </row>
    <row r="286" spans="4:5" x14ac:dyDescent="0.3">
      <c r="D286" t="s">
        <v>2842</v>
      </c>
      <c r="E286" s="13">
        <v>170</v>
      </c>
    </row>
    <row r="287" spans="4:5" x14ac:dyDescent="0.3">
      <c r="D287" t="s">
        <v>2843</v>
      </c>
      <c r="E287" s="13">
        <v>-140</v>
      </c>
    </row>
    <row r="288" spans="4:5" x14ac:dyDescent="0.3">
      <c r="D288" t="s">
        <v>2844</v>
      </c>
      <c r="E288" s="13">
        <v>-390</v>
      </c>
    </row>
    <row r="289" spans="4:5" x14ac:dyDescent="0.3">
      <c r="D289" t="s">
        <v>2845</v>
      </c>
      <c r="E289" s="13">
        <v>360</v>
      </c>
    </row>
    <row r="290" spans="4:5" x14ac:dyDescent="0.3">
      <c r="D290" t="s">
        <v>2846</v>
      </c>
      <c r="E290" s="13">
        <v>-80</v>
      </c>
    </row>
    <row r="291" spans="4:5" x14ac:dyDescent="0.3">
      <c r="D291" t="s">
        <v>2598</v>
      </c>
      <c r="E291" s="13">
        <v>120</v>
      </c>
    </row>
    <row r="292" spans="4:5" x14ac:dyDescent="0.3">
      <c r="D292" t="s">
        <v>2617</v>
      </c>
      <c r="E292" s="13">
        <v>-40</v>
      </c>
    </row>
    <row r="293" spans="4:5" x14ac:dyDescent="0.3">
      <c r="D293" t="s">
        <v>2847</v>
      </c>
      <c r="E293" s="13">
        <v>-320</v>
      </c>
    </row>
    <row r="294" spans="4:5" x14ac:dyDescent="0.3">
      <c r="D294" t="s">
        <v>2848</v>
      </c>
      <c r="E294" s="13">
        <v>-520</v>
      </c>
    </row>
    <row r="295" spans="4:5" x14ac:dyDescent="0.3">
      <c r="D295" t="s">
        <v>2849</v>
      </c>
      <c r="E295" s="13">
        <v>340</v>
      </c>
    </row>
    <row r="296" spans="4:5" x14ac:dyDescent="0.3">
      <c r="D296" t="s">
        <v>2850</v>
      </c>
      <c r="E296" s="13">
        <v>90</v>
      </c>
    </row>
    <row r="297" spans="4:5" x14ac:dyDescent="0.3">
      <c r="D297" t="s">
        <v>2851</v>
      </c>
      <c r="E297" s="13">
        <v>490</v>
      </c>
    </row>
    <row r="298" spans="4:5" x14ac:dyDescent="0.3">
      <c r="D298" t="s">
        <v>2852</v>
      </c>
      <c r="E298" s="13">
        <v>-320</v>
      </c>
    </row>
    <row r="299" spans="4:5" x14ac:dyDescent="0.3">
      <c r="D299" t="s">
        <v>2853</v>
      </c>
      <c r="E299" s="13">
        <v>-460</v>
      </c>
    </row>
    <row r="300" spans="4:5" x14ac:dyDescent="0.3">
      <c r="D300" t="s">
        <v>2612</v>
      </c>
      <c r="E300" s="13">
        <v>-410</v>
      </c>
    </row>
    <row r="301" spans="4:5" x14ac:dyDescent="0.3">
      <c r="D301" t="s">
        <v>2854</v>
      </c>
      <c r="E301" s="13">
        <v>10</v>
      </c>
    </row>
    <row r="302" spans="4:5" x14ac:dyDescent="0.3">
      <c r="D302" t="s">
        <v>2559</v>
      </c>
      <c r="E302" s="13">
        <v>-220</v>
      </c>
    </row>
    <row r="303" spans="4:5" x14ac:dyDescent="0.3">
      <c r="D303" t="s">
        <v>2855</v>
      </c>
      <c r="E303" s="13">
        <v>-60</v>
      </c>
    </row>
    <row r="304" spans="4:5" x14ac:dyDescent="0.3">
      <c r="D304" t="s">
        <v>2856</v>
      </c>
      <c r="E304" s="13">
        <v>90</v>
      </c>
    </row>
    <row r="305" spans="4:5" x14ac:dyDescent="0.3">
      <c r="D305" t="s">
        <v>2629</v>
      </c>
      <c r="E305" s="13">
        <v>40</v>
      </c>
    </row>
    <row r="306" spans="4:5" x14ac:dyDescent="0.3">
      <c r="D306" t="s">
        <v>2542</v>
      </c>
      <c r="E306" s="13">
        <v>290</v>
      </c>
    </row>
    <row r="307" spans="4:5" x14ac:dyDescent="0.3">
      <c r="D307" t="s">
        <v>2857</v>
      </c>
      <c r="E307" s="13">
        <v>-220</v>
      </c>
    </row>
    <row r="308" spans="4:5" x14ac:dyDescent="0.3">
      <c r="D308" t="s">
        <v>2858</v>
      </c>
      <c r="E308" s="13">
        <v>-490</v>
      </c>
    </row>
    <row r="309" spans="4:5" x14ac:dyDescent="0.3">
      <c r="D309" t="s">
        <v>2859</v>
      </c>
      <c r="E309" s="13">
        <v>30</v>
      </c>
    </row>
    <row r="310" spans="4:5" x14ac:dyDescent="0.3">
      <c r="D310" t="s">
        <v>2860</v>
      </c>
      <c r="E310" s="13">
        <v>-290</v>
      </c>
    </row>
    <row r="311" spans="4:5" x14ac:dyDescent="0.3">
      <c r="D311" t="s">
        <v>2861</v>
      </c>
      <c r="E311" s="13">
        <v>-500</v>
      </c>
    </row>
    <row r="312" spans="4:5" x14ac:dyDescent="0.3">
      <c r="D312" t="s">
        <v>2862</v>
      </c>
      <c r="E312" s="13">
        <v>120</v>
      </c>
    </row>
    <row r="313" spans="4:5" x14ac:dyDescent="0.3">
      <c r="D313" t="s">
        <v>2863</v>
      </c>
      <c r="E313" s="13">
        <v>440</v>
      </c>
    </row>
    <row r="314" spans="4:5" x14ac:dyDescent="0.3">
      <c r="D314" t="s">
        <v>2864</v>
      </c>
      <c r="E314" s="13">
        <v>-260</v>
      </c>
    </row>
    <row r="315" spans="4:5" x14ac:dyDescent="0.3">
      <c r="D315" t="s">
        <v>2865</v>
      </c>
      <c r="E315" s="13">
        <v>-30</v>
      </c>
    </row>
    <row r="316" spans="4:5" x14ac:dyDescent="0.3">
      <c r="D316" t="s">
        <v>2558</v>
      </c>
      <c r="E316" s="13">
        <v>-30</v>
      </c>
    </row>
    <row r="317" spans="4:5" x14ac:dyDescent="0.3">
      <c r="D317" t="s">
        <v>2866</v>
      </c>
      <c r="E317" s="13">
        <v>-680</v>
      </c>
    </row>
    <row r="318" spans="4:5" x14ac:dyDescent="0.3">
      <c r="D318" t="s">
        <v>2867</v>
      </c>
      <c r="E318" s="13">
        <v>500</v>
      </c>
    </row>
    <row r="319" spans="4:5" x14ac:dyDescent="0.3">
      <c r="D319" t="s">
        <v>2868</v>
      </c>
      <c r="E319" s="13">
        <v>-190</v>
      </c>
    </row>
    <row r="320" spans="4:5" x14ac:dyDescent="0.3">
      <c r="D320" t="s">
        <v>2869</v>
      </c>
      <c r="E320" s="13">
        <v>-450</v>
      </c>
    </row>
    <row r="321" spans="4:5" x14ac:dyDescent="0.3">
      <c r="D321" t="s">
        <v>2870</v>
      </c>
      <c r="E321" s="13">
        <v>590</v>
      </c>
    </row>
    <row r="322" spans="4:5" x14ac:dyDescent="0.3">
      <c r="D322" t="s">
        <v>2596</v>
      </c>
      <c r="E322" s="13">
        <v>430</v>
      </c>
    </row>
    <row r="323" spans="4:5" x14ac:dyDescent="0.3">
      <c r="D323" t="s">
        <v>2633</v>
      </c>
      <c r="E323" s="13">
        <v>200</v>
      </c>
    </row>
    <row r="324" spans="4:5" x14ac:dyDescent="0.3">
      <c r="D324" t="s">
        <v>2871</v>
      </c>
      <c r="E324" s="13">
        <v>-90</v>
      </c>
    </row>
    <row r="325" spans="4:5" x14ac:dyDescent="0.3">
      <c r="D325" t="s">
        <v>2872</v>
      </c>
      <c r="E325" s="13">
        <v>280</v>
      </c>
    </row>
    <row r="326" spans="4:5" x14ac:dyDescent="0.3">
      <c r="D326" t="s">
        <v>2873</v>
      </c>
      <c r="E326" s="13">
        <v>60</v>
      </c>
    </row>
    <row r="327" spans="4:5" x14ac:dyDescent="0.3">
      <c r="D327" t="s">
        <v>2874</v>
      </c>
      <c r="E327" s="13">
        <v>-30</v>
      </c>
    </row>
    <row r="328" spans="4:5" x14ac:dyDescent="0.3">
      <c r="D328" t="s">
        <v>2875</v>
      </c>
      <c r="E328" s="13">
        <v>330</v>
      </c>
    </row>
    <row r="329" spans="4:5" x14ac:dyDescent="0.3">
      <c r="D329" t="s">
        <v>2876</v>
      </c>
      <c r="E329" s="13">
        <v>-180</v>
      </c>
    </row>
    <row r="330" spans="4:5" x14ac:dyDescent="0.3">
      <c r="D330" t="s">
        <v>2877</v>
      </c>
      <c r="E330" s="13">
        <v>400</v>
      </c>
    </row>
    <row r="331" spans="4:5" x14ac:dyDescent="0.3">
      <c r="D331" t="s">
        <v>2548</v>
      </c>
      <c r="E331" s="13">
        <v>180</v>
      </c>
    </row>
    <row r="332" spans="4:5" x14ac:dyDescent="0.3">
      <c r="D332" t="s">
        <v>2878</v>
      </c>
      <c r="E332" s="13">
        <v>-330</v>
      </c>
    </row>
    <row r="333" spans="4:5" x14ac:dyDescent="0.3">
      <c r="D333" t="s">
        <v>2879</v>
      </c>
      <c r="E333" s="13">
        <v>-160</v>
      </c>
    </row>
    <row r="334" spans="4:5" x14ac:dyDescent="0.3">
      <c r="D334" t="s">
        <v>2880</v>
      </c>
      <c r="E334" s="13">
        <v>-350</v>
      </c>
    </row>
    <row r="335" spans="4:5" x14ac:dyDescent="0.3">
      <c r="D335" t="s">
        <v>2588</v>
      </c>
      <c r="E335" s="13">
        <v>-320</v>
      </c>
    </row>
    <row r="336" spans="4:5" x14ac:dyDescent="0.3">
      <c r="D336" t="s">
        <v>2881</v>
      </c>
      <c r="E336" s="13">
        <v>300</v>
      </c>
    </row>
    <row r="337" spans="4:5" x14ac:dyDescent="0.3">
      <c r="D337" t="s">
        <v>2882</v>
      </c>
      <c r="E337" s="13">
        <v>-120</v>
      </c>
    </row>
    <row r="338" spans="4:5" x14ac:dyDescent="0.3">
      <c r="D338" t="s">
        <v>2577</v>
      </c>
      <c r="E338" s="13">
        <v>340</v>
      </c>
    </row>
    <row r="339" spans="4:5" x14ac:dyDescent="0.3">
      <c r="D339" t="s">
        <v>2547</v>
      </c>
      <c r="E339" s="13">
        <v>50</v>
      </c>
    </row>
    <row r="340" spans="4:5" x14ac:dyDescent="0.3">
      <c r="D340" t="s">
        <v>2883</v>
      </c>
      <c r="E340" s="13">
        <v>20</v>
      </c>
    </row>
    <row r="341" spans="4:5" x14ac:dyDescent="0.3">
      <c r="D341" t="s">
        <v>2884</v>
      </c>
      <c r="E341" s="13">
        <v>270</v>
      </c>
    </row>
    <row r="342" spans="4:5" x14ac:dyDescent="0.3">
      <c r="D342" t="s">
        <v>2885</v>
      </c>
      <c r="E342" s="13">
        <v>-110</v>
      </c>
    </row>
    <row r="343" spans="4:5" x14ac:dyDescent="0.3">
      <c r="D343" t="s">
        <v>2593</v>
      </c>
      <c r="E343" s="13">
        <v>80</v>
      </c>
    </row>
    <row r="344" spans="4:5" x14ac:dyDescent="0.3">
      <c r="D344" t="s">
        <v>2886</v>
      </c>
      <c r="E344" s="13">
        <v>0</v>
      </c>
    </row>
    <row r="345" spans="4:5" x14ac:dyDescent="0.3">
      <c r="D345" t="s">
        <v>2594</v>
      </c>
      <c r="E345" s="13">
        <v>-100</v>
      </c>
    </row>
    <row r="346" spans="4:5" x14ac:dyDescent="0.3">
      <c r="D346" t="s">
        <v>2621</v>
      </c>
      <c r="E346" s="13">
        <v>300</v>
      </c>
    </row>
    <row r="347" spans="4:5" x14ac:dyDescent="0.3">
      <c r="D347" t="s">
        <v>2887</v>
      </c>
      <c r="E347" s="13">
        <v>120</v>
      </c>
    </row>
    <row r="348" spans="4:5" x14ac:dyDescent="0.3">
      <c r="D348" t="s">
        <v>2585</v>
      </c>
      <c r="E348" s="13">
        <v>-50</v>
      </c>
    </row>
    <row r="349" spans="4:5" x14ac:dyDescent="0.3">
      <c r="D349" t="s">
        <v>2888</v>
      </c>
      <c r="E349" s="13">
        <v>200</v>
      </c>
    </row>
    <row r="350" spans="4:5" x14ac:dyDescent="0.3">
      <c r="D350" t="s">
        <v>2506</v>
      </c>
      <c r="E350" s="13">
        <v>470</v>
      </c>
    </row>
    <row r="351" spans="4:5" x14ac:dyDescent="0.3">
      <c r="D351" t="s">
        <v>2889</v>
      </c>
      <c r="E351" s="13">
        <v>30</v>
      </c>
    </row>
    <row r="352" spans="4:5" x14ac:dyDescent="0.3">
      <c r="D352" t="s">
        <v>2890</v>
      </c>
      <c r="E352" s="13">
        <v>50</v>
      </c>
    </row>
    <row r="353" spans="4:5" x14ac:dyDescent="0.3">
      <c r="D353" t="s">
        <v>2891</v>
      </c>
      <c r="E353" s="13">
        <v>210</v>
      </c>
    </row>
    <row r="354" spans="4:5" x14ac:dyDescent="0.3">
      <c r="D354" t="s">
        <v>2892</v>
      </c>
      <c r="E354" s="13">
        <v>-80</v>
      </c>
    </row>
    <row r="355" spans="4:5" x14ac:dyDescent="0.3">
      <c r="D355" t="s">
        <v>2893</v>
      </c>
      <c r="E355" s="13">
        <v>-10</v>
      </c>
    </row>
    <row r="356" spans="4:5" x14ac:dyDescent="0.3">
      <c r="D356" t="s">
        <v>2894</v>
      </c>
      <c r="E356" s="13">
        <v>-490</v>
      </c>
    </row>
    <row r="357" spans="4:5" x14ac:dyDescent="0.3">
      <c r="D357" t="s">
        <v>2895</v>
      </c>
      <c r="E357" s="13">
        <v>-310</v>
      </c>
    </row>
    <row r="358" spans="4:5" x14ac:dyDescent="0.3">
      <c r="D358" t="s">
        <v>2896</v>
      </c>
      <c r="E358" s="13">
        <v>-50</v>
      </c>
    </row>
    <row r="359" spans="4:5" x14ac:dyDescent="0.3">
      <c r="D359" t="s">
        <v>2897</v>
      </c>
      <c r="E359" s="13">
        <v>100</v>
      </c>
    </row>
    <row r="360" spans="4:5" x14ac:dyDescent="0.3">
      <c r="D360" t="s">
        <v>2898</v>
      </c>
      <c r="E360" s="13">
        <v>40</v>
      </c>
    </row>
    <row r="361" spans="4:5" x14ac:dyDescent="0.3">
      <c r="D361" t="s">
        <v>2899</v>
      </c>
      <c r="E361" s="13">
        <v>-430</v>
      </c>
    </row>
    <row r="362" spans="4:5" x14ac:dyDescent="0.3">
      <c r="D362" t="s">
        <v>2900</v>
      </c>
      <c r="E362" s="13">
        <v>-20</v>
      </c>
    </row>
    <row r="363" spans="4:5" x14ac:dyDescent="0.3">
      <c r="D363" t="s">
        <v>2901</v>
      </c>
      <c r="E363" s="13">
        <v>330</v>
      </c>
    </row>
    <row r="364" spans="4:5" x14ac:dyDescent="0.3">
      <c r="D364" t="s">
        <v>2610</v>
      </c>
      <c r="E364" s="13">
        <v>-230</v>
      </c>
    </row>
    <row r="365" spans="4:5" x14ac:dyDescent="0.3">
      <c r="D365" t="s">
        <v>2902</v>
      </c>
      <c r="E365" s="13">
        <v>170</v>
      </c>
    </row>
    <row r="366" spans="4:5" x14ac:dyDescent="0.3">
      <c r="D366" t="s">
        <v>2903</v>
      </c>
      <c r="E366" s="13">
        <v>-120</v>
      </c>
    </row>
    <row r="367" spans="4:5" x14ac:dyDescent="0.3">
      <c r="D367" t="s">
        <v>2904</v>
      </c>
      <c r="E367" s="13">
        <v>20</v>
      </c>
    </row>
    <row r="368" spans="4:5" x14ac:dyDescent="0.3">
      <c r="D368" t="s">
        <v>2905</v>
      </c>
      <c r="E368" s="13">
        <v>460</v>
      </c>
    </row>
    <row r="369" spans="4:5" x14ac:dyDescent="0.3">
      <c r="D369" t="s">
        <v>2906</v>
      </c>
      <c r="E369" s="13">
        <v>440</v>
      </c>
    </row>
    <row r="370" spans="4:5" x14ac:dyDescent="0.3">
      <c r="D370" t="s">
        <v>2907</v>
      </c>
      <c r="E370" s="13">
        <v>-50</v>
      </c>
    </row>
    <row r="371" spans="4:5" x14ac:dyDescent="0.3">
      <c r="D371" t="s">
        <v>2908</v>
      </c>
      <c r="E371" s="13">
        <v>180</v>
      </c>
    </row>
    <row r="372" spans="4:5" x14ac:dyDescent="0.3">
      <c r="D372" t="s">
        <v>2909</v>
      </c>
      <c r="E372" s="13">
        <v>-290</v>
      </c>
    </row>
    <row r="373" spans="4:5" x14ac:dyDescent="0.3">
      <c r="D373" t="s">
        <v>2910</v>
      </c>
      <c r="E373" s="13">
        <v>-200</v>
      </c>
    </row>
    <row r="374" spans="4:5" x14ac:dyDescent="0.3">
      <c r="D374" t="s">
        <v>2911</v>
      </c>
      <c r="E374" s="13">
        <v>190</v>
      </c>
    </row>
    <row r="375" spans="4:5" x14ac:dyDescent="0.3">
      <c r="D375" t="s">
        <v>2912</v>
      </c>
      <c r="E375" s="13">
        <v>-120</v>
      </c>
    </row>
    <row r="376" spans="4:5" x14ac:dyDescent="0.3">
      <c r="D376" t="s">
        <v>2913</v>
      </c>
      <c r="E376" s="13">
        <v>340</v>
      </c>
    </row>
    <row r="377" spans="4:5" x14ac:dyDescent="0.3">
      <c r="D377" t="s">
        <v>2591</v>
      </c>
      <c r="E377" s="13">
        <v>-180</v>
      </c>
    </row>
    <row r="378" spans="4:5" x14ac:dyDescent="0.3">
      <c r="D378" t="s">
        <v>2914</v>
      </c>
      <c r="E378" s="13">
        <v>-40</v>
      </c>
    </row>
    <row r="379" spans="4:5" x14ac:dyDescent="0.3">
      <c r="D379" t="s">
        <v>2915</v>
      </c>
      <c r="E379" s="13">
        <v>480</v>
      </c>
    </row>
    <row r="380" spans="4:5" x14ac:dyDescent="0.3">
      <c r="D380" t="s">
        <v>2916</v>
      </c>
      <c r="E380" s="13">
        <v>440</v>
      </c>
    </row>
    <row r="381" spans="4:5" x14ac:dyDescent="0.3">
      <c r="D381" t="s">
        <v>2917</v>
      </c>
      <c r="E381" s="13">
        <v>-280</v>
      </c>
    </row>
    <row r="382" spans="4:5" x14ac:dyDescent="0.3">
      <c r="D382" t="s">
        <v>2918</v>
      </c>
      <c r="E382" s="13">
        <v>140</v>
      </c>
    </row>
    <row r="383" spans="4:5" x14ac:dyDescent="0.3">
      <c r="D383" t="s">
        <v>2595</v>
      </c>
      <c r="E383" s="13">
        <v>-450</v>
      </c>
    </row>
    <row r="384" spans="4:5" x14ac:dyDescent="0.3">
      <c r="D384" t="s">
        <v>2622</v>
      </c>
      <c r="E384" s="13">
        <v>-210</v>
      </c>
    </row>
    <row r="385" spans="4:5" x14ac:dyDescent="0.3">
      <c r="D385" t="s">
        <v>2919</v>
      </c>
      <c r="E385" s="13">
        <v>-260</v>
      </c>
    </row>
    <row r="386" spans="4:5" x14ac:dyDescent="0.3">
      <c r="D386" t="s">
        <v>2920</v>
      </c>
      <c r="E386" s="13">
        <v>-230</v>
      </c>
    </row>
    <row r="387" spans="4:5" x14ac:dyDescent="0.3">
      <c r="D387" t="s">
        <v>2921</v>
      </c>
      <c r="E387" s="13">
        <v>-120</v>
      </c>
    </row>
    <row r="388" spans="4:5" x14ac:dyDescent="0.3">
      <c r="D388" t="s">
        <v>2922</v>
      </c>
      <c r="E388" s="13">
        <v>-210</v>
      </c>
    </row>
    <row r="389" spans="4:5" x14ac:dyDescent="0.3">
      <c r="D389" t="s">
        <v>2923</v>
      </c>
      <c r="E389" s="13">
        <v>470</v>
      </c>
    </row>
    <row r="390" spans="4:5" x14ac:dyDescent="0.3">
      <c r="D390" t="s">
        <v>2924</v>
      </c>
      <c r="E390" s="13">
        <v>220</v>
      </c>
    </row>
    <row r="391" spans="4:5" x14ac:dyDescent="0.3">
      <c r="D391" t="s">
        <v>2925</v>
      </c>
      <c r="E391" s="13">
        <v>540</v>
      </c>
    </row>
    <row r="392" spans="4:5" x14ac:dyDescent="0.3">
      <c r="D392" t="s">
        <v>2926</v>
      </c>
      <c r="E392" s="13">
        <v>450</v>
      </c>
    </row>
    <row r="393" spans="4:5" x14ac:dyDescent="0.3">
      <c r="D393" t="s">
        <v>2927</v>
      </c>
      <c r="E393" s="13">
        <v>-330</v>
      </c>
    </row>
    <row r="394" spans="4:5" x14ac:dyDescent="0.3">
      <c r="D394" t="s">
        <v>2928</v>
      </c>
      <c r="E394" s="13">
        <v>260</v>
      </c>
    </row>
    <row r="395" spans="4:5" x14ac:dyDescent="0.3">
      <c r="D395" t="s">
        <v>2929</v>
      </c>
      <c r="E395" s="13">
        <v>370</v>
      </c>
    </row>
    <row r="396" spans="4:5" x14ac:dyDescent="0.3">
      <c r="D396" t="s">
        <v>2930</v>
      </c>
      <c r="E396" s="13">
        <v>430</v>
      </c>
    </row>
    <row r="397" spans="4:5" x14ac:dyDescent="0.3">
      <c r="D397" t="s">
        <v>2931</v>
      </c>
      <c r="E397" s="13">
        <v>470</v>
      </c>
    </row>
    <row r="398" spans="4:5" x14ac:dyDescent="0.3">
      <c r="D398" t="s">
        <v>2526</v>
      </c>
      <c r="E398" s="13">
        <v>170</v>
      </c>
    </row>
    <row r="399" spans="4:5" x14ac:dyDescent="0.3">
      <c r="D399" t="s">
        <v>2932</v>
      </c>
      <c r="E399" s="13">
        <v>260</v>
      </c>
    </row>
    <row r="400" spans="4:5" x14ac:dyDescent="0.3">
      <c r="D400" t="s">
        <v>2933</v>
      </c>
      <c r="E400" s="13">
        <v>-50</v>
      </c>
    </row>
    <row r="401" spans="4:5" x14ac:dyDescent="0.3">
      <c r="D401" t="s">
        <v>2934</v>
      </c>
      <c r="E401" s="13">
        <v>-400</v>
      </c>
    </row>
    <row r="402" spans="4:5" x14ac:dyDescent="0.3">
      <c r="D402" t="s">
        <v>2935</v>
      </c>
      <c r="E402" s="13">
        <v>-280</v>
      </c>
    </row>
    <row r="403" spans="4:5" x14ac:dyDescent="0.3">
      <c r="D403" t="s">
        <v>2600</v>
      </c>
      <c r="E403" s="13">
        <v>-370</v>
      </c>
    </row>
    <row r="404" spans="4:5" x14ac:dyDescent="0.3">
      <c r="D404" t="s">
        <v>2936</v>
      </c>
      <c r="E404" s="13">
        <v>450</v>
      </c>
    </row>
    <row r="405" spans="4:5" x14ac:dyDescent="0.3">
      <c r="D405" t="s">
        <v>2937</v>
      </c>
      <c r="E405" s="13">
        <v>-470</v>
      </c>
    </row>
    <row r="406" spans="4:5" x14ac:dyDescent="0.3">
      <c r="D406" t="s">
        <v>2599</v>
      </c>
      <c r="E406" s="13">
        <v>-360</v>
      </c>
    </row>
    <row r="407" spans="4:5" x14ac:dyDescent="0.3">
      <c r="D407" t="s">
        <v>2938</v>
      </c>
      <c r="E407" s="13">
        <v>-310</v>
      </c>
    </row>
    <row r="408" spans="4:5" x14ac:dyDescent="0.3">
      <c r="D408" t="s">
        <v>2627</v>
      </c>
      <c r="E408" s="13">
        <v>-320</v>
      </c>
    </row>
    <row r="409" spans="4:5" x14ac:dyDescent="0.3">
      <c r="D409" t="s">
        <v>2939</v>
      </c>
      <c r="E409" s="13">
        <v>-90</v>
      </c>
    </row>
    <row r="410" spans="4:5" x14ac:dyDescent="0.3">
      <c r="D410" t="s">
        <v>2940</v>
      </c>
      <c r="E410" s="13">
        <v>350</v>
      </c>
    </row>
    <row r="411" spans="4:5" x14ac:dyDescent="0.3">
      <c r="D411" t="s">
        <v>2941</v>
      </c>
      <c r="E411" s="13">
        <v>-180</v>
      </c>
    </row>
    <row r="412" spans="4:5" x14ac:dyDescent="0.3">
      <c r="D412" t="s">
        <v>2632</v>
      </c>
      <c r="E412" s="13">
        <v>-380</v>
      </c>
    </row>
    <row r="413" spans="4:5" x14ac:dyDescent="0.3">
      <c r="D413" t="s">
        <v>2942</v>
      </c>
      <c r="E413" s="13">
        <v>-330</v>
      </c>
    </row>
    <row r="414" spans="4:5" x14ac:dyDescent="0.3">
      <c r="D414" t="s">
        <v>2511</v>
      </c>
      <c r="E414" s="13">
        <v>140</v>
      </c>
    </row>
    <row r="415" spans="4:5" x14ac:dyDescent="0.3">
      <c r="D415" t="s">
        <v>2943</v>
      </c>
      <c r="E415" s="13">
        <v>-440</v>
      </c>
    </row>
    <row r="416" spans="4:5" x14ac:dyDescent="0.3">
      <c r="D416" t="s">
        <v>2944</v>
      </c>
      <c r="E416" s="13">
        <v>-350</v>
      </c>
    </row>
    <row r="417" spans="4:5" x14ac:dyDescent="0.3">
      <c r="D417" t="s">
        <v>2945</v>
      </c>
      <c r="E417" s="13">
        <v>-380</v>
      </c>
    </row>
    <row r="418" spans="4:5" x14ac:dyDescent="0.3">
      <c r="D418" t="s">
        <v>2946</v>
      </c>
      <c r="E418" s="13">
        <v>-570</v>
      </c>
    </row>
    <row r="419" spans="4:5" x14ac:dyDescent="0.3">
      <c r="D419" t="s">
        <v>2947</v>
      </c>
      <c r="E419" s="13">
        <v>-150</v>
      </c>
    </row>
    <row r="420" spans="4:5" x14ac:dyDescent="0.3">
      <c r="D420" t="s">
        <v>2948</v>
      </c>
      <c r="E420" s="13">
        <v>-70</v>
      </c>
    </row>
    <row r="421" spans="4:5" x14ac:dyDescent="0.3">
      <c r="D421" t="s">
        <v>2949</v>
      </c>
      <c r="E421" s="13">
        <v>340</v>
      </c>
    </row>
    <row r="422" spans="4:5" x14ac:dyDescent="0.3">
      <c r="D422" t="s">
        <v>2950</v>
      </c>
      <c r="E422" s="13">
        <v>-320</v>
      </c>
    </row>
    <row r="423" spans="4:5" x14ac:dyDescent="0.3">
      <c r="D423" t="s">
        <v>2951</v>
      </c>
      <c r="E423" s="13">
        <v>-250</v>
      </c>
    </row>
    <row r="424" spans="4:5" x14ac:dyDescent="0.3">
      <c r="D424" t="s">
        <v>2952</v>
      </c>
      <c r="E424" s="13">
        <v>400</v>
      </c>
    </row>
    <row r="425" spans="4:5" x14ac:dyDescent="0.3">
      <c r="D425" t="s">
        <v>2953</v>
      </c>
      <c r="E425" s="13">
        <v>30</v>
      </c>
    </row>
    <row r="426" spans="4:5" x14ac:dyDescent="0.3">
      <c r="D426" t="s">
        <v>2954</v>
      </c>
      <c r="E426" s="13">
        <v>210</v>
      </c>
    </row>
    <row r="427" spans="4:5" x14ac:dyDescent="0.3">
      <c r="D427" t="s">
        <v>2955</v>
      </c>
      <c r="E427" s="13">
        <v>500</v>
      </c>
    </row>
    <row r="428" spans="4:5" x14ac:dyDescent="0.3">
      <c r="D428" t="s">
        <v>2956</v>
      </c>
      <c r="E428" s="13">
        <v>-320</v>
      </c>
    </row>
    <row r="429" spans="4:5" x14ac:dyDescent="0.3">
      <c r="D429" t="s">
        <v>2957</v>
      </c>
      <c r="E429" s="13">
        <v>360</v>
      </c>
    </row>
    <row r="430" spans="4:5" x14ac:dyDescent="0.3">
      <c r="D430" t="s">
        <v>2958</v>
      </c>
      <c r="E430" s="13">
        <v>70</v>
      </c>
    </row>
    <row r="431" spans="4:5" x14ac:dyDescent="0.3">
      <c r="D431" t="s">
        <v>2959</v>
      </c>
      <c r="E431" s="13">
        <v>380</v>
      </c>
    </row>
    <row r="432" spans="4:5" x14ac:dyDescent="0.3">
      <c r="D432" t="s">
        <v>2960</v>
      </c>
      <c r="E432" s="13">
        <v>280</v>
      </c>
    </row>
    <row r="433" spans="4:5" x14ac:dyDescent="0.3">
      <c r="D433" t="s">
        <v>2582</v>
      </c>
      <c r="E433" s="13">
        <v>-310</v>
      </c>
    </row>
    <row r="434" spans="4:5" x14ac:dyDescent="0.3">
      <c r="D434" t="s">
        <v>2961</v>
      </c>
      <c r="E434" s="13">
        <v>480</v>
      </c>
    </row>
    <row r="435" spans="4:5" x14ac:dyDescent="0.3">
      <c r="D435" t="s">
        <v>2618</v>
      </c>
      <c r="E435" s="13">
        <v>150</v>
      </c>
    </row>
    <row r="436" spans="4:5" x14ac:dyDescent="0.3">
      <c r="D436" t="s">
        <v>2962</v>
      </c>
      <c r="E436" s="13">
        <v>-90</v>
      </c>
    </row>
    <row r="437" spans="4:5" x14ac:dyDescent="0.3">
      <c r="D437" t="s">
        <v>2963</v>
      </c>
      <c r="E437" s="13">
        <v>-360</v>
      </c>
    </row>
    <row r="438" spans="4:5" x14ac:dyDescent="0.3">
      <c r="D438" t="s">
        <v>2964</v>
      </c>
      <c r="E438" s="13">
        <v>330</v>
      </c>
    </row>
    <row r="439" spans="4:5" x14ac:dyDescent="0.3">
      <c r="D439" t="s">
        <v>2607</v>
      </c>
      <c r="E439" s="13">
        <v>230</v>
      </c>
    </row>
    <row r="440" spans="4:5" x14ac:dyDescent="0.3">
      <c r="D440" t="s">
        <v>2583</v>
      </c>
      <c r="E440" s="13">
        <v>-150</v>
      </c>
    </row>
    <row r="441" spans="4:5" x14ac:dyDescent="0.3">
      <c r="D441" t="s">
        <v>2965</v>
      </c>
      <c r="E441" s="13">
        <v>0</v>
      </c>
    </row>
    <row r="442" spans="4:5" x14ac:dyDescent="0.3">
      <c r="D442" t="s">
        <v>2584</v>
      </c>
      <c r="E442" s="13">
        <v>30</v>
      </c>
    </row>
    <row r="443" spans="4:5" x14ac:dyDescent="0.3">
      <c r="D443" t="s">
        <v>2485</v>
      </c>
      <c r="E443" s="13">
        <v>-240</v>
      </c>
    </row>
    <row r="444" spans="4:5" x14ac:dyDescent="0.3">
      <c r="D444" t="s">
        <v>2966</v>
      </c>
      <c r="E444" s="13">
        <v>450</v>
      </c>
    </row>
    <row r="445" spans="4:5" x14ac:dyDescent="0.3">
      <c r="D445" t="s">
        <v>2967</v>
      </c>
      <c r="E445" s="13">
        <v>-20</v>
      </c>
    </row>
    <row r="446" spans="4:5" x14ac:dyDescent="0.3">
      <c r="D446" t="s">
        <v>2592</v>
      </c>
      <c r="E446" s="13">
        <v>380</v>
      </c>
    </row>
    <row r="447" spans="4:5" x14ac:dyDescent="0.3">
      <c r="D447" t="s">
        <v>2968</v>
      </c>
      <c r="E447" s="13">
        <v>210</v>
      </c>
    </row>
    <row r="448" spans="4:5" x14ac:dyDescent="0.3">
      <c r="D448" t="s">
        <v>2969</v>
      </c>
      <c r="E448" s="13">
        <v>-490</v>
      </c>
    </row>
    <row r="449" spans="4:5" x14ac:dyDescent="0.3">
      <c r="D449" t="s">
        <v>2630</v>
      </c>
      <c r="E449" s="13">
        <v>-280</v>
      </c>
    </row>
    <row r="450" spans="4:5" x14ac:dyDescent="0.3">
      <c r="D450" t="s">
        <v>2970</v>
      </c>
      <c r="E450" s="13">
        <v>-170</v>
      </c>
    </row>
    <row r="451" spans="4:5" x14ac:dyDescent="0.3">
      <c r="D451" t="s">
        <v>2573</v>
      </c>
      <c r="E451" s="13">
        <v>90</v>
      </c>
    </row>
    <row r="452" spans="4:5" x14ac:dyDescent="0.3">
      <c r="D452" t="s">
        <v>2971</v>
      </c>
      <c r="E452" s="13">
        <v>7320</v>
      </c>
    </row>
  </sheetData>
  <mergeCells count="6">
    <mergeCell ref="A35:A40"/>
    <mergeCell ref="A5:A10"/>
    <mergeCell ref="A11:A16"/>
    <mergeCell ref="A17:A22"/>
    <mergeCell ref="A23:A28"/>
    <mergeCell ref="A29:A34"/>
  </mergeCells>
  <pageMargins left="0.75" right="0.75" top="1" bottom="1" header="0.5" footer="0.5"/>
  <pageSetup paperSize="9" orientation="portrait" horizontalDpi="200" verticalDpi="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36"/>
  <sheetViews>
    <sheetView topLeftCell="A1307" workbookViewId="0">
      <selection activeCell="H9" sqref="H9"/>
    </sheetView>
  </sheetViews>
  <sheetFormatPr defaultRowHeight="14.4" x14ac:dyDescent="0.3"/>
  <cols>
    <col min="1" max="1" width="18.33203125" bestFit="1" customWidth="1"/>
    <col min="3" max="3" width="10.109375" customWidth="1"/>
    <col min="4" max="4" width="12.88671875" customWidth="1"/>
    <col min="5" max="5" width="12" bestFit="1" customWidth="1"/>
  </cols>
  <sheetData>
    <row r="3" spans="1:5" x14ac:dyDescent="0.3">
      <c r="A3" s="8" t="s">
        <v>49</v>
      </c>
      <c r="B3" s="9" t="s">
        <v>50</v>
      </c>
      <c r="C3" s="9" t="s">
        <v>51</v>
      </c>
      <c r="D3" s="9" t="s">
        <v>52</v>
      </c>
      <c r="E3" s="9" t="s">
        <v>2974</v>
      </c>
    </row>
    <row r="4" spans="1:5" x14ac:dyDescent="0.3">
      <c r="A4" s="7">
        <v>42114</v>
      </c>
      <c r="D4" t="s">
        <v>53</v>
      </c>
    </row>
    <row r="5" spans="1:5" x14ac:dyDescent="0.3">
      <c r="A5" s="7">
        <v>42115</v>
      </c>
      <c r="B5">
        <v>108.97</v>
      </c>
      <c r="C5">
        <v>752200</v>
      </c>
      <c r="D5" t="s">
        <v>53</v>
      </c>
    </row>
    <row r="6" spans="1:5" x14ac:dyDescent="0.3">
      <c r="A6" s="7">
        <v>42116</v>
      </c>
      <c r="B6">
        <v>108.89</v>
      </c>
      <c r="C6">
        <v>584300</v>
      </c>
      <c r="D6" t="s">
        <v>53</v>
      </c>
      <c r="E6">
        <f>(Акции[[#This Row],[Close]]-B5)/B5</f>
        <v>-7.3414701293932549E-4</v>
      </c>
    </row>
    <row r="7" spans="1:5" x14ac:dyDescent="0.3">
      <c r="A7" s="7">
        <v>42117</v>
      </c>
      <c r="B7">
        <v>109.1</v>
      </c>
      <c r="C7">
        <v>543600</v>
      </c>
      <c r="D7" t="s">
        <v>53</v>
      </c>
      <c r="E7">
        <f>(Акции[[#This Row],[Close]]-B6)/B6</f>
        <v>1.9285517494718868E-3</v>
      </c>
    </row>
    <row r="8" spans="1:5" x14ac:dyDescent="0.3">
      <c r="A8" s="7">
        <v>42118</v>
      </c>
      <c r="B8">
        <v>109.24</v>
      </c>
      <c r="C8">
        <v>478500</v>
      </c>
      <c r="D8" t="s">
        <v>53</v>
      </c>
      <c r="E8">
        <f>(Акции[[#This Row],[Close]]-B7)/B7</f>
        <v>1.2832263978001886E-3</v>
      </c>
    </row>
    <row r="9" spans="1:5" x14ac:dyDescent="0.3">
      <c r="A9" s="7">
        <v>42121</v>
      </c>
      <c r="B9">
        <v>108.3</v>
      </c>
      <c r="C9">
        <v>885100</v>
      </c>
      <c r="D9" t="s">
        <v>53</v>
      </c>
      <c r="E9">
        <f>(Акции[[#This Row],[Close]]-B8)/B8</f>
        <v>-8.6049066276089135E-3</v>
      </c>
    </row>
    <row r="10" spans="1:5" x14ac:dyDescent="0.3">
      <c r="A10" s="7">
        <v>42122</v>
      </c>
      <c r="B10">
        <v>108.32</v>
      </c>
      <c r="C10">
        <v>669600</v>
      </c>
      <c r="D10" t="s">
        <v>53</v>
      </c>
      <c r="E10">
        <f>(Акции[[#This Row],[Close]]-B9)/B9</f>
        <v>1.8467220683283491E-4</v>
      </c>
    </row>
    <row r="11" spans="1:5" x14ac:dyDescent="0.3">
      <c r="A11" s="7">
        <v>42123</v>
      </c>
      <c r="B11">
        <v>107.11</v>
      </c>
      <c r="C11">
        <v>897100</v>
      </c>
      <c r="D11" t="s">
        <v>53</v>
      </c>
      <c r="E11">
        <f>(Акции[[#This Row],[Close]]-B10)/B10</f>
        <v>-1.1170605612998466E-2</v>
      </c>
    </row>
    <row r="12" spans="1:5" x14ac:dyDescent="0.3">
      <c r="A12" s="7">
        <v>42124</v>
      </c>
      <c r="B12">
        <v>106.1</v>
      </c>
      <c r="C12">
        <v>1379700</v>
      </c>
      <c r="D12" t="s">
        <v>53</v>
      </c>
      <c r="E12">
        <f>(Акции[[#This Row],[Close]]-B11)/B11</f>
        <v>-9.42955839790874E-3</v>
      </c>
    </row>
    <row r="13" spans="1:5" x14ac:dyDescent="0.3">
      <c r="A13" s="7">
        <v>42125</v>
      </c>
      <c r="B13">
        <v>106.19</v>
      </c>
      <c r="C13">
        <v>1267700</v>
      </c>
      <c r="D13" t="s">
        <v>53</v>
      </c>
      <c r="E13">
        <f>(Акции[[#This Row],[Close]]-B12)/B12</f>
        <v>8.4825636192274658E-4</v>
      </c>
    </row>
    <row r="14" spans="1:5" x14ac:dyDescent="0.3">
      <c r="A14" s="7">
        <v>42128</v>
      </c>
      <c r="B14">
        <v>106.51</v>
      </c>
      <c r="C14">
        <v>1006100</v>
      </c>
      <c r="D14" t="s">
        <v>53</v>
      </c>
      <c r="E14">
        <f>(Акции[[#This Row],[Close]]-B13)/B13</f>
        <v>3.0134664281006441E-3</v>
      </c>
    </row>
    <row r="15" spans="1:5" x14ac:dyDescent="0.3">
      <c r="A15" s="7">
        <v>42129</v>
      </c>
      <c r="B15">
        <v>105.73</v>
      </c>
      <c r="C15">
        <v>1133500</v>
      </c>
      <c r="D15" t="s">
        <v>53</v>
      </c>
      <c r="E15">
        <f>(Акции[[#This Row],[Close]]-B14)/B14</f>
        <v>-7.323256032297447E-3</v>
      </c>
    </row>
    <row r="16" spans="1:5" x14ac:dyDescent="0.3">
      <c r="A16" s="7">
        <v>42130</v>
      </c>
      <c r="B16">
        <v>106.48</v>
      </c>
      <c r="C16">
        <v>1026400</v>
      </c>
      <c r="D16" t="s">
        <v>53</v>
      </c>
      <c r="E16">
        <f>(Акции[[#This Row],[Close]]-B15)/B15</f>
        <v>7.0935401494372453E-3</v>
      </c>
    </row>
    <row r="17" spans="1:5" x14ac:dyDescent="0.3">
      <c r="A17" s="7">
        <v>42131</v>
      </c>
      <c r="B17">
        <v>107.1</v>
      </c>
      <c r="C17">
        <v>857900</v>
      </c>
      <c r="D17" t="s">
        <v>53</v>
      </c>
      <c r="E17">
        <f>(Акции[[#This Row],[Close]]-B16)/B16</f>
        <v>5.8226897069871371E-3</v>
      </c>
    </row>
    <row r="18" spans="1:5" x14ac:dyDescent="0.3">
      <c r="A18" s="7">
        <v>42132</v>
      </c>
      <c r="B18">
        <v>107.59</v>
      </c>
      <c r="C18">
        <v>661300</v>
      </c>
      <c r="D18" t="s">
        <v>53</v>
      </c>
      <c r="E18">
        <f>(Акции[[#This Row],[Close]]-B17)/B17</f>
        <v>4.5751633986928957E-3</v>
      </c>
    </row>
    <row r="19" spans="1:5" x14ac:dyDescent="0.3">
      <c r="A19" s="7">
        <v>42135</v>
      </c>
      <c r="B19">
        <v>106.95</v>
      </c>
      <c r="C19">
        <v>512900</v>
      </c>
      <c r="D19" t="s">
        <v>53</v>
      </c>
      <c r="E19">
        <f>(Акции[[#This Row],[Close]]-B18)/B18</f>
        <v>-5.9485082256715361E-3</v>
      </c>
    </row>
    <row r="20" spans="1:5" x14ac:dyDescent="0.3">
      <c r="A20" s="7">
        <v>42136</v>
      </c>
      <c r="B20">
        <v>107.49</v>
      </c>
      <c r="C20">
        <v>693800</v>
      </c>
      <c r="D20" t="s">
        <v>53</v>
      </c>
      <c r="E20">
        <f>(Акции[[#This Row],[Close]]-B19)/B19</f>
        <v>5.0490883590462088E-3</v>
      </c>
    </row>
    <row r="21" spans="1:5" x14ac:dyDescent="0.3">
      <c r="A21" s="7">
        <v>42137</v>
      </c>
      <c r="B21">
        <v>107.19</v>
      </c>
      <c r="C21">
        <v>691500</v>
      </c>
      <c r="D21" t="s">
        <v>53</v>
      </c>
      <c r="E21">
        <f>(Акции[[#This Row],[Close]]-B20)/B20</f>
        <v>-2.7909572983533088E-3</v>
      </c>
    </row>
    <row r="22" spans="1:5" x14ac:dyDescent="0.3">
      <c r="A22" s="7">
        <v>42138</v>
      </c>
      <c r="B22">
        <v>108.47</v>
      </c>
      <c r="C22">
        <v>613700</v>
      </c>
      <c r="D22" t="s">
        <v>53</v>
      </c>
      <c r="E22">
        <f>(Акции[[#This Row],[Close]]-B21)/B21</f>
        <v>1.1941412445190794E-2</v>
      </c>
    </row>
    <row r="23" spans="1:5" x14ac:dyDescent="0.3">
      <c r="A23" s="7">
        <v>42139</v>
      </c>
      <c r="B23">
        <v>109.2</v>
      </c>
      <c r="C23">
        <v>533600</v>
      </c>
      <c r="D23" t="s">
        <v>53</v>
      </c>
      <c r="E23">
        <f>(Акции[[#This Row],[Close]]-B22)/B22</f>
        <v>6.7299714206693461E-3</v>
      </c>
    </row>
    <row r="24" spans="1:5" x14ac:dyDescent="0.3">
      <c r="A24" s="7">
        <v>42142</v>
      </c>
      <c r="B24">
        <v>109.52</v>
      </c>
      <c r="C24">
        <v>508000</v>
      </c>
      <c r="D24" t="s">
        <v>53</v>
      </c>
      <c r="E24">
        <f>(Акции[[#This Row],[Close]]-B23)/B23</f>
        <v>2.930402930402868E-3</v>
      </c>
    </row>
    <row r="25" spans="1:5" x14ac:dyDescent="0.3">
      <c r="A25" s="7">
        <v>42143</v>
      </c>
      <c r="B25">
        <v>110.39</v>
      </c>
      <c r="C25">
        <v>600000</v>
      </c>
      <c r="D25" t="s">
        <v>53</v>
      </c>
      <c r="E25">
        <f>(Акции[[#This Row],[Close]]-B24)/B24</f>
        <v>7.9437545653762293E-3</v>
      </c>
    </row>
    <row r="26" spans="1:5" x14ac:dyDescent="0.3">
      <c r="A26" s="7">
        <v>42144</v>
      </c>
      <c r="B26">
        <v>110.38</v>
      </c>
      <c r="C26">
        <v>640400</v>
      </c>
      <c r="D26" t="s">
        <v>53</v>
      </c>
      <c r="E26">
        <f>(Акции[[#This Row],[Close]]-B25)/B25</f>
        <v>-9.0587915572109032E-5</v>
      </c>
    </row>
    <row r="27" spans="1:5" x14ac:dyDescent="0.3">
      <c r="A27" s="7">
        <v>42145</v>
      </c>
      <c r="B27">
        <v>109.78</v>
      </c>
      <c r="C27">
        <v>578700</v>
      </c>
      <c r="D27" t="s">
        <v>53</v>
      </c>
      <c r="E27">
        <f>(Акции[[#This Row],[Close]]-B26)/B26</f>
        <v>-5.4357673491574046E-3</v>
      </c>
    </row>
    <row r="28" spans="1:5" x14ac:dyDescent="0.3">
      <c r="A28" s="7">
        <v>42146</v>
      </c>
      <c r="B28">
        <v>109.79</v>
      </c>
      <c r="C28">
        <v>487700</v>
      </c>
      <c r="D28" t="s">
        <v>53</v>
      </c>
      <c r="E28">
        <f>(Акции[[#This Row],[Close]]-B27)/B27</f>
        <v>9.1091273456049511E-5</v>
      </c>
    </row>
    <row r="29" spans="1:5" x14ac:dyDescent="0.3">
      <c r="A29" s="7">
        <v>42150</v>
      </c>
      <c r="B29">
        <v>108.99</v>
      </c>
      <c r="C29">
        <v>582600</v>
      </c>
      <c r="D29" t="s">
        <v>53</v>
      </c>
      <c r="E29">
        <f>(Акции[[#This Row],[Close]]-B28)/B28</f>
        <v>-7.286638127334104E-3</v>
      </c>
    </row>
    <row r="30" spans="1:5" x14ac:dyDescent="0.3">
      <c r="A30" s="7">
        <v>42151</v>
      </c>
      <c r="B30">
        <v>109.57</v>
      </c>
      <c r="C30">
        <v>580100</v>
      </c>
      <c r="D30" t="s">
        <v>53</v>
      </c>
      <c r="E30">
        <f>(Акции[[#This Row],[Close]]-B29)/B29</f>
        <v>5.3215891366180232E-3</v>
      </c>
    </row>
    <row r="31" spans="1:5" x14ac:dyDescent="0.3">
      <c r="A31" s="7">
        <v>42152</v>
      </c>
      <c r="B31">
        <v>108.93</v>
      </c>
      <c r="C31">
        <v>872800</v>
      </c>
      <c r="D31" t="s">
        <v>53</v>
      </c>
      <c r="E31">
        <f>(Акции[[#This Row],[Close]]-B30)/B30</f>
        <v>-5.8410148763346388E-3</v>
      </c>
    </row>
    <row r="32" spans="1:5" x14ac:dyDescent="0.3">
      <c r="A32" s="7">
        <v>42153</v>
      </c>
      <c r="B32">
        <v>107.66</v>
      </c>
      <c r="C32">
        <v>1459800</v>
      </c>
      <c r="D32" t="s">
        <v>53</v>
      </c>
      <c r="E32">
        <f>(Акции[[#This Row],[Close]]-B31)/B31</f>
        <v>-1.1658863490314975E-2</v>
      </c>
    </row>
    <row r="33" spans="1:5" x14ac:dyDescent="0.3">
      <c r="A33" s="7">
        <v>42156</v>
      </c>
      <c r="B33">
        <v>107.91</v>
      </c>
      <c r="C33">
        <v>489600</v>
      </c>
      <c r="D33" t="s">
        <v>53</v>
      </c>
      <c r="E33">
        <f>(Акции[[#This Row],[Close]]-B32)/B32</f>
        <v>2.3221252089912687E-3</v>
      </c>
    </row>
    <row r="34" spans="1:5" x14ac:dyDescent="0.3">
      <c r="A34" s="7">
        <v>42157</v>
      </c>
      <c r="B34">
        <v>106.89</v>
      </c>
      <c r="C34">
        <v>637200</v>
      </c>
      <c r="D34" t="s">
        <v>53</v>
      </c>
      <c r="E34">
        <f>(Акции[[#This Row],[Close]]-B33)/B33</f>
        <v>-9.4523213789268461E-3</v>
      </c>
    </row>
    <row r="35" spans="1:5" x14ac:dyDescent="0.3">
      <c r="A35" s="7">
        <v>42158</v>
      </c>
      <c r="B35">
        <v>107.14</v>
      </c>
      <c r="C35">
        <v>576000</v>
      </c>
      <c r="D35" t="s">
        <v>53</v>
      </c>
      <c r="E35">
        <f>(Акции[[#This Row],[Close]]-B34)/B34</f>
        <v>2.3388530264758164E-3</v>
      </c>
    </row>
    <row r="36" spans="1:5" x14ac:dyDescent="0.3">
      <c r="A36" s="7">
        <v>42159</v>
      </c>
      <c r="B36">
        <v>106.65</v>
      </c>
      <c r="C36">
        <v>781300</v>
      </c>
      <c r="D36" t="s">
        <v>53</v>
      </c>
      <c r="E36">
        <f>(Акции[[#This Row],[Close]]-B35)/B35</f>
        <v>-4.5734552921410758E-3</v>
      </c>
    </row>
    <row r="37" spans="1:5" x14ac:dyDescent="0.3">
      <c r="A37" s="7">
        <v>42160</v>
      </c>
      <c r="B37">
        <v>105.97</v>
      </c>
      <c r="C37">
        <v>1054600</v>
      </c>
      <c r="D37" t="s">
        <v>53</v>
      </c>
      <c r="E37">
        <f>(Акции[[#This Row],[Close]]-B36)/B36</f>
        <v>-6.3759962494140347E-3</v>
      </c>
    </row>
    <row r="38" spans="1:5" x14ac:dyDescent="0.3">
      <c r="A38" s="7">
        <v>42163</v>
      </c>
      <c r="B38">
        <v>105.34</v>
      </c>
      <c r="C38">
        <v>958300</v>
      </c>
      <c r="D38" t="s">
        <v>53</v>
      </c>
      <c r="E38">
        <f>(Акции[[#This Row],[Close]]-B37)/B37</f>
        <v>-5.9450787958855852E-3</v>
      </c>
    </row>
    <row r="39" spans="1:5" x14ac:dyDescent="0.3">
      <c r="A39" s="7">
        <v>42164</v>
      </c>
      <c r="B39">
        <v>105.53</v>
      </c>
      <c r="C39">
        <v>860900</v>
      </c>
      <c r="D39" t="s">
        <v>53</v>
      </c>
      <c r="E39">
        <f>(Акции[[#This Row],[Close]]-B38)/B38</f>
        <v>1.8036833111828149E-3</v>
      </c>
    </row>
    <row r="40" spans="1:5" x14ac:dyDescent="0.3">
      <c r="A40" s="7">
        <v>42165</v>
      </c>
      <c r="B40">
        <v>106.61</v>
      </c>
      <c r="C40">
        <v>620200</v>
      </c>
      <c r="D40" t="s">
        <v>53</v>
      </c>
      <c r="E40">
        <f>(Акции[[#This Row],[Close]]-B39)/B39</f>
        <v>1.0234056666350784E-2</v>
      </c>
    </row>
    <row r="41" spans="1:5" x14ac:dyDescent="0.3">
      <c r="A41" s="7">
        <v>42166</v>
      </c>
      <c r="B41">
        <v>105.77</v>
      </c>
      <c r="C41">
        <v>733100</v>
      </c>
      <c r="D41" t="s">
        <v>53</v>
      </c>
      <c r="E41">
        <f>(Акции[[#This Row],[Close]]-B40)/B40</f>
        <v>-7.8791858174655609E-3</v>
      </c>
    </row>
    <row r="42" spans="1:5" x14ac:dyDescent="0.3">
      <c r="A42" s="7">
        <v>42167</v>
      </c>
      <c r="B42">
        <v>104.96</v>
      </c>
      <c r="C42">
        <v>544600</v>
      </c>
      <c r="D42" t="s">
        <v>53</v>
      </c>
      <c r="E42">
        <f>(Акции[[#This Row],[Close]]-B41)/B41</f>
        <v>-7.6581261227191295E-3</v>
      </c>
    </row>
    <row r="43" spans="1:5" x14ac:dyDescent="0.3">
      <c r="A43" s="7">
        <v>42170</v>
      </c>
      <c r="B43">
        <v>104.23</v>
      </c>
      <c r="C43">
        <v>618600</v>
      </c>
      <c r="D43" t="s">
        <v>53</v>
      </c>
      <c r="E43">
        <f>(Акции[[#This Row],[Close]]-B42)/B42</f>
        <v>-6.955030487804781E-3</v>
      </c>
    </row>
    <row r="44" spans="1:5" x14ac:dyDescent="0.3">
      <c r="A44" s="7">
        <v>42171</v>
      </c>
      <c r="B44">
        <v>105.28</v>
      </c>
      <c r="C44">
        <v>481700</v>
      </c>
      <c r="D44" t="s">
        <v>53</v>
      </c>
      <c r="E44">
        <f>(Акции[[#This Row],[Close]]-B43)/B43</f>
        <v>1.0073875083948931E-2</v>
      </c>
    </row>
    <row r="45" spans="1:5" x14ac:dyDescent="0.3">
      <c r="A45" s="7">
        <v>42172</v>
      </c>
      <c r="B45">
        <v>105.9</v>
      </c>
      <c r="C45">
        <v>398600</v>
      </c>
      <c r="D45" t="s">
        <v>53</v>
      </c>
      <c r="E45">
        <f>(Акции[[#This Row],[Close]]-B44)/B44</f>
        <v>5.8890577507599217E-3</v>
      </c>
    </row>
    <row r="46" spans="1:5" x14ac:dyDescent="0.3">
      <c r="A46" s="7">
        <v>42173</v>
      </c>
      <c r="B46">
        <v>106.85</v>
      </c>
      <c r="C46">
        <v>634200</v>
      </c>
      <c r="D46" t="s">
        <v>53</v>
      </c>
      <c r="E46">
        <f>(Акции[[#This Row],[Close]]-B45)/B45</f>
        <v>8.9707271010386076E-3</v>
      </c>
    </row>
    <row r="47" spans="1:5" x14ac:dyDescent="0.3">
      <c r="A47" s="7">
        <v>42174</v>
      </c>
      <c r="B47">
        <v>106.75</v>
      </c>
      <c r="C47">
        <v>901300</v>
      </c>
      <c r="D47" t="s">
        <v>53</v>
      </c>
      <c r="E47">
        <f>(Акции[[#This Row],[Close]]-B46)/B46</f>
        <v>-9.3589143659330199E-4</v>
      </c>
    </row>
    <row r="48" spans="1:5" x14ac:dyDescent="0.3">
      <c r="A48" s="7">
        <v>42177</v>
      </c>
      <c r="B48">
        <v>107</v>
      </c>
      <c r="C48">
        <v>539900</v>
      </c>
      <c r="D48" t="s">
        <v>53</v>
      </c>
      <c r="E48">
        <f>(Акции[[#This Row],[Close]]-B47)/B47</f>
        <v>2.34192037470726E-3</v>
      </c>
    </row>
    <row r="49" spans="1:5" x14ac:dyDescent="0.3">
      <c r="A49" s="7">
        <v>42178</v>
      </c>
      <c r="B49">
        <v>106.71</v>
      </c>
      <c r="C49">
        <v>442800</v>
      </c>
      <c r="D49" t="s">
        <v>53</v>
      </c>
      <c r="E49">
        <f>(Акции[[#This Row],[Close]]-B48)/B48</f>
        <v>-2.7102803738318342E-3</v>
      </c>
    </row>
    <row r="50" spans="1:5" x14ac:dyDescent="0.3">
      <c r="A50" s="7">
        <v>42179</v>
      </c>
      <c r="B50">
        <v>105.94</v>
      </c>
      <c r="C50">
        <v>407000</v>
      </c>
      <c r="D50" t="s">
        <v>53</v>
      </c>
      <c r="E50">
        <f>(Акции[[#This Row],[Close]]-B49)/B49</f>
        <v>-7.2158185737043953E-3</v>
      </c>
    </row>
    <row r="51" spans="1:5" x14ac:dyDescent="0.3">
      <c r="A51" s="7">
        <v>42180</v>
      </c>
      <c r="B51">
        <v>106.22</v>
      </c>
      <c r="C51">
        <v>598200</v>
      </c>
      <c r="D51" t="s">
        <v>53</v>
      </c>
      <c r="E51">
        <f>(Акции[[#This Row],[Close]]-B50)/B50</f>
        <v>2.6430054747970657E-3</v>
      </c>
    </row>
    <row r="52" spans="1:5" x14ac:dyDescent="0.3">
      <c r="A52" s="7">
        <v>42181</v>
      </c>
      <c r="B52">
        <v>107.12</v>
      </c>
      <c r="C52">
        <v>715200</v>
      </c>
      <c r="D52" t="s">
        <v>53</v>
      </c>
      <c r="E52">
        <f>(Акции[[#This Row],[Close]]-B51)/B51</f>
        <v>8.4729806062888886E-3</v>
      </c>
    </row>
    <row r="53" spans="1:5" x14ac:dyDescent="0.3">
      <c r="A53" s="7">
        <v>42184</v>
      </c>
      <c r="B53">
        <v>104.54</v>
      </c>
      <c r="C53">
        <v>543300</v>
      </c>
      <c r="D53" t="s">
        <v>53</v>
      </c>
      <c r="E53">
        <f>(Акции[[#This Row],[Close]]-B52)/B52</f>
        <v>-2.4085138162808047E-2</v>
      </c>
    </row>
    <row r="54" spans="1:5" x14ac:dyDescent="0.3">
      <c r="A54" s="7">
        <v>42185</v>
      </c>
      <c r="B54">
        <v>104.02</v>
      </c>
      <c r="C54">
        <v>723000</v>
      </c>
      <c r="D54" t="s">
        <v>53</v>
      </c>
      <c r="E54">
        <f>(Акции[[#This Row],[Close]]-B53)/B53</f>
        <v>-4.9741725655252558E-3</v>
      </c>
    </row>
    <row r="55" spans="1:5" x14ac:dyDescent="0.3">
      <c r="A55" s="7">
        <v>42186</v>
      </c>
      <c r="B55">
        <v>106.86</v>
      </c>
      <c r="C55">
        <v>1156000</v>
      </c>
      <c r="D55" t="s">
        <v>53</v>
      </c>
      <c r="E55">
        <f>(Акции[[#This Row],[Close]]-B54)/B54</f>
        <v>2.730244183810809E-2</v>
      </c>
    </row>
    <row r="56" spans="1:5" x14ac:dyDescent="0.3">
      <c r="A56" s="7">
        <v>42187</v>
      </c>
      <c r="B56">
        <v>106.12</v>
      </c>
      <c r="C56">
        <v>580900</v>
      </c>
      <c r="D56" t="s">
        <v>53</v>
      </c>
      <c r="E56">
        <f>(Акции[[#This Row],[Close]]-B55)/B55</f>
        <v>-6.9249485307878991E-3</v>
      </c>
    </row>
    <row r="57" spans="1:5" x14ac:dyDescent="0.3">
      <c r="A57" s="7">
        <v>42191</v>
      </c>
      <c r="B57">
        <v>105.94</v>
      </c>
      <c r="C57">
        <v>1793100</v>
      </c>
      <c r="D57" t="s">
        <v>53</v>
      </c>
      <c r="E57">
        <f>(Акции[[#This Row],[Close]]-B56)/B56</f>
        <v>-1.6961929890690428E-3</v>
      </c>
    </row>
    <row r="58" spans="1:5" x14ac:dyDescent="0.3">
      <c r="A58" s="7">
        <v>42192</v>
      </c>
      <c r="B58">
        <v>108.12</v>
      </c>
      <c r="C58">
        <v>806200</v>
      </c>
      <c r="D58" t="s">
        <v>53</v>
      </c>
      <c r="E58">
        <f>(Акции[[#This Row],[Close]]-B57)/B57</f>
        <v>2.0577685482348566E-2</v>
      </c>
    </row>
    <row r="59" spans="1:5" x14ac:dyDescent="0.3">
      <c r="A59" s="7">
        <v>42193</v>
      </c>
      <c r="B59">
        <v>107.4</v>
      </c>
      <c r="C59">
        <v>669500</v>
      </c>
      <c r="D59" t="s">
        <v>53</v>
      </c>
      <c r="E59">
        <f>(Акции[[#This Row],[Close]]-B58)/B58</f>
        <v>-6.6592674805771258E-3</v>
      </c>
    </row>
    <row r="60" spans="1:5" x14ac:dyDescent="0.3">
      <c r="A60" s="7">
        <v>42194</v>
      </c>
      <c r="B60">
        <v>106.81</v>
      </c>
      <c r="C60">
        <v>508800</v>
      </c>
      <c r="D60" t="s">
        <v>53</v>
      </c>
      <c r="E60">
        <f>(Акции[[#This Row],[Close]]-B59)/B59</f>
        <v>-5.4934823091247987E-3</v>
      </c>
    </row>
    <row r="61" spans="1:5" x14ac:dyDescent="0.3">
      <c r="A61" s="7">
        <v>42195</v>
      </c>
      <c r="B61">
        <v>107.67</v>
      </c>
      <c r="C61">
        <v>449500</v>
      </c>
      <c r="D61" t="s">
        <v>53</v>
      </c>
      <c r="E61">
        <f>(Акции[[#This Row],[Close]]-B60)/B60</f>
        <v>8.0516805542552132E-3</v>
      </c>
    </row>
    <row r="62" spans="1:5" x14ac:dyDescent="0.3">
      <c r="A62" s="7">
        <v>42198</v>
      </c>
      <c r="B62">
        <v>108.67</v>
      </c>
      <c r="C62">
        <v>707600</v>
      </c>
      <c r="D62" t="s">
        <v>53</v>
      </c>
      <c r="E62">
        <f>(Акции[[#This Row],[Close]]-B61)/B61</f>
        <v>9.2876381536175345E-3</v>
      </c>
    </row>
    <row r="63" spans="1:5" x14ac:dyDescent="0.3">
      <c r="A63" s="7">
        <v>42199</v>
      </c>
      <c r="B63">
        <v>108.62</v>
      </c>
      <c r="C63">
        <v>867100</v>
      </c>
      <c r="D63" t="s">
        <v>53</v>
      </c>
      <c r="E63">
        <f>(Акции[[#This Row],[Close]]-B62)/B62</f>
        <v>-4.6010858562618164E-4</v>
      </c>
    </row>
    <row r="64" spans="1:5" x14ac:dyDescent="0.3">
      <c r="A64" s="7">
        <v>42200</v>
      </c>
      <c r="B64">
        <v>109.76</v>
      </c>
      <c r="C64">
        <v>622900</v>
      </c>
      <c r="D64" t="s">
        <v>53</v>
      </c>
      <c r="E64">
        <f>(Акции[[#This Row],[Close]]-B63)/B63</f>
        <v>1.0495304732093542E-2</v>
      </c>
    </row>
    <row r="65" spans="1:5" x14ac:dyDescent="0.3">
      <c r="A65" s="7">
        <v>42201</v>
      </c>
      <c r="B65">
        <v>111.07</v>
      </c>
      <c r="C65">
        <v>794400</v>
      </c>
      <c r="D65" t="s">
        <v>53</v>
      </c>
      <c r="E65">
        <f>(Акции[[#This Row],[Close]]-B64)/B64</f>
        <v>1.1935131195335168E-2</v>
      </c>
    </row>
    <row r="66" spans="1:5" x14ac:dyDescent="0.3">
      <c r="A66" s="7">
        <v>42202</v>
      </c>
      <c r="B66">
        <v>110.44</v>
      </c>
      <c r="C66">
        <v>495100</v>
      </c>
      <c r="D66" t="s">
        <v>53</v>
      </c>
      <c r="E66">
        <f>(Акции[[#This Row],[Close]]-B65)/B65</f>
        <v>-5.6720986765102684E-3</v>
      </c>
    </row>
    <row r="67" spans="1:5" x14ac:dyDescent="0.3">
      <c r="A67" s="7">
        <v>42205</v>
      </c>
      <c r="B67">
        <v>110.61</v>
      </c>
      <c r="C67">
        <v>462500</v>
      </c>
      <c r="D67" t="s">
        <v>53</v>
      </c>
      <c r="E67">
        <f>(Акции[[#This Row],[Close]]-B66)/B66</f>
        <v>1.5392973560304393E-3</v>
      </c>
    </row>
    <row r="68" spans="1:5" x14ac:dyDescent="0.3">
      <c r="A68" s="7">
        <v>42206</v>
      </c>
      <c r="B68">
        <v>110.36</v>
      </c>
      <c r="C68">
        <v>598500</v>
      </c>
      <c r="D68" t="s">
        <v>53</v>
      </c>
      <c r="E68">
        <f>(Акции[[#This Row],[Close]]-B67)/B67</f>
        <v>-2.2601934725612512E-3</v>
      </c>
    </row>
    <row r="69" spans="1:5" x14ac:dyDescent="0.3">
      <c r="A69" s="7">
        <v>42207</v>
      </c>
      <c r="B69">
        <v>110.96</v>
      </c>
      <c r="C69">
        <v>777500</v>
      </c>
      <c r="D69" t="s">
        <v>53</v>
      </c>
      <c r="E69">
        <f>(Акции[[#This Row],[Close]]-B68)/B68</f>
        <v>5.4367524465385496E-3</v>
      </c>
    </row>
    <row r="70" spans="1:5" x14ac:dyDescent="0.3">
      <c r="A70" s="7">
        <v>42208</v>
      </c>
      <c r="B70">
        <v>110.61</v>
      </c>
      <c r="C70">
        <v>433400</v>
      </c>
      <c r="D70" t="s">
        <v>53</v>
      </c>
      <c r="E70">
        <f>(Акции[[#This Row],[Close]]-B69)/B69</f>
        <v>-3.1542898341744264E-3</v>
      </c>
    </row>
    <row r="71" spans="1:5" x14ac:dyDescent="0.3">
      <c r="A71" s="7">
        <v>42209</v>
      </c>
      <c r="B71">
        <v>110.36</v>
      </c>
      <c r="C71">
        <v>457100</v>
      </c>
      <c r="D71" t="s">
        <v>53</v>
      </c>
      <c r="E71">
        <f>(Акции[[#This Row],[Close]]-B70)/B70</f>
        <v>-2.2601934725612512E-3</v>
      </c>
    </row>
    <row r="72" spans="1:5" x14ac:dyDescent="0.3">
      <c r="A72" s="7">
        <v>42212</v>
      </c>
      <c r="B72">
        <v>110.84</v>
      </c>
      <c r="C72">
        <v>628100</v>
      </c>
      <c r="D72" t="s">
        <v>53</v>
      </c>
      <c r="E72">
        <f>(Акции[[#This Row],[Close]]-B71)/B71</f>
        <v>4.3494019572309171E-3</v>
      </c>
    </row>
    <row r="73" spans="1:5" x14ac:dyDescent="0.3">
      <c r="A73" s="7">
        <v>42213</v>
      </c>
      <c r="B73">
        <v>111.5</v>
      </c>
      <c r="C73">
        <v>582500</v>
      </c>
      <c r="D73" t="s">
        <v>53</v>
      </c>
      <c r="E73">
        <f>(Акции[[#This Row],[Close]]-B72)/B72</f>
        <v>5.954529050884126E-3</v>
      </c>
    </row>
    <row r="74" spans="1:5" x14ac:dyDescent="0.3">
      <c r="A74" s="7">
        <v>42214</v>
      </c>
      <c r="B74">
        <v>112</v>
      </c>
      <c r="C74">
        <v>687300</v>
      </c>
      <c r="D74" t="s">
        <v>53</v>
      </c>
      <c r="E74">
        <f>(Акции[[#This Row],[Close]]-B73)/B73</f>
        <v>4.4843049327354259E-3</v>
      </c>
    </row>
    <row r="75" spans="1:5" x14ac:dyDescent="0.3">
      <c r="A75" s="7">
        <v>42215</v>
      </c>
      <c r="B75">
        <v>112.03</v>
      </c>
      <c r="C75">
        <v>635400</v>
      </c>
      <c r="D75" t="s">
        <v>53</v>
      </c>
      <c r="E75">
        <f>(Акции[[#This Row],[Close]]-B74)/B74</f>
        <v>2.6785714285715301E-4</v>
      </c>
    </row>
    <row r="76" spans="1:5" x14ac:dyDescent="0.3">
      <c r="A76" s="7">
        <v>42216</v>
      </c>
      <c r="B76">
        <v>111.94</v>
      </c>
      <c r="C76">
        <v>979700</v>
      </c>
      <c r="D76" t="s">
        <v>53</v>
      </c>
      <c r="E76">
        <f>(Акции[[#This Row],[Close]]-B75)/B75</f>
        <v>-8.0335624386328132E-4</v>
      </c>
    </row>
    <row r="77" spans="1:5" x14ac:dyDescent="0.3">
      <c r="A77" s="7">
        <v>42219</v>
      </c>
      <c r="B77">
        <v>115</v>
      </c>
      <c r="C77">
        <v>1496400</v>
      </c>
      <c r="D77" t="s">
        <v>53</v>
      </c>
      <c r="E77">
        <f>(Акции[[#This Row],[Close]]-B76)/B76</f>
        <v>2.733607289619441E-2</v>
      </c>
    </row>
    <row r="78" spans="1:5" x14ac:dyDescent="0.3">
      <c r="A78" s="7">
        <v>42220</v>
      </c>
      <c r="B78">
        <v>116.85</v>
      </c>
      <c r="C78">
        <v>1937100</v>
      </c>
      <c r="D78" t="s">
        <v>53</v>
      </c>
      <c r="E78">
        <f>(Акции[[#This Row],[Close]]-B77)/B77</f>
        <v>1.6086956521739082E-2</v>
      </c>
    </row>
    <row r="79" spans="1:5" x14ac:dyDescent="0.3">
      <c r="A79" s="7">
        <v>42221</v>
      </c>
      <c r="B79">
        <v>118.94</v>
      </c>
      <c r="C79">
        <v>1268600</v>
      </c>
      <c r="D79" t="s">
        <v>53</v>
      </c>
      <c r="E79">
        <f>(Акции[[#This Row],[Close]]-B78)/B78</f>
        <v>1.7886178861788646E-2</v>
      </c>
    </row>
    <row r="80" spans="1:5" x14ac:dyDescent="0.3">
      <c r="A80" s="7">
        <v>42222</v>
      </c>
      <c r="B80">
        <v>119.39</v>
      </c>
      <c r="C80">
        <v>959100</v>
      </c>
      <c r="D80" t="s">
        <v>53</v>
      </c>
      <c r="E80">
        <f>(Акции[[#This Row],[Close]]-B79)/B79</f>
        <v>3.7834202118715559E-3</v>
      </c>
    </row>
    <row r="81" spans="1:5" x14ac:dyDescent="0.3">
      <c r="A81" s="7">
        <v>42223</v>
      </c>
      <c r="B81">
        <v>118.21</v>
      </c>
      <c r="C81">
        <v>1282800</v>
      </c>
      <c r="D81" t="s">
        <v>53</v>
      </c>
      <c r="E81">
        <f>(Акции[[#This Row],[Close]]-B80)/B80</f>
        <v>-9.8835748387637729E-3</v>
      </c>
    </row>
    <row r="82" spans="1:5" x14ac:dyDescent="0.3">
      <c r="A82" s="7">
        <v>42226</v>
      </c>
      <c r="B82">
        <v>117.05</v>
      </c>
      <c r="C82">
        <v>1220600</v>
      </c>
      <c r="D82" t="s">
        <v>53</v>
      </c>
      <c r="E82">
        <f>(Акции[[#This Row],[Close]]-B81)/B81</f>
        <v>-9.8130445816766495E-3</v>
      </c>
    </row>
    <row r="83" spans="1:5" x14ac:dyDescent="0.3">
      <c r="A83" s="7">
        <v>42227</v>
      </c>
      <c r="B83">
        <v>117.67</v>
      </c>
      <c r="C83">
        <v>733100</v>
      </c>
      <c r="D83" t="s">
        <v>53</v>
      </c>
      <c r="E83">
        <f>(Акции[[#This Row],[Close]]-B82)/B82</f>
        <v>5.2968816744981169E-3</v>
      </c>
    </row>
    <row r="84" spans="1:5" x14ac:dyDescent="0.3">
      <c r="A84" s="7">
        <v>42228</v>
      </c>
      <c r="B84">
        <v>116.83</v>
      </c>
      <c r="C84">
        <v>770500</v>
      </c>
      <c r="D84" t="s">
        <v>53</v>
      </c>
      <c r="E84">
        <f>(Акции[[#This Row],[Close]]-B83)/B83</f>
        <v>-7.1386079714455966E-3</v>
      </c>
    </row>
    <row r="85" spans="1:5" x14ac:dyDescent="0.3">
      <c r="A85" s="7">
        <v>42229</v>
      </c>
      <c r="B85">
        <v>116.48</v>
      </c>
      <c r="C85">
        <v>1073300</v>
      </c>
      <c r="D85" t="s">
        <v>53</v>
      </c>
      <c r="E85">
        <f>(Акции[[#This Row],[Close]]-B84)/B84</f>
        <v>-2.9958058717794601E-3</v>
      </c>
    </row>
    <row r="86" spans="1:5" x14ac:dyDescent="0.3">
      <c r="A86" s="7">
        <v>42230</v>
      </c>
      <c r="B86">
        <v>117.62</v>
      </c>
      <c r="C86">
        <v>611200</v>
      </c>
      <c r="D86" t="s">
        <v>53</v>
      </c>
      <c r="E86">
        <f>(Акции[[#This Row],[Close]]-B85)/B85</f>
        <v>9.7870879120879172E-3</v>
      </c>
    </row>
    <row r="87" spans="1:5" x14ac:dyDescent="0.3">
      <c r="A87" s="7">
        <v>42233</v>
      </c>
      <c r="B87">
        <v>117.51</v>
      </c>
      <c r="C87">
        <v>449000</v>
      </c>
      <c r="D87" t="s">
        <v>53</v>
      </c>
      <c r="E87">
        <f>(Акции[[#This Row],[Close]]-B86)/B86</f>
        <v>-9.3521509947287393E-4</v>
      </c>
    </row>
    <row r="88" spans="1:5" x14ac:dyDescent="0.3">
      <c r="A88" s="7">
        <v>42234</v>
      </c>
      <c r="B88">
        <v>116.99</v>
      </c>
      <c r="C88">
        <v>468000</v>
      </c>
      <c r="D88" t="s">
        <v>53</v>
      </c>
      <c r="E88">
        <f>(Акции[[#This Row],[Close]]-B87)/B87</f>
        <v>-4.4251553059314972E-3</v>
      </c>
    </row>
    <row r="89" spans="1:5" x14ac:dyDescent="0.3">
      <c r="A89" s="7">
        <v>42235</v>
      </c>
      <c r="B89">
        <v>116.15</v>
      </c>
      <c r="C89">
        <v>812800</v>
      </c>
      <c r="D89" t="s">
        <v>53</v>
      </c>
      <c r="E89">
        <f>(Акции[[#This Row],[Close]]-B88)/B88</f>
        <v>-7.1801008633215592E-3</v>
      </c>
    </row>
    <row r="90" spans="1:5" x14ac:dyDescent="0.3">
      <c r="A90" s="7">
        <v>42236</v>
      </c>
      <c r="B90">
        <v>115.72</v>
      </c>
      <c r="C90">
        <v>638100</v>
      </c>
      <c r="D90" t="s">
        <v>53</v>
      </c>
      <c r="E90">
        <f>(Акции[[#This Row],[Close]]-B89)/B89</f>
        <v>-3.7021093413689781E-3</v>
      </c>
    </row>
    <row r="91" spans="1:5" x14ac:dyDescent="0.3">
      <c r="A91" s="7">
        <v>42237</v>
      </c>
      <c r="B91">
        <v>113.97</v>
      </c>
      <c r="C91">
        <v>1325600</v>
      </c>
      <c r="D91" t="s">
        <v>53</v>
      </c>
      <c r="E91">
        <f>(Акции[[#This Row],[Close]]-B90)/B90</f>
        <v>-1.5122709989630142E-2</v>
      </c>
    </row>
    <row r="92" spans="1:5" x14ac:dyDescent="0.3">
      <c r="A92" s="7">
        <v>42240</v>
      </c>
      <c r="B92">
        <v>109.56</v>
      </c>
      <c r="C92">
        <v>1744600</v>
      </c>
      <c r="D92" t="s">
        <v>53</v>
      </c>
      <c r="E92">
        <f>(Акции[[#This Row],[Close]]-B91)/B91</f>
        <v>-3.8694393261384546E-2</v>
      </c>
    </row>
    <row r="93" spans="1:5" x14ac:dyDescent="0.3">
      <c r="A93" s="7">
        <v>42241</v>
      </c>
      <c r="B93">
        <v>107.49</v>
      </c>
      <c r="C93">
        <v>1272600</v>
      </c>
      <c r="D93" t="s">
        <v>53</v>
      </c>
      <c r="E93">
        <f>(Акции[[#This Row],[Close]]-B92)/B92</f>
        <v>-1.8893756845564141E-2</v>
      </c>
    </row>
    <row r="94" spans="1:5" x14ac:dyDescent="0.3">
      <c r="A94" s="7">
        <v>42242</v>
      </c>
      <c r="B94">
        <v>110.07</v>
      </c>
      <c r="C94">
        <v>1015500</v>
      </c>
      <c r="D94" t="s">
        <v>53</v>
      </c>
      <c r="E94">
        <f>(Акции[[#This Row],[Close]]-B93)/B93</f>
        <v>2.4002232765838669E-2</v>
      </c>
    </row>
    <row r="95" spans="1:5" x14ac:dyDescent="0.3">
      <c r="A95" s="7">
        <v>42243</v>
      </c>
      <c r="B95">
        <v>111.43</v>
      </c>
      <c r="C95">
        <v>782000</v>
      </c>
      <c r="D95" t="s">
        <v>53</v>
      </c>
      <c r="E95">
        <f>(Акции[[#This Row],[Close]]-B94)/B94</f>
        <v>1.2355773598619186E-2</v>
      </c>
    </row>
    <row r="96" spans="1:5" x14ac:dyDescent="0.3">
      <c r="A96" s="7">
        <v>42244</v>
      </c>
      <c r="B96">
        <v>111.69</v>
      </c>
      <c r="C96">
        <v>548000</v>
      </c>
      <c r="D96" t="s">
        <v>53</v>
      </c>
      <c r="E96">
        <f>(Акции[[#This Row],[Close]]-B95)/B95</f>
        <v>2.3333034191868516E-3</v>
      </c>
    </row>
    <row r="97" spans="1:5" x14ac:dyDescent="0.3">
      <c r="A97" s="7">
        <v>42247</v>
      </c>
      <c r="B97">
        <v>111.17</v>
      </c>
      <c r="C97">
        <v>783600</v>
      </c>
      <c r="D97" t="s">
        <v>53</v>
      </c>
      <c r="E97">
        <f>(Акции[[#This Row],[Close]]-B96)/B96</f>
        <v>-4.6557435759691651E-3</v>
      </c>
    </row>
    <row r="98" spans="1:5" x14ac:dyDescent="0.3">
      <c r="A98" s="7">
        <v>42248</v>
      </c>
      <c r="B98">
        <v>108.82</v>
      </c>
      <c r="C98">
        <v>885100</v>
      </c>
      <c r="D98" t="s">
        <v>53</v>
      </c>
      <c r="E98">
        <f>(Акции[[#This Row],[Close]]-B97)/B97</f>
        <v>-2.1138796437887995E-2</v>
      </c>
    </row>
    <row r="99" spans="1:5" x14ac:dyDescent="0.3">
      <c r="A99" s="7">
        <v>42249</v>
      </c>
      <c r="B99">
        <v>110.42</v>
      </c>
      <c r="C99">
        <v>741600</v>
      </c>
      <c r="D99" t="s">
        <v>53</v>
      </c>
      <c r="E99">
        <f>(Акции[[#This Row],[Close]]-B98)/B98</f>
        <v>1.4703179562580488E-2</v>
      </c>
    </row>
    <row r="100" spans="1:5" x14ac:dyDescent="0.3">
      <c r="A100" s="7">
        <v>42250</v>
      </c>
      <c r="B100">
        <v>111.34</v>
      </c>
      <c r="C100">
        <v>703100</v>
      </c>
      <c r="D100" t="s">
        <v>53</v>
      </c>
      <c r="E100">
        <f>(Акции[[#This Row],[Close]]-B99)/B99</f>
        <v>8.3318239449375261E-3</v>
      </c>
    </row>
    <row r="101" spans="1:5" x14ac:dyDescent="0.3">
      <c r="A101" s="7">
        <v>42251</v>
      </c>
      <c r="B101">
        <v>109.6</v>
      </c>
      <c r="C101">
        <v>722200</v>
      </c>
      <c r="D101" t="s">
        <v>53</v>
      </c>
      <c r="E101">
        <f>(Акции[[#This Row],[Close]]-B100)/B100</f>
        <v>-1.5627806718160671E-2</v>
      </c>
    </row>
    <row r="102" spans="1:5" x14ac:dyDescent="0.3">
      <c r="A102" s="7">
        <v>42255</v>
      </c>
      <c r="B102">
        <v>111.61</v>
      </c>
      <c r="C102">
        <v>614200</v>
      </c>
      <c r="D102" t="s">
        <v>53</v>
      </c>
      <c r="E102">
        <f>(Акции[[#This Row],[Close]]-B101)/B101</f>
        <v>1.8339416058394207E-2</v>
      </c>
    </row>
    <row r="103" spans="1:5" x14ac:dyDescent="0.3">
      <c r="A103" s="7">
        <v>42256</v>
      </c>
      <c r="B103">
        <v>109.4</v>
      </c>
      <c r="C103">
        <v>625600</v>
      </c>
      <c r="D103" t="s">
        <v>53</v>
      </c>
      <c r="E103">
        <f>(Акции[[#This Row],[Close]]-B102)/B102</f>
        <v>-1.9801093092016789E-2</v>
      </c>
    </row>
    <row r="104" spans="1:5" x14ac:dyDescent="0.3">
      <c r="A104" s="7">
        <v>42257</v>
      </c>
      <c r="B104">
        <v>109.42</v>
      </c>
      <c r="C104">
        <v>575000</v>
      </c>
      <c r="D104" t="s">
        <v>53</v>
      </c>
      <c r="E104">
        <f>(Акции[[#This Row],[Close]]-B103)/B103</f>
        <v>1.8281535648990876E-4</v>
      </c>
    </row>
    <row r="105" spans="1:5" x14ac:dyDescent="0.3">
      <c r="A105" s="7">
        <v>42258</v>
      </c>
      <c r="B105">
        <v>109.84</v>
      </c>
      <c r="C105">
        <v>741300</v>
      </c>
      <c r="D105" t="s">
        <v>53</v>
      </c>
      <c r="E105">
        <f>(Акции[[#This Row],[Close]]-B104)/B104</f>
        <v>3.8384207640285296E-3</v>
      </c>
    </row>
    <row r="106" spans="1:5" x14ac:dyDescent="0.3">
      <c r="A106" s="7">
        <v>42261</v>
      </c>
      <c r="B106">
        <v>109.91</v>
      </c>
      <c r="C106">
        <v>988800</v>
      </c>
      <c r="D106" t="s">
        <v>53</v>
      </c>
      <c r="E106">
        <f>(Акции[[#This Row],[Close]]-B105)/B105</f>
        <v>6.3729060451559697E-4</v>
      </c>
    </row>
    <row r="107" spans="1:5" x14ac:dyDescent="0.3">
      <c r="A107" s="7">
        <v>42262</v>
      </c>
      <c r="B107">
        <v>111.6</v>
      </c>
      <c r="C107">
        <v>852800</v>
      </c>
      <c r="D107" t="s">
        <v>53</v>
      </c>
      <c r="E107">
        <f>(Акции[[#This Row],[Close]]-B106)/B106</f>
        <v>1.5376216904740222E-2</v>
      </c>
    </row>
    <row r="108" spans="1:5" x14ac:dyDescent="0.3">
      <c r="A108" s="7">
        <v>42263</v>
      </c>
      <c r="B108">
        <v>113.58</v>
      </c>
      <c r="C108">
        <v>1028000</v>
      </c>
      <c r="D108" t="s">
        <v>53</v>
      </c>
      <c r="E108">
        <f>(Акции[[#This Row],[Close]]-B107)/B107</f>
        <v>1.7741935483871003E-2</v>
      </c>
    </row>
    <row r="109" spans="1:5" x14ac:dyDescent="0.3">
      <c r="A109" s="7">
        <v>42264</v>
      </c>
      <c r="B109">
        <v>114.08</v>
      </c>
      <c r="C109">
        <v>744100</v>
      </c>
      <c r="D109" t="s">
        <v>53</v>
      </c>
      <c r="E109">
        <f>(Акции[[#This Row],[Close]]-B108)/B108</f>
        <v>4.4021834830075719E-3</v>
      </c>
    </row>
    <row r="110" spans="1:5" x14ac:dyDescent="0.3">
      <c r="A110" s="7">
        <v>42265</v>
      </c>
      <c r="B110">
        <v>113.46</v>
      </c>
      <c r="C110">
        <v>1424200</v>
      </c>
      <c r="D110" t="s">
        <v>53</v>
      </c>
      <c r="E110">
        <f>(Акции[[#This Row],[Close]]-B109)/B109</f>
        <v>-5.4347826086956919E-3</v>
      </c>
    </row>
    <row r="111" spans="1:5" x14ac:dyDescent="0.3">
      <c r="A111" s="7">
        <v>42268</v>
      </c>
      <c r="B111">
        <v>114.47</v>
      </c>
      <c r="C111">
        <v>657800</v>
      </c>
      <c r="D111" t="s">
        <v>53</v>
      </c>
      <c r="E111">
        <f>(Акции[[#This Row],[Close]]-B110)/B110</f>
        <v>8.9018156178389315E-3</v>
      </c>
    </row>
    <row r="112" spans="1:5" x14ac:dyDescent="0.3">
      <c r="A112" s="7">
        <v>42269</v>
      </c>
      <c r="B112">
        <v>113.79</v>
      </c>
      <c r="C112">
        <v>659600</v>
      </c>
      <c r="D112" t="s">
        <v>53</v>
      </c>
      <c r="E112">
        <f>(Акции[[#This Row],[Close]]-B111)/B111</f>
        <v>-5.9404210710229111E-3</v>
      </c>
    </row>
    <row r="113" spans="1:5" x14ac:dyDescent="0.3">
      <c r="A113" s="7">
        <v>42270</v>
      </c>
      <c r="B113">
        <v>114.35</v>
      </c>
      <c r="C113">
        <v>432700</v>
      </c>
      <c r="D113" t="s">
        <v>53</v>
      </c>
      <c r="E113">
        <f>(Акции[[#This Row],[Close]]-B112)/B112</f>
        <v>4.9213463397485549E-3</v>
      </c>
    </row>
    <row r="114" spans="1:5" x14ac:dyDescent="0.3">
      <c r="A114" s="7">
        <v>42271</v>
      </c>
      <c r="B114">
        <v>113.91</v>
      </c>
      <c r="C114">
        <v>1212800</v>
      </c>
      <c r="D114" t="s">
        <v>53</v>
      </c>
      <c r="E114">
        <f>(Акции[[#This Row],[Close]]-B113)/B113</f>
        <v>-3.8478355924792106E-3</v>
      </c>
    </row>
    <row r="115" spans="1:5" x14ac:dyDescent="0.3">
      <c r="A115" s="7">
        <v>42272</v>
      </c>
      <c r="B115">
        <v>116.24</v>
      </c>
      <c r="C115">
        <v>1090100</v>
      </c>
      <c r="D115" t="s">
        <v>53</v>
      </c>
      <c r="E115">
        <f>(Акции[[#This Row],[Close]]-B114)/B114</f>
        <v>2.0454744974102348E-2</v>
      </c>
    </row>
    <row r="116" spans="1:5" x14ac:dyDescent="0.3">
      <c r="A116" s="7">
        <v>42275</v>
      </c>
      <c r="B116">
        <v>114.21</v>
      </c>
      <c r="C116">
        <v>851100</v>
      </c>
      <c r="D116" t="s">
        <v>53</v>
      </c>
      <c r="E116">
        <f>(Акции[[#This Row],[Close]]-B115)/B115</f>
        <v>-1.7463867859600836E-2</v>
      </c>
    </row>
    <row r="117" spans="1:5" x14ac:dyDescent="0.3">
      <c r="A117" s="7">
        <v>42276</v>
      </c>
      <c r="B117">
        <v>114.56</v>
      </c>
      <c r="C117">
        <v>1221500</v>
      </c>
      <c r="D117" t="s">
        <v>53</v>
      </c>
      <c r="E117">
        <f>(Акции[[#This Row],[Close]]-B116)/B116</f>
        <v>3.0645302512915555E-3</v>
      </c>
    </row>
    <row r="118" spans="1:5" x14ac:dyDescent="0.3">
      <c r="A118" s="7">
        <v>42277</v>
      </c>
      <c r="B118">
        <v>115.53</v>
      </c>
      <c r="C118">
        <v>1274700</v>
      </c>
      <c r="D118" t="s">
        <v>53</v>
      </c>
      <c r="E118">
        <f>(Акции[[#This Row],[Close]]-B117)/B117</f>
        <v>8.4671787709497109E-3</v>
      </c>
    </row>
    <row r="119" spans="1:5" x14ac:dyDescent="0.3">
      <c r="A119" s="7">
        <v>42278</v>
      </c>
      <c r="B119">
        <v>115.38</v>
      </c>
      <c r="C119">
        <v>1233200</v>
      </c>
      <c r="D119" t="s">
        <v>53</v>
      </c>
      <c r="E119">
        <f>(Акции[[#This Row],[Close]]-B118)/B118</f>
        <v>-1.298364061282833E-3</v>
      </c>
    </row>
    <row r="120" spans="1:5" x14ac:dyDescent="0.3">
      <c r="A120" s="7">
        <v>42279</v>
      </c>
      <c r="B120">
        <v>116.93</v>
      </c>
      <c r="C120">
        <v>1278400</v>
      </c>
      <c r="D120" t="s">
        <v>53</v>
      </c>
      <c r="E120">
        <f>(Акции[[#This Row],[Close]]-B119)/B119</f>
        <v>1.3433870688160959E-2</v>
      </c>
    </row>
    <row r="121" spans="1:5" x14ac:dyDescent="0.3">
      <c r="A121" s="7">
        <v>42282</v>
      </c>
      <c r="B121">
        <v>118.38</v>
      </c>
      <c r="C121">
        <v>2111200</v>
      </c>
      <c r="D121" t="s">
        <v>53</v>
      </c>
      <c r="E121">
        <f>(Акции[[#This Row],[Close]]-B120)/B120</f>
        <v>1.2400581544513714E-2</v>
      </c>
    </row>
    <row r="122" spans="1:5" x14ac:dyDescent="0.3">
      <c r="A122" s="7">
        <v>42283</v>
      </c>
      <c r="B122">
        <v>118.35</v>
      </c>
      <c r="C122">
        <v>1220400</v>
      </c>
      <c r="D122" t="s">
        <v>53</v>
      </c>
      <c r="E122">
        <f>(Акции[[#This Row],[Close]]-B121)/B121</f>
        <v>-2.5342118601116013E-4</v>
      </c>
    </row>
    <row r="123" spans="1:5" x14ac:dyDescent="0.3">
      <c r="A123" s="7">
        <v>42284</v>
      </c>
      <c r="B123">
        <v>119</v>
      </c>
      <c r="C123">
        <v>925200</v>
      </c>
      <c r="D123" t="s">
        <v>53</v>
      </c>
      <c r="E123">
        <f>(Акции[[#This Row],[Close]]-B122)/B122</f>
        <v>5.4921841994085823E-3</v>
      </c>
    </row>
    <row r="124" spans="1:5" x14ac:dyDescent="0.3">
      <c r="A124" s="7">
        <v>42285</v>
      </c>
      <c r="B124">
        <v>120.18</v>
      </c>
      <c r="C124">
        <v>833700</v>
      </c>
      <c r="D124" t="s">
        <v>53</v>
      </c>
      <c r="E124">
        <f>(Акции[[#This Row],[Close]]-B123)/B123</f>
        <v>9.9159663865546789E-3</v>
      </c>
    </row>
    <row r="125" spans="1:5" x14ac:dyDescent="0.3">
      <c r="A125" s="7">
        <v>42286</v>
      </c>
      <c r="B125">
        <v>120.52</v>
      </c>
      <c r="C125">
        <v>743800</v>
      </c>
      <c r="D125" t="s">
        <v>53</v>
      </c>
      <c r="E125">
        <f>(Акции[[#This Row],[Close]]-B124)/B124</f>
        <v>2.8290896987850657E-3</v>
      </c>
    </row>
    <row r="126" spans="1:5" x14ac:dyDescent="0.3">
      <c r="A126" s="7">
        <v>42289</v>
      </c>
      <c r="B126">
        <v>120.75</v>
      </c>
      <c r="C126">
        <v>729900</v>
      </c>
      <c r="D126" t="s">
        <v>53</v>
      </c>
      <c r="E126">
        <f>(Акции[[#This Row],[Close]]-B125)/B125</f>
        <v>1.9083969465649186E-3</v>
      </c>
    </row>
    <row r="127" spans="1:5" x14ac:dyDescent="0.3">
      <c r="A127" s="7">
        <v>42290</v>
      </c>
      <c r="B127">
        <v>120.55</v>
      </c>
      <c r="C127">
        <v>703000</v>
      </c>
      <c r="D127" t="s">
        <v>53</v>
      </c>
      <c r="E127">
        <f>(Акции[[#This Row],[Close]]-B126)/B126</f>
        <v>-1.6563146997929843E-3</v>
      </c>
    </row>
    <row r="128" spans="1:5" x14ac:dyDescent="0.3">
      <c r="A128" s="7">
        <v>42291</v>
      </c>
      <c r="B128">
        <v>120.25</v>
      </c>
      <c r="C128">
        <v>649100</v>
      </c>
      <c r="D128" t="s">
        <v>53</v>
      </c>
      <c r="E128">
        <f>(Акции[[#This Row],[Close]]-B127)/B127</f>
        <v>-2.4885939444213782E-3</v>
      </c>
    </row>
    <row r="129" spans="1:5" x14ac:dyDescent="0.3">
      <c r="A129" s="7">
        <v>42292</v>
      </c>
      <c r="B129">
        <v>120.18</v>
      </c>
      <c r="C129">
        <v>1020900</v>
      </c>
      <c r="D129" t="s">
        <v>53</v>
      </c>
      <c r="E129">
        <f>(Акции[[#This Row],[Close]]-B128)/B128</f>
        <v>-5.8212058212052538E-4</v>
      </c>
    </row>
    <row r="130" spans="1:5" x14ac:dyDescent="0.3">
      <c r="A130" s="7">
        <v>42293</v>
      </c>
      <c r="B130">
        <v>121.92</v>
      </c>
      <c r="C130">
        <v>813000</v>
      </c>
      <c r="D130" t="s">
        <v>53</v>
      </c>
      <c r="E130">
        <f>(Акции[[#This Row],[Close]]-B129)/B129</f>
        <v>1.4478282576135752E-2</v>
      </c>
    </row>
    <row r="131" spans="1:5" x14ac:dyDescent="0.3">
      <c r="A131" s="7">
        <v>42296</v>
      </c>
      <c r="B131">
        <v>121.72</v>
      </c>
      <c r="C131">
        <v>824100</v>
      </c>
      <c r="D131" t="s">
        <v>53</v>
      </c>
      <c r="E131">
        <f>(Акции[[#This Row],[Close]]-B130)/B130</f>
        <v>-1.6404199475065851E-3</v>
      </c>
    </row>
    <row r="132" spans="1:5" x14ac:dyDescent="0.3">
      <c r="A132" s="7">
        <v>42297</v>
      </c>
      <c r="B132">
        <v>122.08</v>
      </c>
      <c r="C132">
        <v>487500</v>
      </c>
      <c r="D132" t="s">
        <v>53</v>
      </c>
      <c r="E132">
        <f>(Акции[[#This Row],[Close]]-B131)/B131</f>
        <v>2.9576076240552039E-3</v>
      </c>
    </row>
    <row r="133" spans="1:5" x14ac:dyDescent="0.3">
      <c r="A133" s="7">
        <v>42298</v>
      </c>
      <c r="B133">
        <v>122.06</v>
      </c>
      <c r="C133">
        <v>796400</v>
      </c>
      <c r="D133" t="s">
        <v>53</v>
      </c>
      <c r="E133">
        <f>(Акции[[#This Row],[Close]]-B132)/B132</f>
        <v>-1.6382699868935143E-4</v>
      </c>
    </row>
    <row r="134" spans="1:5" x14ac:dyDescent="0.3">
      <c r="A134" s="7">
        <v>42299</v>
      </c>
      <c r="B134">
        <v>123.6</v>
      </c>
      <c r="C134">
        <v>1067900</v>
      </c>
      <c r="D134" t="s">
        <v>53</v>
      </c>
      <c r="E134">
        <f>(Акции[[#This Row],[Close]]-B133)/B133</f>
        <v>1.2616745862690414E-2</v>
      </c>
    </row>
    <row r="135" spans="1:5" x14ac:dyDescent="0.3">
      <c r="A135" s="7">
        <v>42300</v>
      </c>
      <c r="B135">
        <v>123.25</v>
      </c>
      <c r="C135">
        <v>880200</v>
      </c>
      <c r="D135" t="s">
        <v>53</v>
      </c>
      <c r="E135">
        <f>(Акции[[#This Row],[Close]]-B134)/B134</f>
        <v>-2.8317152103559413E-3</v>
      </c>
    </row>
    <row r="136" spans="1:5" x14ac:dyDescent="0.3">
      <c r="A136" s="7">
        <v>42303</v>
      </c>
      <c r="B136">
        <v>122.04</v>
      </c>
      <c r="C136">
        <v>818800</v>
      </c>
      <c r="D136" t="s">
        <v>53</v>
      </c>
      <c r="E136">
        <f>(Акции[[#This Row],[Close]]-B135)/B135</f>
        <v>-9.817444219066886E-3</v>
      </c>
    </row>
    <row r="137" spans="1:5" x14ac:dyDescent="0.3">
      <c r="A137" s="7">
        <v>42304</v>
      </c>
      <c r="B137">
        <v>121.89</v>
      </c>
      <c r="C137">
        <v>732200</v>
      </c>
      <c r="D137" t="s">
        <v>53</v>
      </c>
      <c r="E137">
        <f>(Акции[[#This Row],[Close]]-B136)/B136</f>
        <v>-1.2291052114061429E-3</v>
      </c>
    </row>
    <row r="138" spans="1:5" x14ac:dyDescent="0.3">
      <c r="A138" s="7">
        <v>42305</v>
      </c>
      <c r="B138">
        <v>122.63</v>
      </c>
      <c r="C138">
        <v>836900</v>
      </c>
      <c r="D138" t="s">
        <v>53</v>
      </c>
      <c r="E138">
        <f>(Акции[[#This Row],[Close]]-B137)/B137</f>
        <v>6.0710476659282539E-3</v>
      </c>
    </row>
    <row r="139" spans="1:5" x14ac:dyDescent="0.3">
      <c r="A139" s="7">
        <v>42306</v>
      </c>
      <c r="B139">
        <v>122.72</v>
      </c>
      <c r="C139">
        <v>724300</v>
      </c>
      <c r="D139" t="s">
        <v>53</v>
      </c>
      <c r="E139">
        <f>(Акции[[#This Row],[Close]]-B138)/B138</f>
        <v>7.3391502894889842E-4</v>
      </c>
    </row>
    <row r="140" spans="1:5" x14ac:dyDescent="0.3">
      <c r="A140" s="7">
        <v>42307</v>
      </c>
      <c r="B140">
        <v>121.94</v>
      </c>
      <c r="C140">
        <v>1904900</v>
      </c>
      <c r="D140" t="s">
        <v>53</v>
      </c>
      <c r="E140">
        <f>(Акции[[#This Row],[Close]]-B139)/B139</f>
        <v>-6.3559322033898396E-3</v>
      </c>
    </row>
    <row r="141" spans="1:5" x14ac:dyDescent="0.3">
      <c r="A141" s="7">
        <v>42310</v>
      </c>
      <c r="B141">
        <v>125.7</v>
      </c>
      <c r="C141">
        <v>1945300</v>
      </c>
      <c r="D141" t="s">
        <v>53</v>
      </c>
      <c r="E141">
        <f>(Акции[[#This Row],[Close]]-B140)/B140</f>
        <v>3.0834836804986103E-2</v>
      </c>
    </row>
    <row r="142" spans="1:5" x14ac:dyDescent="0.3">
      <c r="A142" s="7">
        <v>42311</v>
      </c>
      <c r="B142">
        <v>124.63</v>
      </c>
      <c r="C142">
        <v>1005600</v>
      </c>
      <c r="D142" t="s">
        <v>53</v>
      </c>
      <c r="E142">
        <f>(Акции[[#This Row],[Close]]-B141)/B141</f>
        <v>-8.5123309466985479E-3</v>
      </c>
    </row>
    <row r="143" spans="1:5" x14ac:dyDescent="0.3">
      <c r="A143" s="7">
        <v>42312</v>
      </c>
      <c r="B143">
        <v>124.2</v>
      </c>
      <c r="C143">
        <v>1076000</v>
      </c>
      <c r="D143" t="s">
        <v>53</v>
      </c>
      <c r="E143">
        <f>(Акции[[#This Row],[Close]]-B142)/B142</f>
        <v>-3.4502126293829145E-3</v>
      </c>
    </row>
    <row r="144" spans="1:5" x14ac:dyDescent="0.3">
      <c r="A144" s="7">
        <v>42313</v>
      </c>
      <c r="B144">
        <v>124.22</v>
      </c>
      <c r="C144">
        <v>1223300</v>
      </c>
      <c r="D144" t="s">
        <v>53</v>
      </c>
      <c r="E144">
        <f>(Акции[[#This Row],[Close]]-B143)/B143</f>
        <v>1.6103059581317248E-4</v>
      </c>
    </row>
    <row r="145" spans="1:5" x14ac:dyDescent="0.3">
      <c r="A145" s="7">
        <v>42314</v>
      </c>
      <c r="B145">
        <v>122.28</v>
      </c>
      <c r="C145">
        <v>844600</v>
      </c>
      <c r="D145" t="s">
        <v>53</v>
      </c>
      <c r="E145">
        <f>(Акции[[#This Row],[Close]]-B144)/B144</f>
        <v>-1.561745290613426E-2</v>
      </c>
    </row>
    <row r="146" spans="1:5" x14ac:dyDescent="0.3">
      <c r="A146" s="7">
        <v>42317</v>
      </c>
      <c r="B146">
        <v>121.88</v>
      </c>
      <c r="C146">
        <v>973800</v>
      </c>
      <c r="D146" t="s">
        <v>53</v>
      </c>
      <c r="E146">
        <f>(Акции[[#This Row],[Close]]-B145)/B145</f>
        <v>-3.2711808963036119E-3</v>
      </c>
    </row>
    <row r="147" spans="1:5" x14ac:dyDescent="0.3">
      <c r="A147" s="7">
        <v>42318</v>
      </c>
      <c r="B147">
        <v>122.28</v>
      </c>
      <c r="C147">
        <v>900800</v>
      </c>
      <c r="D147" t="s">
        <v>53</v>
      </c>
      <c r="E147">
        <f>(Акции[[#This Row],[Close]]-B146)/B146</f>
        <v>3.2819166393174082E-3</v>
      </c>
    </row>
    <row r="148" spans="1:5" x14ac:dyDescent="0.3">
      <c r="A148" s="7">
        <v>42319</v>
      </c>
      <c r="B148">
        <v>123.42</v>
      </c>
      <c r="C148">
        <v>743300</v>
      </c>
      <c r="D148" t="s">
        <v>53</v>
      </c>
      <c r="E148">
        <f>(Акции[[#This Row],[Close]]-B147)/B147</f>
        <v>9.3228655544651661E-3</v>
      </c>
    </row>
    <row r="149" spans="1:5" x14ac:dyDescent="0.3">
      <c r="A149" s="7">
        <v>42320</v>
      </c>
      <c r="B149">
        <v>121.83</v>
      </c>
      <c r="C149">
        <v>830300</v>
      </c>
      <c r="D149" t="s">
        <v>53</v>
      </c>
      <c r="E149">
        <f>(Акции[[#This Row],[Close]]-B148)/B148</f>
        <v>-1.2882839086047669E-2</v>
      </c>
    </row>
    <row r="150" spans="1:5" x14ac:dyDescent="0.3">
      <c r="A150" s="7">
        <v>42321</v>
      </c>
      <c r="B150">
        <v>120.74</v>
      </c>
      <c r="C150">
        <v>952800</v>
      </c>
      <c r="D150" t="s">
        <v>53</v>
      </c>
      <c r="E150">
        <f>(Акции[[#This Row],[Close]]-B149)/B149</f>
        <v>-8.9468932118526093E-3</v>
      </c>
    </row>
    <row r="151" spans="1:5" x14ac:dyDescent="0.3">
      <c r="A151" s="7">
        <v>42324</v>
      </c>
      <c r="B151">
        <v>121.87</v>
      </c>
      <c r="C151">
        <v>726100</v>
      </c>
      <c r="D151" t="s">
        <v>53</v>
      </c>
      <c r="E151">
        <f>(Акции[[#This Row],[Close]]-B150)/B150</f>
        <v>9.3589531224118738E-3</v>
      </c>
    </row>
    <row r="152" spans="1:5" x14ac:dyDescent="0.3">
      <c r="A152" s="7">
        <v>42325</v>
      </c>
      <c r="B152">
        <v>121.78</v>
      </c>
      <c r="C152">
        <v>519700</v>
      </c>
      <c r="D152" t="s">
        <v>53</v>
      </c>
      <c r="E152">
        <f>(Акции[[#This Row],[Close]]-B151)/B151</f>
        <v>-7.384918355625126E-4</v>
      </c>
    </row>
    <row r="153" spans="1:5" x14ac:dyDescent="0.3">
      <c r="A153" s="7">
        <v>42326</v>
      </c>
      <c r="B153">
        <v>123.59</v>
      </c>
      <c r="C153">
        <v>660400</v>
      </c>
      <c r="D153" t="s">
        <v>53</v>
      </c>
      <c r="E153">
        <f>(Акции[[#This Row],[Close]]-B152)/B152</f>
        <v>1.4862867465922172E-2</v>
      </c>
    </row>
    <row r="154" spans="1:5" x14ac:dyDescent="0.3">
      <c r="A154" s="7">
        <v>42327</v>
      </c>
      <c r="B154">
        <v>124.32</v>
      </c>
      <c r="C154">
        <v>710000</v>
      </c>
      <c r="D154" t="s">
        <v>53</v>
      </c>
      <c r="E154">
        <f>(Акции[[#This Row],[Close]]-B153)/B153</f>
        <v>5.9066267497369504E-3</v>
      </c>
    </row>
    <row r="155" spans="1:5" x14ac:dyDescent="0.3">
      <c r="A155" s="7">
        <v>42328</v>
      </c>
      <c r="B155">
        <v>123.85</v>
      </c>
      <c r="C155">
        <v>629100</v>
      </c>
      <c r="D155" t="s">
        <v>53</v>
      </c>
      <c r="E155">
        <f>(Акции[[#This Row],[Close]]-B154)/B154</f>
        <v>-3.7805662805662716E-3</v>
      </c>
    </row>
    <row r="156" spans="1:5" x14ac:dyDescent="0.3">
      <c r="A156" s="7">
        <v>42331</v>
      </c>
      <c r="B156">
        <v>125.36</v>
      </c>
      <c r="C156">
        <v>528500</v>
      </c>
      <c r="D156" t="s">
        <v>53</v>
      </c>
      <c r="E156">
        <f>(Акции[[#This Row],[Close]]-B155)/B155</f>
        <v>1.2192167945094914E-2</v>
      </c>
    </row>
    <row r="157" spans="1:5" x14ac:dyDescent="0.3">
      <c r="A157" s="7">
        <v>42332</v>
      </c>
      <c r="B157">
        <v>124.79</v>
      </c>
      <c r="C157">
        <v>658500</v>
      </c>
      <c r="D157" t="s">
        <v>53</v>
      </c>
      <c r="E157">
        <f>(Акции[[#This Row],[Close]]-B156)/B156</f>
        <v>-4.5469049138480632E-3</v>
      </c>
    </row>
    <row r="158" spans="1:5" x14ac:dyDescent="0.3">
      <c r="A158" s="7">
        <v>42333</v>
      </c>
      <c r="B158">
        <v>125.31</v>
      </c>
      <c r="C158">
        <v>477500</v>
      </c>
      <c r="D158" t="s">
        <v>53</v>
      </c>
      <c r="E158">
        <f>(Акции[[#This Row],[Close]]-B157)/B157</f>
        <v>4.1670005609423513E-3</v>
      </c>
    </row>
    <row r="159" spans="1:5" x14ac:dyDescent="0.3">
      <c r="A159" s="7">
        <v>42335</v>
      </c>
      <c r="B159">
        <v>125.51</v>
      </c>
      <c r="C159">
        <v>275100</v>
      </c>
      <c r="D159" t="s">
        <v>53</v>
      </c>
      <c r="E159">
        <f>(Акции[[#This Row],[Close]]-B158)/B158</f>
        <v>1.5960418162956095E-3</v>
      </c>
    </row>
    <row r="160" spans="1:5" x14ac:dyDescent="0.3">
      <c r="A160" s="7">
        <v>42338</v>
      </c>
      <c r="B160">
        <v>124.3</v>
      </c>
      <c r="C160">
        <v>972500</v>
      </c>
      <c r="D160" t="s">
        <v>53</v>
      </c>
      <c r="E160">
        <f>(Акции[[#This Row],[Close]]-B159)/B159</f>
        <v>-9.6406660823839373E-3</v>
      </c>
    </row>
    <row r="161" spans="1:5" x14ac:dyDescent="0.3">
      <c r="A161" s="7">
        <v>42339</v>
      </c>
      <c r="B161">
        <v>126.64</v>
      </c>
      <c r="C161">
        <v>987400</v>
      </c>
      <c r="D161" t="s">
        <v>53</v>
      </c>
      <c r="E161">
        <f>(Акции[[#This Row],[Close]]-B160)/B160</f>
        <v>1.8825422365245401E-2</v>
      </c>
    </row>
    <row r="162" spans="1:5" x14ac:dyDescent="0.3">
      <c r="A162" s="7">
        <v>42340</v>
      </c>
      <c r="B162">
        <v>126.35</v>
      </c>
      <c r="C162">
        <v>771500</v>
      </c>
      <c r="D162" t="s">
        <v>53</v>
      </c>
      <c r="E162">
        <f>(Акции[[#This Row],[Close]]-B161)/B161</f>
        <v>-2.2899557801642945E-3</v>
      </c>
    </row>
    <row r="163" spans="1:5" x14ac:dyDescent="0.3">
      <c r="A163" s="7">
        <v>42341</v>
      </c>
      <c r="B163">
        <v>126.05</v>
      </c>
      <c r="C163">
        <v>1053700</v>
      </c>
      <c r="D163" t="s">
        <v>53</v>
      </c>
      <c r="E163">
        <f>(Акции[[#This Row],[Close]]-B162)/B162</f>
        <v>-2.3743569449940416E-3</v>
      </c>
    </row>
    <row r="164" spans="1:5" x14ac:dyDescent="0.3">
      <c r="A164" s="7">
        <v>42342</v>
      </c>
      <c r="B164">
        <v>128.78</v>
      </c>
      <c r="C164">
        <v>883000</v>
      </c>
      <c r="D164" t="s">
        <v>53</v>
      </c>
      <c r="E164">
        <f>(Акции[[#This Row],[Close]]-B163)/B163</f>
        <v>2.1658072193574011E-2</v>
      </c>
    </row>
    <row r="165" spans="1:5" x14ac:dyDescent="0.3">
      <c r="A165" s="7">
        <v>42345</v>
      </c>
      <c r="B165">
        <v>129.33000000000001</v>
      </c>
      <c r="C165">
        <v>770300</v>
      </c>
      <c r="D165" t="s">
        <v>53</v>
      </c>
      <c r="E165">
        <f>(Акции[[#This Row],[Close]]-B164)/B164</f>
        <v>4.2708495107936896E-3</v>
      </c>
    </row>
    <row r="166" spans="1:5" x14ac:dyDescent="0.3">
      <c r="A166" s="7">
        <v>42346</v>
      </c>
      <c r="B166">
        <v>129.72</v>
      </c>
      <c r="C166">
        <v>1049800</v>
      </c>
      <c r="D166" t="s">
        <v>53</v>
      </c>
      <c r="E166">
        <f>(Акции[[#This Row],[Close]]-B165)/B165</f>
        <v>3.0155416376709682E-3</v>
      </c>
    </row>
    <row r="167" spans="1:5" x14ac:dyDescent="0.3">
      <c r="A167" s="7">
        <v>42347</v>
      </c>
      <c r="B167">
        <v>127.73</v>
      </c>
      <c r="C167">
        <v>1273100</v>
      </c>
      <c r="D167" t="s">
        <v>53</v>
      </c>
      <c r="E167">
        <f>(Акции[[#This Row],[Close]]-B166)/B166</f>
        <v>-1.5340733888374923E-2</v>
      </c>
    </row>
    <row r="168" spans="1:5" x14ac:dyDescent="0.3">
      <c r="A168" s="7">
        <v>42348</v>
      </c>
      <c r="B168">
        <v>126.87</v>
      </c>
      <c r="C168">
        <v>1003500</v>
      </c>
      <c r="D168" t="s">
        <v>53</v>
      </c>
      <c r="E168">
        <f>(Акции[[#This Row],[Close]]-B167)/B167</f>
        <v>-6.7329523213027435E-3</v>
      </c>
    </row>
    <row r="169" spans="1:5" x14ac:dyDescent="0.3">
      <c r="A169" s="7">
        <v>42349</v>
      </c>
      <c r="B169">
        <v>125.92</v>
      </c>
      <c r="C169">
        <v>939600</v>
      </c>
      <c r="D169" t="s">
        <v>53</v>
      </c>
      <c r="E169">
        <f>(Акции[[#This Row],[Close]]-B168)/B168</f>
        <v>-7.487979821864923E-3</v>
      </c>
    </row>
    <row r="170" spans="1:5" x14ac:dyDescent="0.3">
      <c r="A170" s="7">
        <v>42352</v>
      </c>
      <c r="B170">
        <v>126.47</v>
      </c>
      <c r="C170">
        <v>2020800</v>
      </c>
      <c r="D170" t="s">
        <v>53</v>
      </c>
      <c r="E170">
        <f>(Акции[[#This Row],[Close]]-B169)/B169</f>
        <v>4.3678526048284401E-3</v>
      </c>
    </row>
    <row r="171" spans="1:5" x14ac:dyDescent="0.3">
      <c r="A171" s="7">
        <v>42353</v>
      </c>
      <c r="B171">
        <v>129.13999999999999</v>
      </c>
      <c r="C171">
        <v>1411700</v>
      </c>
      <c r="D171" t="s">
        <v>53</v>
      </c>
      <c r="E171">
        <f>(Акции[[#This Row],[Close]]-B170)/B170</f>
        <v>2.1111726101051533E-2</v>
      </c>
    </row>
    <row r="172" spans="1:5" x14ac:dyDescent="0.3">
      <c r="A172" s="7">
        <v>42354</v>
      </c>
      <c r="B172">
        <v>131.12</v>
      </c>
      <c r="C172">
        <v>1193800</v>
      </c>
      <c r="D172" t="s">
        <v>53</v>
      </c>
      <c r="E172">
        <f>(Акции[[#This Row],[Close]]-B171)/B171</f>
        <v>1.5332197614991624E-2</v>
      </c>
    </row>
    <row r="173" spans="1:5" x14ac:dyDescent="0.3">
      <c r="A173" s="7">
        <v>42355</v>
      </c>
      <c r="B173">
        <v>131.34</v>
      </c>
      <c r="C173">
        <v>2009400</v>
      </c>
      <c r="D173" t="s">
        <v>53</v>
      </c>
      <c r="E173">
        <f>(Акции[[#This Row],[Close]]-B172)/B172</f>
        <v>1.6778523489932799E-3</v>
      </c>
    </row>
    <row r="174" spans="1:5" x14ac:dyDescent="0.3">
      <c r="A174" s="7">
        <v>42356</v>
      </c>
      <c r="B174">
        <v>127.05</v>
      </c>
      <c r="C174">
        <v>2491000</v>
      </c>
      <c r="D174" t="s">
        <v>53</v>
      </c>
      <c r="E174">
        <f>(Акции[[#This Row],[Close]]-B173)/B173</f>
        <v>-3.2663316582914617E-2</v>
      </c>
    </row>
    <row r="175" spans="1:5" x14ac:dyDescent="0.3">
      <c r="A175" s="7">
        <v>42359</v>
      </c>
      <c r="B175">
        <v>127.65</v>
      </c>
      <c r="C175">
        <v>1235400</v>
      </c>
      <c r="D175" t="s">
        <v>53</v>
      </c>
      <c r="E175">
        <f>(Акции[[#This Row],[Close]]-B174)/B174</f>
        <v>4.7225501770956991E-3</v>
      </c>
    </row>
    <row r="176" spans="1:5" x14ac:dyDescent="0.3">
      <c r="A176" s="7">
        <v>42360</v>
      </c>
      <c r="B176">
        <v>127.59</v>
      </c>
      <c r="C176">
        <v>1173700</v>
      </c>
      <c r="D176" t="s">
        <v>53</v>
      </c>
      <c r="E176">
        <f>(Акции[[#This Row],[Close]]-B175)/B175</f>
        <v>-4.7003525264396607E-4</v>
      </c>
    </row>
    <row r="177" spans="1:5" x14ac:dyDescent="0.3">
      <c r="A177" s="7">
        <v>42361</v>
      </c>
      <c r="B177">
        <v>128.17999</v>
      </c>
      <c r="C177">
        <v>689000</v>
      </c>
      <c r="D177" t="s">
        <v>53</v>
      </c>
      <c r="E177">
        <f>(Акции[[#This Row],[Close]]-B176)/B176</f>
        <v>4.6241084724508207E-3</v>
      </c>
    </row>
    <row r="178" spans="1:5" x14ac:dyDescent="0.3">
      <c r="A178" s="7">
        <v>42362</v>
      </c>
      <c r="B178">
        <v>127.86</v>
      </c>
      <c r="C178">
        <v>248900</v>
      </c>
      <c r="D178" t="s">
        <v>53</v>
      </c>
      <c r="E178">
        <f>(Акции[[#This Row],[Close]]-B177)/B177</f>
        <v>-2.496411491372438E-3</v>
      </c>
    </row>
    <row r="179" spans="1:5" x14ac:dyDescent="0.3">
      <c r="A179" s="7">
        <v>42366</v>
      </c>
      <c r="B179">
        <v>128.06</v>
      </c>
      <c r="C179">
        <v>607100</v>
      </c>
      <c r="D179" t="s">
        <v>53</v>
      </c>
      <c r="E179">
        <f>(Акции[[#This Row],[Close]]-B178)/B178</f>
        <v>1.5642108556233603E-3</v>
      </c>
    </row>
    <row r="180" spans="1:5" x14ac:dyDescent="0.3">
      <c r="A180" s="7">
        <v>42367</v>
      </c>
      <c r="B180">
        <v>129.00998999999999</v>
      </c>
      <c r="C180">
        <v>779600</v>
      </c>
      <c r="D180" t="s">
        <v>53</v>
      </c>
      <c r="E180">
        <f>(Акции[[#This Row],[Close]]-B179)/B179</f>
        <v>7.4183195377165818E-3</v>
      </c>
    </row>
    <row r="181" spans="1:5" x14ac:dyDescent="0.3">
      <c r="A181" s="7">
        <v>42368</v>
      </c>
      <c r="B181">
        <v>128.19999999999999</v>
      </c>
      <c r="C181">
        <v>595500</v>
      </c>
      <c r="D181" t="s">
        <v>53</v>
      </c>
      <c r="E181">
        <f>(Акции[[#This Row],[Close]]-B180)/B180</f>
        <v>-6.2785060288741918E-3</v>
      </c>
    </row>
    <row r="182" spans="1:5" x14ac:dyDescent="0.3">
      <c r="A182" s="7">
        <v>42369</v>
      </c>
      <c r="B182">
        <v>126.83</v>
      </c>
      <c r="C182">
        <v>705400</v>
      </c>
      <c r="D182" t="s">
        <v>53</v>
      </c>
      <c r="E182">
        <f>(Акции[[#This Row],[Close]]-B181)/B181</f>
        <v>-1.068642745709821E-2</v>
      </c>
    </row>
    <row r="183" spans="1:5" x14ac:dyDescent="0.3">
      <c r="A183" s="7">
        <v>42373</v>
      </c>
      <c r="B183">
        <v>125.28</v>
      </c>
      <c r="C183">
        <v>1531600</v>
      </c>
      <c r="D183" t="s">
        <v>53</v>
      </c>
      <c r="E183">
        <f>(Акции[[#This Row],[Close]]-B182)/B182</f>
        <v>-1.2221083339903786E-2</v>
      </c>
    </row>
    <row r="184" spans="1:5" x14ac:dyDescent="0.3">
      <c r="A184" s="7">
        <v>42374</v>
      </c>
      <c r="B184">
        <v>127.09</v>
      </c>
      <c r="C184">
        <v>1571400</v>
      </c>
      <c r="D184" t="s">
        <v>53</v>
      </c>
      <c r="E184">
        <f>(Акции[[#This Row],[Close]]-B183)/B183</f>
        <v>1.4447637292464897E-2</v>
      </c>
    </row>
    <row r="185" spans="1:5" x14ac:dyDescent="0.3">
      <c r="A185" s="7">
        <v>42375</v>
      </c>
      <c r="B185">
        <v>127.03</v>
      </c>
      <c r="C185">
        <v>1354600</v>
      </c>
      <c r="D185" t="s">
        <v>53</v>
      </c>
      <c r="E185">
        <f>(Акции[[#This Row],[Close]]-B184)/B184</f>
        <v>-4.7210638130460516E-4</v>
      </c>
    </row>
    <row r="186" spans="1:5" x14ac:dyDescent="0.3">
      <c r="A186" s="7">
        <v>42376</v>
      </c>
      <c r="B186">
        <v>125.64</v>
      </c>
      <c r="C186">
        <v>1111500</v>
      </c>
      <c r="D186" t="s">
        <v>53</v>
      </c>
      <c r="E186">
        <f>(Акции[[#This Row],[Close]]-B185)/B185</f>
        <v>-1.0942297095174372E-2</v>
      </c>
    </row>
    <row r="187" spans="1:5" x14ac:dyDescent="0.3">
      <c r="A187" s="7">
        <v>42377</v>
      </c>
      <c r="B187">
        <v>126.18</v>
      </c>
      <c r="C187">
        <v>1183000</v>
      </c>
      <c r="D187" t="s">
        <v>53</v>
      </c>
      <c r="E187">
        <f>(Акции[[#This Row],[Close]]-B186)/B186</f>
        <v>4.2979942693410237E-3</v>
      </c>
    </row>
    <row r="188" spans="1:5" x14ac:dyDescent="0.3">
      <c r="A188" s="7">
        <v>42380</v>
      </c>
      <c r="B188">
        <v>127.68</v>
      </c>
      <c r="C188">
        <v>1192600</v>
      </c>
      <c r="D188" t="s">
        <v>53</v>
      </c>
      <c r="E188">
        <f>(Акции[[#This Row],[Close]]-B187)/B187</f>
        <v>1.1887779362815026E-2</v>
      </c>
    </row>
    <row r="189" spans="1:5" x14ac:dyDescent="0.3">
      <c r="A189" s="7">
        <v>42381</v>
      </c>
      <c r="B189">
        <v>128.39999</v>
      </c>
      <c r="C189">
        <v>1060100</v>
      </c>
      <c r="D189" t="s">
        <v>53</v>
      </c>
      <c r="E189">
        <f>(Акции[[#This Row],[Close]]-B188)/B188</f>
        <v>5.6390194235588628E-3</v>
      </c>
    </row>
    <row r="190" spans="1:5" x14ac:dyDescent="0.3">
      <c r="A190" s="7">
        <v>42382</v>
      </c>
      <c r="B190">
        <v>128.11000000000001</v>
      </c>
      <c r="C190">
        <v>1400800</v>
      </c>
      <c r="D190" t="s">
        <v>53</v>
      </c>
      <c r="E190">
        <f>(Акции[[#This Row],[Close]]-B189)/B189</f>
        <v>-2.2584892724679252E-3</v>
      </c>
    </row>
    <row r="191" spans="1:5" x14ac:dyDescent="0.3">
      <c r="A191" s="7">
        <v>42383</v>
      </c>
      <c r="B191">
        <v>127.32</v>
      </c>
      <c r="C191">
        <v>1178300</v>
      </c>
      <c r="D191" t="s">
        <v>53</v>
      </c>
      <c r="E191">
        <f>(Акции[[#This Row],[Close]]-B190)/B190</f>
        <v>-6.1665755990946876E-3</v>
      </c>
    </row>
    <row r="192" spans="1:5" x14ac:dyDescent="0.3">
      <c r="A192" s="7">
        <v>42384</v>
      </c>
      <c r="B192">
        <v>126.86</v>
      </c>
      <c r="C192">
        <v>1291100</v>
      </c>
      <c r="D192" t="s">
        <v>53</v>
      </c>
      <c r="E192">
        <f>(Акции[[#This Row],[Close]]-B191)/B191</f>
        <v>-3.612943763744846E-3</v>
      </c>
    </row>
    <row r="193" spans="1:5" x14ac:dyDescent="0.3">
      <c r="A193" s="7">
        <v>42388</v>
      </c>
      <c r="B193">
        <v>127.64</v>
      </c>
      <c r="C193">
        <v>788100</v>
      </c>
      <c r="D193" t="s">
        <v>53</v>
      </c>
      <c r="E193">
        <f>(Акции[[#This Row],[Close]]-B192)/B192</f>
        <v>6.1485101686899035E-3</v>
      </c>
    </row>
    <row r="194" spans="1:5" x14ac:dyDescent="0.3">
      <c r="A194" s="7">
        <v>42389</v>
      </c>
      <c r="B194">
        <v>125.39</v>
      </c>
      <c r="C194">
        <v>1725200</v>
      </c>
      <c r="D194" t="s">
        <v>53</v>
      </c>
      <c r="E194">
        <f>(Акции[[#This Row],[Close]]-B193)/B193</f>
        <v>-1.7627702914446881E-2</v>
      </c>
    </row>
    <row r="195" spans="1:5" x14ac:dyDescent="0.3">
      <c r="A195" s="7">
        <v>42390</v>
      </c>
      <c r="B195">
        <v>125.89</v>
      </c>
      <c r="C195">
        <v>1288900</v>
      </c>
      <c r="D195" t="s">
        <v>53</v>
      </c>
      <c r="E195">
        <f>(Акции[[#This Row],[Close]]-B194)/B194</f>
        <v>3.9875588164925433E-3</v>
      </c>
    </row>
    <row r="196" spans="1:5" x14ac:dyDescent="0.3">
      <c r="A196" s="7">
        <v>42391</v>
      </c>
      <c r="B196">
        <v>127.59</v>
      </c>
      <c r="C196">
        <v>822300</v>
      </c>
      <c r="D196" t="s">
        <v>53</v>
      </c>
      <c r="E196">
        <f>(Акции[[#This Row],[Close]]-B195)/B195</f>
        <v>1.3503852569703732E-2</v>
      </c>
    </row>
    <row r="197" spans="1:5" x14ac:dyDescent="0.3">
      <c r="A197" s="7">
        <v>42394</v>
      </c>
      <c r="B197">
        <v>125.04</v>
      </c>
      <c r="C197">
        <v>1684300</v>
      </c>
      <c r="D197" t="s">
        <v>53</v>
      </c>
      <c r="E197">
        <f>(Акции[[#This Row],[Close]]-B196)/B196</f>
        <v>-1.9985892311309639E-2</v>
      </c>
    </row>
    <row r="198" spans="1:5" x14ac:dyDescent="0.3">
      <c r="A198" s="7">
        <v>42395</v>
      </c>
      <c r="B198">
        <v>125.55</v>
      </c>
      <c r="C198">
        <v>1574200</v>
      </c>
      <c r="D198" t="s">
        <v>53</v>
      </c>
      <c r="E198">
        <f>(Акции[[#This Row],[Close]]-B197)/B197</f>
        <v>4.0786948176582761E-3</v>
      </c>
    </row>
    <row r="199" spans="1:5" x14ac:dyDescent="0.3">
      <c r="A199" s="7">
        <v>42396</v>
      </c>
      <c r="B199">
        <v>124.64</v>
      </c>
      <c r="C199">
        <v>1459300</v>
      </c>
      <c r="D199" t="s">
        <v>53</v>
      </c>
      <c r="E199">
        <f>(Акции[[#This Row],[Close]]-B198)/B198</f>
        <v>-7.2481083233771138E-3</v>
      </c>
    </row>
    <row r="200" spans="1:5" x14ac:dyDescent="0.3">
      <c r="A200" s="7">
        <v>42397</v>
      </c>
      <c r="B200">
        <v>126.03</v>
      </c>
      <c r="C200">
        <v>1148400</v>
      </c>
      <c r="D200" t="s">
        <v>53</v>
      </c>
      <c r="E200">
        <f>(Акции[[#This Row],[Close]]-B199)/B199</f>
        <v>1.1152118100128373E-2</v>
      </c>
    </row>
    <row r="201" spans="1:5" x14ac:dyDescent="0.3">
      <c r="A201" s="7">
        <v>42398</v>
      </c>
      <c r="B201">
        <v>129.05000000000001</v>
      </c>
      <c r="C201">
        <v>2006100</v>
      </c>
      <c r="D201" t="s">
        <v>53</v>
      </c>
      <c r="E201">
        <f>(Акции[[#This Row],[Close]]-B200)/B200</f>
        <v>2.3962548599539873E-2</v>
      </c>
    </row>
    <row r="202" spans="1:5" x14ac:dyDescent="0.3">
      <c r="A202" s="7">
        <v>42401</v>
      </c>
      <c r="B202">
        <v>131.81</v>
      </c>
      <c r="C202">
        <v>1319500</v>
      </c>
      <c r="D202" t="s">
        <v>53</v>
      </c>
      <c r="E202">
        <f>(Акции[[#This Row],[Close]]-B201)/B201</f>
        <v>2.1387059279349016E-2</v>
      </c>
    </row>
    <row r="203" spans="1:5" x14ac:dyDescent="0.3">
      <c r="A203" s="7">
        <v>42402</v>
      </c>
      <c r="B203">
        <v>129.09</v>
      </c>
      <c r="C203">
        <v>1533500</v>
      </c>
      <c r="D203" t="s">
        <v>53</v>
      </c>
      <c r="E203">
        <f>(Акции[[#This Row],[Close]]-B202)/B202</f>
        <v>-2.0635763599119936E-2</v>
      </c>
    </row>
    <row r="204" spans="1:5" x14ac:dyDescent="0.3">
      <c r="A204" s="7">
        <v>42403</v>
      </c>
      <c r="B204">
        <v>131.09</v>
      </c>
      <c r="C204">
        <v>1832500</v>
      </c>
      <c r="D204" t="s">
        <v>53</v>
      </c>
      <c r="E204">
        <f>(Акции[[#This Row],[Close]]-B203)/B203</f>
        <v>1.5493066852583469E-2</v>
      </c>
    </row>
    <row r="205" spans="1:5" x14ac:dyDescent="0.3">
      <c r="A205" s="7">
        <v>42404</v>
      </c>
      <c r="B205">
        <v>124.71</v>
      </c>
      <c r="C205">
        <v>2524600</v>
      </c>
      <c r="D205" t="s">
        <v>53</v>
      </c>
      <c r="E205">
        <f>(Акции[[#This Row],[Close]]-B204)/B204</f>
        <v>-4.8668853459455409E-2</v>
      </c>
    </row>
    <row r="206" spans="1:5" x14ac:dyDescent="0.3">
      <c r="A206" s="7">
        <v>42405</v>
      </c>
      <c r="B206">
        <v>124.38</v>
      </c>
      <c r="C206">
        <v>1733200</v>
      </c>
      <c r="D206" t="s">
        <v>53</v>
      </c>
      <c r="E206">
        <f>(Акции[[#This Row],[Close]]-B205)/B205</f>
        <v>-2.6461390425787691E-3</v>
      </c>
    </row>
    <row r="207" spans="1:5" x14ac:dyDescent="0.3">
      <c r="A207" s="7">
        <v>42408</v>
      </c>
      <c r="B207">
        <v>127.04</v>
      </c>
      <c r="C207">
        <v>1713000</v>
      </c>
      <c r="D207" t="s">
        <v>53</v>
      </c>
      <c r="E207">
        <f>(Акции[[#This Row],[Close]]-B206)/B206</f>
        <v>2.1386074931661125E-2</v>
      </c>
    </row>
    <row r="208" spans="1:5" x14ac:dyDescent="0.3">
      <c r="A208" s="7">
        <v>42409</v>
      </c>
      <c r="B208">
        <v>128.67999</v>
      </c>
      <c r="C208">
        <v>2273000</v>
      </c>
      <c r="D208" t="s">
        <v>53</v>
      </c>
      <c r="E208">
        <f>(Акции[[#This Row],[Close]]-B207)/B207</f>
        <v>1.2909241183879072E-2</v>
      </c>
    </row>
    <row r="209" spans="1:5" x14ac:dyDescent="0.3">
      <c r="A209" s="7">
        <v>42410</v>
      </c>
      <c r="B209">
        <v>127.91</v>
      </c>
      <c r="C209">
        <v>1676000</v>
      </c>
      <c r="D209" t="s">
        <v>53</v>
      </c>
      <c r="E209">
        <f>(Акции[[#This Row],[Close]]-B208)/B208</f>
        <v>-5.9837586247870169E-3</v>
      </c>
    </row>
    <row r="210" spans="1:5" x14ac:dyDescent="0.3">
      <c r="A210" s="7">
        <v>42411</v>
      </c>
      <c r="B210">
        <v>126.98</v>
      </c>
      <c r="C210">
        <v>2280900</v>
      </c>
      <c r="D210" t="s">
        <v>53</v>
      </c>
      <c r="E210">
        <f>(Акции[[#This Row],[Close]]-B209)/B209</f>
        <v>-7.2707372371197919E-3</v>
      </c>
    </row>
    <row r="211" spans="1:5" x14ac:dyDescent="0.3">
      <c r="A211" s="7">
        <v>42412</v>
      </c>
      <c r="B211">
        <v>127.54</v>
      </c>
      <c r="C211">
        <v>1079300</v>
      </c>
      <c r="D211" t="s">
        <v>53</v>
      </c>
      <c r="E211">
        <f>(Акции[[#This Row],[Close]]-B210)/B210</f>
        <v>4.4101433296582313E-3</v>
      </c>
    </row>
    <row r="212" spans="1:5" x14ac:dyDescent="0.3">
      <c r="A212" s="7">
        <v>42416</v>
      </c>
      <c r="B212">
        <v>128.12</v>
      </c>
      <c r="C212">
        <v>1017500</v>
      </c>
      <c r="D212" t="s">
        <v>53</v>
      </c>
      <c r="E212">
        <f>(Акции[[#This Row],[Close]]-B211)/B211</f>
        <v>4.5475929120275859E-3</v>
      </c>
    </row>
    <row r="213" spans="1:5" x14ac:dyDescent="0.3">
      <c r="A213" s="7">
        <v>42417</v>
      </c>
      <c r="B213">
        <v>129.41999999999999</v>
      </c>
      <c r="C213">
        <v>1210000</v>
      </c>
      <c r="D213" t="s">
        <v>53</v>
      </c>
      <c r="E213">
        <f>(Акции[[#This Row],[Close]]-B212)/B212</f>
        <v>1.0146737433655814E-2</v>
      </c>
    </row>
    <row r="214" spans="1:5" x14ac:dyDescent="0.3">
      <c r="A214" s="7">
        <v>42418</v>
      </c>
      <c r="B214">
        <v>127.89</v>
      </c>
      <c r="C214">
        <v>945200</v>
      </c>
      <c r="D214" t="s">
        <v>53</v>
      </c>
      <c r="E214">
        <f>(Акции[[#This Row],[Close]]-B213)/B213</f>
        <v>-1.1821974965229385E-2</v>
      </c>
    </row>
    <row r="215" spans="1:5" x14ac:dyDescent="0.3">
      <c r="A215" s="7">
        <v>42419</v>
      </c>
      <c r="B215">
        <v>128.63</v>
      </c>
      <c r="C215">
        <v>795700</v>
      </c>
      <c r="D215" t="s">
        <v>53</v>
      </c>
      <c r="E215">
        <f>(Акции[[#This Row],[Close]]-B214)/B214</f>
        <v>5.7862225349909679E-3</v>
      </c>
    </row>
    <row r="216" spans="1:5" x14ac:dyDescent="0.3">
      <c r="A216" s="7">
        <v>42422</v>
      </c>
      <c r="B216">
        <v>128.31</v>
      </c>
      <c r="C216">
        <v>895100</v>
      </c>
      <c r="D216" t="s">
        <v>53</v>
      </c>
      <c r="E216">
        <f>(Акции[[#This Row],[Close]]-B215)/B215</f>
        <v>-2.4877555780144071E-3</v>
      </c>
    </row>
    <row r="217" spans="1:5" x14ac:dyDescent="0.3">
      <c r="A217" s="7">
        <v>42423</v>
      </c>
      <c r="B217">
        <v>128.85001</v>
      </c>
      <c r="C217">
        <v>691600</v>
      </c>
      <c r="D217" t="s">
        <v>53</v>
      </c>
      <c r="E217">
        <f>(Акции[[#This Row],[Close]]-B216)/B216</f>
        <v>4.2086353362948735E-3</v>
      </c>
    </row>
    <row r="218" spans="1:5" x14ac:dyDescent="0.3">
      <c r="A218" s="7">
        <v>42424</v>
      </c>
      <c r="B218">
        <v>130.24001000000001</v>
      </c>
      <c r="C218">
        <v>1096600</v>
      </c>
      <c r="D218" t="s">
        <v>53</v>
      </c>
      <c r="E218">
        <f>(Акции[[#This Row],[Close]]-B217)/B217</f>
        <v>1.0787736842240174E-2</v>
      </c>
    </row>
    <row r="219" spans="1:5" x14ac:dyDescent="0.3">
      <c r="A219" s="7">
        <v>42425</v>
      </c>
      <c r="B219">
        <v>131.44999999999999</v>
      </c>
      <c r="C219">
        <v>907400</v>
      </c>
      <c r="D219" t="s">
        <v>53</v>
      </c>
      <c r="E219">
        <f>(Акции[[#This Row],[Close]]-B218)/B218</f>
        <v>9.2904630458794969E-3</v>
      </c>
    </row>
    <row r="220" spans="1:5" x14ac:dyDescent="0.3">
      <c r="A220" s="7">
        <v>42426</v>
      </c>
      <c r="B220">
        <v>127.82</v>
      </c>
      <c r="C220">
        <v>1136400</v>
      </c>
      <c r="D220" t="s">
        <v>53</v>
      </c>
      <c r="E220">
        <f>(Акции[[#This Row],[Close]]-B219)/B219</f>
        <v>-2.7615062761506243E-2</v>
      </c>
    </row>
    <row r="221" spans="1:5" x14ac:dyDescent="0.3">
      <c r="A221" s="7">
        <v>42429</v>
      </c>
      <c r="B221">
        <v>126.42</v>
      </c>
      <c r="C221">
        <v>1104300</v>
      </c>
      <c r="D221" t="s">
        <v>53</v>
      </c>
      <c r="E221">
        <f>(Акции[[#This Row],[Close]]-B220)/B220</f>
        <v>-1.0952902519167513E-2</v>
      </c>
    </row>
    <row r="222" spans="1:5" x14ac:dyDescent="0.3">
      <c r="A222" s="7">
        <v>42430</v>
      </c>
      <c r="B222">
        <v>125.47</v>
      </c>
      <c r="C222">
        <v>1644900</v>
      </c>
      <c r="D222" t="s">
        <v>53</v>
      </c>
      <c r="E222">
        <f>(Акции[[#This Row],[Close]]-B221)/B221</f>
        <v>-7.5146337604809592E-3</v>
      </c>
    </row>
    <row r="223" spans="1:5" x14ac:dyDescent="0.3">
      <c r="A223" s="7">
        <v>42431</v>
      </c>
      <c r="B223">
        <v>126.06</v>
      </c>
      <c r="C223">
        <v>1304300</v>
      </c>
      <c r="D223" t="s">
        <v>53</v>
      </c>
      <c r="E223">
        <f>(Акции[[#This Row],[Close]]-B222)/B222</f>
        <v>4.7023192795090729E-3</v>
      </c>
    </row>
    <row r="224" spans="1:5" x14ac:dyDescent="0.3">
      <c r="A224" s="7">
        <v>42432</v>
      </c>
      <c r="B224">
        <v>125.59</v>
      </c>
      <c r="C224">
        <v>1062200</v>
      </c>
      <c r="D224" t="s">
        <v>53</v>
      </c>
      <c r="E224">
        <f>(Акции[[#This Row],[Close]]-B223)/B223</f>
        <v>-3.7283833095351328E-3</v>
      </c>
    </row>
    <row r="225" spans="1:5" x14ac:dyDescent="0.3">
      <c r="A225" s="7">
        <v>42433</v>
      </c>
      <c r="B225">
        <v>125.61</v>
      </c>
      <c r="C225">
        <v>1359200</v>
      </c>
      <c r="D225" t="s">
        <v>53</v>
      </c>
      <c r="E225">
        <f>(Акции[[#This Row],[Close]]-B224)/B224</f>
        <v>1.592483477983599E-4</v>
      </c>
    </row>
    <row r="226" spans="1:5" x14ac:dyDescent="0.3">
      <c r="A226" s="7">
        <v>42436</v>
      </c>
      <c r="B226">
        <v>123.46</v>
      </c>
      <c r="C226">
        <v>1288900</v>
      </c>
      <c r="D226" t="s">
        <v>53</v>
      </c>
      <c r="E226">
        <f>(Акции[[#This Row],[Close]]-B225)/B225</f>
        <v>-1.7116471618501758E-2</v>
      </c>
    </row>
    <row r="227" spans="1:5" x14ac:dyDescent="0.3">
      <c r="A227" s="7">
        <v>42437</v>
      </c>
      <c r="B227">
        <v>125.47</v>
      </c>
      <c r="C227">
        <v>1412400</v>
      </c>
      <c r="D227" t="s">
        <v>53</v>
      </c>
      <c r="E227">
        <f>(Акции[[#This Row],[Close]]-B226)/B226</f>
        <v>1.6280576705005712E-2</v>
      </c>
    </row>
    <row r="228" spans="1:5" x14ac:dyDescent="0.3">
      <c r="A228" s="7">
        <v>42438</v>
      </c>
      <c r="B228">
        <v>125.22</v>
      </c>
      <c r="C228">
        <v>1034500</v>
      </c>
      <c r="D228" t="s">
        <v>53</v>
      </c>
      <c r="E228">
        <f>(Акции[[#This Row],[Close]]-B227)/B227</f>
        <v>-1.9925081692834939E-3</v>
      </c>
    </row>
    <row r="229" spans="1:5" x14ac:dyDescent="0.3">
      <c r="A229" s="7">
        <v>42439</v>
      </c>
      <c r="B229">
        <v>125.51</v>
      </c>
      <c r="C229">
        <v>928500</v>
      </c>
      <c r="D229" t="s">
        <v>53</v>
      </c>
      <c r="E229">
        <f>(Акции[[#This Row],[Close]]-B228)/B228</f>
        <v>2.3159239738061513E-3</v>
      </c>
    </row>
    <row r="230" spans="1:5" x14ac:dyDescent="0.3">
      <c r="A230" s="7">
        <v>42440</v>
      </c>
      <c r="B230">
        <v>126.45</v>
      </c>
      <c r="C230">
        <v>1021500</v>
      </c>
      <c r="D230" t="s">
        <v>53</v>
      </c>
      <c r="E230">
        <f>(Акции[[#This Row],[Close]]-B229)/B229</f>
        <v>7.4894430722651393E-3</v>
      </c>
    </row>
    <row r="231" spans="1:5" x14ac:dyDescent="0.3">
      <c r="A231" s="7">
        <v>42443</v>
      </c>
      <c r="B231">
        <v>125.94</v>
      </c>
      <c r="C231">
        <v>946900</v>
      </c>
      <c r="D231" t="s">
        <v>53</v>
      </c>
      <c r="E231">
        <f>(Акции[[#This Row],[Close]]-B230)/B230</f>
        <v>-4.0332147093713336E-3</v>
      </c>
    </row>
    <row r="232" spans="1:5" x14ac:dyDescent="0.3">
      <c r="A232" s="7">
        <v>42444</v>
      </c>
      <c r="B232">
        <v>126.7</v>
      </c>
      <c r="C232">
        <v>787200</v>
      </c>
      <c r="D232" t="s">
        <v>53</v>
      </c>
      <c r="E232">
        <f>(Акции[[#This Row],[Close]]-B231)/B231</f>
        <v>6.0346196601556703E-3</v>
      </c>
    </row>
    <row r="233" spans="1:5" x14ac:dyDescent="0.3">
      <c r="A233" s="7">
        <v>42445</v>
      </c>
      <c r="B233">
        <v>127.4</v>
      </c>
      <c r="C233">
        <v>1116100</v>
      </c>
      <c r="D233" t="s">
        <v>53</v>
      </c>
      <c r="E233">
        <f>(Акции[[#This Row],[Close]]-B232)/B232</f>
        <v>5.524861878453061E-3</v>
      </c>
    </row>
    <row r="234" spans="1:5" x14ac:dyDescent="0.3">
      <c r="A234" s="7">
        <v>42446</v>
      </c>
      <c r="B234">
        <v>127.58</v>
      </c>
      <c r="C234">
        <v>838900</v>
      </c>
      <c r="D234" t="s">
        <v>53</v>
      </c>
      <c r="E234">
        <f>(Акции[[#This Row],[Close]]-B233)/B233</f>
        <v>1.412872841444212E-3</v>
      </c>
    </row>
    <row r="235" spans="1:5" x14ac:dyDescent="0.3">
      <c r="A235" s="7">
        <v>42447</v>
      </c>
      <c r="B235">
        <v>127.41</v>
      </c>
      <c r="C235">
        <v>3776600</v>
      </c>
      <c r="D235" t="s">
        <v>53</v>
      </c>
      <c r="E235">
        <f>(Акции[[#This Row],[Close]]-B234)/B234</f>
        <v>-1.3324972566233085E-3</v>
      </c>
    </row>
    <row r="236" spans="1:5" x14ac:dyDescent="0.3">
      <c r="A236" s="7">
        <v>42450</v>
      </c>
      <c r="B236">
        <v>127.45</v>
      </c>
      <c r="C236">
        <v>863600</v>
      </c>
      <c r="D236" t="s">
        <v>53</v>
      </c>
      <c r="E236">
        <f>(Акции[[#This Row],[Close]]-B235)/B235</f>
        <v>3.1394709991371361E-4</v>
      </c>
    </row>
    <row r="237" spans="1:5" x14ac:dyDescent="0.3">
      <c r="A237" s="7">
        <v>42451</v>
      </c>
      <c r="B237">
        <v>126.32</v>
      </c>
      <c r="C237">
        <v>831400</v>
      </c>
      <c r="D237" t="s">
        <v>53</v>
      </c>
      <c r="E237">
        <f>(Акции[[#This Row],[Close]]-B236)/B236</f>
        <v>-8.8662220478619817E-3</v>
      </c>
    </row>
    <row r="238" spans="1:5" x14ac:dyDescent="0.3">
      <c r="A238" s="7">
        <v>42452</v>
      </c>
      <c r="B238">
        <v>127.08</v>
      </c>
      <c r="C238">
        <v>815800</v>
      </c>
      <c r="D238" t="s">
        <v>53</v>
      </c>
      <c r="E238">
        <f>(Акции[[#This Row],[Close]]-B237)/B237</f>
        <v>6.0164661177961147E-3</v>
      </c>
    </row>
    <row r="239" spans="1:5" x14ac:dyDescent="0.3">
      <c r="A239" s="7">
        <v>42453</v>
      </c>
      <c r="B239">
        <v>126.56</v>
      </c>
      <c r="C239">
        <v>874000</v>
      </c>
      <c r="D239" t="s">
        <v>53</v>
      </c>
      <c r="E239">
        <f>(Акции[[#This Row],[Close]]-B238)/B238</f>
        <v>-4.0919106074913131E-3</v>
      </c>
    </row>
    <row r="240" spans="1:5" x14ac:dyDescent="0.3">
      <c r="A240" s="7">
        <v>42457</v>
      </c>
      <c r="B240">
        <v>127.55</v>
      </c>
      <c r="C240">
        <v>571800</v>
      </c>
      <c r="D240" t="s">
        <v>53</v>
      </c>
      <c r="E240">
        <f>(Акции[[#This Row],[Close]]-B239)/B239</f>
        <v>7.8223767383059015E-3</v>
      </c>
    </row>
    <row r="241" spans="1:5" x14ac:dyDescent="0.3">
      <c r="A241" s="7">
        <v>42458</v>
      </c>
      <c r="B241">
        <v>128</v>
      </c>
      <c r="C241">
        <v>632900</v>
      </c>
      <c r="D241" t="s">
        <v>53</v>
      </c>
      <c r="E241">
        <f>(Акции[[#This Row],[Close]]-B240)/B240</f>
        <v>3.5280282242258162E-3</v>
      </c>
    </row>
    <row r="242" spans="1:5" x14ac:dyDescent="0.3">
      <c r="A242" s="7">
        <v>42459</v>
      </c>
      <c r="B242">
        <v>127.97</v>
      </c>
      <c r="C242">
        <v>924700</v>
      </c>
      <c r="D242" t="s">
        <v>53</v>
      </c>
      <c r="E242">
        <f>(Акции[[#This Row],[Close]]-B241)/B241</f>
        <v>-2.3437500000000888E-4</v>
      </c>
    </row>
    <row r="243" spans="1:5" x14ac:dyDescent="0.3">
      <c r="A243" s="7">
        <v>42460</v>
      </c>
      <c r="B243">
        <v>126.06</v>
      </c>
      <c r="C243">
        <v>1574600</v>
      </c>
      <c r="D243" t="s">
        <v>53</v>
      </c>
      <c r="E243">
        <f>(Акции[[#This Row],[Close]]-B242)/B242</f>
        <v>-1.4925373134328332E-2</v>
      </c>
    </row>
    <row r="244" spans="1:5" x14ac:dyDescent="0.3">
      <c r="A244" s="7">
        <v>42461</v>
      </c>
      <c r="B244">
        <v>127.38</v>
      </c>
      <c r="C244">
        <v>1196500</v>
      </c>
      <c r="D244" t="s">
        <v>53</v>
      </c>
      <c r="E244">
        <f>(Акции[[#This Row],[Close]]-B243)/B243</f>
        <v>1.0471204188481621E-2</v>
      </c>
    </row>
    <row r="245" spans="1:5" x14ac:dyDescent="0.3">
      <c r="A245" s="7">
        <v>42464</v>
      </c>
      <c r="B245">
        <v>127.64</v>
      </c>
      <c r="C245">
        <v>1054000</v>
      </c>
      <c r="D245" t="s">
        <v>53</v>
      </c>
      <c r="E245">
        <f>(Акции[[#This Row],[Close]]-B244)/B244</f>
        <v>2.041136756162703E-3</v>
      </c>
    </row>
    <row r="246" spans="1:5" x14ac:dyDescent="0.3">
      <c r="A246" s="7">
        <v>42465</v>
      </c>
      <c r="B246">
        <v>128.07001</v>
      </c>
      <c r="C246">
        <v>1503000</v>
      </c>
      <c r="D246" t="s">
        <v>53</v>
      </c>
      <c r="E246">
        <f>(Акции[[#This Row],[Close]]-B245)/B245</f>
        <v>3.3689282356627686E-3</v>
      </c>
    </row>
    <row r="247" spans="1:5" x14ac:dyDescent="0.3">
      <c r="A247" s="7">
        <v>42466</v>
      </c>
      <c r="B247">
        <v>129.41</v>
      </c>
      <c r="C247">
        <v>1019400</v>
      </c>
      <c r="D247" t="s">
        <v>53</v>
      </c>
      <c r="E247">
        <f>(Акции[[#This Row],[Close]]-B246)/B246</f>
        <v>1.0462949132275388E-2</v>
      </c>
    </row>
    <row r="248" spans="1:5" x14ac:dyDescent="0.3">
      <c r="A248" s="7">
        <v>42467</v>
      </c>
      <c r="B248">
        <v>128.66</v>
      </c>
      <c r="C248">
        <v>846000</v>
      </c>
      <c r="D248" t="s">
        <v>53</v>
      </c>
      <c r="E248">
        <f>(Акции[[#This Row],[Close]]-B247)/B247</f>
        <v>-5.7955335754578475E-3</v>
      </c>
    </row>
    <row r="249" spans="1:5" x14ac:dyDescent="0.3">
      <c r="A249" s="7">
        <v>42468</v>
      </c>
      <c r="B249">
        <v>128.53</v>
      </c>
      <c r="C249">
        <v>750500</v>
      </c>
      <c r="D249" t="s">
        <v>53</v>
      </c>
      <c r="E249">
        <f>(Акции[[#This Row],[Close]]-B248)/B248</f>
        <v>-1.0104150474117477E-3</v>
      </c>
    </row>
    <row r="250" spans="1:5" x14ac:dyDescent="0.3">
      <c r="A250" s="7">
        <v>42471</v>
      </c>
      <c r="B250">
        <v>128.16</v>
      </c>
      <c r="C250">
        <v>745900</v>
      </c>
      <c r="D250" t="s">
        <v>53</v>
      </c>
      <c r="E250">
        <f>(Акции[[#This Row],[Close]]-B249)/B249</f>
        <v>-2.878705360616234E-3</v>
      </c>
    </row>
    <row r="251" spans="1:5" x14ac:dyDescent="0.3">
      <c r="A251" s="7">
        <v>42472</v>
      </c>
      <c r="B251">
        <v>128.16999999999999</v>
      </c>
      <c r="C251">
        <v>659200</v>
      </c>
      <c r="D251" t="s">
        <v>53</v>
      </c>
      <c r="E251">
        <f>(Акции[[#This Row],[Close]]-B250)/B250</f>
        <v>7.8027465667844146E-5</v>
      </c>
    </row>
    <row r="252" spans="1:5" x14ac:dyDescent="0.3">
      <c r="A252" s="7">
        <v>42473</v>
      </c>
      <c r="B252">
        <v>126.14</v>
      </c>
      <c r="C252">
        <v>1594000</v>
      </c>
      <c r="D252" t="s">
        <v>53</v>
      </c>
      <c r="E252">
        <f>(Акции[[#This Row],[Close]]-B251)/B251</f>
        <v>-1.5838339705079092E-2</v>
      </c>
    </row>
    <row r="253" spans="1:5" x14ac:dyDescent="0.3">
      <c r="A253" s="7">
        <v>42474</v>
      </c>
      <c r="B253">
        <v>126.55</v>
      </c>
      <c r="C253">
        <v>811300</v>
      </c>
      <c r="D253" t="s">
        <v>53</v>
      </c>
      <c r="E253">
        <f>(Акции[[#This Row],[Close]]-B252)/B252</f>
        <v>3.2503567464721469E-3</v>
      </c>
    </row>
    <row r="254" spans="1:5" x14ac:dyDescent="0.3">
      <c r="A254" s="7">
        <v>42475</v>
      </c>
      <c r="B254">
        <v>126.41</v>
      </c>
      <c r="C254">
        <v>1164300</v>
      </c>
      <c r="D254" t="s">
        <v>53</v>
      </c>
      <c r="E254">
        <f>(Акции[[#This Row],[Close]]-B253)/B253</f>
        <v>-1.1062821019359982E-3</v>
      </c>
    </row>
    <row r="255" spans="1:5" x14ac:dyDescent="0.3">
      <c r="A255" s="7">
        <v>42478</v>
      </c>
      <c r="B255">
        <v>126.5</v>
      </c>
      <c r="C255">
        <v>786900</v>
      </c>
      <c r="D255" t="s">
        <v>53</v>
      </c>
      <c r="E255">
        <f>(Акции[[#This Row],[Close]]-B254)/B254</f>
        <v>7.119689897951381E-4</v>
      </c>
    </row>
    <row r="256" spans="1:5" x14ac:dyDescent="0.3">
      <c r="A256" s="7">
        <v>42479</v>
      </c>
      <c r="B256">
        <v>126.56</v>
      </c>
      <c r="C256">
        <v>674900</v>
      </c>
      <c r="D256" t="s">
        <v>53</v>
      </c>
      <c r="E256">
        <f>(Акции[[#This Row],[Close]]-B255)/B255</f>
        <v>4.743083003952749E-4</v>
      </c>
    </row>
    <row r="257" spans="1:5" x14ac:dyDescent="0.3">
      <c r="A257" s="7">
        <v>42480</v>
      </c>
      <c r="B257">
        <v>124.8</v>
      </c>
      <c r="C257">
        <v>1125300</v>
      </c>
      <c r="D257" t="s">
        <v>53</v>
      </c>
      <c r="E257">
        <f>(Акции[[#This Row],[Close]]-B256)/B256</f>
        <v>-1.3906447534766159E-2</v>
      </c>
    </row>
    <row r="258" spans="1:5" x14ac:dyDescent="0.3">
      <c r="A258" s="7">
        <v>42481</v>
      </c>
      <c r="B258">
        <v>121.13</v>
      </c>
      <c r="C258">
        <v>1309900</v>
      </c>
      <c r="D258" t="s">
        <v>53</v>
      </c>
      <c r="E258">
        <f>(Акции[[#This Row],[Close]]-B257)/B257</f>
        <v>-2.9407051282051296E-2</v>
      </c>
    </row>
    <row r="259" spans="1:5" x14ac:dyDescent="0.3">
      <c r="A259" s="7">
        <v>42482</v>
      </c>
      <c r="B259">
        <v>122.45</v>
      </c>
      <c r="C259">
        <v>1402800</v>
      </c>
      <c r="D259" t="s">
        <v>53</v>
      </c>
      <c r="E259">
        <f>(Акции[[#This Row],[Close]]-B258)/B258</f>
        <v>1.0897382976966956E-2</v>
      </c>
    </row>
    <row r="260" spans="1:5" x14ac:dyDescent="0.3">
      <c r="A260" s="7">
        <v>42485</v>
      </c>
      <c r="B260">
        <v>123.63</v>
      </c>
      <c r="C260">
        <v>1101400</v>
      </c>
      <c r="D260" t="s">
        <v>53</v>
      </c>
      <c r="E260">
        <f>(Акции[[#This Row],[Close]]-B259)/B259</f>
        <v>9.6365863617802576E-3</v>
      </c>
    </row>
    <row r="261" spans="1:5" x14ac:dyDescent="0.3">
      <c r="A261" s="7">
        <v>42486</v>
      </c>
      <c r="B261">
        <v>123.76</v>
      </c>
      <c r="C261">
        <v>1278000</v>
      </c>
      <c r="D261" t="s">
        <v>53</v>
      </c>
      <c r="E261">
        <f>(Акции[[#This Row],[Close]]-B260)/B260</f>
        <v>1.0515247108307828E-3</v>
      </c>
    </row>
    <row r="262" spans="1:5" x14ac:dyDescent="0.3">
      <c r="A262" s="7">
        <v>42487</v>
      </c>
      <c r="B262">
        <v>124.78</v>
      </c>
      <c r="C262">
        <v>1012600</v>
      </c>
      <c r="D262" t="s">
        <v>53</v>
      </c>
      <c r="E262">
        <f>(Акции[[#This Row],[Close]]-B261)/B261</f>
        <v>8.241758241758209E-3</v>
      </c>
    </row>
    <row r="263" spans="1:5" x14ac:dyDescent="0.3">
      <c r="A263" s="7">
        <v>42488</v>
      </c>
      <c r="B263">
        <v>124.77</v>
      </c>
      <c r="C263">
        <v>794300</v>
      </c>
      <c r="D263" t="s">
        <v>53</v>
      </c>
      <c r="E263">
        <f>(Акции[[#This Row],[Close]]-B262)/B262</f>
        <v>-8.0141048244952037E-5</v>
      </c>
    </row>
    <row r="264" spans="1:5" x14ac:dyDescent="0.3">
      <c r="A264" s="7">
        <v>42489</v>
      </c>
      <c r="B264">
        <v>125.23</v>
      </c>
      <c r="C264">
        <v>1282100</v>
      </c>
      <c r="D264" t="s">
        <v>53</v>
      </c>
      <c r="E264">
        <f>(Акции[[#This Row],[Close]]-B263)/B263</f>
        <v>3.6867836819748975E-3</v>
      </c>
    </row>
    <row r="265" spans="1:5" x14ac:dyDescent="0.3">
      <c r="A265" s="7">
        <v>42492</v>
      </c>
      <c r="B265">
        <v>126.96</v>
      </c>
      <c r="C265">
        <v>1636700</v>
      </c>
      <c r="D265" t="s">
        <v>53</v>
      </c>
      <c r="E265">
        <f>(Акции[[#This Row],[Close]]-B264)/B264</f>
        <v>1.3814581170645929E-2</v>
      </c>
    </row>
    <row r="266" spans="1:5" x14ac:dyDescent="0.3">
      <c r="A266" s="7">
        <v>42493</v>
      </c>
      <c r="B266">
        <v>129.42999</v>
      </c>
      <c r="C266">
        <v>2943300</v>
      </c>
      <c r="D266" t="s">
        <v>53</v>
      </c>
      <c r="E266">
        <f>(Акции[[#This Row],[Close]]-B265)/B265</f>
        <v>1.9454867674858302E-2</v>
      </c>
    </row>
    <row r="267" spans="1:5" x14ac:dyDescent="0.3">
      <c r="A267" s="7">
        <v>42494</v>
      </c>
      <c r="B267">
        <v>129.25</v>
      </c>
      <c r="C267">
        <v>1662000</v>
      </c>
      <c r="D267" t="s">
        <v>53</v>
      </c>
      <c r="E267">
        <f>(Акции[[#This Row],[Close]]-B266)/B266</f>
        <v>-1.3906359723894256E-3</v>
      </c>
    </row>
    <row r="268" spans="1:5" x14ac:dyDescent="0.3">
      <c r="A268" s="7">
        <v>42495</v>
      </c>
      <c r="B268">
        <v>128.94</v>
      </c>
      <c r="C268">
        <v>1204300</v>
      </c>
      <c r="D268" t="s">
        <v>53</v>
      </c>
      <c r="E268">
        <f>(Акции[[#This Row],[Close]]-B267)/B267</f>
        <v>-2.3984526112185863E-3</v>
      </c>
    </row>
    <row r="269" spans="1:5" x14ac:dyDescent="0.3">
      <c r="A269" s="7">
        <v>42496</v>
      </c>
      <c r="B269">
        <v>130.46001000000001</v>
      </c>
      <c r="C269">
        <v>976900</v>
      </c>
      <c r="D269" t="s">
        <v>53</v>
      </c>
      <c r="E269">
        <f>(Акции[[#This Row],[Close]]-B268)/B268</f>
        <v>1.1788506281991728E-2</v>
      </c>
    </row>
    <row r="270" spans="1:5" x14ac:dyDescent="0.3">
      <c r="A270" s="7">
        <v>42499</v>
      </c>
      <c r="B270">
        <v>131.67999</v>
      </c>
      <c r="C270">
        <v>1022000</v>
      </c>
      <c r="D270" t="s">
        <v>53</v>
      </c>
      <c r="E270">
        <f>(Акции[[#This Row],[Close]]-B269)/B269</f>
        <v>9.351371351266893E-3</v>
      </c>
    </row>
    <row r="271" spans="1:5" x14ac:dyDescent="0.3">
      <c r="A271" s="7">
        <v>42500</v>
      </c>
      <c r="B271">
        <v>132.84</v>
      </c>
      <c r="C271">
        <v>850400</v>
      </c>
      <c r="D271" t="s">
        <v>53</v>
      </c>
      <c r="E271">
        <f>(Акции[[#This Row],[Close]]-B270)/B270</f>
        <v>8.8093111185685823E-3</v>
      </c>
    </row>
    <row r="272" spans="1:5" x14ac:dyDescent="0.3">
      <c r="A272" s="7">
        <v>42501</v>
      </c>
      <c r="B272">
        <v>132.19</v>
      </c>
      <c r="C272">
        <v>1063500</v>
      </c>
      <c r="D272" t="s">
        <v>53</v>
      </c>
      <c r="E272">
        <f>(Акции[[#This Row],[Close]]-B271)/B271</f>
        <v>-4.8931044866004645E-3</v>
      </c>
    </row>
    <row r="273" spans="1:5" x14ac:dyDescent="0.3">
      <c r="A273" s="7">
        <v>42502</v>
      </c>
      <c r="B273">
        <v>132.88</v>
      </c>
      <c r="C273">
        <v>872500</v>
      </c>
      <c r="D273" t="s">
        <v>53</v>
      </c>
      <c r="E273">
        <f>(Акции[[#This Row],[Close]]-B272)/B272</f>
        <v>5.2197594371737478E-3</v>
      </c>
    </row>
    <row r="274" spans="1:5" x14ac:dyDescent="0.3">
      <c r="A274" s="7">
        <v>42503</v>
      </c>
      <c r="B274">
        <v>131.97999999999999</v>
      </c>
      <c r="C274">
        <v>858100</v>
      </c>
      <c r="D274" t="s">
        <v>53</v>
      </c>
      <c r="E274">
        <f>(Акции[[#This Row],[Close]]-B273)/B273</f>
        <v>-6.7730282962071469E-3</v>
      </c>
    </row>
    <row r="275" spans="1:5" x14ac:dyDescent="0.3">
      <c r="A275" s="7">
        <v>42506</v>
      </c>
      <c r="B275">
        <v>132</v>
      </c>
      <c r="C275">
        <v>810800</v>
      </c>
      <c r="D275" t="s">
        <v>53</v>
      </c>
      <c r="E275">
        <f>(Акции[[#This Row],[Close]]-B274)/B274</f>
        <v>1.5153811183520407E-4</v>
      </c>
    </row>
    <row r="276" spans="1:5" x14ac:dyDescent="0.3">
      <c r="A276" s="7">
        <v>42507</v>
      </c>
      <c r="B276">
        <v>129.42999</v>
      </c>
      <c r="C276">
        <v>1428300</v>
      </c>
      <c r="D276" t="s">
        <v>53</v>
      </c>
      <c r="E276">
        <f>(Акции[[#This Row],[Close]]-B275)/B275</f>
        <v>-1.94697727272727E-2</v>
      </c>
    </row>
    <row r="277" spans="1:5" x14ac:dyDescent="0.3">
      <c r="A277" s="7">
        <v>42508</v>
      </c>
      <c r="B277">
        <v>128.13999999999999</v>
      </c>
      <c r="C277">
        <v>1323600</v>
      </c>
      <c r="D277" t="s">
        <v>53</v>
      </c>
      <c r="E277">
        <f>(Акции[[#This Row],[Close]]-B276)/B276</f>
        <v>-9.9667009168432855E-3</v>
      </c>
    </row>
    <row r="278" spans="1:5" x14ac:dyDescent="0.3">
      <c r="A278" s="7">
        <v>42509</v>
      </c>
      <c r="B278">
        <v>129.97999999999999</v>
      </c>
      <c r="C278">
        <v>1272700</v>
      </c>
      <c r="D278" t="s">
        <v>53</v>
      </c>
      <c r="E278">
        <f>(Акции[[#This Row],[Close]]-B277)/B277</f>
        <v>1.435929452161701E-2</v>
      </c>
    </row>
    <row r="279" spans="1:5" x14ac:dyDescent="0.3">
      <c r="A279" s="7">
        <v>42510</v>
      </c>
      <c r="B279">
        <v>128.83000000000001</v>
      </c>
      <c r="C279">
        <v>1023800</v>
      </c>
      <c r="D279" t="s">
        <v>53</v>
      </c>
      <c r="E279">
        <f>(Акции[[#This Row],[Close]]-B278)/B278</f>
        <v>-8.8475150023078729E-3</v>
      </c>
    </row>
    <row r="280" spans="1:5" x14ac:dyDescent="0.3">
      <c r="A280" s="7">
        <v>42513</v>
      </c>
      <c r="B280">
        <v>129.05000000000001</v>
      </c>
      <c r="C280">
        <v>629600</v>
      </c>
      <c r="D280" t="s">
        <v>53</v>
      </c>
      <c r="E280">
        <f>(Акции[[#This Row],[Close]]-B279)/B279</f>
        <v>1.7076767833579046E-3</v>
      </c>
    </row>
    <row r="281" spans="1:5" x14ac:dyDescent="0.3">
      <c r="A281" s="7">
        <v>42514</v>
      </c>
      <c r="B281">
        <v>130.07001</v>
      </c>
      <c r="C281">
        <v>777900</v>
      </c>
      <c r="D281" t="s">
        <v>53</v>
      </c>
      <c r="E281">
        <f>(Акции[[#This Row],[Close]]-B280)/B280</f>
        <v>7.9039907012784568E-3</v>
      </c>
    </row>
    <row r="282" spans="1:5" x14ac:dyDescent="0.3">
      <c r="A282" s="7">
        <v>42515</v>
      </c>
      <c r="B282">
        <v>129.36000000000001</v>
      </c>
      <c r="C282">
        <v>655600</v>
      </c>
      <c r="D282" t="s">
        <v>53</v>
      </c>
      <c r="E282">
        <f>(Акции[[#This Row],[Close]]-B281)/B281</f>
        <v>-5.4586756778136842E-3</v>
      </c>
    </row>
    <row r="283" spans="1:5" x14ac:dyDescent="0.3">
      <c r="A283" s="7">
        <v>42516</v>
      </c>
      <c r="B283">
        <v>129.53998999999999</v>
      </c>
      <c r="C283">
        <v>571000</v>
      </c>
      <c r="D283" t="s">
        <v>53</v>
      </c>
      <c r="E283">
        <f>(Акции[[#This Row],[Close]]-B282)/B282</f>
        <v>1.3913883735310389E-3</v>
      </c>
    </row>
    <row r="284" spans="1:5" x14ac:dyDescent="0.3">
      <c r="A284" s="7">
        <v>42517</v>
      </c>
      <c r="B284">
        <v>129.69999999999999</v>
      </c>
      <c r="C284">
        <v>481400</v>
      </c>
      <c r="D284" t="s">
        <v>53</v>
      </c>
      <c r="E284">
        <f>(Акции[[#This Row],[Close]]-B283)/B283</f>
        <v>1.2352170167683337E-3</v>
      </c>
    </row>
    <row r="285" spans="1:5" x14ac:dyDescent="0.3">
      <c r="A285" s="7">
        <v>42521</v>
      </c>
      <c r="B285">
        <v>128.53998999999999</v>
      </c>
      <c r="C285">
        <v>1191600</v>
      </c>
      <c r="D285" t="s">
        <v>53</v>
      </c>
      <c r="E285">
        <f>(Акции[[#This Row],[Close]]-B284)/B284</f>
        <v>-8.9437933693138003E-3</v>
      </c>
    </row>
    <row r="286" spans="1:5" x14ac:dyDescent="0.3">
      <c r="A286" s="7">
        <v>42522</v>
      </c>
      <c r="B286">
        <v>129.88999999999999</v>
      </c>
      <c r="C286">
        <v>942000</v>
      </c>
      <c r="D286" t="s">
        <v>53</v>
      </c>
      <c r="E286">
        <f>(Акции[[#This Row],[Close]]-B285)/B285</f>
        <v>1.0502645908094419E-2</v>
      </c>
    </row>
    <row r="287" spans="1:5" x14ac:dyDescent="0.3">
      <c r="A287" s="7">
        <v>42523</v>
      </c>
      <c r="B287">
        <v>129.83000000000001</v>
      </c>
      <c r="C287">
        <v>719900</v>
      </c>
      <c r="D287" t="s">
        <v>53</v>
      </c>
      <c r="E287">
        <f>(Акции[[#This Row],[Close]]-B286)/B286</f>
        <v>-4.6192932481310228E-4</v>
      </c>
    </row>
    <row r="288" spans="1:5" x14ac:dyDescent="0.3">
      <c r="A288" s="7">
        <v>42524</v>
      </c>
      <c r="B288">
        <v>129.91999999999999</v>
      </c>
      <c r="C288">
        <v>765300</v>
      </c>
      <c r="D288" t="s">
        <v>53</v>
      </c>
      <c r="E288">
        <f>(Акции[[#This Row],[Close]]-B287)/B287</f>
        <v>6.9321420318859263E-4</v>
      </c>
    </row>
    <row r="289" spans="1:5" x14ac:dyDescent="0.3">
      <c r="A289" s="7">
        <v>42527</v>
      </c>
      <c r="B289">
        <v>129.33000000000001</v>
      </c>
      <c r="C289">
        <v>825000</v>
      </c>
      <c r="D289" t="s">
        <v>53</v>
      </c>
      <c r="E289">
        <f>(Акции[[#This Row],[Close]]-B288)/B288</f>
        <v>-4.541256157635276E-3</v>
      </c>
    </row>
    <row r="290" spans="1:5" x14ac:dyDescent="0.3">
      <c r="A290" s="7">
        <v>42528</v>
      </c>
      <c r="B290">
        <v>129.36000000000001</v>
      </c>
      <c r="C290">
        <v>859200</v>
      </c>
      <c r="D290" t="s">
        <v>53</v>
      </c>
      <c r="E290">
        <f>(Акции[[#This Row],[Close]]-B289)/B289</f>
        <v>2.3196474135932216E-4</v>
      </c>
    </row>
    <row r="291" spans="1:5" x14ac:dyDescent="0.3">
      <c r="A291" s="7">
        <v>42529</v>
      </c>
      <c r="B291">
        <v>130.11000000000001</v>
      </c>
      <c r="C291">
        <v>541800</v>
      </c>
      <c r="D291" t="s">
        <v>53</v>
      </c>
      <c r="E291">
        <f>(Акции[[#This Row],[Close]]-B290)/B290</f>
        <v>5.7977736549165116E-3</v>
      </c>
    </row>
    <row r="292" spans="1:5" x14ac:dyDescent="0.3">
      <c r="A292" s="7">
        <v>42530</v>
      </c>
      <c r="B292">
        <v>130.91</v>
      </c>
      <c r="C292">
        <v>492200</v>
      </c>
      <c r="D292" t="s">
        <v>53</v>
      </c>
      <c r="E292">
        <f>(Акции[[#This Row],[Close]]-B291)/B291</f>
        <v>6.1486434555374902E-3</v>
      </c>
    </row>
    <row r="293" spans="1:5" x14ac:dyDescent="0.3">
      <c r="A293" s="7">
        <v>42531</v>
      </c>
      <c r="B293">
        <v>131.77000000000001</v>
      </c>
      <c r="C293">
        <v>708800</v>
      </c>
      <c r="D293" t="s">
        <v>53</v>
      </c>
      <c r="E293">
        <f>(Акции[[#This Row],[Close]]-B292)/B292</f>
        <v>6.5693988236193851E-3</v>
      </c>
    </row>
    <row r="294" spans="1:5" x14ac:dyDescent="0.3">
      <c r="A294" s="7">
        <v>42534</v>
      </c>
      <c r="B294">
        <v>131.17999</v>
      </c>
      <c r="C294">
        <v>757700</v>
      </c>
      <c r="D294" t="s">
        <v>53</v>
      </c>
      <c r="E294">
        <f>(Акции[[#This Row],[Close]]-B293)/B293</f>
        <v>-4.477574561736408E-3</v>
      </c>
    </row>
    <row r="295" spans="1:5" x14ac:dyDescent="0.3">
      <c r="A295" s="7">
        <v>42535</v>
      </c>
      <c r="B295">
        <v>132.78998999999999</v>
      </c>
      <c r="C295">
        <v>1019800</v>
      </c>
      <c r="D295" t="s">
        <v>53</v>
      </c>
      <c r="E295">
        <f>(Акции[[#This Row],[Close]]-B294)/B294</f>
        <v>1.2273213315536807E-2</v>
      </c>
    </row>
    <row r="296" spans="1:5" x14ac:dyDescent="0.3">
      <c r="A296" s="7">
        <v>42536</v>
      </c>
      <c r="B296">
        <v>132.14999</v>
      </c>
      <c r="C296">
        <v>681000</v>
      </c>
      <c r="D296" t="s">
        <v>53</v>
      </c>
      <c r="E296">
        <f>(Акции[[#This Row],[Close]]-B295)/B295</f>
        <v>-4.8196403960869818E-3</v>
      </c>
    </row>
    <row r="297" spans="1:5" x14ac:dyDescent="0.3">
      <c r="A297" s="7">
        <v>42537</v>
      </c>
      <c r="B297">
        <v>133.11000000000001</v>
      </c>
      <c r="C297">
        <v>715000</v>
      </c>
      <c r="D297" t="s">
        <v>53</v>
      </c>
      <c r="E297">
        <f>(Акции[[#This Row],[Close]]-B296)/B296</f>
        <v>7.2645484119976938E-3</v>
      </c>
    </row>
    <row r="298" spans="1:5" x14ac:dyDescent="0.3">
      <c r="A298" s="7">
        <v>42538</v>
      </c>
      <c r="B298">
        <v>132.37</v>
      </c>
      <c r="C298">
        <v>1342700</v>
      </c>
      <c r="D298" t="s">
        <v>53</v>
      </c>
      <c r="E298">
        <f>(Акции[[#This Row],[Close]]-B297)/B297</f>
        <v>-5.5593118473443691E-3</v>
      </c>
    </row>
    <row r="299" spans="1:5" x14ac:dyDescent="0.3">
      <c r="A299" s="7">
        <v>42541</v>
      </c>
      <c r="B299">
        <v>132.32001</v>
      </c>
      <c r="C299">
        <v>759300</v>
      </c>
      <c r="D299" t="s">
        <v>53</v>
      </c>
      <c r="E299">
        <f>(Акции[[#This Row],[Close]]-B298)/B298</f>
        <v>-3.776535468762423E-4</v>
      </c>
    </row>
    <row r="300" spans="1:5" x14ac:dyDescent="0.3">
      <c r="A300" s="7">
        <v>42542</v>
      </c>
      <c r="B300">
        <v>133.10001</v>
      </c>
      <c r="C300">
        <v>830300</v>
      </c>
      <c r="D300" t="s">
        <v>53</v>
      </c>
      <c r="E300">
        <f>(Акции[[#This Row],[Close]]-B299)/B299</f>
        <v>5.8948000381801756E-3</v>
      </c>
    </row>
    <row r="301" spans="1:5" x14ac:dyDescent="0.3">
      <c r="A301" s="7">
        <v>42543</v>
      </c>
      <c r="B301">
        <v>133.85001</v>
      </c>
      <c r="C301">
        <v>710100</v>
      </c>
      <c r="D301" t="s">
        <v>53</v>
      </c>
      <c r="E301">
        <f>(Акции[[#This Row],[Close]]-B300)/B300</f>
        <v>5.634860583406418E-3</v>
      </c>
    </row>
    <row r="302" spans="1:5" x14ac:dyDescent="0.3">
      <c r="A302" s="7">
        <v>42544</v>
      </c>
      <c r="B302">
        <v>134.22999999999999</v>
      </c>
      <c r="C302">
        <v>464600</v>
      </c>
      <c r="D302" t="s">
        <v>53</v>
      </c>
      <c r="E302">
        <f>(Акции[[#This Row],[Close]]-B301)/B301</f>
        <v>2.8389239567482459E-3</v>
      </c>
    </row>
    <row r="303" spans="1:5" x14ac:dyDescent="0.3">
      <c r="A303" s="7">
        <v>42545</v>
      </c>
      <c r="B303">
        <v>134.88</v>
      </c>
      <c r="C303">
        <v>2116400</v>
      </c>
      <c r="D303" t="s">
        <v>53</v>
      </c>
      <c r="E303">
        <f>(Акции[[#This Row],[Close]]-B302)/B302</f>
        <v>4.8424346271325764E-3</v>
      </c>
    </row>
    <row r="304" spans="1:5" x14ac:dyDescent="0.3">
      <c r="A304" s="7">
        <v>42548</v>
      </c>
      <c r="B304">
        <v>137.03</v>
      </c>
      <c r="C304">
        <v>2387500</v>
      </c>
      <c r="D304" t="s">
        <v>53</v>
      </c>
      <c r="E304">
        <f>(Акции[[#This Row],[Close]]-B303)/B303</f>
        <v>1.5940094899169675E-2</v>
      </c>
    </row>
    <row r="305" spans="1:5" x14ac:dyDescent="0.3">
      <c r="A305" s="7">
        <v>42549</v>
      </c>
      <c r="B305">
        <v>136.66</v>
      </c>
      <c r="C305">
        <v>1485800</v>
      </c>
      <c r="D305" t="s">
        <v>53</v>
      </c>
      <c r="E305">
        <f>(Акции[[#This Row],[Close]]-B304)/B304</f>
        <v>-2.7001386557688428E-3</v>
      </c>
    </row>
    <row r="306" spans="1:5" x14ac:dyDescent="0.3">
      <c r="A306" s="7">
        <v>42550</v>
      </c>
      <c r="B306">
        <v>135.21001000000001</v>
      </c>
      <c r="C306">
        <v>1518100</v>
      </c>
      <c r="D306" t="s">
        <v>53</v>
      </c>
      <c r="E306">
        <f>(Акции[[#This Row],[Close]]-B305)/B305</f>
        <v>-1.0610200497585142E-2</v>
      </c>
    </row>
    <row r="307" spans="1:5" x14ac:dyDescent="0.3">
      <c r="A307" s="7">
        <v>42551</v>
      </c>
      <c r="B307">
        <v>138.38999999999999</v>
      </c>
      <c r="C307">
        <v>1577900</v>
      </c>
      <c r="D307" t="s">
        <v>53</v>
      </c>
      <c r="E307">
        <f>(Акции[[#This Row],[Close]]-B306)/B306</f>
        <v>2.3518894791886895E-2</v>
      </c>
    </row>
    <row r="308" spans="1:5" x14ac:dyDescent="0.3">
      <c r="A308" s="7">
        <v>42552</v>
      </c>
      <c r="B308">
        <v>137.16</v>
      </c>
      <c r="C308">
        <v>945000</v>
      </c>
      <c r="D308" t="s">
        <v>53</v>
      </c>
      <c r="E308">
        <f>(Акции[[#This Row],[Close]]-B307)/B307</f>
        <v>-8.8879254281377974E-3</v>
      </c>
    </row>
    <row r="309" spans="1:5" x14ac:dyDescent="0.3">
      <c r="A309" s="7">
        <v>42556</v>
      </c>
      <c r="B309">
        <v>139.24001000000001</v>
      </c>
      <c r="C309">
        <v>1297400</v>
      </c>
      <c r="D309" t="s">
        <v>53</v>
      </c>
      <c r="E309">
        <f>(Акции[[#This Row],[Close]]-B308)/B308</f>
        <v>1.5164843977836219E-2</v>
      </c>
    </row>
    <row r="310" spans="1:5" x14ac:dyDescent="0.3">
      <c r="A310" s="7">
        <v>42557</v>
      </c>
      <c r="B310">
        <v>138.21001000000001</v>
      </c>
      <c r="C310">
        <v>1269100</v>
      </c>
      <c r="D310" t="s">
        <v>53</v>
      </c>
      <c r="E310">
        <f>(Акции[[#This Row],[Close]]-B309)/B309</f>
        <v>-7.3972990952816007E-3</v>
      </c>
    </row>
    <row r="311" spans="1:5" x14ac:dyDescent="0.3">
      <c r="A311" s="7">
        <v>42558</v>
      </c>
      <c r="B311">
        <v>137.52000000000001</v>
      </c>
      <c r="C311">
        <v>1144700</v>
      </c>
      <c r="D311" t="s">
        <v>53</v>
      </c>
      <c r="E311">
        <f>(Акции[[#This Row],[Close]]-B310)/B310</f>
        <v>-4.99247485764599E-3</v>
      </c>
    </row>
    <row r="312" spans="1:5" x14ac:dyDescent="0.3">
      <c r="A312" s="7">
        <v>42559</v>
      </c>
      <c r="B312">
        <v>138.37</v>
      </c>
      <c r="C312">
        <v>991700</v>
      </c>
      <c r="D312" t="s">
        <v>53</v>
      </c>
      <c r="E312">
        <f>(Акции[[#This Row],[Close]]-B311)/B311</f>
        <v>6.1809191390342806E-3</v>
      </c>
    </row>
    <row r="313" spans="1:5" x14ac:dyDescent="0.3">
      <c r="A313" s="7">
        <v>42562</v>
      </c>
      <c r="B313">
        <v>137.71001000000001</v>
      </c>
      <c r="C313">
        <v>958600</v>
      </c>
      <c r="D313" t="s">
        <v>53</v>
      </c>
      <c r="E313">
        <f>(Акции[[#This Row],[Close]]-B312)/B312</f>
        <v>-4.7697477776974303E-3</v>
      </c>
    </row>
    <row r="314" spans="1:5" x14ac:dyDescent="0.3">
      <c r="A314" s="7">
        <v>42563</v>
      </c>
      <c r="B314">
        <v>136.22</v>
      </c>
      <c r="C314">
        <v>911100</v>
      </c>
      <c r="D314" t="s">
        <v>53</v>
      </c>
      <c r="E314">
        <f>(Акции[[#This Row],[Close]]-B313)/B313</f>
        <v>-1.081991062232885E-2</v>
      </c>
    </row>
    <row r="315" spans="1:5" x14ac:dyDescent="0.3">
      <c r="A315" s="7">
        <v>42564</v>
      </c>
      <c r="B315">
        <v>137.06</v>
      </c>
      <c r="C315">
        <v>467800</v>
      </c>
      <c r="D315" t="s">
        <v>53</v>
      </c>
      <c r="E315">
        <f>(Акции[[#This Row],[Close]]-B314)/B314</f>
        <v>6.1664953751284935E-3</v>
      </c>
    </row>
    <row r="316" spans="1:5" x14ac:dyDescent="0.3">
      <c r="A316" s="7">
        <v>42565</v>
      </c>
      <c r="B316">
        <v>136.72</v>
      </c>
      <c r="C316">
        <v>743200</v>
      </c>
      <c r="D316" t="s">
        <v>53</v>
      </c>
      <c r="E316">
        <f>(Акции[[#This Row],[Close]]-B315)/B315</f>
        <v>-2.4806654020137413E-3</v>
      </c>
    </row>
    <row r="317" spans="1:5" x14ac:dyDescent="0.3">
      <c r="A317" s="7">
        <v>42566</v>
      </c>
      <c r="B317">
        <v>136.58000000000001</v>
      </c>
      <c r="C317">
        <v>880600</v>
      </c>
      <c r="D317" t="s">
        <v>53</v>
      </c>
      <c r="E317">
        <f>(Акции[[#This Row],[Close]]-B316)/B316</f>
        <v>-1.0239906377997833E-3</v>
      </c>
    </row>
    <row r="318" spans="1:5" x14ac:dyDescent="0.3">
      <c r="A318" s="7">
        <v>42569</v>
      </c>
      <c r="B318">
        <v>136.12</v>
      </c>
      <c r="C318">
        <v>635900</v>
      </c>
      <c r="D318" t="s">
        <v>53</v>
      </c>
      <c r="E318">
        <f>(Акции[[#This Row],[Close]]-B317)/B317</f>
        <v>-3.3679894567287152E-3</v>
      </c>
    </row>
    <row r="319" spans="1:5" x14ac:dyDescent="0.3">
      <c r="A319" s="7">
        <v>42570</v>
      </c>
      <c r="B319">
        <v>136.35001</v>
      </c>
      <c r="C319">
        <v>675300</v>
      </c>
      <c r="D319" t="s">
        <v>53</v>
      </c>
      <c r="E319">
        <f>(Акции[[#This Row],[Close]]-B318)/B318</f>
        <v>1.6897590361445265E-3</v>
      </c>
    </row>
    <row r="320" spans="1:5" x14ac:dyDescent="0.3">
      <c r="A320" s="7">
        <v>42571</v>
      </c>
      <c r="B320">
        <v>135.35001</v>
      </c>
      <c r="C320">
        <v>545700</v>
      </c>
      <c r="D320" t="s">
        <v>53</v>
      </c>
      <c r="E320">
        <f>(Акции[[#This Row],[Close]]-B319)/B319</f>
        <v>-7.3340662021220242E-3</v>
      </c>
    </row>
    <row r="321" spans="1:5" x14ac:dyDescent="0.3">
      <c r="A321" s="7">
        <v>42572</v>
      </c>
      <c r="B321">
        <v>134.63999999999999</v>
      </c>
      <c r="C321">
        <v>702800</v>
      </c>
      <c r="D321" t="s">
        <v>53</v>
      </c>
      <c r="E321">
        <f>(Акции[[#This Row],[Close]]-B320)/B320</f>
        <v>-5.2457328965103966E-3</v>
      </c>
    </row>
    <row r="322" spans="1:5" x14ac:dyDescent="0.3">
      <c r="A322" s="7">
        <v>42573</v>
      </c>
      <c r="B322">
        <v>135.17999</v>
      </c>
      <c r="C322">
        <v>640700</v>
      </c>
      <c r="D322" t="s">
        <v>53</v>
      </c>
      <c r="E322">
        <f>(Акции[[#This Row],[Close]]-B321)/B321</f>
        <v>4.0106209150328085E-3</v>
      </c>
    </row>
    <row r="323" spans="1:5" x14ac:dyDescent="0.3">
      <c r="A323" s="7">
        <v>42576</v>
      </c>
      <c r="B323">
        <v>134.47999999999999</v>
      </c>
      <c r="C323">
        <v>484600</v>
      </c>
      <c r="D323" t="s">
        <v>53</v>
      </c>
      <c r="E323">
        <f>(Акции[[#This Row],[Close]]-B322)/B322</f>
        <v>-5.178207218390931E-3</v>
      </c>
    </row>
    <row r="324" spans="1:5" x14ac:dyDescent="0.3">
      <c r="A324" s="7">
        <v>42577</v>
      </c>
      <c r="B324">
        <v>133.88999999999999</v>
      </c>
      <c r="C324">
        <v>627300</v>
      </c>
      <c r="D324" t="s">
        <v>53</v>
      </c>
      <c r="E324">
        <f>(Акции[[#This Row],[Close]]-B323)/B323</f>
        <v>-4.3872694824509482E-3</v>
      </c>
    </row>
    <row r="325" spans="1:5" x14ac:dyDescent="0.3">
      <c r="A325" s="7">
        <v>42578</v>
      </c>
      <c r="B325">
        <v>131.03</v>
      </c>
      <c r="C325">
        <v>1738100</v>
      </c>
      <c r="D325" t="s">
        <v>53</v>
      </c>
      <c r="E325">
        <f>(Акции[[#This Row],[Close]]-B324)/B324</f>
        <v>-2.1360818582418294E-2</v>
      </c>
    </row>
    <row r="326" spans="1:5" x14ac:dyDescent="0.3">
      <c r="A326" s="7">
        <v>42579</v>
      </c>
      <c r="B326">
        <v>130.83000000000001</v>
      </c>
      <c r="C326">
        <v>1482700</v>
      </c>
      <c r="D326" t="s">
        <v>53</v>
      </c>
      <c r="E326">
        <f>(Акции[[#This Row],[Close]]-B325)/B325</f>
        <v>-1.5263680073264797E-3</v>
      </c>
    </row>
    <row r="327" spans="1:5" x14ac:dyDescent="0.3">
      <c r="A327" s="7">
        <v>42580</v>
      </c>
      <c r="B327">
        <v>131.07001</v>
      </c>
      <c r="C327">
        <v>973200</v>
      </c>
      <c r="D327" t="s">
        <v>53</v>
      </c>
      <c r="E327">
        <f>(Акции[[#This Row],[Close]]-B326)/B326</f>
        <v>1.8345180768935552E-3</v>
      </c>
    </row>
    <row r="328" spans="1:5" x14ac:dyDescent="0.3">
      <c r="A328" s="7">
        <v>42583</v>
      </c>
      <c r="B328">
        <v>131.35001</v>
      </c>
      <c r="C328">
        <v>887500</v>
      </c>
      <c r="D328" t="s">
        <v>53</v>
      </c>
      <c r="E328">
        <f>(Акции[[#This Row],[Close]]-B327)/B327</f>
        <v>2.1362629025510958E-3</v>
      </c>
    </row>
    <row r="329" spans="1:5" x14ac:dyDescent="0.3">
      <c r="A329" s="7">
        <v>42584</v>
      </c>
      <c r="B329">
        <v>130.30000000000001</v>
      </c>
      <c r="C329">
        <v>1355300</v>
      </c>
      <c r="D329" t="s">
        <v>53</v>
      </c>
      <c r="E329">
        <f>(Акции[[#This Row],[Close]]-B328)/B328</f>
        <v>-7.9939849262286779E-3</v>
      </c>
    </row>
    <row r="330" spans="1:5" x14ac:dyDescent="0.3">
      <c r="A330" s="7">
        <v>42585</v>
      </c>
      <c r="B330">
        <v>131.59</v>
      </c>
      <c r="C330">
        <v>1444800</v>
      </c>
      <c r="D330" t="s">
        <v>53</v>
      </c>
      <c r="E330">
        <f>(Акции[[#This Row],[Close]]-B329)/B329</f>
        <v>9.9002302379124479E-3</v>
      </c>
    </row>
    <row r="331" spans="1:5" x14ac:dyDescent="0.3">
      <c r="A331" s="7">
        <v>42586</v>
      </c>
      <c r="B331">
        <v>133.91</v>
      </c>
      <c r="C331">
        <v>1066500</v>
      </c>
      <c r="D331" t="s">
        <v>53</v>
      </c>
      <c r="E331">
        <f>(Акции[[#This Row],[Close]]-B330)/B330</f>
        <v>1.763051903640089E-2</v>
      </c>
    </row>
    <row r="332" spans="1:5" x14ac:dyDescent="0.3">
      <c r="A332" s="7">
        <v>42587</v>
      </c>
      <c r="B332">
        <v>132.22</v>
      </c>
      <c r="C332">
        <v>1125300</v>
      </c>
      <c r="D332" t="s">
        <v>53</v>
      </c>
      <c r="E332">
        <f>(Акции[[#This Row],[Close]]-B331)/B331</f>
        <v>-1.2620416697782076E-2</v>
      </c>
    </row>
    <row r="333" spans="1:5" x14ac:dyDescent="0.3">
      <c r="A333" s="7">
        <v>42590</v>
      </c>
      <c r="B333">
        <v>132.16</v>
      </c>
      <c r="C333">
        <v>618100</v>
      </c>
      <c r="D333" t="s">
        <v>53</v>
      </c>
      <c r="E333">
        <f>(Акции[[#This Row],[Close]]-B332)/B332</f>
        <v>-4.5378913931328298E-4</v>
      </c>
    </row>
    <row r="334" spans="1:5" x14ac:dyDescent="0.3">
      <c r="A334" s="7">
        <v>42591</v>
      </c>
      <c r="B334">
        <v>132.59</v>
      </c>
      <c r="C334">
        <v>737600</v>
      </c>
      <c r="D334" t="s">
        <v>53</v>
      </c>
      <c r="E334">
        <f>(Акции[[#This Row],[Close]]-B333)/B333</f>
        <v>3.2536319612591316E-3</v>
      </c>
    </row>
    <row r="335" spans="1:5" x14ac:dyDescent="0.3">
      <c r="A335" s="7">
        <v>42592</v>
      </c>
      <c r="B335">
        <v>133.85001</v>
      </c>
      <c r="C335">
        <v>618200</v>
      </c>
      <c r="D335" t="s">
        <v>53</v>
      </c>
      <c r="E335">
        <f>(Акции[[#This Row],[Close]]-B334)/B334</f>
        <v>9.5030545289991261E-3</v>
      </c>
    </row>
    <row r="336" spans="1:5" x14ac:dyDescent="0.3">
      <c r="A336" s="7">
        <v>42593</v>
      </c>
      <c r="B336">
        <v>133.19999999999999</v>
      </c>
      <c r="C336">
        <v>598300</v>
      </c>
      <c r="D336" t="s">
        <v>53</v>
      </c>
      <c r="E336">
        <f>(Акции[[#This Row],[Close]]-B335)/B335</f>
        <v>-4.8562566412957975E-3</v>
      </c>
    </row>
    <row r="337" spans="1:5" x14ac:dyDescent="0.3">
      <c r="A337" s="7">
        <v>42594</v>
      </c>
      <c r="B337">
        <v>133.41999999999999</v>
      </c>
      <c r="C337">
        <v>404900</v>
      </c>
      <c r="D337" t="s">
        <v>53</v>
      </c>
      <c r="E337">
        <f>(Акции[[#This Row],[Close]]-B336)/B336</f>
        <v>1.6516516516516433E-3</v>
      </c>
    </row>
    <row r="338" spans="1:5" x14ac:dyDescent="0.3">
      <c r="A338" s="7">
        <v>42597</v>
      </c>
      <c r="B338">
        <v>132.24001000000001</v>
      </c>
      <c r="C338">
        <v>477500</v>
      </c>
      <c r="D338" t="s">
        <v>53</v>
      </c>
      <c r="E338">
        <f>(Акции[[#This Row],[Close]]-B337)/B337</f>
        <v>-8.8441762854142951E-3</v>
      </c>
    </row>
    <row r="339" spans="1:5" x14ac:dyDescent="0.3">
      <c r="A339" s="7">
        <v>42598</v>
      </c>
      <c r="B339">
        <v>131.08000000000001</v>
      </c>
      <c r="C339">
        <v>500000</v>
      </c>
      <c r="D339" t="s">
        <v>53</v>
      </c>
      <c r="E339">
        <f>(Акции[[#This Row],[Close]]-B338)/B338</f>
        <v>-8.7720047813063511E-3</v>
      </c>
    </row>
    <row r="340" spans="1:5" x14ac:dyDescent="0.3">
      <c r="A340" s="7">
        <v>42599</v>
      </c>
      <c r="B340">
        <v>131.5</v>
      </c>
      <c r="C340">
        <v>916300</v>
      </c>
      <c r="D340" t="s">
        <v>53</v>
      </c>
      <c r="E340">
        <f>(Акции[[#This Row],[Close]]-B339)/B339</f>
        <v>3.2041501373206243E-3</v>
      </c>
    </row>
    <row r="341" spans="1:5" x14ac:dyDescent="0.3">
      <c r="A341" s="7">
        <v>42600</v>
      </c>
      <c r="B341">
        <v>131.22</v>
      </c>
      <c r="C341">
        <v>657000</v>
      </c>
      <c r="D341" t="s">
        <v>53</v>
      </c>
      <c r="E341">
        <f>(Акции[[#This Row],[Close]]-B340)/B340</f>
        <v>-2.1292775665399328E-3</v>
      </c>
    </row>
    <row r="342" spans="1:5" x14ac:dyDescent="0.3">
      <c r="A342" s="7">
        <v>42601</v>
      </c>
      <c r="B342">
        <v>130.80000000000001</v>
      </c>
      <c r="C342">
        <v>718600</v>
      </c>
      <c r="D342" t="s">
        <v>53</v>
      </c>
      <c r="E342">
        <f>(Акции[[#This Row],[Close]]-B341)/B341</f>
        <v>-3.2007315957932291E-3</v>
      </c>
    </row>
    <row r="343" spans="1:5" x14ac:dyDescent="0.3">
      <c r="A343" s="7">
        <v>42604</v>
      </c>
      <c r="B343">
        <v>130.92999</v>
      </c>
      <c r="C343">
        <v>840100</v>
      </c>
      <c r="D343" t="s">
        <v>53</v>
      </c>
      <c r="E343">
        <f>(Акции[[#This Row],[Close]]-B342)/B342</f>
        <v>9.9380733944948218E-4</v>
      </c>
    </row>
    <row r="344" spans="1:5" x14ac:dyDescent="0.3">
      <c r="A344" s="7">
        <v>42605</v>
      </c>
      <c r="B344">
        <v>130.44999999999999</v>
      </c>
      <c r="C344">
        <v>775400</v>
      </c>
      <c r="D344" t="s">
        <v>53</v>
      </c>
      <c r="E344">
        <f>(Акции[[#This Row],[Close]]-B343)/B343</f>
        <v>-3.6660050153522121E-3</v>
      </c>
    </row>
    <row r="345" spans="1:5" x14ac:dyDescent="0.3">
      <c r="A345" s="7">
        <v>42606</v>
      </c>
      <c r="B345">
        <v>130.77000000000001</v>
      </c>
      <c r="C345">
        <v>732600</v>
      </c>
      <c r="D345" t="s">
        <v>53</v>
      </c>
      <c r="E345">
        <f>(Акции[[#This Row],[Close]]-B344)/B344</f>
        <v>2.4530471444999744E-3</v>
      </c>
    </row>
    <row r="346" spans="1:5" x14ac:dyDescent="0.3">
      <c r="A346" s="7">
        <v>42607</v>
      </c>
      <c r="B346">
        <v>131.05000000000001</v>
      </c>
      <c r="C346">
        <v>687000</v>
      </c>
      <c r="D346" t="s">
        <v>53</v>
      </c>
      <c r="E346">
        <f>(Акции[[#This Row],[Close]]-B345)/B345</f>
        <v>2.1411638755066231E-3</v>
      </c>
    </row>
    <row r="347" spans="1:5" x14ac:dyDescent="0.3">
      <c r="A347" s="7">
        <v>42608</v>
      </c>
      <c r="B347">
        <v>130.63</v>
      </c>
      <c r="C347">
        <v>587000</v>
      </c>
      <c r="D347" t="s">
        <v>53</v>
      </c>
      <c r="E347">
        <f>(Акции[[#This Row],[Close]]-B346)/B346</f>
        <v>-3.204883632201571E-3</v>
      </c>
    </row>
    <row r="348" spans="1:5" x14ac:dyDescent="0.3">
      <c r="A348" s="7">
        <v>42611</v>
      </c>
      <c r="B348">
        <v>131.46001000000001</v>
      </c>
      <c r="C348">
        <v>508400</v>
      </c>
      <c r="D348" t="s">
        <v>53</v>
      </c>
      <c r="E348">
        <f>(Акции[[#This Row],[Close]]-B347)/B347</f>
        <v>6.3539003291741229E-3</v>
      </c>
    </row>
    <row r="349" spans="1:5" x14ac:dyDescent="0.3">
      <c r="A349" s="7">
        <v>42612</v>
      </c>
      <c r="B349">
        <v>130.66</v>
      </c>
      <c r="C349">
        <v>481700</v>
      </c>
      <c r="D349" t="s">
        <v>53</v>
      </c>
      <c r="E349">
        <f>(Акции[[#This Row],[Close]]-B348)/B348</f>
        <v>-6.0855768990129731E-3</v>
      </c>
    </row>
    <row r="350" spans="1:5" x14ac:dyDescent="0.3">
      <c r="A350" s="7">
        <v>42613</v>
      </c>
      <c r="B350">
        <v>131.03998999999999</v>
      </c>
      <c r="C350">
        <v>779700</v>
      </c>
      <c r="D350" t="s">
        <v>53</v>
      </c>
      <c r="E350">
        <f>(Акции[[#This Row],[Close]]-B349)/B349</f>
        <v>2.9082351140363714E-3</v>
      </c>
    </row>
    <row r="351" spans="1:5" x14ac:dyDescent="0.3">
      <c r="A351" s="7">
        <v>42614</v>
      </c>
      <c r="B351">
        <v>131.03998999999999</v>
      </c>
      <c r="C351">
        <v>630600</v>
      </c>
      <c r="D351" t="s">
        <v>53</v>
      </c>
      <c r="E351">
        <f>(Акции[[#This Row],[Close]]-B350)/B350</f>
        <v>0</v>
      </c>
    </row>
    <row r="352" spans="1:5" x14ac:dyDescent="0.3">
      <c r="A352" s="7">
        <v>42615</v>
      </c>
      <c r="B352">
        <v>131.97</v>
      </c>
      <c r="C352">
        <v>568900</v>
      </c>
      <c r="D352" t="s">
        <v>53</v>
      </c>
      <c r="E352">
        <f>(Акции[[#This Row],[Close]]-B351)/B351</f>
        <v>7.0971464512475163E-3</v>
      </c>
    </row>
    <row r="353" spans="1:5" x14ac:dyDescent="0.3">
      <c r="A353" s="7">
        <v>42619</v>
      </c>
      <c r="B353">
        <v>132</v>
      </c>
      <c r="C353">
        <v>811400</v>
      </c>
      <c r="D353" t="s">
        <v>53</v>
      </c>
      <c r="E353">
        <f>(Акции[[#This Row],[Close]]-B352)/B352</f>
        <v>2.2732439190726027E-4</v>
      </c>
    </row>
    <row r="354" spans="1:5" x14ac:dyDescent="0.3">
      <c r="A354" s="7">
        <v>42620</v>
      </c>
      <c r="B354">
        <v>129.49001000000001</v>
      </c>
      <c r="C354">
        <v>1224800</v>
      </c>
      <c r="D354" t="s">
        <v>53</v>
      </c>
      <c r="E354">
        <f>(Акции[[#This Row],[Close]]-B353)/B353</f>
        <v>-1.9015075757575665E-2</v>
      </c>
    </row>
    <row r="355" spans="1:5" x14ac:dyDescent="0.3">
      <c r="A355" s="7">
        <v>42621</v>
      </c>
      <c r="B355">
        <v>126.99</v>
      </c>
      <c r="C355">
        <v>1431300</v>
      </c>
      <c r="D355" t="s">
        <v>53</v>
      </c>
      <c r="E355">
        <f>(Акции[[#This Row],[Close]]-B354)/B354</f>
        <v>-1.9306585890293909E-2</v>
      </c>
    </row>
    <row r="356" spans="1:5" x14ac:dyDescent="0.3">
      <c r="A356" s="7">
        <v>42622</v>
      </c>
      <c r="B356">
        <v>122.89</v>
      </c>
      <c r="C356">
        <v>2074800</v>
      </c>
      <c r="D356" t="s">
        <v>53</v>
      </c>
      <c r="E356">
        <f>(Акции[[#This Row],[Close]]-B355)/B355</f>
        <v>-3.2286006772186744E-2</v>
      </c>
    </row>
    <row r="357" spans="1:5" x14ac:dyDescent="0.3">
      <c r="A357" s="7">
        <v>42625</v>
      </c>
      <c r="B357">
        <v>124.04</v>
      </c>
      <c r="C357">
        <v>1061100</v>
      </c>
      <c r="D357" t="s">
        <v>53</v>
      </c>
      <c r="E357">
        <f>(Акции[[#This Row],[Close]]-B356)/B356</f>
        <v>9.3579624054032518E-3</v>
      </c>
    </row>
    <row r="358" spans="1:5" x14ac:dyDescent="0.3">
      <c r="A358" s="7">
        <v>42626</v>
      </c>
      <c r="B358">
        <v>123.09</v>
      </c>
      <c r="C358">
        <v>1259900</v>
      </c>
      <c r="D358" t="s">
        <v>53</v>
      </c>
      <c r="E358">
        <f>(Акции[[#This Row],[Close]]-B357)/B357</f>
        <v>-7.658819735569194E-3</v>
      </c>
    </row>
    <row r="359" spans="1:5" x14ac:dyDescent="0.3">
      <c r="A359" s="7">
        <v>42627</v>
      </c>
      <c r="B359">
        <v>122.52</v>
      </c>
      <c r="C359">
        <v>817700</v>
      </c>
      <c r="D359" t="s">
        <v>53</v>
      </c>
      <c r="E359">
        <f>(Акции[[#This Row],[Close]]-B358)/B358</f>
        <v>-4.630757981964476E-3</v>
      </c>
    </row>
    <row r="360" spans="1:5" x14ac:dyDescent="0.3">
      <c r="A360" s="7">
        <v>42628</v>
      </c>
      <c r="B360">
        <v>122.54</v>
      </c>
      <c r="C360">
        <v>721900</v>
      </c>
      <c r="D360" t="s">
        <v>53</v>
      </c>
      <c r="E360">
        <f>(Акции[[#This Row],[Close]]-B359)/B359</f>
        <v>1.6323865491356702E-4</v>
      </c>
    </row>
    <row r="361" spans="1:5" x14ac:dyDescent="0.3">
      <c r="A361" s="7">
        <v>42629</v>
      </c>
      <c r="B361">
        <v>122.73</v>
      </c>
      <c r="C361">
        <v>1136600</v>
      </c>
      <c r="D361" t="s">
        <v>53</v>
      </c>
      <c r="E361">
        <f>(Акции[[#This Row],[Close]]-B360)/B360</f>
        <v>1.5505141178390543E-3</v>
      </c>
    </row>
    <row r="362" spans="1:5" x14ac:dyDescent="0.3">
      <c r="A362" s="7">
        <v>42632</v>
      </c>
      <c r="B362">
        <v>122.67</v>
      </c>
      <c r="C362">
        <v>734500</v>
      </c>
      <c r="D362" t="s">
        <v>53</v>
      </c>
      <c r="E362">
        <f>(Акции[[#This Row],[Close]]-B361)/B361</f>
        <v>-4.8887802493279779E-4</v>
      </c>
    </row>
    <row r="363" spans="1:5" x14ac:dyDescent="0.3">
      <c r="A363" s="7">
        <v>42633</v>
      </c>
      <c r="B363">
        <v>123.44</v>
      </c>
      <c r="C363">
        <v>1120000</v>
      </c>
      <c r="D363" t="s">
        <v>53</v>
      </c>
      <c r="E363">
        <f>(Акции[[#This Row],[Close]]-B362)/B362</f>
        <v>6.2770033423004482E-3</v>
      </c>
    </row>
    <row r="364" spans="1:5" x14ac:dyDescent="0.3">
      <c r="A364" s="7">
        <v>42634</v>
      </c>
      <c r="B364">
        <v>124.41</v>
      </c>
      <c r="C364">
        <v>683100</v>
      </c>
      <c r="D364" t="s">
        <v>53</v>
      </c>
      <c r="E364">
        <f>(Акции[[#This Row],[Close]]-B363)/B363</f>
        <v>7.8580686973428304E-3</v>
      </c>
    </row>
    <row r="365" spans="1:5" x14ac:dyDescent="0.3">
      <c r="A365" s="7">
        <v>42635</v>
      </c>
      <c r="B365">
        <v>126.57</v>
      </c>
      <c r="C365">
        <v>1375000</v>
      </c>
      <c r="D365" t="s">
        <v>53</v>
      </c>
      <c r="E365">
        <f>(Акции[[#This Row],[Close]]-B364)/B364</f>
        <v>1.736194839643113E-2</v>
      </c>
    </row>
    <row r="366" spans="1:5" x14ac:dyDescent="0.3">
      <c r="A366" s="7">
        <v>42636</v>
      </c>
      <c r="B366">
        <v>126.53</v>
      </c>
      <c r="C366">
        <v>842000</v>
      </c>
      <c r="D366" t="s">
        <v>53</v>
      </c>
      <c r="E366">
        <f>(Акции[[#This Row],[Close]]-B365)/B365</f>
        <v>-3.1603065497346958E-4</v>
      </c>
    </row>
    <row r="367" spans="1:5" x14ac:dyDescent="0.3">
      <c r="A367" s="7">
        <v>42639</v>
      </c>
      <c r="B367">
        <v>125.69</v>
      </c>
      <c r="C367">
        <v>773300</v>
      </c>
      <c r="D367" t="s">
        <v>53</v>
      </c>
      <c r="E367">
        <f>(Акции[[#This Row],[Close]]-B366)/B366</f>
        <v>-6.6387418003635767E-3</v>
      </c>
    </row>
    <row r="368" spans="1:5" x14ac:dyDescent="0.3">
      <c r="A368" s="7">
        <v>42640</v>
      </c>
      <c r="B368">
        <v>125.84</v>
      </c>
      <c r="C368">
        <v>709300</v>
      </c>
      <c r="D368" t="s">
        <v>53</v>
      </c>
      <c r="E368">
        <f>(Акции[[#This Row],[Close]]-B367)/B367</f>
        <v>1.1934123637521337E-3</v>
      </c>
    </row>
    <row r="369" spans="1:5" x14ac:dyDescent="0.3">
      <c r="A369" s="7">
        <v>42641</v>
      </c>
      <c r="B369">
        <v>126.02</v>
      </c>
      <c r="C369">
        <v>458600</v>
      </c>
      <c r="D369" t="s">
        <v>53</v>
      </c>
      <c r="E369">
        <f>(Акции[[#This Row],[Close]]-B368)/B368</f>
        <v>1.4303877940240988E-3</v>
      </c>
    </row>
    <row r="370" spans="1:5" x14ac:dyDescent="0.3">
      <c r="A370" s="7">
        <v>42642</v>
      </c>
      <c r="B370">
        <v>124.66</v>
      </c>
      <c r="C370">
        <v>638500</v>
      </c>
      <c r="D370" t="s">
        <v>53</v>
      </c>
      <c r="E370">
        <f>(Акции[[#This Row],[Close]]-B369)/B369</f>
        <v>-1.079193778765275E-2</v>
      </c>
    </row>
    <row r="371" spans="1:5" x14ac:dyDescent="0.3">
      <c r="A371" s="7">
        <v>42643</v>
      </c>
      <c r="B371">
        <v>125.18</v>
      </c>
      <c r="C371">
        <v>827200</v>
      </c>
      <c r="D371" t="s">
        <v>53</v>
      </c>
      <c r="E371">
        <f>(Акции[[#This Row],[Close]]-B370)/B370</f>
        <v>4.1713460612867823E-3</v>
      </c>
    </row>
    <row r="372" spans="1:5" x14ac:dyDescent="0.3">
      <c r="A372" s="7">
        <v>42646</v>
      </c>
      <c r="B372">
        <v>124.32</v>
      </c>
      <c r="C372">
        <v>704700</v>
      </c>
      <c r="D372" t="s">
        <v>53</v>
      </c>
      <c r="E372">
        <f>(Акции[[#This Row],[Close]]-B371)/B371</f>
        <v>-6.8701070458540786E-3</v>
      </c>
    </row>
    <row r="373" spans="1:5" x14ac:dyDescent="0.3">
      <c r="A373" s="7">
        <v>42647</v>
      </c>
      <c r="B373">
        <v>122.06</v>
      </c>
      <c r="C373">
        <v>1206700</v>
      </c>
      <c r="D373" t="s">
        <v>53</v>
      </c>
      <c r="E373">
        <f>(Акции[[#This Row],[Close]]-B372)/B372</f>
        <v>-1.8178893178893107E-2</v>
      </c>
    </row>
    <row r="374" spans="1:5" x14ac:dyDescent="0.3">
      <c r="A374" s="7">
        <v>42648</v>
      </c>
      <c r="B374">
        <v>121.56</v>
      </c>
      <c r="C374">
        <v>1396000</v>
      </c>
      <c r="D374" t="s">
        <v>53</v>
      </c>
      <c r="E374">
        <f>(Акции[[#This Row],[Close]]-B373)/B373</f>
        <v>-4.0963460593150909E-3</v>
      </c>
    </row>
    <row r="375" spans="1:5" x14ac:dyDescent="0.3">
      <c r="A375" s="7">
        <v>42649</v>
      </c>
      <c r="B375">
        <v>122.73</v>
      </c>
      <c r="C375">
        <v>1081500</v>
      </c>
      <c r="D375" t="s">
        <v>53</v>
      </c>
      <c r="E375">
        <f>(Акции[[#This Row],[Close]]-B374)/B374</f>
        <v>9.6248766041461143E-3</v>
      </c>
    </row>
    <row r="376" spans="1:5" x14ac:dyDescent="0.3">
      <c r="A376" s="7">
        <v>42650</v>
      </c>
      <c r="B376">
        <v>122.65</v>
      </c>
      <c r="C376">
        <v>974000</v>
      </c>
      <c r="D376" t="s">
        <v>53</v>
      </c>
      <c r="E376">
        <f>(Акции[[#This Row],[Close]]-B375)/B375</f>
        <v>-6.5183736657702508E-4</v>
      </c>
    </row>
    <row r="377" spans="1:5" x14ac:dyDescent="0.3">
      <c r="A377" s="7">
        <v>42653</v>
      </c>
      <c r="B377">
        <v>121.94</v>
      </c>
      <c r="C377">
        <v>650600</v>
      </c>
      <c r="D377" t="s">
        <v>53</v>
      </c>
      <c r="E377">
        <f>(Акции[[#This Row],[Close]]-B376)/B376</f>
        <v>-5.7888300040767051E-3</v>
      </c>
    </row>
    <row r="378" spans="1:5" x14ac:dyDescent="0.3">
      <c r="A378" s="7">
        <v>42654</v>
      </c>
      <c r="B378">
        <v>120.89</v>
      </c>
      <c r="C378">
        <v>842600</v>
      </c>
      <c r="D378" t="s">
        <v>53</v>
      </c>
      <c r="E378">
        <f>(Акции[[#This Row],[Close]]-B377)/B377</f>
        <v>-8.6107921928817218E-3</v>
      </c>
    </row>
    <row r="379" spans="1:5" x14ac:dyDescent="0.3">
      <c r="A379" s="7">
        <v>42655</v>
      </c>
      <c r="B379">
        <v>121.93</v>
      </c>
      <c r="C379">
        <v>667900</v>
      </c>
      <c r="D379" t="s">
        <v>53</v>
      </c>
      <c r="E379">
        <f>(Акции[[#This Row],[Close]]-B378)/B378</f>
        <v>8.6028621060468703E-3</v>
      </c>
    </row>
    <row r="380" spans="1:5" x14ac:dyDescent="0.3">
      <c r="A380" s="7">
        <v>42656</v>
      </c>
      <c r="B380">
        <v>122.52</v>
      </c>
      <c r="C380">
        <v>830600</v>
      </c>
      <c r="D380" t="s">
        <v>53</v>
      </c>
      <c r="E380">
        <f>(Акции[[#This Row],[Close]]-B379)/B379</f>
        <v>4.8388419585006903E-3</v>
      </c>
    </row>
    <row r="381" spans="1:5" x14ac:dyDescent="0.3">
      <c r="A381" s="7">
        <v>42657</v>
      </c>
      <c r="B381">
        <v>121.77</v>
      </c>
      <c r="C381">
        <v>546600</v>
      </c>
      <c r="D381" t="s">
        <v>53</v>
      </c>
      <c r="E381">
        <f>(Акции[[#This Row],[Close]]-B380)/B380</f>
        <v>-6.1214495592556315E-3</v>
      </c>
    </row>
    <row r="382" spans="1:5" x14ac:dyDescent="0.3">
      <c r="A382" s="7">
        <v>42660</v>
      </c>
      <c r="B382">
        <v>122.13</v>
      </c>
      <c r="C382">
        <v>506400</v>
      </c>
      <c r="D382" t="s">
        <v>53</v>
      </c>
      <c r="E382">
        <f>(Акции[[#This Row],[Close]]-B381)/B381</f>
        <v>2.9563932002956345E-3</v>
      </c>
    </row>
    <row r="383" spans="1:5" x14ac:dyDescent="0.3">
      <c r="A383" s="7">
        <v>42661</v>
      </c>
      <c r="B383">
        <v>121.8</v>
      </c>
      <c r="C383">
        <v>721400</v>
      </c>
      <c r="D383" t="s">
        <v>53</v>
      </c>
      <c r="E383">
        <f>(Акции[[#This Row],[Close]]-B382)/B382</f>
        <v>-2.7020388111029092E-3</v>
      </c>
    </row>
    <row r="384" spans="1:5" x14ac:dyDescent="0.3">
      <c r="A384" s="7">
        <v>42662</v>
      </c>
      <c r="B384">
        <v>120.81</v>
      </c>
      <c r="C384">
        <v>1247000</v>
      </c>
      <c r="D384" t="s">
        <v>53</v>
      </c>
      <c r="E384">
        <f>(Акции[[#This Row],[Close]]-B383)/B383</f>
        <v>-8.1280788177339486E-3</v>
      </c>
    </row>
    <row r="385" spans="1:5" x14ac:dyDescent="0.3">
      <c r="A385" s="7">
        <v>42663</v>
      </c>
      <c r="B385">
        <v>119.71</v>
      </c>
      <c r="C385">
        <v>1080500</v>
      </c>
      <c r="D385" t="s">
        <v>53</v>
      </c>
      <c r="E385">
        <f>(Акции[[#This Row],[Close]]-B384)/B384</f>
        <v>-9.1052065226389246E-3</v>
      </c>
    </row>
    <row r="386" spans="1:5" x14ac:dyDescent="0.3">
      <c r="A386" s="7">
        <v>42664</v>
      </c>
      <c r="B386">
        <v>120.05</v>
      </c>
      <c r="C386">
        <v>1132100</v>
      </c>
      <c r="D386" t="s">
        <v>53</v>
      </c>
      <c r="E386">
        <f>(Акции[[#This Row],[Close]]-B385)/B385</f>
        <v>2.8401971430958434E-3</v>
      </c>
    </row>
    <row r="387" spans="1:5" x14ac:dyDescent="0.3">
      <c r="A387" s="7">
        <v>42667</v>
      </c>
      <c r="B387">
        <v>118.66</v>
      </c>
      <c r="C387">
        <v>1283900</v>
      </c>
      <c r="D387" t="s">
        <v>53</v>
      </c>
      <c r="E387">
        <f>(Акции[[#This Row],[Close]]-B386)/B386</f>
        <v>-1.1578508954602254E-2</v>
      </c>
    </row>
    <row r="388" spans="1:5" x14ac:dyDescent="0.3">
      <c r="A388" s="7">
        <v>42668</v>
      </c>
      <c r="B388">
        <v>119.58</v>
      </c>
      <c r="C388">
        <v>1174600</v>
      </c>
      <c r="D388" t="s">
        <v>53</v>
      </c>
      <c r="E388">
        <f>(Акции[[#This Row],[Close]]-B387)/B387</f>
        <v>7.7532445643013802E-3</v>
      </c>
    </row>
    <row r="389" spans="1:5" x14ac:dyDescent="0.3">
      <c r="A389" s="7">
        <v>42669</v>
      </c>
      <c r="B389">
        <v>119.15</v>
      </c>
      <c r="C389">
        <v>739200</v>
      </c>
      <c r="D389" t="s">
        <v>53</v>
      </c>
      <c r="E389">
        <f>(Акции[[#This Row],[Close]]-B388)/B388</f>
        <v>-3.5959190500083008E-3</v>
      </c>
    </row>
    <row r="390" spans="1:5" x14ac:dyDescent="0.3">
      <c r="A390" s="7">
        <v>42670</v>
      </c>
      <c r="B390">
        <v>117.97</v>
      </c>
      <c r="C390">
        <v>808000</v>
      </c>
      <c r="D390" t="s">
        <v>53</v>
      </c>
      <c r="E390">
        <f>(Акции[[#This Row],[Close]]-B389)/B389</f>
        <v>-9.9034830046160864E-3</v>
      </c>
    </row>
    <row r="391" spans="1:5" x14ac:dyDescent="0.3">
      <c r="A391" s="7">
        <v>42671</v>
      </c>
      <c r="B391">
        <v>119.03</v>
      </c>
      <c r="C391">
        <v>1046100</v>
      </c>
      <c r="D391" t="s">
        <v>53</v>
      </c>
      <c r="E391">
        <f>(Акции[[#This Row],[Close]]-B390)/B390</f>
        <v>8.9853352547257966E-3</v>
      </c>
    </row>
    <row r="392" spans="1:5" x14ac:dyDescent="0.3">
      <c r="A392" s="7">
        <v>42674</v>
      </c>
      <c r="B392">
        <v>120.02</v>
      </c>
      <c r="C392">
        <v>1312300</v>
      </c>
      <c r="D392" t="s">
        <v>53</v>
      </c>
      <c r="E392">
        <f>(Акции[[#This Row],[Close]]-B391)/B391</f>
        <v>8.3172309501805836E-3</v>
      </c>
    </row>
    <row r="393" spans="1:5" x14ac:dyDescent="0.3">
      <c r="A393" s="7">
        <v>42675</v>
      </c>
      <c r="B393">
        <v>119.49</v>
      </c>
      <c r="C393">
        <v>1467900</v>
      </c>
      <c r="D393" t="s">
        <v>53</v>
      </c>
      <c r="E393">
        <f>(Акции[[#This Row],[Close]]-B392)/B392</f>
        <v>-4.4159306782203065E-3</v>
      </c>
    </row>
    <row r="394" spans="1:5" x14ac:dyDescent="0.3">
      <c r="A394" s="7">
        <v>42676</v>
      </c>
      <c r="B394">
        <v>115.67</v>
      </c>
      <c r="C394">
        <v>2103500</v>
      </c>
      <c r="D394" t="s">
        <v>53</v>
      </c>
      <c r="E394">
        <f>(Акции[[#This Row],[Close]]-B393)/B393</f>
        <v>-3.1969202443719084E-2</v>
      </c>
    </row>
    <row r="395" spans="1:5" x14ac:dyDescent="0.3">
      <c r="A395" s="7">
        <v>42677</v>
      </c>
      <c r="B395">
        <v>114.72</v>
      </c>
      <c r="C395">
        <v>1631200</v>
      </c>
      <c r="D395" t="s">
        <v>53</v>
      </c>
      <c r="E395">
        <f>(Акции[[#This Row],[Close]]-B394)/B394</f>
        <v>-8.2130197977003782E-3</v>
      </c>
    </row>
    <row r="396" spans="1:5" x14ac:dyDescent="0.3">
      <c r="A396" s="7">
        <v>42678</v>
      </c>
      <c r="B396">
        <v>113.26</v>
      </c>
      <c r="C396">
        <v>1238500</v>
      </c>
      <c r="D396" t="s">
        <v>53</v>
      </c>
      <c r="E396">
        <f>(Акции[[#This Row],[Close]]-B395)/B395</f>
        <v>-1.2726638772663824E-2</v>
      </c>
    </row>
    <row r="397" spans="1:5" x14ac:dyDescent="0.3">
      <c r="A397" s="7">
        <v>42681</v>
      </c>
      <c r="B397">
        <v>114.27</v>
      </c>
      <c r="C397">
        <v>1370500</v>
      </c>
      <c r="D397" t="s">
        <v>53</v>
      </c>
      <c r="E397">
        <f>(Акции[[#This Row],[Close]]-B396)/B396</f>
        <v>8.9175348755076E-3</v>
      </c>
    </row>
    <row r="398" spans="1:5" x14ac:dyDescent="0.3">
      <c r="A398" s="7">
        <v>42682</v>
      </c>
      <c r="B398">
        <v>115.26</v>
      </c>
      <c r="C398">
        <v>1035300</v>
      </c>
      <c r="D398" t="s">
        <v>53</v>
      </c>
      <c r="E398">
        <f>(Акции[[#This Row],[Close]]-B397)/B397</f>
        <v>8.6636912575479928E-3</v>
      </c>
    </row>
    <row r="399" spans="1:5" x14ac:dyDescent="0.3">
      <c r="A399" s="7">
        <v>42683</v>
      </c>
      <c r="B399">
        <v>115.11</v>
      </c>
      <c r="C399">
        <v>1205300</v>
      </c>
      <c r="D399" t="s">
        <v>53</v>
      </c>
      <c r="E399">
        <f>(Акции[[#This Row],[Close]]-B398)/B398</f>
        <v>-1.3014055179594454E-3</v>
      </c>
    </row>
    <row r="400" spans="1:5" x14ac:dyDescent="0.3">
      <c r="A400" s="7">
        <v>42684</v>
      </c>
      <c r="B400">
        <v>112.25</v>
      </c>
      <c r="C400">
        <v>1561400</v>
      </c>
      <c r="D400" t="s">
        <v>53</v>
      </c>
      <c r="E400">
        <f>(Акции[[#This Row],[Close]]-B399)/B399</f>
        <v>-2.4845799669880979E-2</v>
      </c>
    </row>
    <row r="401" spans="1:5" x14ac:dyDescent="0.3">
      <c r="A401" s="7">
        <v>42685</v>
      </c>
      <c r="B401">
        <v>113.05</v>
      </c>
      <c r="C401">
        <v>963900</v>
      </c>
      <c r="D401" t="s">
        <v>53</v>
      </c>
      <c r="E401">
        <f>(Акции[[#This Row],[Close]]-B400)/B400</f>
        <v>7.1269487750556543E-3</v>
      </c>
    </row>
    <row r="402" spans="1:5" x14ac:dyDescent="0.3">
      <c r="A402" s="7">
        <v>42688</v>
      </c>
      <c r="B402">
        <v>113.14</v>
      </c>
      <c r="C402">
        <v>1205900</v>
      </c>
      <c r="D402" t="s">
        <v>53</v>
      </c>
      <c r="E402">
        <f>(Акции[[#This Row],[Close]]-B401)/B401</f>
        <v>7.961079168509811E-4</v>
      </c>
    </row>
    <row r="403" spans="1:5" x14ac:dyDescent="0.3">
      <c r="A403" s="7">
        <v>42689</v>
      </c>
      <c r="B403">
        <v>114.18</v>
      </c>
      <c r="C403">
        <v>1064800</v>
      </c>
      <c r="D403" t="s">
        <v>53</v>
      </c>
      <c r="E403">
        <f>(Акции[[#This Row],[Close]]-B402)/B402</f>
        <v>9.1921513169525033E-3</v>
      </c>
    </row>
    <row r="404" spans="1:5" x14ac:dyDescent="0.3">
      <c r="A404" s="7">
        <v>42690</v>
      </c>
      <c r="B404">
        <v>113.98</v>
      </c>
      <c r="C404">
        <v>1045600</v>
      </c>
      <c r="D404" t="s">
        <v>53</v>
      </c>
      <c r="E404">
        <f>(Акции[[#This Row],[Close]]-B403)/B403</f>
        <v>-1.7516202487301001E-3</v>
      </c>
    </row>
    <row r="405" spans="1:5" x14ac:dyDescent="0.3">
      <c r="A405" s="7">
        <v>42691</v>
      </c>
      <c r="B405">
        <v>113.52</v>
      </c>
      <c r="C405">
        <v>1520300</v>
      </c>
      <c r="D405" t="s">
        <v>53</v>
      </c>
      <c r="E405">
        <f>(Акции[[#This Row],[Close]]-B404)/B404</f>
        <v>-4.0357957536410593E-3</v>
      </c>
    </row>
    <row r="406" spans="1:5" x14ac:dyDescent="0.3">
      <c r="A406" s="7">
        <v>42692</v>
      </c>
      <c r="B406">
        <v>114.8</v>
      </c>
      <c r="C406">
        <v>1420100</v>
      </c>
      <c r="D406" t="s">
        <v>53</v>
      </c>
      <c r="E406">
        <f>(Акции[[#This Row],[Close]]-B405)/B405</f>
        <v>1.12755461592671E-2</v>
      </c>
    </row>
    <row r="407" spans="1:5" x14ac:dyDescent="0.3">
      <c r="A407" s="7">
        <v>42695</v>
      </c>
      <c r="B407">
        <v>114.85</v>
      </c>
      <c r="C407">
        <v>1201400</v>
      </c>
      <c r="D407" t="s">
        <v>53</v>
      </c>
      <c r="E407">
        <f>(Акции[[#This Row],[Close]]-B406)/B406</f>
        <v>4.3554006968638643E-4</v>
      </c>
    </row>
    <row r="408" spans="1:5" x14ac:dyDescent="0.3">
      <c r="A408" s="7">
        <v>42696</v>
      </c>
      <c r="B408">
        <v>116.26</v>
      </c>
      <c r="C408">
        <v>964200</v>
      </c>
      <c r="D408" t="s">
        <v>53</v>
      </c>
      <c r="E408">
        <f>(Акции[[#This Row],[Close]]-B407)/B407</f>
        <v>1.227688289072713E-2</v>
      </c>
    </row>
    <row r="409" spans="1:5" x14ac:dyDescent="0.3">
      <c r="A409" s="7">
        <v>42697</v>
      </c>
      <c r="B409">
        <v>115.48</v>
      </c>
      <c r="C409">
        <v>629400</v>
      </c>
      <c r="D409" t="s">
        <v>53</v>
      </c>
      <c r="E409">
        <f>(Акции[[#This Row],[Close]]-B408)/B408</f>
        <v>-6.7091002924479712E-3</v>
      </c>
    </row>
    <row r="410" spans="1:5" x14ac:dyDescent="0.3">
      <c r="A410" s="7">
        <v>42699</v>
      </c>
      <c r="B410">
        <v>117.22</v>
      </c>
      <c r="C410">
        <v>448700</v>
      </c>
      <c r="D410" t="s">
        <v>53</v>
      </c>
      <c r="E410">
        <f>(Акции[[#This Row],[Close]]-B409)/B409</f>
        <v>1.5067544163491469E-2</v>
      </c>
    </row>
    <row r="411" spans="1:5" x14ac:dyDescent="0.3">
      <c r="A411" s="7">
        <v>42702</v>
      </c>
      <c r="B411">
        <v>117.41</v>
      </c>
      <c r="C411">
        <v>966800</v>
      </c>
      <c r="D411" t="s">
        <v>53</v>
      </c>
      <c r="E411">
        <f>(Акции[[#This Row],[Close]]-B410)/B410</f>
        <v>1.6208838082238332E-3</v>
      </c>
    </row>
    <row r="412" spans="1:5" x14ac:dyDescent="0.3">
      <c r="A412" s="7">
        <v>42703</v>
      </c>
      <c r="B412">
        <v>117.69</v>
      </c>
      <c r="C412">
        <v>1226900</v>
      </c>
      <c r="D412" t="s">
        <v>53</v>
      </c>
      <c r="E412">
        <f>(Акции[[#This Row],[Close]]-B411)/B411</f>
        <v>2.3848053828464453E-3</v>
      </c>
    </row>
    <row r="413" spans="1:5" x14ac:dyDescent="0.3">
      <c r="A413" s="7">
        <v>42704</v>
      </c>
      <c r="B413">
        <v>115.56</v>
      </c>
      <c r="C413">
        <v>1833800</v>
      </c>
      <c r="D413" t="s">
        <v>53</v>
      </c>
      <c r="E413">
        <f>(Акции[[#This Row],[Close]]-B412)/B412</f>
        <v>-1.8098394086158515E-2</v>
      </c>
    </row>
    <row r="414" spans="1:5" x14ac:dyDescent="0.3">
      <c r="A414" s="7">
        <v>42705</v>
      </c>
      <c r="B414">
        <v>113.58</v>
      </c>
      <c r="C414">
        <v>2011500</v>
      </c>
      <c r="D414" t="s">
        <v>53</v>
      </c>
      <c r="E414">
        <f>(Акции[[#This Row],[Close]]-B413)/B413</f>
        <v>-1.7133956386292868E-2</v>
      </c>
    </row>
    <row r="415" spans="1:5" x14ac:dyDescent="0.3">
      <c r="A415" s="7">
        <v>42706</v>
      </c>
      <c r="B415">
        <v>114.02</v>
      </c>
      <c r="C415">
        <v>835200</v>
      </c>
      <c r="D415" t="s">
        <v>53</v>
      </c>
      <c r="E415">
        <f>(Акции[[#This Row],[Close]]-B414)/B414</f>
        <v>3.8739214650466433E-3</v>
      </c>
    </row>
    <row r="416" spans="1:5" x14ac:dyDescent="0.3">
      <c r="A416" s="7">
        <v>42709</v>
      </c>
      <c r="B416">
        <v>113.8</v>
      </c>
      <c r="C416">
        <v>1086600</v>
      </c>
      <c r="D416" t="s">
        <v>53</v>
      </c>
      <c r="E416">
        <f>(Акции[[#This Row],[Close]]-B415)/B415</f>
        <v>-1.9294860550780465E-3</v>
      </c>
    </row>
    <row r="417" spans="1:5" x14ac:dyDescent="0.3">
      <c r="A417" s="7">
        <v>42710</v>
      </c>
      <c r="B417">
        <v>114.27</v>
      </c>
      <c r="C417">
        <v>600400</v>
      </c>
      <c r="D417" t="s">
        <v>53</v>
      </c>
      <c r="E417">
        <f>(Акции[[#This Row],[Close]]-B416)/B416</f>
        <v>4.1300527240773184E-3</v>
      </c>
    </row>
    <row r="418" spans="1:5" x14ac:dyDescent="0.3">
      <c r="A418" s="7">
        <v>42711</v>
      </c>
      <c r="B418">
        <v>115.73</v>
      </c>
      <c r="C418">
        <v>883500</v>
      </c>
      <c r="D418" t="s">
        <v>53</v>
      </c>
      <c r="E418">
        <f>(Акции[[#This Row],[Close]]-B417)/B417</f>
        <v>1.2776756804060629E-2</v>
      </c>
    </row>
    <row r="419" spans="1:5" x14ac:dyDescent="0.3">
      <c r="A419" s="7">
        <v>42712</v>
      </c>
      <c r="B419">
        <v>114.69</v>
      </c>
      <c r="C419">
        <v>763300</v>
      </c>
      <c r="D419" t="s">
        <v>53</v>
      </c>
      <c r="E419">
        <f>(Акции[[#This Row],[Close]]-B418)/B418</f>
        <v>-8.9864339410697849E-3</v>
      </c>
    </row>
    <row r="420" spans="1:5" x14ac:dyDescent="0.3">
      <c r="A420" s="7">
        <v>42713</v>
      </c>
      <c r="B420">
        <v>115.29</v>
      </c>
      <c r="C420">
        <v>664300</v>
      </c>
      <c r="D420" t="s">
        <v>53</v>
      </c>
      <c r="E420">
        <f>(Акции[[#This Row],[Close]]-B419)/B419</f>
        <v>5.231493591420425E-3</v>
      </c>
    </row>
    <row r="421" spans="1:5" x14ac:dyDescent="0.3">
      <c r="A421" s="7">
        <v>42716</v>
      </c>
      <c r="B421">
        <v>116.03</v>
      </c>
      <c r="C421">
        <v>694900</v>
      </c>
      <c r="D421" t="s">
        <v>53</v>
      </c>
      <c r="E421">
        <f>(Акции[[#This Row],[Close]]-B420)/B420</f>
        <v>6.4185965825309639E-3</v>
      </c>
    </row>
    <row r="422" spans="1:5" x14ac:dyDescent="0.3">
      <c r="A422" s="7">
        <v>42717</v>
      </c>
      <c r="B422">
        <v>117.13</v>
      </c>
      <c r="C422">
        <v>895100</v>
      </c>
      <c r="D422" t="s">
        <v>53</v>
      </c>
      <c r="E422">
        <f>(Акции[[#This Row],[Close]]-B421)/B421</f>
        <v>9.4803068172023986E-3</v>
      </c>
    </row>
    <row r="423" spans="1:5" x14ac:dyDescent="0.3">
      <c r="A423" s="7">
        <v>42718</v>
      </c>
      <c r="B423">
        <v>116.02</v>
      </c>
      <c r="C423">
        <v>861500</v>
      </c>
      <c r="D423" t="s">
        <v>53</v>
      </c>
      <c r="E423">
        <f>(Акции[[#This Row],[Close]]-B422)/B422</f>
        <v>-9.4766498762059205E-3</v>
      </c>
    </row>
    <row r="424" spans="1:5" x14ac:dyDescent="0.3">
      <c r="A424" s="7">
        <v>42719</v>
      </c>
      <c r="B424">
        <v>118.34</v>
      </c>
      <c r="C424">
        <v>1304300</v>
      </c>
      <c r="D424" t="s">
        <v>53</v>
      </c>
      <c r="E424">
        <f>(Акции[[#This Row],[Close]]-B423)/B423</f>
        <v>1.9996552318565827E-2</v>
      </c>
    </row>
    <row r="425" spans="1:5" x14ac:dyDescent="0.3">
      <c r="A425" s="7">
        <v>42720</v>
      </c>
      <c r="B425">
        <v>119.04</v>
      </c>
      <c r="C425">
        <v>2427900</v>
      </c>
      <c r="D425" t="s">
        <v>53</v>
      </c>
      <c r="E425">
        <f>(Акции[[#This Row],[Close]]-B424)/B424</f>
        <v>5.9151597093121755E-3</v>
      </c>
    </row>
    <row r="426" spans="1:5" x14ac:dyDescent="0.3">
      <c r="A426" s="7">
        <v>42723</v>
      </c>
      <c r="B426">
        <v>118.96</v>
      </c>
      <c r="C426">
        <v>730400</v>
      </c>
      <c r="D426" t="s">
        <v>53</v>
      </c>
      <c r="E426">
        <f>(Акции[[#This Row],[Close]]-B425)/B425</f>
        <v>-6.7204301075279318E-4</v>
      </c>
    </row>
    <row r="427" spans="1:5" x14ac:dyDescent="0.3">
      <c r="A427" s="7">
        <v>42724</v>
      </c>
      <c r="B427">
        <v>119.79</v>
      </c>
      <c r="C427">
        <v>1099200</v>
      </c>
      <c r="D427" t="s">
        <v>53</v>
      </c>
      <c r="E427">
        <f>(Акции[[#This Row],[Close]]-B426)/B426</f>
        <v>6.9771351714863197E-3</v>
      </c>
    </row>
    <row r="428" spans="1:5" x14ac:dyDescent="0.3">
      <c r="A428" s="7">
        <v>42725</v>
      </c>
      <c r="B428">
        <v>119.56</v>
      </c>
      <c r="C428">
        <v>794300</v>
      </c>
      <c r="D428" t="s">
        <v>53</v>
      </c>
      <c r="E428">
        <f>(Акции[[#This Row],[Close]]-B427)/B427</f>
        <v>-1.9200267134151764E-3</v>
      </c>
    </row>
    <row r="429" spans="1:5" x14ac:dyDescent="0.3">
      <c r="A429" s="7">
        <v>42726</v>
      </c>
      <c r="B429">
        <v>120.51</v>
      </c>
      <c r="C429">
        <v>620200</v>
      </c>
      <c r="D429" t="s">
        <v>53</v>
      </c>
      <c r="E429">
        <f>(Акции[[#This Row],[Close]]-B428)/B428</f>
        <v>7.9458012713282278E-3</v>
      </c>
    </row>
    <row r="430" spans="1:5" x14ac:dyDescent="0.3">
      <c r="A430" s="7">
        <v>42727</v>
      </c>
      <c r="B430">
        <v>120.9</v>
      </c>
      <c r="C430">
        <v>627800</v>
      </c>
      <c r="D430" t="s">
        <v>53</v>
      </c>
      <c r="E430">
        <f>(Акции[[#This Row],[Close]]-B429)/B429</f>
        <v>3.2362459546925611E-3</v>
      </c>
    </row>
    <row r="431" spans="1:5" x14ac:dyDescent="0.3">
      <c r="A431" s="7">
        <v>42731</v>
      </c>
      <c r="B431">
        <v>121.93</v>
      </c>
      <c r="C431">
        <v>1148300</v>
      </c>
      <c r="D431" t="s">
        <v>53</v>
      </c>
      <c r="E431">
        <f>(Акции[[#This Row],[Close]]-B430)/B430</f>
        <v>8.5194375516956244E-3</v>
      </c>
    </row>
    <row r="432" spans="1:5" x14ac:dyDescent="0.3">
      <c r="A432" s="7">
        <v>42732</v>
      </c>
      <c r="B432">
        <v>120.32</v>
      </c>
      <c r="C432">
        <v>1019900</v>
      </c>
      <c r="D432" t="s">
        <v>53</v>
      </c>
      <c r="E432">
        <f>(Акции[[#This Row],[Close]]-B431)/B431</f>
        <v>-1.3204297547773424E-2</v>
      </c>
    </row>
    <row r="433" spans="1:5" x14ac:dyDescent="0.3">
      <c r="A433" s="7">
        <v>42733</v>
      </c>
      <c r="B433">
        <v>121.36</v>
      </c>
      <c r="C433">
        <v>662200</v>
      </c>
      <c r="D433" t="s">
        <v>53</v>
      </c>
      <c r="E433">
        <f>(Акции[[#This Row],[Close]]-B432)/B432</f>
        <v>8.6436170212766481E-3</v>
      </c>
    </row>
    <row r="434" spans="1:5" x14ac:dyDescent="0.3">
      <c r="A434" s="7">
        <v>42734</v>
      </c>
      <c r="B434">
        <v>120.02</v>
      </c>
      <c r="C434">
        <v>710700</v>
      </c>
      <c r="D434" t="s">
        <v>53</v>
      </c>
      <c r="E434">
        <f>(Акции[[#This Row],[Close]]-B433)/B433</f>
        <v>-1.1041529334212289E-2</v>
      </c>
    </row>
    <row r="435" spans="1:5" x14ac:dyDescent="0.3">
      <c r="A435" s="7">
        <v>42738</v>
      </c>
      <c r="B435">
        <v>121.02</v>
      </c>
      <c r="C435">
        <v>1046000</v>
      </c>
      <c r="D435" t="s">
        <v>53</v>
      </c>
      <c r="E435">
        <f>(Акции[[#This Row],[Close]]-B434)/B434</f>
        <v>8.3319446758873521E-3</v>
      </c>
    </row>
    <row r="436" spans="1:5" x14ac:dyDescent="0.3">
      <c r="A436" s="7">
        <v>42739</v>
      </c>
      <c r="B436">
        <v>121.93</v>
      </c>
      <c r="C436">
        <v>1114600</v>
      </c>
      <c r="D436" t="s">
        <v>53</v>
      </c>
      <c r="E436">
        <f>(Акции[[#This Row],[Close]]-B435)/B435</f>
        <v>7.5194182779706725E-3</v>
      </c>
    </row>
    <row r="437" spans="1:5" x14ac:dyDescent="0.3">
      <c r="A437" s="7">
        <v>42740</v>
      </c>
      <c r="B437">
        <v>122.7</v>
      </c>
      <c r="C437">
        <v>775700</v>
      </c>
      <c r="D437" t="s">
        <v>53</v>
      </c>
      <c r="E437">
        <f>(Акции[[#This Row],[Close]]-B436)/B436</f>
        <v>6.3150988271958993E-3</v>
      </c>
    </row>
    <row r="438" spans="1:5" x14ac:dyDescent="0.3">
      <c r="A438" s="7">
        <v>42741</v>
      </c>
      <c r="B438">
        <v>122.52</v>
      </c>
      <c r="C438">
        <v>526400</v>
      </c>
      <c r="D438" t="s">
        <v>53</v>
      </c>
      <c r="E438">
        <f>(Акции[[#This Row],[Close]]-B437)/B437</f>
        <v>-1.4669926650367304E-3</v>
      </c>
    </row>
    <row r="439" spans="1:5" x14ac:dyDescent="0.3">
      <c r="A439" s="7">
        <v>42744</v>
      </c>
      <c r="B439">
        <v>121.3</v>
      </c>
      <c r="C439">
        <v>812900</v>
      </c>
      <c r="D439" t="s">
        <v>53</v>
      </c>
      <c r="E439">
        <f>(Акции[[#This Row],[Close]]-B438)/B438</f>
        <v>-9.9575579497224852E-3</v>
      </c>
    </row>
    <row r="440" spans="1:5" x14ac:dyDescent="0.3">
      <c r="A440" s="7">
        <v>42745</v>
      </c>
      <c r="B440">
        <v>119.38</v>
      </c>
      <c r="C440">
        <v>1150100</v>
      </c>
      <c r="D440" t="s">
        <v>53</v>
      </c>
      <c r="E440">
        <f>(Акции[[#This Row],[Close]]-B439)/B439</f>
        <v>-1.5828524319868111E-2</v>
      </c>
    </row>
    <row r="441" spans="1:5" x14ac:dyDescent="0.3">
      <c r="A441" s="7">
        <v>42746</v>
      </c>
      <c r="B441">
        <v>118.72</v>
      </c>
      <c r="C441">
        <v>854600</v>
      </c>
      <c r="D441" t="s">
        <v>53</v>
      </c>
      <c r="E441">
        <f>(Акции[[#This Row],[Close]]-B440)/B440</f>
        <v>-5.5285642486178309E-3</v>
      </c>
    </row>
    <row r="442" spans="1:5" x14ac:dyDescent="0.3">
      <c r="A442" s="7">
        <v>42747</v>
      </c>
      <c r="B442">
        <v>119.09</v>
      </c>
      <c r="C442">
        <v>773300</v>
      </c>
      <c r="D442" t="s">
        <v>53</v>
      </c>
      <c r="E442">
        <f>(Акции[[#This Row],[Close]]-B441)/B441</f>
        <v>3.1165768194070464E-3</v>
      </c>
    </row>
    <row r="443" spans="1:5" x14ac:dyDescent="0.3">
      <c r="A443" s="7">
        <v>42748</v>
      </c>
      <c r="B443">
        <v>119.53</v>
      </c>
      <c r="C443">
        <v>469600</v>
      </c>
      <c r="D443" t="s">
        <v>53</v>
      </c>
      <c r="E443">
        <f>(Акции[[#This Row],[Close]]-B442)/B442</f>
        <v>3.69468469224954E-3</v>
      </c>
    </row>
    <row r="444" spans="1:5" x14ac:dyDescent="0.3">
      <c r="A444" s="7">
        <v>42752</v>
      </c>
      <c r="B444">
        <v>121.32</v>
      </c>
      <c r="C444">
        <v>881200</v>
      </c>
      <c r="D444" t="s">
        <v>53</v>
      </c>
      <c r="E444">
        <f>(Акции[[#This Row],[Close]]-B443)/B443</f>
        <v>1.4975320003346374E-2</v>
      </c>
    </row>
    <row r="445" spans="1:5" x14ac:dyDescent="0.3">
      <c r="A445" s="7">
        <v>42753</v>
      </c>
      <c r="B445">
        <v>120.91</v>
      </c>
      <c r="C445">
        <v>700800</v>
      </c>
      <c r="D445" t="s">
        <v>53</v>
      </c>
      <c r="E445">
        <f>(Акции[[#This Row],[Close]]-B444)/B444</f>
        <v>-3.3794922518957846E-3</v>
      </c>
    </row>
    <row r="446" spans="1:5" x14ac:dyDescent="0.3">
      <c r="A446" s="7">
        <v>42754</v>
      </c>
      <c r="B446">
        <v>120.25</v>
      </c>
      <c r="C446">
        <v>639700</v>
      </c>
      <c r="D446" t="s">
        <v>53</v>
      </c>
      <c r="E446">
        <f>(Акции[[#This Row],[Close]]-B445)/B445</f>
        <v>-5.4586055743941495E-3</v>
      </c>
    </row>
    <row r="447" spans="1:5" x14ac:dyDescent="0.3">
      <c r="A447" s="7">
        <v>42755</v>
      </c>
      <c r="B447">
        <v>121.42</v>
      </c>
      <c r="C447">
        <v>843700</v>
      </c>
      <c r="D447" t="s">
        <v>53</v>
      </c>
      <c r="E447">
        <f>(Акции[[#This Row],[Close]]-B446)/B446</f>
        <v>9.7297297297297431E-3</v>
      </c>
    </row>
    <row r="448" spans="1:5" x14ac:dyDescent="0.3">
      <c r="A448" s="7">
        <v>42758</v>
      </c>
      <c r="B448">
        <v>121</v>
      </c>
      <c r="C448">
        <v>524300</v>
      </c>
      <c r="D448" t="s">
        <v>53</v>
      </c>
      <c r="E448">
        <f>(Акции[[#This Row],[Close]]-B447)/B447</f>
        <v>-3.4590676988964066E-3</v>
      </c>
    </row>
    <row r="449" spans="1:5" x14ac:dyDescent="0.3">
      <c r="A449" s="7">
        <v>42759</v>
      </c>
      <c r="B449">
        <v>121.62</v>
      </c>
      <c r="C449">
        <v>674600</v>
      </c>
      <c r="D449" t="s">
        <v>53</v>
      </c>
      <c r="E449">
        <f>(Акции[[#This Row],[Close]]-B448)/B448</f>
        <v>5.123966942148798E-3</v>
      </c>
    </row>
    <row r="450" spans="1:5" x14ac:dyDescent="0.3">
      <c r="A450" s="7">
        <v>42760</v>
      </c>
      <c r="B450">
        <v>121.47</v>
      </c>
      <c r="C450">
        <v>814500</v>
      </c>
      <c r="D450" t="s">
        <v>53</v>
      </c>
      <c r="E450">
        <f>(Акции[[#This Row],[Close]]-B449)/B449</f>
        <v>-1.2333497779970866E-3</v>
      </c>
    </row>
    <row r="451" spans="1:5" x14ac:dyDescent="0.3">
      <c r="A451" s="7">
        <v>42761</v>
      </c>
      <c r="B451">
        <v>121.65</v>
      </c>
      <c r="C451">
        <v>694700</v>
      </c>
      <c r="D451" t="s">
        <v>53</v>
      </c>
      <c r="E451">
        <f>(Акции[[#This Row],[Close]]-B450)/B450</f>
        <v>1.4818473697209749E-3</v>
      </c>
    </row>
    <row r="452" spans="1:5" x14ac:dyDescent="0.3">
      <c r="A452" s="7">
        <v>42762</v>
      </c>
      <c r="B452">
        <v>120.49</v>
      </c>
      <c r="C452">
        <v>1057000</v>
      </c>
      <c r="D452" t="s">
        <v>53</v>
      </c>
      <c r="E452">
        <f>(Акции[[#This Row],[Close]]-B451)/B451</f>
        <v>-9.5355528154542606E-3</v>
      </c>
    </row>
    <row r="453" spans="1:5" x14ac:dyDescent="0.3">
      <c r="A453" s="7">
        <v>42765</v>
      </c>
      <c r="B453">
        <v>120.31</v>
      </c>
      <c r="C453">
        <v>838400</v>
      </c>
      <c r="D453" t="s">
        <v>53</v>
      </c>
      <c r="E453">
        <f>(Акции[[#This Row],[Close]]-B452)/B452</f>
        <v>-1.4938999087060554E-3</v>
      </c>
    </row>
    <row r="454" spans="1:5" x14ac:dyDescent="0.3">
      <c r="A454" s="7">
        <v>42766</v>
      </c>
      <c r="B454">
        <v>120</v>
      </c>
      <c r="C454">
        <v>1116100</v>
      </c>
      <c r="D454" t="s">
        <v>53</v>
      </c>
      <c r="E454">
        <f>(Акции[[#This Row],[Close]]-B453)/B453</f>
        <v>-2.5766769179619503E-3</v>
      </c>
    </row>
    <row r="455" spans="1:5" x14ac:dyDescent="0.3">
      <c r="A455" s="7">
        <v>42767</v>
      </c>
      <c r="B455">
        <v>120.73</v>
      </c>
      <c r="C455">
        <v>1035800</v>
      </c>
      <c r="D455" t="s">
        <v>53</v>
      </c>
      <c r="E455">
        <f>(Акции[[#This Row],[Close]]-B454)/B454</f>
        <v>6.0833333333333668E-3</v>
      </c>
    </row>
    <row r="456" spans="1:5" x14ac:dyDescent="0.3">
      <c r="A456" s="7">
        <v>42768</v>
      </c>
      <c r="B456">
        <v>120.24</v>
      </c>
      <c r="C456">
        <v>1327700</v>
      </c>
      <c r="D456" t="s">
        <v>53</v>
      </c>
      <c r="E456">
        <f>(Акции[[#This Row],[Close]]-B455)/B455</f>
        <v>-4.0586432535410343E-3</v>
      </c>
    </row>
    <row r="457" spans="1:5" x14ac:dyDescent="0.3">
      <c r="A457" s="7">
        <v>42769</v>
      </c>
      <c r="B457">
        <v>125.14</v>
      </c>
      <c r="C457">
        <v>2284900</v>
      </c>
      <c r="D457" t="s">
        <v>53</v>
      </c>
      <c r="E457">
        <f>(Акции[[#This Row],[Close]]-B456)/B456</f>
        <v>4.0751829673985412E-2</v>
      </c>
    </row>
    <row r="458" spans="1:5" x14ac:dyDescent="0.3">
      <c r="A458" s="7">
        <v>42772</v>
      </c>
      <c r="B458">
        <v>123.78</v>
      </c>
      <c r="C458">
        <v>1204800</v>
      </c>
      <c r="D458" t="s">
        <v>53</v>
      </c>
      <c r="E458">
        <f>(Акции[[#This Row],[Close]]-B457)/B457</f>
        <v>-1.086782803260348E-2</v>
      </c>
    </row>
    <row r="459" spans="1:5" x14ac:dyDescent="0.3">
      <c r="A459" s="7">
        <v>42773</v>
      </c>
      <c r="B459">
        <v>125.32</v>
      </c>
      <c r="C459">
        <v>925700</v>
      </c>
      <c r="D459" t="s">
        <v>53</v>
      </c>
      <c r="E459">
        <f>(Акции[[#This Row],[Close]]-B458)/B458</f>
        <v>1.2441428340604233E-2</v>
      </c>
    </row>
    <row r="460" spans="1:5" x14ac:dyDescent="0.3">
      <c r="A460" s="7">
        <v>42774</v>
      </c>
      <c r="B460">
        <v>127.06</v>
      </c>
      <c r="C460">
        <v>1303000</v>
      </c>
      <c r="D460" t="s">
        <v>53</v>
      </c>
      <c r="E460">
        <f>(Акции[[#This Row],[Close]]-B459)/B459</f>
        <v>1.388445579316956E-2</v>
      </c>
    </row>
    <row r="461" spans="1:5" x14ac:dyDescent="0.3">
      <c r="A461" s="7">
        <v>42775</v>
      </c>
      <c r="B461">
        <v>127.4</v>
      </c>
      <c r="C461">
        <v>1090200</v>
      </c>
      <c r="D461" t="s">
        <v>53</v>
      </c>
      <c r="E461">
        <f>(Акции[[#This Row],[Close]]-B460)/B460</f>
        <v>2.6759011490634613E-3</v>
      </c>
    </row>
    <row r="462" spans="1:5" x14ac:dyDescent="0.3">
      <c r="A462" s="7">
        <v>42776</v>
      </c>
      <c r="B462">
        <v>127.03</v>
      </c>
      <c r="C462">
        <v>1109700</v>
      </c>
      <c r="D462" t="s">
        <v>53</v>
      </c>
      <c r="E462">
        <f>(Акции[[#This Row],[Close]]-B461)/B461</f>
        <v>-2.9042386185243684E-3</v>
      </c>
    </row>
    <row r="463" spans="1:5" x14ac:dyDescent="0.3">
      <c r="A463" s="7">
        <v>42779</v>
      </c>
      <c r="B463">
        <v>127.13</v>
      </c>
      <c r="C463">
        <v>739500</v>
      </c>
      <c r="D463" t="s">
        <v>53</v>
      </c>
      <c r="E463">
        <f>(Акции[[#This Row],[Close]]-B462)/B462</f>
        <v>7.8721561835782346E-4</v>
      </c>
    </row>
    <row r="464" spans="1:5" x14ac:dyDescent="0.3">
      <c r="A464" s="7">
        <v>42780</v>
      </c>
      <c r="B464">
        <v>127.4</v>
      </c>
      <c r="C464">
        <v>841400</v>
      </c>
      <c r="D464" t="s">
        <v>53</v>
      </c>
      <c r="E464">
        <f>(Акции[[#This Row],[Close]]-B463)/B463</f>
        <v>2.1238102729490304E-3</v>
      </c>
    </row>
    <row r="465" spans="1:5" x14ac:dyDescent="0.3">
      <c r="A465" s="7">
        <v>42781</v>
      </c>
      <c r="B465">
        <v>128.41999999999999</v>
      </c>
      <c r="C465">
        <v>678900</v>
      </c>
      <c r="D465" t="s">
        <v>53</v>
      </c>
      <c r="E465">
        <f>(Акции[[#This Row],[Close]]-B464)/B464</f>
        <v>8.0062794348507195E-3</v>
      </c>
    </row>
    <row r="466" spans="1:5" x14ac:dyDescent="0.3">
      <c r="A466" s="7">
        <v>42782</v>
      </c>
      <c r="B466">
        <v>130.10001</v>
      </c>
      <c r="C466">
        <v>1574900</v>
      </c>
      <c r="D466" t="s">
        <v>53</v>
      </c>
      <c r="E466">
        <f>(Акции[[#This Row],[Close]]-B465)/B465</f>
        <v>1.3082152312723954E-2</v>
      </c>
    </row>
    <row r="467" spans="1:5" x14ac:dyDescent="0.3">
      <c r="A467" s="7">
        <v>42783</v>
      </c>
      <c r="B467">
        <v>133.71001000000001</v>
      </c>
      <c r="C467">
        <v>2559500</v>
      </c>
      <c r="D467" t="s">
        <v>53</v>
      </c>
      <c r="E467">
        <f>(Акции[[#This Row],[Close]]-B466)/B466</f>
        <v>2.7747884108540913E-2</v>
      </c>
    </row>
    <row r="468" spans="1:5" x14ac:dyDescent="0.3">
      <c r="A468" s="7">
        <v>42787</v>
      </c>
      <c r="B468">
        <v>135.44</v>
      </c>
      <c r="C468">
        <v>1371300</v>
      </c>
      <c r="D468" t="s">
        <v>53</v>
      </c>
      <c r="E468">
        <f>(Акции[[#This Row],[Close]]-B467)/B467</f>
        <v>1.2938373125542257E-2</v>
      </c>
    </row>
    <row r="469" spans="1:5" x14ac:dyDescent="0.3">
      <c r="A469" s="7">
        <v>42788</v>
      </c>
      <c r="B469">
        <v>135.91999999999999</v>
      </c>
      <c r="C469">
        <v>1376900</v>
      </c>
      <c r="D469" t="s">
        <v>53</v>
      </c>
      <c r="E469">
        <f>(Акции[[#This Row],[Close]]-B468)/B468</f>
        <v>3.5440047253395583E-3</v>
      </c>
    </row>
    <row r="470" spans="1:5" x14ac:dyDescent="0.3">
      <c r="A470" s="7">
        <v>42789</v>
      </c>
      <c r="B470">
        <v>135.83000000000001</v>
      </c>
      <c r="C470">
        <v>1007500</v>
      </c>
      <c r="D470" t="s">
        <v>53</v>
      </c>
      <c r="E470">
        <f>(Акции[[#This Row],[Close]]-B469)/B469</f>
        <v>-6.6215420835767365E-4</v>
      </c>
    </row>
    <row r="471" spans="1:5" x14ac:dyDescent="0.3">
      <c r="A471" s="7">
        <v>42790</v>
      </c>
      <c r="B471">
        <v>136.37</v>
      </c>
      <c r="C471">
        <v>900100</v>
      </c>
      <c r="D471" t="s">
        <v>53</v>
      </c>
      <c r="E471">
        <f>(Акции[[#This Row],[Close]]-B470)/B470</f>
        <v>3.9755576823970549E-3</v>
      </c>
    </row>
    <row r="472" spans="1:5" x14ac:dyDescent="0.3">
      <c r="A472" s="7">
        <v>42793</v>
      </c>
      <c r="B472">
        <v>136.44</v>
      </c>
      <c r="C472">
        <v>810800</v>
      </c>
      <c r="D472" t="s">
        <v>53</v>
      </c>
      <c r="E472">
        <f>(Акции[[#This Row],[Close]]-B471)/B471</f>
        <v>5.1330937889560151E-4</v>
      </c>
    </row>
    <row r="473" spans="1:5" x14ac:dyDescent="0.3">
      <c r="A473" s="7">
        <v>42794</v>
      </c>
      <c r="B473">
        <v>136.81</v>
      </c>
      <c r="C473">
        <v>1192800</v>
      </c>
      <c r="D473" t="s">
        <v>53</v>
      </c>
      <c r="E473">
        <f>(Акции[[#This Row],[Close]]-B472)/B472</f>
        <v>2.7118147170917951E-3</v>
      </c>
    </row>
    <row r="474" spans="1:5" x14ac:dyDescent="0.3">
      <c r="A474" s="7">
        <v>42795</v>
      </c>
      <c r="B474">
        <v>137.16</v>
      </c>
      <c r="C474">
        <v>900000</v>
      </c>
      <c r="D474" t="s">
        <v>53</v>
      </c>
      <c r="E474">
        <f>(Акции[[#This Row],[Close]]-B473)/B473</f>
        <v>2.5582925224763857E-3</v>
      </c>
    </row>
    <row r="475" spans="1:5" x14ac:dyDescent="0.3">
      <c r="A475" s="7">
        <v>42796</v>
      </c>
      <c r="B475">
        <v>137.39999</v>
      </c>
      <c r="C475">
        <v>855500</v>
      </c>
      <c r="D475" t="s">
        <v>53</v>
      </c>
      <c r="E475">
        <f>(Акции[[#This Row],[Close]]-B474)/B474</f>
        <v>1.7497083697871531E-3</v>
      </c>
    </row>
    <row r="476" spans="1:5" x14ac:dyDescent="0.3">
      <c r="A476" s="7">
        <v>42797</v>
      </c>
      <c r="B476">
        <v>136.91999999999999</v>
      </c>
      <c r="C476">
        <v>681900</v>
      </c>
      <c r="D476" t="s">
        <v>53</v>
      </c>
      <c r="E476">
        <f>(Акции[[#This Row],[Close]]-B475)/B475</f>
        <v>-3.4933772557044218E-3</v>
      </c>
    </row>
    <row r="477" spans="1:5" x14ac:dyDescent="0.3">
      <c r="A477" s="7">
        <v>42800</v>
      </c>
      <c r="B477">
        <v>136.80000000000001</v>
      </c>
      <c r="C477">
        <v>881600</v>
      </c>
      <c r="D477" t="s">
        <v>53</v>
      </c>
      <c r="E477">
        <f>(Акции[[#This Row],[Close]]-B476)/B476</f>
        <v>-8.7642418930745057E-4</v>
      </c>
    </row>
    <row r="478" spans="1:5" x14ac:dyDescent="0.3">
      <c r="A478" s="7">
        <v>42801</v>
      </c>
      <c r="B478">
        <v>136.91</v>
      </c>
      <c r="C478">
        <v>844300</v>
      </c>
      <c r="D478" t="s">
        <v>53</v>
      </c>
      <c r="E478">
        <f>(Акции[[#This Row],[Close]]-B477)/B477</f>
        <v>8.0409356725135394E-4</v>
      </c>
    </row>
    <row r="479" spans="1:5" x14ac:dyDescent="0.3">
      <c r="A479" s="7">
        <v>42802</v>
      </c>
      <c r="B479">
        <v>136.41</v>
      </c>
      <c r="C479">
        <v>1578200</v>
      </c>
      <c r="D479" t="s">
        <v>53</v>
      </c>
      <c r="E479">
        <f>(Акции[[#This Row],[Close]]-B478)/B478</f>
        <v>-3.6520341830399532E-3</v>
      </c>
    </row>
    <row r="480" spans="1:5" x14ac:dyDescent="0.3">
      <c r="A480" s="7">
        <v>42803</v>
      </c>
      <c r="B480">
        <v>137.06</v>
      </c>
      <c r="C480">
        <v>620300</v>
      </c>
      <c r="D480" t="s">
        <v>53</v>
      </c>
      <c r="E480">
        <f>(Акции[[#This Row],[Close]]-B479)/B479</f>
        <v>4.7650465508394229E-3</v>
      </c>
    </row>
    <row r="481" spans="1:5" x14ac:dyDescent="0.3">
      <c r="A481" s="7">
        <v>42804</v>
      </c>
      <c r="B481">
        <v>138.07001</v>
      </c>
      <c r="C481">
        <v>630100</v>
      </c>
      <c r="D481" t="s">
        <v>53</v>
      </c>
      <c r="E481">
        <f>(Акции[[#This Row],[Close]]-B480)/B480</f>
        <v>7.3691084196701737E-3</v>
      </c>
    </row>
    <row r="482" spans="1:5" x14ac:dyDescent="0.3">
      <c r="A482" s="7">
        <v>42807</v>
      </c>
      <c r="B482">
        <v>138.24001000000001</v>
      </c>
      <c r="C482">
        <v>820000</v>
      </c>
      <c r="D482" t="s">
        <v>53</v>
      </c>
      <c r="E482">
        <f>(Акции[[#This Row],[Close]]-B481)/B481</f>
        <v>1.2312594168713098E-3</v>
      </c>
    </row>
    <row r="483" spans="1:5" x14ac:dyDescent="0.3">
      <c r="A483" s="7">
        <v>42808</v>
      </c>
      <c r="B483">
        <v>137.63999999999999</v>
      </c>
      <c r="C483">
        <v>504700</v>
      </c>
      <c r="D483" t="s">
        <v>53</v>
      </c>
      <c r="E483">
        <f>(Акции[[#This Row],[Close]]-B482)/B482</f>
        <v>-4.3403498017688643E-3</v>
      </c>
    </row>
    <row r="484" spans="1:5" x14ac:dyDescent="0.3">
      <c r="A484" s="7">
        <v>42809</v>
      </c>
      <c r="B484">
        <v>138.66</v>
      </c>
      <c r="C484">
        <v>716200</v>
      </c>
      <c r="D484" t="s">
        <v>53</v>
      </c>
      <c r="E484">
        <f>(Акции[[#This Row],[Close]]-B483)/B483</f>
        <v>7.4106364428945821E-3</v>
      </c>
    </row>
    <row r="485" spans="1:5" x14ac:dyDescent="0.3">
      <c r="A485" s="7">
        <v>42810</v>
      </c>
      <c r="B485">
        <v>138.00998999999999</v>
      </c>
      <c r="C485">
        <v>757600</v>
      </c>
      <c r="D485" t="s">
        <v>53</v>
      </c>
      <c r="E485">
        <f>(Акции[[#This Row],[Close]]-B484)/B484</f>
        <v>-4.6877974902640191E-3</v>
      </c>
    </row>
    <row r="486" spans="1:5" x14ac:dyDescent="0.3">
      <c r="A486" s="7">
        <v>42811</v>
      </c>
      <c r="B486">
        <v>137.53998999999999</v>
      </c>
      <c r="C486">
        <v>1271400</v>
      </c>
      <c r="D486" t="s">
        <v>53</v>
      </c>
      <c r="E486">
        <f>(Акции[[#This Row],[Close]]-B485)/B485</f>
        <v>-3.4055505692015403E-3</v>
      </c>
    </row>
    <row r="487" spans="1:5" x14ac:dyDescent="0.3">
      <c r="A487" s="7">
        <v>42814</v>
      </c>
      <c r="B487">
        <v>137.46001000000001</v>
      </c>
      <c r="C487">
        <v>508200</v>
      </c>
      <c r="D487" t="s">
        <v>53</v>
      </c>
      <c r="E487">
        <f>(Акции[[#This Row],[Close]]-B486)/B486</f>
        <v>-5.8150360487868103E-4</v>
      </c>
    </row>
    <row r="488" spans="1:5" x14ac:dyDescent="0.3">
      <c r="A488" s="7">
        <v>42815</v>
      </c>
      <c r="B488">
        <v>137.50998999999999</v>
      </c>
      <c r="C488">
        <v>638400</v>
      </c>
      <c r="D488" t="s">
        <v>53</v>
      </c>
      <c r="E488">
        <f>(Акции[[#This Row],[Close]]-B487)/B487</f>
        <v>3.6359665622006423E-4</v>
      </c>
    </row>
    <row r="489" spans="1:5" x14ac:dyDescent="0.3">
      <c r="A489" s="7">
        <v>42816</v>
      </c>
      <c r="B489">
        <v>137.16999999999999</v>
      </c>
      <c r="C489">
        <v>639200</v>
      </c>
      <c r="D489" t="s">
        <v>53</v>
      </c>
      <c r="E489">
        <f>(Акции[[#This Row],[Close]]-B488)/B488</f>
        <v>-2.4724749089138926E-3</v>
      </c>
    </row>
    <row r="490" spans="1:5" x14ac:dyDescent="0.3">
      <c r="A490" s="7">
        <v>42817</v>
      </c>
      <c r="B490">
        <v>137.55000000000001</v>
      </c>
      <c r="C490">
        <v>704300</v>
      </c>
      <c r="D490" t="s">
        <v>53</v>
      </c>
      <c r="E490">
        <f>(Акции[[#This Row],[Close]]-B489)/B489</f>
        <v>2.7702850477511402E-3</v>
      </c>
    </row>
    <row r="491" spans="1:5" x14ac:dyDescent="0.3">
      <c r="A491" s="7">
        <v>42818</v>
      </c>
      <c r="B491">
        <v>137.81</v>
      </c>
      <c r="C491">
        <v>646800</v>
      </c>
      <c r="D491" t="s">
        <v>53</v>
      </c>
      <c r="E491">
        <f>(Акции[[#This Row],[Close]]-B490)/B490</f>
        <v>1.8902217375499155E-3</v>
      </c>
    </row>
    <row r="492" spans="1:5" x14ac:dyDescent="0.3">
      <c r="A492" s="7">
        <v>42821</v>
      </c>
      <c r="B492">
        <v>136.92999</v>
      </c>
      <c r="C492">
        <v>585600</v>
      </c>
      <c r="D492" t="s">
        <v>53</v>
      </c>
      <c r="E492">
        <f>(Акции[[#This Row],[Close]]-B491)/B491</f>
        <v>-6.3856759306291167E-3</v>
      </c>
    </row>
    <row r="493" spans="1:5" x14ac:dyDescent="0.3">
      <c r="A493" s="7">
        <v>42822</v>
      </c>
      <c r="B493">
        <v>136.96001000000001</v>
      </c>
      <c r="C493">
        <v>564800</v>
      </c>
      <c r="D493" t="s">
        <v>53</v>
      </c>
      <c r="E493">
        <f>(Акции[[#This Row],[Close]]-B492)/B492</f>
        <v>2.1923612205045428E-4</v>
      </c>
    </row>
    <row r="494" spans="1:5" x14ac:dyDescent="0.3">
      <c r="A494" s="7">
        <v>42823</v>
      </c>
      <c r="B494">
        <v>135.96001000000001</v>
      </c>
      <c r="C494">
        <v>663400</v>
      </c>
      <c r="D494" t="s">
        <v>53</v>
      </c>
      <c r="E494">
        <f>(Акции[[#This Row],[Close]]-B493)/B493</f>
        <v>-7.3014013360542243E-3</v>
      </c>
    </row>
    <row r="495" spans="1:5" x14ac:dyDescent="0.3">
      <c r="A495" s="7">
        <v>42824</v>
      </c>
      <c r="B495">
        <v>135.28998999999999</v>
      </c>
      <c r="C495">
        <v>520000</v>
      </c>
      <c r="D495" t="s">
        <v>53</v>
      </c>
      <c r="E495">
        <f>(Акции[[#This Row],[Close]]-B494)/B494</f>
        <v>-4.9280667160882252E-3</v>
      </c>
    </row>
    <row r="496" spans="1:5" x14ac:dyDescent="0.3">
      <c r="A496" s="7">
        <v>42825</v>
      </c>
      <c r="B496">
        <v>134.83000000000001</v>
      </c>
      <c r="C496">
        <v>770900</v>
      </c>
      <c r="D496" t="s">
        <v>53</v>
      </c>
      <c r="E496">
        <f>(Акции[[#This Row],[Close]]-B495)/B495</f>
        <v>-3.4000298174312557E-3</v>
      </c>
    </row>
    <row r="497" spans="1:5" x14ac:dyDescent="0.3">
      <c r="A497" s="7">
        <v>42828</v>
      </c>
      <c r="B497">
        <v>134.53998999999999</v>
      </c>
      <c r="C497">
        <v>848300</v>
      </c>
      <c r="D497" t="s">
        <v>53</v>
      </c>
      <c r="E497">
        <f>(Акции[[#This Row],[Close]]-B496)/B496</f>
        <v>-2.1509308017505272E-3</v>
      </c>
    </row>
    <row r="498" spans="1:5" x14ac:dyDescent="0.3">
      <c r="A498" s="7">
        <v>42829</v>
      </c>
      <c r="B498">
        <v>134.72999999999999</v>
      </c>
      <c r="C498">
        <v>778300</v>
      </c>
      <c r="D498" t="s">
        <v>53</v>
      </c>
      <c r="E498">
        <f>(Акции[[#This Row],[Close]]-B497)/B497</f>
        <v>1.4122938466102229E-3</v>
      </c>
    </row>
    <row r="499" spans="1:5" x14ac:dyDescent="0.3">
      <c r="A499" s="7">
        <v>42830</v>
      </c>
      <c r="B499">
        <v>134.27000000000001</v>
      </c>
      <c r="C499">
        <v>1088400</v>
      </c>
      <c r="D499" t="s">
        <v>53</v>
      </c>
      <c r="E499">
        <f>(Акции[[#This Row],[Close]]-B498)/B498</f>
        <v>-3.4142358791655874E-3</v>
      </c>
    </row>
    <row r="500" spans="1:5" x14ac:dyDescent="0.3">
      <c r="A500" s="7">
        <v>42831</v>
      </c>
      <c r="B500">
        <v>132.94999999999999</v>
      </c>
      <c r="C500">
        <v>1041500</v>
      </c>
      <c r="D500" t="s">
        <v>53</v>
      </c>
      <c r="E500">
        <f>(Акции[[#This Row],[Close]]-B499)/B499</f>
        <v>-9.830937662918161E-3</v>
      </c>
    </row>
    <row r="501" spans="1:5" x14ac:dyDescent="0.3">
      <c r="A501" s="7">
        <v>42832</v>
      </c>
      <c r="B501">
        <v>133.22</v>
      </c>
      <c r="C501">
        <v>774500</v>
      </c>
      <c r="D501" t="s">
        <v>53</v>
      </c>
      <c r="E501">
        <f>(Акции[[#This Row],[Close]]-B500)/B500</f>
        <v>2.0308386611508859E-3</v>
      </c>
    </row>
    <row r="502" spans="1:5" x14ac:dyDescent="0.3">
      <c r="A502" s="7">
        <v>42835</v>
      </c>
      <c r="B502">
        <v>133.71001000000001</v>
      </c>
      <c r="C502">
        <v>458100</v>
      </c>
      <c r="D502" t="s">
        <v>53</v>
      </c>
      <c r="E502">
        <f>(Акции[[#This Row],[Close]]-B501)/B501</f>
        <v>3.6782014712506551E-3</v>
      </c>
    </row>
    <row r="503" spans="1:5" x14ac:dyDescent="0.3">
      <c r="A503" s="7">
        <v>42836</v>
      </c>
      <c r="B503">
        <v>134.53</v>
      </c>
      <c r="C503">
        <v>741500</v>
      </c>
      <c r="D503" t="s">
        <v>53</v>
      </c>
      <c r="E503">
        <f>(Акции[[#This Row],[Close]]-B502)/B502</f>
        <v>6.1325999452097116E-3</v>
      </c>
    </row>
    <row r="504" spans="1:5" x14ac:dyDescent="0.3">
      <c r="A504" s="7">
        <v>42837</v>
      </c>
      <c r="B504">
        <v>134.63999999999999</v>
      </c>
      <c r="C504">
        <v>618500</v>
      </c>
      <c r="D504" t="s">
        <v>53</v>
      </c>
      <c r="E504">
        <f>(Акции[[#This Row],[Close]]-B503)/B503</f>
        <v>8.1766148814379851E-4</v>
      </c>
    </row>
    <row r="505" spans="1:5" x14ac:dyDescent="0.3">
      <c r="A505" s="7">
        <v>42838</v>
      </c>
      <c r="B505">
        <v>133.86000000000001</v>
      </c>
      <c r="C505">
        <v>811300</v>
      </c>
      <c r="D505" t="s">
        <v>53</v>
      </c>
      <c r="E505">
        <f>(Акции[[#This Row],[Close]]-B504)/B504</f>
        <v>-5.7932263814614738E-3</v>
      </c>
    </row>
    <row r="506" spans="1:5" x14ac:dyDescent="0.3">
      <c r="A506" s="7">
        <v>42842</v>
      </c>
      <c r="B506">
        <v>135.06</v>
      </c>
      <c r="C506">
        <v>653200</v>
      </c>
      <c r="D506" t="s">
        <v>53</v>
      </c>
      <c r="E506">
        <f>(Акции[[#This Row],[Close]]-B505)/B505</f>
        <v>8.9645898700133602E-3</v>
      </c>
    </row>
    <row r="507" spans="1:5" x14ac:dyDescent="0.3">
      <c r="A507" s="7">
        <v>42843</v>
      </c>
      <c r="B507">
        <v>135.59</v>
      </c>
      <c r="C507">
        <v>731700</v>
      </c>
      <c r="D507" t="s">
        <v>53</v>
      </c>
      <c r="E507">
        <f>(Акции[[#This Row],[Close]]-B506)/B506</f>
        <v>3.9241818451058869E-3</v>
      </c>
    </row>
    <row r="508" spans="1:5" x14ac:dyDescent="0.3">
      <c r="A508" s="7">
        <v>42844</v>
      </c>
      <c r="B508">
        <v>135.50998999999999</v>
      </c>
      <c r="C508">
        <v>771100</v>
      </c>
      <c r="D508" t="s">
        <v>53</v>
      </c>
      <c r="E508">
        <f>(Акции[[#This Row],[Close]]-B507)/B507</f>
        <v>-5.9008776458452448E-4</v>
      </c>
    </row>
    <row r="509" spans="1:5" x14ac:dyDescent="0.3">
      <c r="A509" s="7">
        <v>42845</v>
      </c>
      <c r="B509">
        <v>135.64999</v>
      </c>
      <c r="C509">
        <v>969800</v>
      </c>
      <c r="D509" t="s">
        <v>53</v>
      </c>
      <c r="E509">
        <f>(Акции[[#This Row],[Close]]-B508)/B508</f>
        <v>1.0331341622858564E-3</v>
      </c>
    </row>
    <row r="510" spans="1:5" x14ac:dyDescent="0.3">
      <c r="A510" s="7">
        <v>42846</v>
      </c>
      <c r="B510">
        <v>134.28998999999999</v>
      </c>
      <c r="C510">
        <v>811200</v>
      </c>
      <c r="D510" t="s">
        <v>53</v>
      </c>
      <c r="E510">
        <f>(Акции[[#This Row],[Close]]-B509)/B509</f>
        <v>-1.0025802434633527E-2</v>
      </c>
    </row>
    <row r="511" spans="1:5" x14ac:dyDescent="0.3">
      <c r="A511" s="7">
        <v>42849</v>
      </c>
      <c r="B511">
        <v>134.92999</v>
      </c>
      <c r="C511">
        <v>887900</v>
      </c>
      <c r="D511" t="s">
        <v>53</v>
      </c>
      <c r="E511">
        <f>(Акции[[#This Row],[Close]]-B510)/B510</f>
        <v>4.7658057015270818E-3</v>
      </c>
    </row>
    <row r="512" spans="1:5" x14ac:dyDescent="0.3">
      <c r="A512" s="7">
        <v>42850</v>
      </c>
      <c r="B512">
        <v>136.14999</v>
      </c>
      <c r="C512">
        <v>659700</v>
      </c>
      <c r="D512" t="s">
        <v>53</v>
      </c>
      <c r="E512">
        <f>(Акции[[#This Row],[Close]]-B511)/B511</f>
        <v>9.0417260091696355E-3</v>
      </c>
    </row>
    <row r="513" spans="1:5" x14ac:dyDescent="0.3">
      <c r="A513" s="7">
        <v>42851</v>
      </c>
      <c r="B513">
        <v>133.57001</v>
      </c>
      <c r="C513">
        <v>894500</v>
      </c>
      <c r="D513" t="s">
        <v>53</v>
      </c>
      <c r="E513">
        <f>(Акции[[#This Row],[Close]]-B512)/B512</f>
        <v>-1.8949542339298051E-2</v>
      </c>
    </row>
    <row r="514" spans="1:5" x14ac:dyDescent="0.3">
      <c r="A514" s="7">
        <v>42852</v>
      </c>
      <c r="B514">
        <v>134</v>
      </c>
      <c r="C514">
        <v>540100</v>
      </c>
      <c r="D514" t="s">
        <v>53</v>
      </c>
      <c r="E514">
        <f>(Акции[[#This Row],[Close]]-B513)/B513</f>
        <v>3.2192106596383697E-3</v>
      </c>
    </row>
    <row r="515" spans="1:5" x14ac:dyDescent="0.3">
      <c r="A515" s="7">
        <v>42853</v>
      </c>
      <c r="B515">
        <v>133.69</v>
      </c>
      <c r="C515">
        <v>1022200</v>
      </c>
      <c r="D515" t="s">
        <v>53</v>
      </c>
      <c r="E515">
        <f>(Акции[[#This Row],[Close]]-B514)/B514</f>
        <v>-2.3134328358209123E-3</v>
      </c>
    </row>
    <row r="516" spans="1:5" x14ac:dyDescent="0.3">
      <c r="A516" s="7">
        <v>42856</v>
      </c>
      <c r="B516">
        <v>133.49001000000001</v>
      </c>
      <c r="C516">
        <v>432000</v>
      </c>
      <c r="D516" t="s">
        <v>53</v>
      </c>
      <c r="E516">
        <f>(Акции[[#This Row],[Close]]-B515)/B515</f>
        <v>-1.4959234048918053E-3</v>
      </c>
    </row>
    <row r="517" spans="1:5" x14ac:dyDescent="0.3">
      <c r="A517" s="7">
        <v>42857</v>
      </c>
      <c r="B517">
        <v>130.09</v>
      </c>
      <c r="C517">
        <v>1525400</v>
      </c>
      <c r="D517" t="s">
        <v>53</v>
      </c>
      <c r="E517">
        <f>(Акции[[#This Row],[Close]]-B516)/B516</f>
        <v>-2.547014566857856E-2</v>
      </c>
    </row>
    <row r="518" spans="1:5" x14ac:dyDescent="0.3">
      <c r="A518" s="7">
        <v>42858</v>
      </c>
      <c r="B518">
        <v>131.19999999999999</v>
      </c>
      <c r="C518">
        <v>1533200</v>
      </c>
      <c r="D518" t="s">
        <v>53</v>
      </c>
      <c r="E518">
        <f>(Акции[[#This Row],[Close]]-B517)/B517</f>
        <v>8.5325543854253613E-3</v>
      </c>
    </row>
    <row r="519" spans="1:5" x14ac:dyDescent="0.3">
      <c r="A519" s="7">
        <v>42859</v>
      </c>
      <c r="B519">
        <v>132.36000000000001</v>
      </c>
      <c r="C519">
        <v>909400</v>
      </c>
      <c r="D519" t="s">
        <v>53</v>
      </c>
      <c r="E519">
        <f>(Акции[[#This Row],[Close]]-B518)/B518</f>
        <v>8.8414634146343381E-3</v>
      </c>
    </row>
    <row r="520" spans="1:5" x14ac:dyDescent="0.3">
      <c r="A520" s="7">
        <v>42860</v>
      </c>
      <c r="B520">
        <v>132.88999999999999</v>
      </c>
      <c r="C520">
        <v>636700</v>
      </c>
      <c r="D520" t="s">
        <v>53</v>
      </c>
      <c r="E520">
        <f>(Акции[[#This Row],[Close]]-B519)/B519</f>
        <v>4.0042308854636799E-3</v>
      </c>
    </row>
    <row r="521" spans="1:5" x14ac:dyDescent="0.3">
      <c r="A521" s="7">
        <v>42863</v>
      </c>
      <c r="B521">
        <v>131.91</v>
      </c>
      <c r="C521">
        <v>573300</v>
      </c>
      <c r="D521" t="s">
        <v>53</v>
      </c>
      <c r="E521">
        <f>(Акции[[#This Row],[Close]]-B520)/B520</f>
        <v>-7.3745202799306939E-3</v>
      </c>
    </row>
    <row r="522" spans="1:5" x14ac:dyDescent="0.3">
      <c r="A522" s="7">
        <v>42864</v>
      </c>
      <c r="B522">
        <v>132.42999</v>
      </c>
      <c r="C522">
        <v>688700</v>
      </c>
      <c r="D522" t="s">
        <v>53</v>
      </c>
      <c r="E522">
        <f>(Акции[[#This Row],[Close]]-B521)/B521</f>
        <v>3.9420059131226376E-3</v>
      </c>
    </row>
    <row r="523" spans="1:5" x14ac:dyDescent="0.3">
      <c r="A523" s="7">
        <v>42865</v>
      </c>
      <c r="B523">
        <v>133.14999</v>
      </c>
      <c r="C523">
        <v>583500</v>
      </c>
      <c r="D523" t="s">
        <v>53</v>
      </c>
      <c r="E523">
        <f>(Акции[[#This Row],[Close]]-B522)/B522</f>
        <v>5.4368349646481042E-3</v>
      </c>
    </row>
    <row r="524" spans="1:5" x14ac:dyDescent="0.3">
      <c r="A524" s="7">
        <v>42866</v>
      </c>
      <c r="B524">
        <v>132.62</v>
      </c>
      <c r="C524">
        <v>625000</v>
      </c>
      <c r="D524" t="s">
        <v>53</v>
      </c>
      <c r="E524">
        <f>(Акции[[#This Row],[Close]]-B523)/B523</f>
        <v>-3.9803983462559627E-3</v>
      </c>
    </row>
    <row r="525" spans="1:5" x14ac:dyDescent="0.3">
      <c r="A525" s="7">
        <v>42867</v>
      </c>
      <c r="B525">
        <v>132.16</v>
      </c>
      <c r="C525">
        <v>790300</v>
      </c>
      <c r="D525" t="s">
        <v>53</v>
      </c>
      <c r="E525">
        <f>(Акции[[#This Row],[Close]]-B524)/B524</f>
        <v>-3.46855677876646E-3</v>
      </c>
    </row>
    <row r="526" spans="1:5" x14ac:dyDescent="0.3">
      <c r="A526" s="7">
        <v>42870</v>
      </c>
      <c r="B526">
        <v>132.75</v>
      </c>
      <c r="C526">
        <v>733300</v>
      </c>
      <c r="D526" t="s">
        <v>53</v>
      </c>
      <c r="E526">
        <f>(Акции[[#This Row],[Close]]-B525)/B525</f>
        <v>4.4642857142857401E-3</v>
      </c>
    </row>
    <row r="527" spans="1:5" x14ac:dyDescent="0.3">
      <c r="A527" s="7">
        <v>42871</v>
      </c>
      <c r="B527">
        <v>130.71001000000001</v>
      </c>
      <c r="C527">
        <v>1138200</v>
      </c>
      <c r="D527" t="s">
        <v>53</v>
      </c>
      <c r="E527">
        <f>(Акции[[#This Row],[Close]]-B526)/B526</f>
        <v>-1.5367156308851141E-2</v>
      </c>
    </row>
    <row r="528" spans="1:5" x14ac:dyDescent="0.3">
      <c r="A528" s="7">
        <v>42872</v>
      </c>
      <c r="B528">
        <v>131.22999999999999</v>
      </c>
      <c r="C528">
        <v>883900</v>
      </c>
      <c r="D528" t="s">
        <v>53</v>
      </c>
      <c r="E528">
        <f>(Акции[[#This Row],[Close]]-B527)/B527</f>
        <v>3.978195702073457E-3</v>
      </c>
    </row>
    <row r="529" spans="1:5" x14ac:dyDescent="0.3">
      <c r="A529" s="7">
        <v>42873</v>
      </c>
      <c r="B529">
        <v>130.74001000000001</v>
      </c>
      <c r="C529">
        <v>549000</v>
      </c>
      <c r="D529" t="s">
        <v>53</v>
      </c>
      <c r="E529">
        <f>(Акции[[#This Row],[Close]]-B528)/B528</f>
        <v>-3.7338261068351562E-3</v>
      </c>
    </row>
    <row r="530" spans="1:5" x14ac:dyDescent="0.3">
      <c r="A530" s="7">
        <v>42874</v>
      </c>
      <c r="B530">
        <v>132.16</v>
      </c>
      <c r="C530">
        <v>711800</v>
      </c>
      <c r="D530" t="s">
        <v>53</v>
      </c>
      <c r="E530">
        <f>(Акции[[#This Row],[Close]]-B529)/B529</f>
        <v>1.086117402010283E-2</v>
      </c>
    </row>
    <row r="531" spans="1:5" x14ac:dyDescent="0.3">
      <c r="A531" s="7">
        <v>42877</v>
      </c>
      <c r="B531">
        <v>132.57001</v>
      </c>
      <c r="C531">
        <v>563100</v>
      </c>
      <c r="D531" t="s">
        <v>53</v>
      </c>
      <c r="E531">
        <f>(Акции[[#This Row],[Close]]-B530)/B530</f>
        <v>3.1023759079903132E-3</v>
      </c>
    </row>
    <row r="532" spans="1:5" x14ac:dyDescent="0.3">
      <c r="A532" s="7">
        <v>42878</v>
      </c>
      <c r="B532">
        <v>131.67999</v>
      </c>
      <c r="C532">
        <v>565900</v>
      </c>
      <c r="D532" t="s">
        <v>53</v>
      </c>
      <c r="E532">
        <f>(Акции[[#This Row],[Close]]-B531)/B531</f>
        <v>-6.7135847692852456E-3</v>
      </c>
    </row>
    <row r="533" spans="1:5" x14ac:dyDescent="0.3">
      <c r="A533" s="7">
        <v>42879</v>
      </c>
      <c r="B533">
        <v>132.78</v>
      </c>
      <c r="C533">
        <v>504300</v>
      </c>
      <c r="D533" t="s">
        <v>53</v>
      </c>
      <c r="E533">
        <f>(Акции[[#This Row],[Close]]-B532)/B532</f>
        <v>8.3536610232123922E-3</v>
      </c>
    </row>
    <row r="534" spans="1:5" x14ac:dyDescent="0.3">
      <c r="A534" s="7">
        <v>42880</v>
      </c>
      <c r="B534">
        <v>135.13</v>
      </c>
      <c r="C534">
        <v>619300</v>
      </c>
      <c r="D534" t="s">
        <v>53</v>
      </c>
      <c r="E534">
        <f>(Акции[[#This Row],[Close]]-B533)/B533</f>
        <v>1.7698448561530307E-2</v>
      </c>
    </row>
    <row r="535" spans="1:5" x14ac:dyDescent="0.3">
      <c r="A535" s="7">
        <v>42881</v>
      </c>
      <c r="B535">
        <v>134.99001000000001</v>
      </c>
      <c r="C535">
        <v>447800</v>
      </c>
      <c r="D535" t="s">
        <v>53</v>
      </c>
      <c r="E535">
        <f>(Акции[[#This Row],[Close]]-B534)/B534</f>
        <v>-1.0359653666838096E-3</v>
      </c>
    </row>
    <row r="536" spans="1:5" x14ac:dyDescent="0.3">
      <c r="A536" s="7">
        <v>42885</v>
      </c>
      <c r="B536">
        <v>134.92999</v>
      </c>
      <c r="C536">
        <v>550100</v>
      </c>
      <c r="D536" t="s">
        <v>53</v>
      </c>
      <c r="E536">
        <f>(Акции[[#This Row],[Close]]-B535)/B535</f>
        <v>-4.4462549487927751E-4</v>
      </c>
    </row>
    <row r="537" spans="1:5" x14ac:dyDescent="0.3">
      <c r="A537" s="7">
        <v>42886</v>
      </c>
      <c r="B537">
        <v>135.72999999999999</v>
      </c>
      <c r="C537">
        <v>704700</v>
      </c>
      <c r="D537" t="s">
        <v>53</v>
      </c>
      <c r="E537">
        <f>(Акции[[#This Row],[Close]]-B536)/B536</f>
        <v>5.9290747742587555E-3</v>
      </c>
    </row>
    <row r="538" spans="1:5" x14ac:dyDescent="0.3">
      <c r="A538" s="7">
        <v>42887</v>
      </c>
      <c r="B538">
        <v>135.77000000000001</v>
      </c>
      <c r="C538">
        <v>705600</v>
      </c>
      <c r="D538" t="s">
        <v>53</v>
      </c>
      <c r="E538">
        <f>(Акции[[#This Row],[Close]]-B537)/B537</f>
        <v>2.9470271863273019E-4</v>
      </c>
    </row>
    <row r="539" spans="1:5" x14ac:dyDescent="0.3">
      <c r="A539" s="7">
        <v>42888</v>
      </c>
      <c r="B539">
        <v>136.63</v>
      </c>
      <c r="C539">
        <v>611500</v>
      </c>
      <c r="D539" t="s">
        <v>53</v>
      </c>
      <c r="E539">
        <f>(Акции[[#This Row],[Close]]-B538)/B538</f>
        <v>6.3342417323413508E-3</v>
      </c>
    </row>
    <row r="540" spans="1:5" x14ac:dyDescent="0.3">
      <c r="A540" s="7">
        <v>42891</v>
      </c>
      <c r="B540">
        <v>136.91</v>
      </c>
      <c r="C540">
        <v>469400</v>
      </c>
      <c r="D540" t="s">
        <v>53</v>
      </c>
      <c r="E540">
        <f>(Акции[[#This Row],[Close]]-B539)/B539</f>
        <v>2.0493303081314581E-3</v>
      </c>
    </row>
    <row r="541" spans="1:5" x14ac:dyDescent="0.3">
      <c r="A541" s="7">
        <v>42892</v>
      </c>
      <c r="B541">
        <v>137.05000000000001</v>
      </c>
      <c r="C541">
        <v>575500</v>
      </c>
      <c r="D541" t="s">
        <v>53</v>
      </c>
      <c r="E541">
        <f>(Акции[[#This Row],[Close]]-B540)/B540</f>
        <v>1.0225695712512948E-3</v>
      </c>
    </row>
    <row r="542" spans="1:5" x14ac:dyDescent="0.3">
      <c r="A542" s="7">
        <v>42893</v>
      </c>
      <c r="B542">
        <v>137.55000000000001</v>
      </c>
      <c r="C542">
        <v>512900</v>
      </c>
      <c r="D542" t="s">
        <v>53</v>
      </c>
      <c r="E542">
        <f>(Акции[[#This Row],[Close]]-B541)/B541</f>
        <v>3.6483035388544323E-3</v>
      </c>
    </row>
    <row r="543" spans="1:5" x14ac:dyDescent="0.3">
      <c r="A543" s="7">
        <v>42894</v>
      </c>
      <c r="B543">
        <v>136.50998999999999</v>
      </c>
      <c r="C543">
        <v>545200</v>
      </c>
      <c r="D543" t="s">
        <v>53</v>
      </c>
      <c r="E543">
        <f>(Акции[[#This Row],[Close]]-B542)/B542</f>
        <v>-7.5609596510361581E-3</v>
      </c>
    </row>
    <row r="544" spans="1:5" x14ac:dyDescent="0.3">
      <c r="A544" s="7">
        <v>42895</v>
      </c>
      <c r="B544">
        <v>137.13999999999999</v>
      </c>
      <c r="C544">
        <v>482100</v>
      </c>
      <c r="D544" t="s">
        <v>53</v>
      </c>
      <c r="E544">
        <f>(Акции[[#This Row],[Close]]-B543)/B543</f>
        <v>4.6151201095245755E-3</v>
      </c>
    </row>
    <row r="545" spans="1:5" x14ac:dyDescent="0.3">
      <c r="A545" s="7">
        <v>42898</v>
      </c>
      <c r="B545">
        <v>137.19</v>
      </c>
      <c r="C545">
        <v>508400</v>
      </c>
      <c r="D545" t="s">
        <v>53</v>
      </c>
      <c r="E545">
        <f>(Акции[[#This Row],[Close]]-B544)/B544</f>
        <v>3.6459092897776996E-4</v>
      </c>
    </row>
    <row r="546" spans="1:5" x14ac:dyDescent="0.3">
      <c r="A546" s="7">
        <v>42899</v>
      </c>
      <c r="B546">
        <v>137.47999999999999</v>
      </c>
      <c r="C546">
        <v>430300</v>
      </c>
      <c r="D546" t="s">
        <v>53</v>
      </c>
      <c r="E546">
        <f>(Акции[[#This Row],[Close]]-B545)/B545</f>
        <v>2.1138566950943366E-3</v>
      </c>
    </row>
    <row r="547" spans="1:5" x14ac:dyDescent="0.3">
      <c r="A547" s="7">
        <v>42900</v>
      </c>
      <c r="B547">
        <v>139.11000000000001</v>
      </c>
      <c r="C547">
        <v>723000</v>
      </c>
      <c r="D547" t="s">
        <v>53</v>
      </c>
      <c r="E547">
        <f>(Акции[[#This Row],[Close]]-B546)/B546</f>
        <v>1.1856270002909688E-2</v>
      </c>
    </row>
    <row r="548" spans="1:5" x14ac:dyDescent="0.3">
      <c r="A548" s="7">
        <v>42901</v>
      </c>
      <c r="B548">
        <v>140.16</v>
      </c>
      <c r="C548">
        <v>851700</v>
      </c>
      <c r="D548" t="s">
        <v>53</v>
      </c>
      <c r="E548">
        <f>(Акции[[#This Row],[Close]]-B547)/B547</f>
        <v>7.5479836100926087E-3</v>
      </c>
    </row>
    <row r="549" spans="1:5" x14ac:dyDescent="0.3">
      <c r="A549" s="7">
        <v>42902</v>
      </c>
      <c r="B549">
        <v>139.5</v>
      </c>
      <c r="C549">
        <v>1068000</v>
      </c>
      <c r="D549" t="s">
        <v>53</v>
      </c>
      <c r="E549">
        <f>(Акции[[#This Row],[Close]]-B548)/B548</f>
        <v>-4.7089041095890165E-3</v>
      </c>
    </row>
    <row r="550" spans="1:5" x14ac:dyDescent="0.3">
      <c r="A550" s="7">
        <v>42905</v>
      </c>
      <c r="B550">
        <v>141.14999</v>
      </c>
      <c r="C550">
        <v>624700</v>
      </c>
      <c r="D550" t="s">
        <v>53</v>
      </c>
      <c r="E550">
        <f>(Акции[[#This Row],[Close]]-B549)/B549</f>
        <v>1.1827885304659516E-2</v>
      </c>
    </row>
    <row r="551" spans="1:5" x14ac:dyDescent="0.3">
      <c r="A551" s="7">
        <v>42906</v>
      </c>
      <c r="B551">
        <v>140.12</v>
      </c>
      <c r="C551">
        <v>606700</v>
      </c>
      <c r="D551" t="s">
        <v>53</v>
      </c>
      <c r="E551">
        <f>(Акции[[#This Row],[Close]]-B550)/B550</f>
        <v>-7.2971312289855494E-3</v>
      </c>
    </row>
    <row r="552" spans="1:5" x14ac:dyDescent="0.3">
      <c r="A552" s="7">
        <v>42907</v>
      </c>
      <c r="B552">
        <v>139.34</v>
      </c>
      <c r="C552">
        <v>565000</v>
      </c>
      <c r="D552" t="s">
        <v>53</v>
      </c>
      <c r="E552">
        <f>(Акции[[#This Row],[Close]]-B551)/B551</f>
        <v>-5.5666571510134249E-3</v>
      </c>
    </row>
    <row r="553" spans="1:5" x14ac:dyDescent="0.3">
      <c r="A553" s="7">
        <v>42908</v>
      </c>
      <c r="B553">
        <v>139.38</v>
      </c>
      <c r="C553">
        <v>463400</v>
      </c>
      <c r="D553" t="s">
        <v>53</v>
      </c>
      <c r="E553">
        <f>(Акции[[#This Row],[Close]]-B552)/B552</f>
        <v>2.8706760442078399E-4</v>
      </c>
    </row>
    <row r="554" spans="1:5" x14ac:dyDescent="0.3">
      <c r="A554" s="7">
        <v>42909</v>
      </c>
      <c r="B554">
        <v>138.91</v>
      </c>
      <c r="C554">
        <v>758200</v>
      </c>
      <c r="D554" t="s">
        <v>53</v>
      </c>
      <c r="E554">
        <f>(Акции[[#This Row],[Close]]-B553)/B553</f>
        <v>-3.3720763380685813E-3</v>
      </c>
    </row>
    <row r="555" spans="1:5" x14ac:dyDescent="0.3">
      <c r="A555" s="7">
        <v>42912</v>
      </c>
      <c r="B555">
        <v>139.30000000000001</v>
      </c>
      <c r="C555">
        <v>458000</v>
      </c>
      <c r="D555" t="s">
        <v>53</v>
      </c>
      <c r="E555">
        <f>(Акции[[#This Row],[Close]]-B554)/B554</f>
        <v>2.807573248866279E-3</v>
      </c>
    </row>
    <row r="556" spans="1:5" x14ac:dyDescent="0.3">
      <c r="A556" s="7">
        <v>42913</v>
      </c>
      <c r="B556">
        <v>136.94</v>
      </c>
      <c r="C556">
        <v>620900</v>
      </c>
      <c r="D556" t="s">
        <v>53</v>
      </c>
      <c r="E556">
        <f>(Акции[[#This Row],[Close]]-B555)/B555</f>
        <v>-1.6941852117731613E-2</v>
      </c>
    </row>
    <row r="557" spans="1:5" x14ac:dyDescent="0.3">
      <c r="A557" s="7">
        <v>42914</v>
      </c>
      <c r="B557">
        <v>136.19999999999999</v>
      </c>
      <c r="C557">
        <v>599400</v>
      </c>
      <c r="D557" t="s">
        <v>53</v>
      </c>
      <c r="E557">
        <f>(Акции[[#This Row],[Close]]-B556)/B556</f>
        <v>-5.4038264933548201E-3</v>
      </c>
    </row>
    <row r="558" spans="1:5" x14ac:dyDescent="0.3">
      <c r="A558" s="7">
        <v>42915</v>
      </c>
      <c r="B558">
        <v>133.22</v>
      </c>
      <c r="C558">
        <v>1211200</v>
      </c>
      <c r="D558" t="s">
        <v>53</v>
      </c>
      <c r="E558">
        <f>(Акции[[#This Row],[Close]]-B557)/B557</f>
        <v>-2.1879588839941188E-2</v>
      </c>
    </row>
    <row r="559" spans="1:5" x14ac:dyDescent="0.3">
      <c r="A559" s="7">
        <v>42916</v>
      </c>
      <c r="B559">
        <v>133.24001000000001</v>
      </c>
      <c r="C559">
        <v>601600</v>
      </c>
      <c r="D559" t="s">
        <v>53</v>
      </c>
      <c r="E559">
        <f>(Акции[[#This Row],[Close]]-B558)/B558</f>
        <v>1.5020267227153135E-4</v>
      </c>
    </row>
    <row r="560" spans="1:5" x14ac:dyDescent="0.3">
      <c r="A560" s="7">
        <v>42919</v>
      </c>
      <c r="B560">
        <v>133.78</v>
      </c>
      <c r="C560">
        <v>520800</v>
      </c>
      <c r="D560" t="s">
        <v>53</v>
      </c>
      <c r="E560">
        <f>(Акции[[#This Row],[Close]]-B559)/B559</f>
        <v>4.0527616291832222E-3</v>
      </c>
    </row>
    <row r="561" spans="1:5" x14ac:dyDescent="0.3">
      <c r="A561" s="7">
        <v>42921</v>
      </c>
      <c r="B561">
        <v>134.10001</v>
      </c>
      <c r="C561">
        <v>882800</v>
      </c>
      <c r="D561" t="s">
        <v>53</v>
      </c>
      <c r="E561">
        <f>(Акции[[#This Row],[Close]]-B560)/B560</f>
        <v>2.3920615936612074E-3</v>
      </c>
    </row>
    <row r="562" spans="1:5" x14ac:dyDescent="0.3">
      <c r="A562" s="7">
        <v>42922</v>
      </c>
      <c r="B562">
        <v>133.77000000000001</v>
      </c>
      <c r="C562">
        <v>769900</v>
      </c>
      <c r="D562" t="s">
        <v>53</v>
      </c>
      <c r="E562">
        <f>(Акции[[#This Row],[Close]]-B561)/B561</f>
        <v>-2.4609244995581077E-3</v>
      </c>
    </row>
    <row r="563" spans="1:5" x14ac:dyDescent="0.3">
      <c r="A563" s="7">
        <v>42923</v>
      </c>
      <c r="B563">
        <v>134.38</v>
      </c>
      <c r="C563">
        <v>600400</v>
      </c>
      <c r="D563" t="s">
        <v>53</v>
      </c>
      <c r="E563">
        <f>(Акции[[#This Row],[Close]]-B562)/B562</f>
        <v>4.5600657845554695E-3</v>
      </c>
    </row>
    <row r="564" spans="1:5" x14ac:dyDescent="0.3">
      <c r="A564" s="7">
        <v>42926</v>
      </c>
      <c r="B564">
        <v>133.5</v>
      </c>
      <c r="C564">
        <v>420200</v>
      </c>
      <c r="D564" t="s">
        <v>53</v>
      </c>
      <c r="E564">
        <f>(Акции[[#This Row],[Close]]-B563)/B563</f>
        <v>-6.5485935407054285E-3</v>
      </c>
    </row>
    <row r="565" spans="1:5" x14ac:dyDescent="0.3">
      <c r="A565" s="7">
        <v>42927</v>
      </c>
      <c r="B565">
        <v>131.97999999999999</v>
      </c>
      <c r="C565">
        <v>748600</v>
      </c>
      <c r="D565" t="s">
        <v>53</v>
      </c>
      <c r="E565">
        <f>(Акции[[#This Row],[Close]]-B564)/B564</f>
        <v>-1.1385767790262249E-2</v>
      </c>
    </row>
    <row r="566" spans="1:5" x14ac:dyDescent="0.3">
      <c r="A566" s="7">
        <v>42928</v>
      </c>
      <c r="B566">
        <v>131.5</v>
      </c>
      <c r="C566">
        <v>808700</v>
      </c>
      <c r="D566" t="s">
        <v>53</v>
      </c>
      <c r="E566">
        <f>(Акции[[#This Row],[Close]]-B565)/B565</f>
        <v>-3.6369146840429596E-3</v>
      </c>
    </row>
    <row r="567" spans="1:5" x14ac:dyDescent="0.3">
      <c r="A567" s="7">
        <v>42929</v>
      </c>
      <c r="B567">
        <v>130.82001</v>
      </c>
      <c r="C567">
        <v>691400</v>
      </c>
      <c r="D567" t="s">
        <v>53</v>
      </c>
      <c r="E567">
        <f>(Акции[[#This Row],[Close]]-B566)/B566</f>
        <v>-5.1710266159696091E-3</v>
      </c>
    </row>
    <row r="568" spans="1:5" x14ac:dyDescent="0.3">
      <c r="A568" s="7">
        <v>42930</v>
      </c>
      <c r="B568">
        <v>131.89999</v>
      </c>
      <c r="C568">
        <v>528100</v>
      </c>
      <c r="D568" t="s">
        <v>53</v>
      </c>
      <c r="E568">
        <f>(Акции[[#This Row],[Close]]-B567)/B567</f>
        <v>8.2554648940938481E-3</v>
      </c>
    </row>
    <row r="569" spans="1:5" x14ac:dyDescent="0.3">
      <c r="A569" s="7">
        <v>42933</v>
      </c>
      <c r="B569">
        <v>131.47</v>
      </c>
      <c r="C569">
        <v>630600</v>
      </c>
      <c r="D569" t="s">
        <v>53</v>
      </c>
      <c r="E569">
        <f>(Акции[[#This Row],[Close]]-B568)/B568</f>
        <v>-3.2599699211501355E-3</v>
      </c>
    </row>
    <row r="570" spans="1:5" x14ac:dyDescent="0.3">
      <c r="A570" s="7">
        <v>42934</v>
      </c>
      <c r="B570">
        <v>131.52000000000001</v>
      </c>
      <c r="C570">
        <v>442200</v>
      </c>
      <c r="D570" t="s">
        <v>53</v>
      </c>
      <c r="E570">
        <f>(Акции[[#This Row],[Close]]-B569)/B569</f>
        <v>3.8031490073789739E-4</v>
      </c>
    </row>
    <row r="571" spans="1:5" x14ac:dyDescent="0.3">
      <c r="A571" s="7">
        <v>42935</v>
      </c>
      <c r="B571">
        <v>130.53</v>
      </c>
      <c r="C571">
        <v>742100</v>
      </c>
      <c r="D571" t="s">
        <v>53</v>
      </c>
      <c r="E571">
        <f>(Акции[[#This Row],[Close]]-B570)/B570</f>
        <v>-7.5273722627737915E-3</v>
      </c>
    </row>
    <row r="572" spans="1:5" x14ac:dyDescent="0.3">
      <c r="A572" s="7">
        <v>42936</v>
      </c>
      <c r="B572">
        <v>130.88999999999999</v>
      </c>
      <c r="C572">
        <v>456200</v>
      </c>
      <c r="D572" t="s">
        <v>53</v>
      </c>
      <c r="E572">
        <f>(Акции[[#This Row],[Close]]-B571)/B571</f>
        <v>2.7579866697309829E-3</v>
      </c>
    </row>
    <row r="573" spans="1:5" x14ac:dyDescent="0.3">
      <c r="A573" s="7">
        <v>42937</v>
      </c>
      <c r="B573">
        <v>132.24001000000001</v>
      </c>
      <c r="C573">
        <v>564500</v>
      </c>
      <c r="D573" t="s">
        <v>53</v>
      </c>
      <c r="E573">
        <f>(Акции[[#This Row],[Close]]-B572)/B572</f>
        <v>1.0314080525632409E-2</v>
      </c>
    </row>
    <row r="574" spans="1:5" x14ac:dyDescent="0.3">
      <c r="A574" s="7">
        <v>42940</v>
      </c>
      <c r="B574">
        <v>131.32001</v>
      </c>
      <c r="C574">
        <v>707300</v>
      </c>
      <c r="D574" t="s">
        <v>53</v>
      </c>
      <c r="E574">
        <f>(Акции[[#This Row],[Close]]-B573)/B573</f>
        <v>-6.9570472658011433E-3</v>
      </c>
    </row>
    <row r="575" spans="1:5" x14ac:dyDescent="0.3">
      <c r="A575" s="7">
        <v>42941</v>
      </c>
      <c r="B575">
        <v>132.87</v>
      </c>
      <c r="C575">
        <v>688900</v>
      </c>
      <c r="D575" t="s">
        <v>53</v>
      </c>
      <c r="E575">
        <f>(Акции[[#This Row],[Close]]-B574)/B574</f>
        <v>1.180315170551699E-2</v>
      </c>
    </row>
    <row r="576" spans="1:5" x14ac:dyDescent="0.3">
      <c r="A576" s="7">
        <v>42942</v>
      </c>
      <c r="B576">
        <v>133.42999</v>
      </c>
      <c r="C576">
        <v>734800</v>
      </c>
      <c r="D576" t="s">
        <v>53</v>
      </c>
      <c r="E576">
        <f>(Акции[[#This Row],[Close]]-B575)/B575</f>
        <v>4.2145706329494922E-3</v>
      </c>
    </row>
    <row r="577" spans="1:5" x14ac:dyDescent="0.3">
      <c r="A577" s="7">
        <v>42943</v>
      </c>
      <c r="B577">
        <v>134.16999999999999</v>
      </c>
      <c r="C577">
        <v>990500</v>
      </c>
      <c r="D577" t="s">
        <v>53</v>
      </c>
      <c r="E577">
        <f>(Акции[[#This Row],[Close]]-B576)/B576</f>
        <v>5.5460545264223119E-3</v>
      </c>
    </row>
    <row r="578" spans="1:5" x14ac:dyDescent="0.3">
      <c r="A578" s="7">
        <v>42944</v>
      </c>
      <c r="B578">
        <v>132.77000000000001</v>
      </c>
      <c r="C578">
        <v>619700</v>
      </c>
      <c r="D578" t="s">
        <v>53</v>
      </c>
      <c r="E578">
        <f>(Акции[[#This Row],[Close]]-B577)/B577</f>
        <v>-1.0434523365878939E-2</v>
      </c>
    </row>
    <row r="579" spans="1:5" x14ac:dyDescent="0.3">
      <c r="A579" s="7">
        <v>42947</v>
      </c>
      <c r="B579">
        <v>133.49001000000001</v>
      </c>
      <c r="C579">
        <v>626100</v>
      </c>
      <c r="D579" t="s">
        <v>53</v>
      </c>
      <c r="E579">
        <f>(Акции[[#This Row],[Close]]-B578)/B578</f>
        <v>5.422987120584484E-3</v>
      </c>
    </row>
    <row r="580" spans="1:5" x14ac:dyDescent="0.3">
      <c r="A580" s="7">
        <v>42948</v>
      </c>
      <c r="B580">
        <v>133.13</v>
      </c>
      <c r="C580">
        <v>511100</v>
      </c>
      <c r="D580" t="s">
        <v>53</v>
      </c>
      <c r="E580">
        <f>(Акции[[#This Row],[Close]]-B579)/B579</f>
        <v>-2.6969059332605998E-3</v>
      </c>
    </row>
    <row r="581" spans="1:5" x14ac:dyDescent="0.3">
      <c r="A581" s="7">
        <v>42949</v>
      </c>
      <c r="B581">
        <v>131.97</v>
      </c>
      <c r="C581">
        <v>988500</v>
      </c>
      <c r="D581" t="s">
        <v>53</v>
      </c>
      <c r="E581">
        <f>(Акции[[#This Row],[Close]]-B580)/B580</f>
        <v>-8.71328776383983E-3</v>
      </c>
    </row>
    <row r="582" spans="1:5" x14ac:dyDescent="0.3">
      <c r="A582" s="7">
        <v>42950</v>
      </c>
      <c r="B582">
        <v>134.72999999999999</v>
      </c>
      <c r="C582">
        <v>1239200</v>
      </c>
      <c r="D582" t="s">
        <v>53</v>
      </c>
      <c r="E582">
        <f>(Акции[[#This Row],[Close]]-B581)/B581</f>
        <v>2.0913844055467083E-2</v>
      </c>
    </row>
    <row r="583" spans="1:5" x14ac:dyDescent="0.3">
      <c r="A583" s="7">
        <v>42951</v>
      </c>
      <c r="B583">
        <v>134.49001000000001</v>
      </c>
      <c r="C583">
        <v>750800</v>
      </c>
      <c r="D583" t="s">
        <v>53</v>
      </c>
      <c r="E583">
        <f>(Акции[[#This Row],[Close]]-B582)/B582</f>
        <v>-1.7812662361758888E-3</v>
      </c>
    </row>
    <row r="584" spans="1:5" x14ac:dyDescent="0.3">
      <c r="A584" s="7">
        <v>42954</v>
      </c>
      <c r="B584">
        <v>135.5</v>
      </c>
      <c r="C584">
        <v>584800</v>
      </c>
      <c r="D584" t="s">
        <v>53</v>
      </c>
      <c r="E584">
        <f>(Акции[[#This Row],[Close]]-B583)/B583</f>
        <v>7.5097771202484679E-3</v>
      </c>
    </row>
    <row r="585" spans="1:5" x14ac:dyDescent="0.3">
      <c r="A585" s="7">
        <v>42955</v>
      </c>
      <c r="B585">
        <v>134.64999</v>
      </c>
      <c r="C585">
        <v>446900</v>
      </c>
      <c r="D585" t="s">
        <v>53</v>
      </c>
      <c r="E585">
        <f>(Акции[[#This Row],[Close]]-B584)/B584</f>
        <v>-6.273136531365295E-3</v>
      </c>
    </row>
    <row r="586" spans="1:5" x14ac:dyDescent="0.3">
      <c r="A586" s="7">
        <v>42956</v>
      </c>
      <c r="B586">
        <v>134.21001000000001</v>
      </c>
      <c r="C586">
        <v>564500</v>
      </c>
      <c r="D586" t="s">
        <v>53</v>
      </c>
      <c r="E586">
        <f>(Акции[[#This Row],[Close]]-B585)/B585</f>
        <v>-3.267582864283847E-3</v>
      </c>
    </row>
    <row r="587" spans="1:5" x14ac:dyDescent="0.3">
      <c r="A587" s="7">
        <v>42957</v>
      </c>
      <c r="B587">
        <v>133.94</v>
      </c>
      <c r="C587">
        <v>507900</v>
      </c>
      <c r="D587" t="s">
        <v>53</v>
      </c>
      <c r="E587">
        <f>(Акции[[#This Row],[Close]]-B586)/B586</f>
        <v>-2.0118469553799556E-3</v>
      </c>
    </row>
    <row r="588" spans="1:5" x14ac:dyDescent="0.3">
      <c r="A588" s="7">
        <v>42958</v>
      </c>
      <c r="B588">
        <v>134.31</v>
      </c>
      <c r="C588">
        <v>526300</v>
      </c>
      <c r="D588" t="s">
        <v>53</v>
      </c>
      <c r="E588">
        <f>(Акции[[#This Row],[Close]]-B587)/B587</f>
        <v>2.7624309392265535E-3</v>
      </c>
    </row>
    <row r="589" spans="1:5" x14ac:dyDescent="0.3">
      <c r="A589" s="7">
        <v>42961</v>
      </c>
      <c r="B589">
        <v>135.57001</v>
      </c>
      <c r="C589">
        <v>447900</v>
      </c>
      <c r="D589" t="s">
        <v>53</v>
      </c>
      <c r="E589">
        <f>(Акции[[#This Row],[Close]]-B588)/B588</f>
        <v>9.3813565631747E-3</v>
      </c>
    </row>
    <row r="590" spans="1:5" x14ac:dyDescent="0.3">
      <c r="A590" s="7">
        <v>42962</v>
      </c>
      <c r="B590">
        <v>136.30000000000001</v>
      </c>
      <c r="C590">
        <v>399700</v>
      </c>
      <c r="D590" t="s">
        <v>53</v>
      </c>
      <c r="E590">
        <f>(Акции[[#This Row],[Close]]-B589)/B589</f>
        <v>5.3845979652875665E-3</v>
      </c>
    </row>
    <row r="591" spans="1:5" x14ac:dyDescent="0.3">
      <c r="A591" s="7">
        <v>42963</v>
      </c>
      <c r="B591">
        <v>136.94</v>
      </c>
      <c r="C591">
        <v>446600</v>
      </c>
      <c r="D591" t="s">
        <v>53</v>
      </c>
      <c r="E591">
        <f>(Акции[[#This Row],[Close]]-B590)/B590</f>
        <v>4.695524578136363E-3</v>
      </c>
    </row>
    <row r="592" spans="1:5" x14ac:dyDescent="0.3">
      <c r="A592" s="7">
        <v>42964</v>
      </c>
      <c r="B592">
        <v>137.16999999999999</v>
      </c>
      <c r="C592">
        <v>885700</v>
      </c>
      <c r="D592" t="s">
        <v>53</v>
      </c>
      <c r="E592">
        <f>(Акции[[#This Row],[Close]]-B591)/B591</f>
        <v>1.6795676938804569E-3</v>
      </c>
    </row>
    <row r="593" spans="1:5" x14ac:dyDescent="0.3">
      <c r="A593" s="7">
        <v>42965</v>
      </c>
      <c r="B593">
        <v>137.72999999999999</v>
      </c>
      <c r="C593">
        <v>734400</v>
      </c>
      <c r="D593" t="s">
        <v>53</v>
      </c>
      <c r="E593">
        <f>(Акции[[#This Row],[Close]]-B592)/B592</f>
        <v>4.0825253335277567E-3</v>
      </c>
    </row>
    <row r="594" spans="1:5" x14ac:dyDescent="0.3">
      <c r="A594" s="7">
        <v>42968</v>
      </c>
      <c r="B594">
        <v>138.83000000000001</v>
      </c>
      <c r="C594">
        <v>494300</v>
      </c>
      <c r="D594" t="s">
        <v>53</v>
      </c>
      <c r="E594">
        <f>(Акции[[#This Row],[Close]]-B593)/B593</f>
        <v>7.9866405285705568E-3</v>
      </c>
    </row>
    <row r="595" spans="1:5" x14ac:dyDescent="0.3">
      <c r="A595" s="7">
        <v>42969</v>
      </c>
      <c r="B595">
        <v>139.03998999999999</v>
      </c>
      <c r="C595">
        <v>456400</v>
      </c>
      <c r="D595" t="s">
        <v>53</v>
      </c>
      <c r="E595">
        <f>(Акции[[#This Row],[Close]]-B594)/B594</f>
        <v>1.5125693293954934E-3</v>
      </c>
    </row>
    <row r="596" spans="1:5" x14ac:dyDescent="0.3">
      <c r="A596" s="7">
        <v>42970</v>
      </c>
      <c r="B596">
        <v>138.72</v>
      </c>
      <c r="C596">
        <v>479600</v>
      </c>
      <c r="D596" t="s">
        <v>53</v>
      </c>
      <c r="E596">
        <f>(Акции[[#This Row],[Close]]-B595)/B595</f>
        <v>-2.3014242161552949E-3</v>
      </c>
    </row>
    <row r="597" spans="1:5" x14ac:dyDescent="0.3">
      <c r="A597" s="7">
        <v>42971</v>
      </c>
      <c r="B597">
        <v>136.97999999999999</v>
      </c>
      <c r="C597">
        <v>600000</v>
      </c>
      <c r="D597" t="s">
        <v>53</v>
      </c>
      <c r="E597">
        <f>(Акции[[#This Row],[Close]]-B596)/B596</f>
        <v>-1.2543252595155775E-2</v>
      </c>
    </row>
    <row r="598" spans="1:5" x14ac:dyDescent="0.3">
      <c r="A598" s="7">
        <v>42972</v>
      </c>
      <c r="B598">
        <v>137.47999999999999</v>
      </c>
      <c r="C598">
        <v>367600</v>
      </c>
      <c r="D598" t="s">
        <v>53</v>
      </c>
      <c r="E598">
        <f>(Акции[[#This Row],[Close]]-B597)/B597</f>
        <v>3.6501679077237557E-3</v>
      </c>
    </row>
    <row r="599" spans="1:5" x14ac:dyDescent="0.3">
      <c r="A599" s="7">
        <v>42975</v>
      </c>
      <c r="B599">
        <v>137.5</v>
      </c>
      <c r="C599">
        <v>590400</v>
      </c>
      <c r="D599" t="s">
        <v>53</v>
      </c>
      <c r="E599">
        <f>(Акции[[#This Row],[Close]]-B598)/B598</f>
        <v>1.4547570555724639E-4</v>
      </c>
    </row>
    <row r="600" spans="1:5" x14ac:dyDescent="0.3">
      <c r="A600" s="7">
        <v>42976</v>
      </c>
      <c r="B600">
        <v>137.37</v>
      </c>
      <c r="C600">
        <v>434600</v>
      </c>
      <c r="D600" t="s">
        <v>53</v>
      </c>
      <c r="E600">
        <f>(Акции[[#This Row],[Close]]-B599)/B599</f>
        <v>-9.4545454545451237E-4</v>
      </c>
    </row>
    <row r="601" spans="1:5" x14ac:dyDescent="0.3">
      <c r="A601" s="7">
        <v>42977</v>
      </c>
      <c r="B601">
        <v>137.35001</v>
      </c>
      <c r="C601">
        <v>489400</v>
      </c>
      <c r="D601" t="s">
        <v>53</v>
      </c>
      <c r="E601">
        <f>(Акции[[#This Row],[Close]]-B600)/B600</f>
        <v>-1.4551940016020278E-4</v>
      </c>
    </row>
    <row r="602" spans="1:5" x14ac:dyDescent="0.3">
      <c r="A602" s="7">
        <v>42978</v>
      </c>
      <c r="B602">
        <v>138.53</v>
      </c>
      <c r="C602">
        <v>780100</v>
      </c>
      <c r="D602" t="s">
        <v>53</v>
      </c>
      <c r="E602">
        <f>(Акции[[#This Row],[Close]]-B601)/B601</f>
        <v>8.5911169573267866E-3</v>
      </c>
    </row>
    <row r="603" spans="1:5" x14ac:dyDescent="0.3">
      <c r="A603" s="7">
        <v>42979</v>
      </c>
      <c r="B603">
        <v>137.97999999999999</v>
      </c>
      <c r="C603">
        <v>613500</v>
      </c>
      <c r="D603" t="s">
        <v>53</v>
      </c>
      <c r="E603">
        <f>(Акции[[#This Row],[Close]]-B602)/B602</f>
        <v>-3.9702591496427585E-3</v>
      </c>
    </row>
    <row r="604" spans="1:5" x14ac:dyDescent="0.3">
      <c r="A604" s="7">
        <v>42983</v>
      </c>
      <c r="B604">
        <v>138.33000000000001</v>
      </c>
      <c r="C604">
        <v>540500</v>
      </c>
      <c r="D604" t="s">
        <v>53</v>
      </c>
      <c r="E604">
        <f>(Акции[[#This Row],[Close]]-B603)/B603</f>
        <v>2.5365995071751179E-3</v>
      </c>
    </row>
    <row r="605" spans="1:5" x14ac:dyDescent="0.3">
      <c r="A605" s="7">
        <v>42984</v>
      </c>
      <c r="B605">
        <v>136.37</v>
      </c>
      <c r="C605">
        <v>874300</v>
      </c>
      <c r="D605" t="s">
        <v>53</v>
      </c>
      <c r="E605">
        <f>(Акции[[#This Row],[Close]]-B604)/B604</f>
        <v>-1.4169016120870438E-2</v>
      </c>
    </row>
    <row r="606" spans="1:5" x14ac:dyDescent="0.3">
      <c r="A606" s="7">
        <v>42985</v>
      </c>
      <c r="B606">
        <v>136.03</v>
      </c>
      <c r="C606">
        <v>694600</v>
      </c>
      <c r="D606" t="s">
        <v>53</v>
      </c>
      <c r="E606">
        <f>(Акции[[#This Row],[Close]]-B605)/B605</f>
        <v>-2.4932169832074754E-3</v>
      </c>
    </row>
    <row r="607" spans="1:5" x14ac:dyDescent="0.3">
      <c r="A607" s="7">
        <v>42986</v>
      </c>
      <c r="B607">
        <v>134.03998999999999</v>
      </c>
      <c r="C607">
        <v>847000</v>
      </c>
      <c r="D607" t="s">
        <v>53</v>
      </c>
      <c r="E607">
        <f>(Акции[[#This Row],[Close]]-B606)/B606</f>
        <v>-1.4629199441299803E-2</v>
      </c>
    </row>
    <row r="608" spans="1:5" x14ac:dyDescent="0.3">
      <c r="A608" s="7">
        <v>42989</v>
      </c>
      <c r="B608">
        <v>135.03</v>
      </c>
      <c r="C608">
        <v>645700</v>
      </c>
      <c r="D608" t="s">
        <v>53</v>
      </c>
      <c r="E608">
        <f>(Акции[[#This Row],[Close]]-B607)/B607</f>
        <v>7.3859301242861358E-3</v>
      </c>
    </row>
    <row r="609" spans="1:5" x14ac:dyDescent="0.3">
      <c r="A609" s="7">
        <v>42990</v>
      </c>
      <c r="B609">
        <v>135.57001</v>
      </c>
      <c r="C609">
        <v>554700</v>
      </c>
      <c r="D609" t="s">
        <v>53</v>
      </c>
      <c r="E609">
        <f>(Акции[[#This Row],[Close]]-B608)/B608</f>
        <v>3.9991853662148793E-3</v>
      </c>
    </row>
    <row r="610" spans="1:5" x14ac:dyDescent="0.3">
      <c r="A610" s="7">
        <v>42991</v>
      </c>
      <c r="B610">
        <v>134.08000000000001</v>
      </c>
      <c r="C610">
        <v>604200</v>
      </c>
      <c r="D610" t="s">
        <v>53</v>
      </c>
      <c r="E610">
        <f>(Акции[[#This Row],[Close]]-B609)/B609</f>
        <v>-1.0990705097683358E-2</v>
      </c>
    </row>
    <row r="611" spans="1:5" x14ac:dyDescent="0.3">
      <c r="A611" s="7">
        <v>42992</v>
      </c>
      <c r="B611">
        <v>134.74001000000001</v>
      </c>
      <c r="C611">
        <v>541100</v>
      </c>
      <c r="D611" t="s">
        <v>53</v>
      </c>
      <c r="E611">
        <f>(Акции[[#This Row],[Close]]-B610)/B610</f>
        <v>4.9225089498806662E-3</v>
      </c>
    </row>
    <row r="612" spans="1:5" x14ac:dyDescent="0.3">
      <c r="A612" s="7">
        <v>42993</v>
      </c>
      <c r="B612">
        <v>136.17999</v>
      </c>
      <c r="C612">
        <v>906000</v>
      </c>
      <c r="D612" t="s">
        <v>53</v>
      </c>
      <c r="E612">
        <f>(Акции[[#This Row],[Close]]-B611)/B611</f>
        <v>1.0687100290403654E-2</v>
      </c>
    </row>
    <row r="613" spans="1:5" x14ac:dyDescent="0.3">
      <c r="A613" s="7">
        <v>42996</v>
      </c>
      <c r="B613">
        <v>136.81</v>
      </c>
      <c r="C613">
        <v>668400</v>
      </c>
      <c r="D613" t="s">
        <v>53</v>
      </c>
      <c r="E613">
        <f>(Акции[[#This Row],[Close]]-B612)/B612</f>
        <v>4.6263037616613026E-3</v>
      </c>
    </row>
    <row r="614" spans="1:5" x14ac:dyDescent="0.3">
      <c r="A614" s="7">
        <v>42997</v>
      </c>
      <c r="B614">
        <v>137.52000000000001</v>
      </c>
      <c r="C614">
        <v>615400</v>
      </c>
      <c r="D614" t="s">
        <v>53</v>
      </c>
      <c r="E614">
        <f>(Акции[[#This Row],[Close]]-B613)/B613</f>
        <v>5.1896791170236677E-3</v>
      </c>
    </row>
    <row r="615" spans="1:5" x14ac:dyDescent="0.3">
      <c r="A615" s="7">
        <v>42998</v>
      </c>
      <c r="B615">
        <v>135.37</v>
      </c>
      <c r="C615">
        <v>802100</v>
      </c>
      <c r="D615" t="s">
        <v>53</v>
      </c>
      <c r="E615">
        <f>(Акции[[#This Row],[Close]]-B614)/B614</f>
        <v>-1.563408958696921E-2</v>
      </c>
    </row>
    <row r="616" spans="1:5" x14ac:dyDescent="0.3">
      <c r="A616" s="7">
        <v>42999</v>
      </c>
      <c r="B616">
        <v>131.33000000000001</v>
      </c>
      <c r="C616">
        <v>1133300</v>
      </c>
      <c r="D616" t="s">
        <v>53</v>
      </c>
      <c r="E616">
        <f>(Акции[[#This Row],[Close]]-B615)/B615</f>
        <v>-2.984413090049488E-2</v>
      </c>
    </row>
    <row r="617" spans="1:5" x14ac:dyDescent="0.3">
      <c r="A617" s="7">
        <v>43000</v>
      </c>
      <c r="B617">
        <v>129.83000000000001</v>
      </c>
      <c r="C617">
        <v>1093800</v>
      </c>
      <c r="D617" t="s">
        <v>53</v>
      </c>
      <c r="E617">
        <f>(Акции[[#This Row],[Close]]-B616)/B616</f>
        <v>-1.1421609685525013E-2</v>
      </c>
    </row>
    <row r="618" spans="1:5" x14ac:dyDescent="0.3">
      <c r="A618" s="7">
        <v>43003</v>
      </c>
      <c r="B618">
        <v>130.47</v>
      </c>
      <c r="C618">
        <v>802700</v>
      </c>
      <c r="D618" t="s">
        <v>53</v>
      </c>
      <c r="E618">
        <f>(Акции[[#This Row],[Close]]-B617)/B617</f>
        <v>4.9295232226757016E-3</v>
      </c>
    </row>
    <row r="619" spans="1:5" x14ac:dyDescent="0.3">
      <c r="A619" s="7">
        <v>43004</v>
      </c>
      <c r="B619">
        <v>131.30000000000001</v>
      </c>
      <c r="C619">
        <v>643800</v>
      </c>
      <c r="D619" t="s">
        <v>53</v>
      </c>
      <c r="E619">
        <f>(Акции[[#This Row],[Close]]-B618)/B618</f>
        <v>6.3616156970952133E-3</v>
      </c>
    </row>
    <row r="620" spans="1:5" x14ac:dyDescent="0.3">
      <c r="A620" s="7">
        <v>43005</v>
      </c>
      <c r="B620">
        <v>129.33000000000001</v>
      </c>
      <c r="C620">
        <v>1388700</v>
      </c>
      <c r="D620" t="s">
        <v>53</v>
      </c>
      <c r="E620">
        <f>(Акции[[#This Row],[Close]]-B619)/B619</f>
        <v>-1.5003808073114994E-2</v>
      </c>
    </row>
    <row r="621" spans="1:5" x14ac:dyDescent="0.3">
      <c r="A621" s="7">
        <v>43006</v>
      </c>
      <c r="B621">
        <v>130.03</v>
      </c>
      <c r="C621">
        <v>970700</v>
      </c>
      <c r="D621" t="s">
        <v>53</v>
      </c>
      <c r="E621">
        <f>(Акции[[#This Row],[Close]]-B620)/B620</f>
        <v>5.4125106317172243E-3</v>
      </c>
    </row>
    <row r="622" spans="1:5" x14ac:dyDescent="0.3">
      <c r="A622" s="7">
        <v>43007</v>
      </c>
      <c r="B622">
        <v>131.91</v>
      </c>
      <c r="C622">
        <v>1066400</v>
      </c>
      <c r="D622" t="s">
        <v>53</v>
      </c>
      <c r="E622">
        <f>(Акции[[#This Row],[Close]]-B621)/B621</f>
        <v>1.4458201953395335E-2</v>
      </c>
    </row>
    <row r="623" spans="1:5" x14ac:dyDescent="0.3">
      <c r="A623" s="7">
        <v>43010</v>
      </c>
      <c r="B623">
        <v>129.47999999999999</v>
      </c>
      <c r="C623">
        <v>919900</v>
      </c>
      <c r="D623" t="s">
        <v>53</v>
      </c>
      <c r="E623">
        <f>(Акции[[#This Row],[Close]]-B622)/B622</f>
        <v>-1.8421651125767623E-2</v>
      </c>
    </row>
    <row r="624" spans="1:5" x14ac:dyDescent="0.3">
      <c r="A624" s="7">
        <v>43011</v>
      </c>
      <c r="B624">
        <v>129.83000000000001</v>
      </c>
      <c r="C624">
        <v>1490100</v>
      </c>
      <c r="D624" t="s">
        <v>53</v>
      </c>
      <c r="E624">
        <f>(Акции[[#This Row],[Close]]-B623)/B623</f>
        <v>2.7031201729998669E-3</v>
      </c>
    </row>
    <row r="625" spans="1:5" x14ac:dyDescent="0.3">
      <c r="A625" s="7">
        <v>43012</v>
      </c>
      <c r="B625">
        <v>131.28998999999999</v>
      </c>
      <c r="C625">
        <v>1080500</v>
      </c>
      <c r="D625" t="s">
        <v>53</v>
      </c>
      <c r="E625">
        <f>(Акции[[#This Row],[Close]]-B624)/B624</f>
        <v>1.1245397827928647E-2</v>
      </c>
    </row>
    <row r="626" spans="1:5" x14ac:dyDescent="0.3">
      <c r="A626" s="7">
        <v>43013</v>
      </c>
      <c r="B626">
        <v>128.96001000000001</v>
      </c>
      <c r="C626">
        <v>1785600</v>
      </c>
      <c r="D626" t="s">
        <v>53</v>
      </c>
      <c r="E626">
        <f>(Акции[[#This Row],[Close]]-B625)/B625</f>
        <v>-1.7746821368483445E-2</v>
      </c>
    </row>
    <row r="627" spans="1:5" x14ac:dyDescent="0.3">
      <c r="A627" s="7">
        <v>43014</v>
      </c>
      <c r="B627">
        <v>129.13999999999999</v>
      </c>
      <c r="C627">
        <v>1095600</v>
      </c>
      <c r="D627" t="s">
        <v>53</v>
      </c>
      <c r="E627">
        <f>(Акции[[#This Row],[Close]]-B626)/B626</f>
        <v>1.3957039860649453E-3</v>
      </c>
    </row>
    <row r="628" spans="1:5" x14ac:dyDescent="0.3">
      <c r="A628" s="7">
        <v>43017</v>
      </c>
      <c r="B628">
        <v>127.82</v>
      </c>
      <c r="C628">
        <v>1015400</v>
      </c>
      <c r="D628" t="s">
        <v>53</v>
      </c>
      <c r="E628">
        <f>(Акции[[#This Row],[Close]]-B627)/B627</f>
        <v>-1.0221465076660937E-2</v>
      </c>
    </row>
    <row r="629" spans="1:5" x14ac:dyDescent="0.3">
      <c r="A629" s="7">
        <v>43018</v>
      </c>
      <c r="B629">
        <v>129.22</v>
      </c>
      <c r="C629">
        <v>1167200</v>
      </c>
      <c r="D629" t="s">
        <v>53</v>
      </c>
      <c r="E629">
        <f>(Акции[[#This Row],[Close]]-B628)/B628</f>
        <v>1.0952902519167624E-2</v>
      </c>
    </row>
    <row r="630" spans="1:5" x14ac:dyDescent="0.3">
      <c r="A630" s="7">
        <v>43019</v>
      </c>
      <c r="B630">
        <v>130.53998999999999</v>
      </c>
      <c r="C630">
        <v>660600</v>
      </c>
      <c r="D630" t="s">
        <v>53</v>
      </c>
      <c r="E630">
        <f>(Акции[[#This Row],[Close]]-B629)/B629</f>
        <v>1.0215059588298948E-2</v>
      </c>
    </row>
    <row r="631" spans="1:5" x14ac:dyDescent="0.3">
      <c r="A631" s="7">
        <v>43020</v>
      </c>
      <c r="B631">
        <v>130.72999999999999</v>
      </c>
      <c r="C631">
        <v>770800</v>
      </c>
      <c r="D631" t="s">
        <v>53</v>
      </c>
      <c r="E631">
        <f>(Акции[[#This Row],[Close]]-B630)/B630</f>
        <v>1.4555692857031849E-3</v>
      </c>
    </row>
    <row r="632" spans="1:5" x14ac:dyDescent="0.3">
      <c r="A632" s="7">
        <v>43021</v>
      </c>
      <c r="B632">
        <v>131.28998999999999</v>
      </c>
      <c r="C632">
        <v>672000</v>
      </c>
      <c r="D632" t="s">
        <v>53</v>
      </c>
      <c r="E632">
        <f>(Акции[[#This Row],[Close]]-B631)/B631</f>
        <v>4.2835615390499435E-3</v>
      </c>
    </row>
    <row r="633" spans="1:5" x14ac:dyDescent="0.3">
      <c r="A633" s="7">
        <v>43024</v>
      </c>
      <c r="B633">
        <v>131.81</v>
      </c>
      <c r="C633">
        <v>482700</v>
      </c>
      <c r="D633" t="s">
        <v>53</v>
      </c>
      <c r="E633">
        <f>(Акции[[#This Row],[Close]]-B632)/B632</f>
        <v>3.9607741610766627E-3</v>
      </c>
    </row>
    <row r="634" spans="1:5" x14ac:dyDescent="0.3">
      <c r="A634" s="7">
        <v>43025</v>
      </c>
      <c r="B634">
        <v>131.87</v>
      </c>
      <c r="C634">
        <v>608100</v>
      </c>
      <c r="D634" t="s">
        <v>53</v>
      </c>
      <c r="E634">
        <f>(Акции[[#This Row],[Close]]-B633)/B633</f>
        <v>4.5520066762766312E-4</v>
      </c>
    </row>
    <row r="635" spans="1:5" x14ac:dyDescent="0.3">
      <c r="A635" s="7">
        <v>43026</v>
      </c>
      <c r="B635">
        <v>130.96001000000001</v>
      </c>
      <c r="C635">
        <v>895800</v>
      </c>
      <c r="D635" t="s">
        <v>53</v>
      </c>
      <c r="E635">
        <f>(Акции[[#This Row],[Close]]-B634)/B634</f>
        <v>-6.9006597406536243E-3</v>
      </c>
    </row>
    <row r="636" spans="1:5" x14ac:dyDescent="0.3">
      <c r="A636" s="7">
        <v>43027</v>
      </c>
      <c r="B636">
        <v>130.12</v>
      </c>
      <c r="C636">
        <v>630900</v>
      </c>
      <c r="D636" t="s">
        <v>53</v>
      </c>
      <c r="E636">
        <f>(Акции[[#This Row],[Close]]-B635)/B635</f>
        <v>-6.414248135747749E-3</v>
      </c>
    </row>
    <row r="637" spans="1:5" x14ac:dyDescent="0.3">
      <c r="A637" s="7">
        <v>43028</v>
      </c>
      <c r="B637">
        <v>127.77</v>
      </c>
      <c r="C637">
        <v>1612700</v>
      </c>
      <c r="D637" t="s">
        <v>53</v>
      </c>
      <c r="E637">
        <f>(Акции[[#This Row],[Close]]-B636)/B636</f>
        <v>-1.8060252075007749E-2</v>
      </c>
    </row>
    <row r="638" spans="1:5" x14ac:dyDescent="0.3">
      <c r="A638" s="7">
        <v>43031</v>
      </c>
      <c r="B638">
        <v>128.57001</v>
      </c>
      <c r="C638">
        <v>1189200</v>
      </c>
      <c r="D638" t="s">
        <v>53</v>
      </c>
      <c r="E638">
        <f>(Акции[[#This Row],[Close]]-B637)/B637</f>
        <v>6.2613289504578565E-3</v>
      </c>
    </row>
    <row r="639" spans="1:5" x14ac:dyDescent="0.3">
      <c r="A639" s="7">
        <v>43032</v>
      </c>
      <c r="B639">
        <v>127.21</v>
      </c>
      <c r="C639">
        <v>868800</v>
      </c>
      <c r="D639" t="s">
        <v>53</v>
      </c>
      <c r="E639">
        <f>(Акции[[#This Row],[Close]]-B638)/B638</f>
        <v>-1.0577972265849576E-2</v>
      </c>
    </row>
    <row r="640" spans="1:5" x14ac:dyDescent="0.3">
      <c r="A640" s="7">
        <v>43033</v>
      </c>
      <c r="B640">
        <v>127.09</v>
      </c>
      <c r="C640">
        <v>1414700</v>
      </c>
      <c r="D640" t="s">
        <v>53</v>
      </c>
      <c r="E640">
        <f>(Акции[[#This Row],[Close]]-B639)/B639</f>
        <v>-9.4332206587524831E-4</v>
      </c>
    </row>
    <row r="641" spans="1:5" x14ac:dyDescent="0.3">
      <c r="A641" s="7">
        <v>43034</v>
      </c>
      <c r="B641">
        <v>127.86</v>
      </c>
      <c r="C641">
        <v>855300</v>
      </c>
      <c r="D641" t="s">
        <v>53</v>
      </c>
      <c r="E641">
        <f>(Акции[[#This Row],[Close]]-B640)/B640</f>
        <v>6.0586985600755055E-3</v>
      </c>
    </row>
    <row r="642" spans="1:5" x14ac:dyDescent="0.3">
      <c r="A642" s="7">
        <v>43035</v>
      </c>
      <c r="B642">
        <v>127.03</v>
      </c>
      <c r="C642">
        <v>1128500</v>
      </c>
      <c r="D642" t="s">
        <v>53</v>
      </c>
      <c r="E642">
        <f>(Акции[[#This Row],[Close]]-B641)/B641</f>
        <v>-6.4914750508368391E-3</v>
      </c>
    </row>
    <row r="643" spans="1:5" x14ac:dyDescent="0.3">
      <c r="A643" s="7">
        <v>43038</v>
      </c>
      <c r="B643">
        <v>125.32</v>
      </c>
      <c r="C643">
        <v>1271700</v>
      </c>
      <c r="D643" t="s">
        <v>53</v>
      </c>
      <c r="E643">
        <f>(Акции[[#This Row],[Close]]-B642)/B642</f>
        <v>-1.3461387073919608E-2</v>
      </c>
    </row>
    <row r="644" spans="1:5" x14ac:dyDescent="0.3">
      <c r="A644" s="7">
        <v>43039</v>
      </c>
      <c r="B644">
        <v>126.53</v>
      </c>
      <c r="C644">
        <v>2163800</v>
      </c>
      <c r="D644" t="s">
        <v>53</v>
      </c>
      <c r="E644">
        <f>(Акции[[#This Row],[Close]]-B643)/B643</f>
        <v>9.6552824768593049E-3</v>
      </c>
    </row>
    <row r="645" spans="1:5" x14ac:dyDescent="0.3">
      <c r="A645" s="7">
        <v>43040</v>
      </c>
      <c r="B645">
        <v>128.02000000000001</v>
      </c>
      <c r="C645">
        <v>2433900</v>
      </c>
      <c r="D645" t="s">
        <v>53</v>
      </c>
      <c r="E645">
        <f>(Акции[[#This Row],[Close]]-B644)/B644</f>
        <v>1.1775863431597321E-2</v>
      </c>
    </row>
    <row r="646" spans="1:5" x14ac:dyDescent="0.3">
      <c r="A646" s="7">
        <v>43041</v>
      </c>
      <c r="B646">
        <v>129.28</v>
      </c>
      <c r="C646">
        <v>1548800</v>
      </c>
      <c r="D646" t="s">
        <v>53</v>
      </c>
      <c r="E646">
        <f>(Акции[[#This Row],[Close]]-B645)/B645</f>
        <v>9.8422121543508111E-3</v>
      </c>
    </row>
    <row r="647" spans="1:5" x14ac:dyDescent="0.3">
      <c r="A647" s="7">
        <v>43042</v>
      </c>
      <c r="B647">
        <v>128.11000000000001</v>
      </c>
      <c r="C647">
        <v>1088700</v>
      </c>
      <c r="D647" t="s">
        <v>53</v>
      </c>
      <c r="E647">
        <f>(Акции[[#This Row],[Close]]-B646)/B646</f>
        <v>-9.0501237623761416E-3</v>
      </c>
    </row>
    <row r="648" spans="1:5" x14ac:dyDescent="0.3">
      <c r="A648" s="7">
        <v>43045</v>
      </c>
      <c r="B648">
        <v>127.73</v>
      </c>
      <c r="C648">
        <v>867200</v>
      </c>
      <c r="D648" t="s">
        <v>53</v>
      </c>
      <c r="E648">
        <f>(Акции[[#This Row],[Close]]-B647)/B647</f>
        <v>-2.9662009210835189E-3</v>
      </c>
    </row>
    <row r="649" spans="1:5" x14ac:dyDescent="0.3">
      <c r="A649" s="7">
        <v>43046</v>
      </c>
      <c r="B649">
        <v>129.69999999999999</v>
      </c>
      <c r="C649">
        <v>794000</v>
      </c>
      <c r="D649" t="s">
        <v>53</v>
      </c>
      <c r="E649">
        <f>(Акции[[#This Row],[Close]]-B648)/B648</f>
        <v>1.5423158224379429E-2</v>
      </c>
    </row>
    <row r="650" spans="1:5" x14ac:dyDescent="0.3">
      <c r="A650" s="7">
        <v>43047</v>
      </c>
      <c r="B650">
        <v>131.05000000000001</v>
      </c>
      <c r="C650">
        <v>898500</v>
      </c>
      <c r="D650" t="s">
        <v>53</v>
      </c>
      <c r="E650">
        <f>(Акции[[#This Row],[Close]]-B649)/B649</f>
        <v>1.0408635312259235E-2</v>
      </c>
    </row>
    <row r="651" spans="1:5" x14ac:dyDescent="0.3">
      <c r="A651" s="7">
        <v>43048</v>
      </c>
      <c r="B651">
        <v>130.67999</v>
      </c>
      <c r="C651">
        <v>504900</v>
      </c>
      <c r="D651" t="s">
        <v>53</v>
      </c>
      <c r="E651">
        <f>(Акции[[#This Row],[Close]]-B650)/B650</f>
        <v>-2.8234261732163883E-3</v>
      </c>
    </row>
    <row r="652" spans="1:5" x14ac:dyDescent="0.3">
      <c r="A652" s="7">
        <v>43049</v>
      </c>
      <c r="B652">
        <v>132.05000000000001</v>
      </c>
      <c r="C652">
        <v>718400</v>
      </c>
      <c r="D652" t="s">
        <v>53</v>
      </c>
      <c r="E652">
        <f>(Акции[[#This Row],[Close]]-B651)/B651</f>
        <v>1.0483701445033839E-2</v>
      </c>
    </row>
    <row r="653" spans="1:5" x14ac:dyDescent="0.3">
      <c r="A653" s="7">
        <v>43052</v>
      </c>
      <c r="B653">
        <v>135.08000000000001</v>
      </c>
      <c r="C653">
        <v>1144800</v>
      </c>
      <c r="D653" t="s">
        <v>53</v>
      </c>
      <c r="E653">
        <f>(Акции[[#This Row],[Close]]-B652)/B652</f>
        <v>2.2945853843241205E-2</v>
      </c>
    </row>
    <row r="654" spans="1:5" x14ac:dyDescent="0.3">
      <c r="A654" s="7">
        <v>43053</v>
      </c>
      <c r="B654">
        <v>135.31</v>
      </c>
      <c r="C654">
        <v>799700</v>
      </c>
      <c r="D654" t="s">
        <v>53</v>
      </c>
      <c r="E654">
        <f>(Акции[[#This Row],[Close]]-B653)/B653</f>
        <v>1.7026946994372946E-3</v>
      </c>
    </row>
    <row r="655" spans="1:5" x14ac:dyDescent="0.3">
      <c r="A655" s="7">
        <v>43054</v>
      </c>
      <c r="B655">
        <v>132.78</v>
      </c>
      <c r="C655">
        <v>630700</v>
      </c>
      <c r="D655" t="s">
        <v>53</v>
      </c>
      <c r="E655">
        <f>(Акции[[#This Row],[Close]]-B654)/B654</f>
        <v>-1.869780504027789E-2</v>
      </c>
    </row>
    <row r="656" spans="1:5" x14ac:dyDescent="0.3">
      <c r="A656" s="7">
        <v>43055</v>
      </c>
      <c r="B656">
        <v>134.53998999999999</v>
      </c>
      <c r="C656">
        <v>690100</v>
      </c>
      <c r="D656" t="s">
        <v>53</v>
      </c>
      <c r="E656">
        <f>(Акции[[#This Row],[Close]]-B655)/B655</f>
        <v>1.3254932971833016E-2</v>
      </c>
    </row>
    <row r="657" spans="1:5" x14ac:dyDescent="0.3">
      <c r="A657" s="7">
        <v>43056</v>
      </c>
      <c r="B657">
        <v>133.50998999999999</v>
      </c>
      <c r="C657">
        <v>633200</v>
      </c>
      <c r="D657" t="s">
        <v>53</v>
      </c>
      <c r="E657">
        <f>(Акции[[#This Row],[Close]]-B656)/B656</f>
        <v>-7.6557163412900595E-3</v>
      </c>
    </row>
    <row r="658" spans="1:5" x14ac:dyDescent="0.3">
      <c r="A658" s="7">
        <v>43059</v>
      </c>
      <c r="B658">
        <v>134.59</v>
      </c>
      <c r="C658">
        <v>641700</v>
      </c>
      <c r="D658" t="s">
        <v>53</v>
      </c>
      <c r="E658">
        <f>(Акции[[#This Row],[Close]]-B657)/B657</f>
        <v>8.0893572084007777E-3</v>
      </c>
    </row>
    <row r="659" spans="1:5" x14ac:dyDescent="0.3">
      <c r="A659" s="7">
        <v>43060</v>
      </c>
      <c r="B659">
        <v>135.14999</v>
      </c>
      <c r="C659">
        <v>651400</v>
      </c>
      <c r="D659" t="s">
        <v>53</v>
      </c>
      <c r="E659">
        <f>(Акции[[#This Row],[Close]]-B658)/B658</f>
        <v>4.160710305371863E-3</v>
      </c>
    </row>
    <row r="660" spans="1:5" x14ac:dyDescent="0.3">
      <c r="A660" s="7">
        <v>43061</v>
      </c>
      <c r="B660">
        <v>134.94999999999999</v>
      </c>
      <c r="C660">
        <v>511600</v>
      </c>
      <c r="D660" t="s">
        <v>53</v>
      </c>
      <c r="E660">
        <f>(Акции[[#This Row],[Close]]-B659)/B659</f>
        <v>-1.4797633355356807E-3</v>
      </c>
    </row>
    <row r="661" spans="1:5" x14ac:dyDescent="0.3">
      <c r="A661" s="7">
        <v>43063</v>
      </c>
      <c r="B661">
        <v>135.38999999999999</v>
      </c>
      <c r="C661">
        <v>305900</v>
      </c>
      <c r="D661" t="s">
        <v>53</v>
      </c>
      <c r="E661">
        <f>(Акции[[#This Row],[Close]]-B660)/B660</f>
        <v>3.2604668395701947E-3</v>
      </c>
    </row>
    <row r="662" spans="1:5" x14ac:dyDescent="0.3">
      <c r="A662" s="7">
        <v>43066</v>
      </c>
      <c r="B662">
        <v>135.66999999999999</v>
      </c>
      <c r="C662">
        <v>644200</v>
      </c>
      <c r="D662" t="s">
        <v>53</v>
      </c>
      <c r="E662">
        <f>(Акции[[#This Row],[Close]]-B661)/B661</f>
        <v>2.0680995642218861E-3</v>
      </c>
    </row>
    <row r="663" spans="1:5" x14ac:dyDescent="0.3">
      <c r="A663" s="7">
        <v>43067</v>
      </c>
      <c r="B663">
        <v>136.96001000000001</v>
      </c>
      <c r="C663">
        <v>617200</v>
      </c>
      <c r="D663" t="s">
        <v>53</v>
      </c>
      <c r="E663">
        <f>(Акции[[#This Row],[Close]]-B662)/B662</f>
        <v>9.5084395960788951E-3</v>
      </c>
    </row>
    <row r="664" spans="1:5" x14ac:dyDescent="0.3">
      <c r="A664" s="7">
        <v>43068</v>
      </c>
      <c r="B664">
        <v>139.22</v>
      </c>
      <c r="C664">
        <v>1268400</v>
      </c>
      <c r="D664" t="s">
        <v>53</v>
      </c>
      <c r="E664">
        <f>(Акции[[#This Row],[Close]]-B663)/B663</f>
        <v>1.6501094005469098E-2</v>
      </c>
    </row>
    <row r="665" spans="1:5" x14ac:dyDescent="0.3">
      <c r="A665" s="7">
        <v>43069</v>
      </c>
      <c r="B665">
        <v>139.28998999999999</v>
      </c>
      <c r="C665">
        <v>1095800</v>
      </c>
      <c r="D665" t="s">
        <v>53</v>
      </c>
      <c r="E665">
        <f>(Акции[[#This Row],[Close]]-B664)/B664</f>
        <v>5.027294928888809E-4</v>
      </c>
    </row>
    <row r="666" spans="1:5" x14ac:dyDescent="0.3">
      <c r="A666" s="7">
        <v>43070</v>
      </c>
      <c r="B666">
        <v>139.63999999999999</v>
      </c>
      <c r="C666">
        <v>912400</v>
      </c>
      <c r="D666" t="s">
        <v>53</v>
      </c>
      <c r="E666">
        <f>(Акции[[#This Row],[Close]]-B665)/B665</f>
        <v>2.512815170709665E-3</v>
      </c>
    </row>
    <row r="667" spans="1:5" x14ac:dyDescent="0.3">
      <c r="A667" s="7">
        <v>43073</v>
      </c>
      <c r="B667">
        <v>142.99001000000001</v>
      </c>
      <c r="C667">
        <v>1514200</v>
      </c>
      <c r="D667" t="s">
        <v>53</v>
      </c>
      <c r="E667">
        <f>(Акции[[#This Row],[Close]]-B666)/B666</f>
        <v>2.399033228301365E-2</v>
      </c>
    </row>
    <row r="668" spans="1:5" x14ac:dyDescent="0.3">
      <c r="A668" s="7">
        <v>43074</v>
      </c>
      <c r="B668">
        <v>144.66</v>
      </c>
      <c r="C668">
        <v>1206900</v>
      </c>
      <c r="D668" t="s">
        <v>53</v>
      </c>
      <c r="E668">
        <f>(Акции[[#This Row],[Close]]-B667)/B667</f>
        <v>1.167906764955107E-2</v>
      </c>
    </row>
    <row r="669" spans="1:5" x14ac:dyDescent="0.3">
      <c r="A669" s="7">
        <v>43075</v>
      </c>
      <c r="B669">
        <v>145.05000000000001</v>
      </c>
      <c r="C669">
        <v>839100</v>
      </c>
      <c r="D669" t="s">
        <v>53</v>
      </c>
      <c r="E669">
        <f>(Акции[[#This Row],[Close]]-B668)/B668</f>
        <v>2.6959767731232877E-3</v>
      </c>
    </row>
    <row r="670" spans="1:5" x14ac:dyDescent="0.3">
      <c r="A670" s="7">
        <v>43076</v>
      </c>
      <c r="B670">
        <v>144.24001000000001</v>
      </c>
      <c r="C670">
        <v>1027100</v>
      </c>
      <c r="D670" t="s">
        <v>53</v>
      </c>
      <c r="E670">
        <f>(Акции[[#This Row],[Close]]-B669)/B669</f>
        <v>-5.58421234057221E-3</v>
      </c>
    </row>
    <row r="671" spans="1:5" x14ac:dyDescent="0.3">
      <c r="A671" s="7">
        <v>43077</v>
      </c>
      <c r="B671">
        <v>145.22999999999999</v>
      </c>
      <c r="C671">
        <v>722500</v>
      </c>
      <c r="D671" t="s">
        <v>53</v>
      </c>
      <c r="E671">
        <f>(Акции[[#This Row],[Close]]-B670)/B670</f>
        <v>6.8634909273784534E-3</v>
      </c>
    </row>
    <row r="672" spans="1:5" x14ac:dyDescent="0.3">
      <c r="A672" s="7">
        <v>43080</v>
      </c>
      <c r="B672">
        <v>145.05000000000001</v>
      </c>
      <c r="C672">
        <v>738100</v>
      </c>
      <c r="D672" t="s">
        <v>53</v>
      </c>
      <c r="E672">
        <f>(Акции[[#This Row],[Close]]-B671)/B671</f>
        <v>-1.2394133443501922E-3</v>
      </c>
    </row>
    <row r="673" spans="1:5" x14ac:dyDescent="0.3">
      <c r="A673" s="7">
        <v>43081</v>
      </c>
      <c r="B673">
        <v>145.14999</v>
      </c>
      <c r="C673">
        <v>813200</v>
      </c>
      <c r="D673" t="s">
        <v>53</v>
      </c>
      <c r="E673">
        <f>(Акции[[#This Row],[Close]]-B672)/B672</f>
        <v>6.8934850051700198E-4</v>
      </c>
    </row>
    <row r="674" spans="1:5" x14ac:dyDescent="0.3">
      <c r="A674" s="7">
        <v>43082</v>
      </c>
      <c r="B674">
        <v>146.61000000000001</v>
      </c>
      <c r="C674">
        <v>849900</v>
      </c>
      <c r="D674" t="s">
        <v>53</v>
      </c>
      <c r="E674">
        <f>(Акции[[#This Row],[Close]]-B673)/B673</f>
        <v>1.0058629697459924E-2</v>
      </c>
    </row>
    <row r="675" spans="1:5" x14ac:dyDescent="0.3">
      <c r="A675" s="7">
        <v>43083</v>
      </c>
      <c r="B675">
        <v>146.25998999999999</v>
      </c>
      <c r="C675">
        <v>756500</v>
      </c>
      <c r="D675" t="s">
        <v>53</v>
      </c>
      <c r="E675">
        <f>(Акции[[#This Row],[Close]]-B674)/B674</f>
        <v>-2.3873542050339394E-3</v>
      </c>
    </row>
    <row r="676" spans="1:5" x14ac:dyDescent="0.3">
      <c r="A676" s="7">
        <v>43084</v>
      </c>
      <c r="B676">
        <v>147.63</v>
      </c>
      <c r="C676">
        <v>1103400</v>
      </c>
      <c r="D676" t="s">
        <v>53</v>
      </c>
      <c r="E676">
        <f>(Акции[[#This Row],[Close]]-B675)/B675</f>
        <v>9.3669499088575615E-3</v>
      </c>
    </row>
    <row r="677" spans="1:5" x14ac:dyDescent="0.3">
      <c r="A677" s="7">
        <v>43087</v>
      </c>
      <c r="B677">
        <v>148.10001</v>
      </c>
      <c r="C677">
        <v>565000</v>
      </c>
      <c r="D677" t="s">
        <v>53</v>
      </c>
      <c r="E677">
        <f>(Акции[[#This Row],[Close]]-B676)/B676</f>
        <v>3.1837024994919869E-3</v>
      </c>
    </row>
    <row r="678" spans="1:5" x14ac:dyDescent="0.3">
      <c r="A678" s="7">
        <v>43088</v>
      </c>
      <c r="B678">
        <v>148.05000000000001</v>
      </c>
      <c r="C678">
        <v>671000</v>
      </c>
      <c r="D678" t="s">
        <v>53</v>
      </c>
      <c r="E678">
        <f>(Акции[[#This Row],[Close]]-B677)/B677</f>
        <v>-3.376772223039426E-4</v>
      </c>
    </row>
    <row r="679" spans="1:5" x14ac:dyDescent="0.3">
      <c r="A679" s="7">
        <v>43089</v>
      </c>
      <c r="B679">
        <v>148.38999999999999</v>
      </c>
      <c r="C679">
        <v>610000</v>
      </c>
      <c r="D679" t="s">
        <v>53</v>
      </c>
      <c r="E679">
        <f>(Акции[[#This Row],[Close]]-B678)/B678</f>
        <v>2.2965214454574467E-3</v>
      </c>
    </row>
    <row r="680" spans="1:5" x14ac:dyDescent="0.3">
      <c r="A680" s="7">
        <v>43090</v>
      </c>
      <c r="B680">
        <v>148.78</v>
      </c>
      <c r="C680">
        <v>755200</v>
      </c>
      <c r="D680" t="s">
        <v>53</v>
      </c>
      <c r="E680">
        <f>(Акции[[#This Row],[Close]]-B679)/B679</f>
        <v>2.6282094480761155E-3</v>
      </c>
    </row>
    <row r="681" spans="1:5" x14ac:dyDescent="0.3">
      <c r="A681" s="7">
        <v>43091</v>
      </c>
      <c r="B681">
        <v>149.52000000000001</v>
      </c>
      <c r="C681">
        <v>407400</v>
      </c>
      <c r="D681" t="s">
        <v>53</v>
      </c>
      <c r="E681">
        <f>(Акции[[#This Row],[Close]]-B680)/B680</f>
        <v>4.973786799301042E-3</v>
      </c>
    </row>
    <row r="682" spans="1:5" x14ac:dyDescent="0.3">
      <c r="A682" s="7">
        <v>43095</v>
      </c>
      <c r="B682">
        <v>149.69</v>
      </c>
      <c r="C682">
        <v>342800</v>
      </c>
      <c r="D682" t="s">
        <v>53</v>
      </c>
      <c r="E682">
        <f>(Акции[[#This Row],[Close]]-B681)/B681</f>
        <v>1.1369716425895363E-3</v>
      </c>
    </row>
    <row r="683" spans="1:5" x14ac:dyDescent="0.3">
      <c r="A683" s="7">
        <v>43096</v>
      </c>
      <c r="B683">
        <v>149.28998999999999</v>
      </c>
      <c r="C683">
        <v>379400</v>
      </c>
      <c r="D683" t="s">
        <v>53</v>
      </c>
      <c r="E683">
        <f>(Акции[[#This Row],[Close]]-B682)/B682</f>
        <v>-2.6722559957245563E-3</v>
      </c>
    </row>
    <row r="684" spans="1:5" x14ac:dyDescent="0.3">
      <c r="A684" s="7">
        <v>43097</v>
      </c>
      <c r="B684">
        <v>149</v>
      </c>
      <c r="C684">
        <v>455400</v>
      </c>
      <c r="D684" t="s">
        <v>53</v>
      </c>
      <c r="E684">
        <f>(Акции[[#This Row],[Close]]-B683)/B683</f>
        <v>-1.9424611120945812E-3</v>
      </c>
    </row>
    <row r="685" spans="1:5" x14ac:dyDescent="0.3">
      <c r="A685" s="7">
        <v>43098</v>
      </c>
      <c r="B685">
        <v>148.74001000000001</v>
      </c>
      <c r="C685">
        <v>428900</v>
      </c>
      <c r="D685" t="s">
        <v>53</v>
      </c>
      <c r="E685">
        <f>(Акции[[#This Row],[Close]]-B684)/B684</f>
        <v>-1.7448993288589781E-3</v>
      </c>
    </row>
    <row r="686" spans="1:5" x14ac:dyDescent="0.3">
      <c r="A686" s="7">
        <v>43102</v>
      </c>
      <c r="B686">
        <v>144.99001000000001</v>
      </c>
      <c r="C686">
        <v>868000</v>
      </c>
      <c r="D686" t="s">
        <v>53</v>
      </c>
      <c r="E686">
        <f>(Акции[[#This Row],[Close]]-B685)/B685</f>
        <v>-2.5211777248098879E-2</v>
      </c>
    </row>
    <row r="687" spans="1:5" x14ac:dyDescent="0.3">
      <c r="A687" s="7">
        <v>43103</v>
      </c>
      <c r="B687">
        <v>143.42999</v>
      </c>
      <c r="C687">
        <v>1033300</v>
      </c>
      <c r="D687" t="s">
        <v>53</v>
      </c>
      <c r="E687">
        <f>(Акции[[#This Row],[Close]]-B686)/B686</f>
        <v>-1.0759499913132005E-2</v>
      </c>
    </row>
    <row r="688" spans="1:5" x14ac:dyDescent="0.3">
      <c r="A688" s="7">
        <v>43104</v>
      </c>
      <c r="B688">
        <v>145.69</v>
      </c>
      <c r="C688">
        <v>766900</v>
      </c>
      <c r="D688" t="s">
        <v>53</v>
      </c>
      <c r="E688">
        <f>(Акции[[#This Row],[Close]]-B687)/B687</f>
        <v>1.575688599016143E-2</v>
      </c>
    </row>
    <row r="689" spans="1:5" x14ac:dyDescent="0.3">
      <c r="A689" s="7">
        <v>43105</v>
      </c>
      <c r="B689">
        <v>145.72999999999999</v>
      </c>
      <c r="C689">
        <v>658900</v>
      </c>
      <c r="D689" t="s">
        <v>53</v>
      </c>
      <c r="E689">
        <f>(Акции[[#This Row],[Close]]-B688)/B688</f>
        <v>2.7455556318204435E-4</v>
      </c>
    </row>
    <row r="690" spans="1:5" x14ac:dyDescent="0.3">
      <c r="A690" s="7">
        <v>43108</v>
      </c>
      <c r="B690">
        <v>146.44</v>
      </c>
      <c r="C690">
        <v>646900</v>
      </c>
      <c r="D690" t="s">
        <v>53</v>
      </c>
      <c r="E690">
        <f>(Акции[[#This Row],[Close]]-B689)/B689</f>
        <v>4.8720236052975227E-3</v>
      </c>
    </row>
    <row r="691" spans="1:5" x14ac:dyDescent="0.3">
      <c r="A691" s="7">
        <v>43109</v>
      </c>
      <c r="B691">
        <v>146.16</v>
      </c>
      <c r="C691">
        <v>540100</v>
      </c>
      <c r="D691" t="s">
        <v>53</v>
      </c>
      <c r="E691">
        <f>(Акции[[#This Row],[Close]]-B690)/B690</f>
        <v>-1.9120458891013462E-3</v>
      </c>
    </row>
    <row r="692" spans="1:5" x14ac:dyDescent="0.3">
      <c r="A692" s="7">
        <v>43110</v>
      </c>
      <c r="B692">
        <v>144.42999</v>
      </c>
      <c r="C692">
        <v>726800</v>
      </c>
      <c r="D692" t="s">
        <v>53</v>
      </c>
      <c r="E692">
        <f>(Акции[[#This Row],[Close]]-B691)/B691</f>
        <v>-1.1836412151067276E-2</v>
      </c>
    </row>
    <row r="693" spans="1:5" x14ac:dyDescent="0.3">
      <c r="A693" s="7">
        <v>43111</v>
      </c>
      <c r="B693">
        <v>141.99001000000001</v>
      </c>
      <c r="C693">
        <v>1192200</v>
      </c>
      <c r="D693" t="s">
        <v>53</v>
      </c>
      <c r="E693">
        <f>(Акции[[#This Row],[Close]]-B692)/B692</f>
        <v>-1.6893859786322712E-2</v>
      </c>
    </row>
    <row r="694" spans="1:5" x14ac:dyDescent="0.3">
      <c r="A694" s="7">
        <v>43112</v>
      </c>
      <c r="B694">
        <v>140.96001000000001</v>
      </c>
      <c r="C694">
        <v>1101300</v>
      </c>
      <c r="D694" t="s">
        <v>53</v>
      </c>
      <c r="E694">
        <f>(Акции[[#This Row],[Close]]-B693)/B693</f>
        <v>-7.2540314631994252E-3</v>
      </c>
    </row>
    <row r="695" spans="1:5" x14ac:dyDescent="0.3">
      <c r="A695" s="7">
        <v>43116</v>
      </c>
      <c r="B695">
        <v>142.41</v>
      </c>
      <c r="C695">
        <v>875100</v>
      </c>
      <c r="D695" t="s">
        <v>53</v>
      </c>
      <c r="E695">
        <f>(Акции[[#This Row],[Close]]-B694)/B694</f>
        <v>1.0286534457538597E-2</v>
      </c>
    </row>
    <row r="696" spans="1:5" x14ac:dyDescent="0.3">
      <c r="A696" s="7">
        <v>43117</v>
      </c>
      <c r="B696">
        <v>144.32001</v>
      </c>
      <c r="C696">
        <v>861000</v>
      </c>
      <c r="D696" t="s">
        <v>53</v>
      </c>
      <c r="E696">
        <f>(Акции[[#This Row],[Close]]-B695)/B695</f>
        <v>1.3412049715609858E-2</v>
      </c>
    </row>
    <row r="697" spans="1:5" x14ac:dyDescent="0.3">
      <c r="A697" s="7">
        <v>43118</v>
      </c>
      <c r="B697">
        <v>143.13999999999999</v>
      </c>
      <c r="C697">
        <v>586600</v>
      </c>
      <c r="D697" t="s">
        <v>53</v>
      </c>
      <c r="E697">
        <f>(Акции[[#This Row],[Close]]-B696)/B696</f>
        <v>-8.1763436684906682E-3</v>
      </c>
    </row>
    <row r="698" spans="1:5" x14ac:dyDescent="0.3">
      <c r="A698" s="7">
        <v>43119</v>
      </c>
      <c r="B698">
        <v>143.86000000000001</v>
      </c>
      <c r="C698">
        <v>789700</v>
      </c>
      <c r="D698" t="s">
        <v>53</v>
      </c>
      <c r="E698">
        <f>(Акции[[#This Row],[Close]]-B697)/B697</f>
        <v>5.0300405197710452E-3</v>
      </c>
    </row>
    <row r="699" spans="1:5" x14ac:dyDescent="0.3">
      <c r="A699" s="7">
        <v>43122</v>
      </c>
      <c r="B699">
        <v>144.47999999999999</v>
      </c>
      <c r="C699">
        <v>733800</v>
      </c>
      <c r="D699" t="s">
        <v>53</v>
      </c>
      <c r="E699">
        <f>(Акции[[#This Row],[Close]]-B698)/B698</f>
        <v>4.3097455859862095E-3</v>
      </c>
    </row>
    <row r="700" spans="1:5" x14ac:dyDescent="0.3">
      <c r="A700" s="7">
        <v>43123</v>
      </c>
      <c r="B700">
        <v>143.52000000000001</v>
      </c>
      <c r="C700">
        <v>727500</v>
      </c>
      <c r="D700" t="s">
        <v>53</v>
      </c>
      <c r="E700">
        <f>(Акции[[#This Row],[Close]]-B699)/B699</f>
        <v>-6.6445182724251079E-3</v>
      </c>
    </row>
    <row r="701" spans="1:5" x14ac:dyDescent="0.3">
      <c r="A701" s="7">
        <v>43124</v>
      </c>
      <c r="B701">
        <v>142.25</v>
      </c>
      <c r="C701">
        <v>716100</v>
      </c>
      <c r="D701" t="s">
        <v>53</v>
      </c>
      <c r="E701">
        <f>(Акции[[#This Row],[Close]]-B700)/B700</f>
        <v>-8.8489409141583753E-3</v>
      </c>
    </row>
    <row r="702" spans="1:5" x14ac:dyDescent="0.3">
      <c r="A702" s="7">
        <v>43125</v>
      </c>
      <c r="B702">
        <v>146.13</v>
      </c>
      <c r="C702">
        <v>1250500</v>
      </c>
      <c r="D702" t="s">
        <v>53</v>
      </c>
      <c r="E702">
        <f>(Акции[[#This Row],[Close]]-B701)/B701</f>
        <v>2.7275922671353221E-2</v>
      </c>
    </row>
    <row r="703" spans="1:5" x14ac:dyDescent="0.3">
      <c r="A703" s="7">
        <v>43126</v>
      </c>
      <c r="B703">
        <v>142.63999999999999</v>
      </c>
      <c r="C703">
        <v>1225800</v>
      </c>
      <c r="D703" t="s">
        <v>53</v>
      </c>
      <c r="E703">
        <f>(Акции[[#This Row],[Close]]-B702)/B702</f>
        <v>-2.3882844042975495E-2</v>
      </c>
    </row>
    <row r="704" spans="1:5" x14ac:dyDescent="0.3">
      <c r="A704" s="7">
        <v>43129</v>
      </c>
      <c r="B704">
        <v>140.96001000000001</v>
      </c>
      <c r="C704">
        <v>1208300</v>
      </c>
      <c r="D704" t="s">
        <v>53</v>
      </c>
      <c r="E704">
        <f>(Акции[[#This Row],[Close]]-B703)/B703</f>
        <v>-1.1777832305103585E-2</v>
      </c>
    </row>
    <row r="705" spans="1:5" x14ac:dyDescent="0.3">
      <c r="A705" s="7">
        <v>43130</v>
      </c>
      <c r="B705">
        <v>141.75998999999999</v>
      </c>
      <c r="C705">
        <v>1030700</v>
      </c>
      <c r="D705" t="s">
        <v>53</v>
      </c>
      <c r="E705">
        <f>(Акции[[#This Row],[Close]]-B704)/B704</f>
        <v>5.6752266121432348E-3</v>
      </c>
    </row>
    <row r="706" spans="1:5" x14ac:dyDescent="0.3">
      <c r="A706" s="7">
        <v>43131</v>
      </c>
      <c r="B706">
        <v>141.69</v>
      </c>
      <c r="C706">
        <v>1818600</v>
      </c>
      <c r="D706" t="s">
        <v>53</v>
      </c>
      <c r="E706">
        <f>(Акции[[#This Row],[Close]]-B705)/B705</f>
        <v>-4.9372181812364698E-4</v>
      </c>
    </row>
    <row r="707" spans="1:5" x14ac:dyDescent="0.3">
      <c r="A707" s="7">
        <v>43132</v>
      </c>
      <c r="B707">
        <v>140.33000000000001</v>
      </c>
      <c r="C707">
        <v>1658800</v>
      </c>
      <c r="D707" t="s">
        <v>53</v>
      </c>
      <c r="E707">
        <f>(Акции[[#This Row],[Close]]-B706)/B706</f>
        <v>-9.5984190839154861E-3</v>
      </c>
    </row>
    <row r="708" spans="1:5" x14ac:dyDescent="0.3">
      <c r="A708" s="7">
        <v>43133</v>
      </c>
      <c r="B708">
        <v>130.91</v>
      </c>
      <c r="C708">
        <v>3511100</v>
      </c>
      <c r="D708" t="s">
        <v>53</v>
      </c>
      <c r="E708">
        <f>(Акции[[#This Row],[Close]]-B707)/B707</f>
        <v>-6.7127485213425611E-2</v>
      </c>
    </row>
    <row r="709" spans="1:5" x14ac:dyDescent="0.3">
      <c r="A709" s="7">
        <v>43136</v>
      </c>
      <c r="B709">
        <v>127</v>
      </c>
      <c r="C709">
        <v>2431600</v>
      </c>
      <c r="D709" t="s">
        <v>53</v>
      </c>
      <c r="E709">
        <f>(Акции[[#This Row],[Close]]-B708)/B708</f>
        <v>-2.9867848139943448E-2</v>
      </c>
    </row>
    <row r="710" spans="1:5" x14ac:dyDescent="0.3">
      <c r="A710" s="7">
        <v>43137</v>
      </c>
      <c r="B710">
        <v>130.63</v>
      </c>
      <c r="C710">
        <v>2732100</v>
      </c>
      <c r="D710" t="s">
        <v>53</v>
      </c>
      <c r="E710">
        <f>(Акции[[#This Row],[Close]]-B709)/B709</f>
        <v>2.8582677165354294E-2</v>
      </c>
    </row>
    <row r="711" spans="1:5" x14ac:dyDescent="0.3">
      <c r="A711" s="7">
        <v>43138</v>
      </c>
      <c r="B711">
        <v>127.82</v>
      </c>
      <c r="C711">
        <v>1857200</v>
      </c>
      <c r="D711" t="s">
        <v>53</v>
      </c>
      <c r="E711">
        <f>(Акции[[#This Row],[Close]]-B710)/B710</f>
        <v>-2.1511138329633334E-2</v>
      </c>
    </row>
    <row r="712" spans="1:5" x14ac:dyDescent="0.3">
      <c r="A712" s="7">
        <v>43139</v>
      </c>
      <c r="B712">
        <v>127.76</v>
      </c>
      <c r="C712">
        <v>1831700</v>
      </c>
      <c r="D712" t="s">
        <v>53</v>
      </c>
      <c r="E712">
        <f>(Акции[[#This Row],[Close]]-B711)/B711</f>
        <v>-4.6941010796423149E-4</v>
      </c>
    </row>
    <row r="713" spans="1:5" x14ac:dyDescent="0.3">
      <c r="A713" s="7">
        <v>43140</v>
      </c>
      <c r="B713">
        <v>128.80000000000001</v>
      </c>
      <c r="C713">
        <v>1729600</v>
      </c>
      <c r="D713" t="s">
        <v>53</v>
      </c>
      <c r="E713">
        <f>(Акции[[#This Row],[Close]]-B712)/B712</f>
        <v>8.140262993112133E-3</v>
      </c>
    </row>
    <row r="714" spans="1:5" x14ac:dyDescent="0.3">
      <c r="A714" s="7">
        <v>43143</v>
      </c>
      <c r="B714">
        <v>127.95</v>
      </c>
      <c r="C714">
        <v>1166600</v>
      </c>
      <c r="D714" t="s">
        <v>53</v>
      </c>
      <c r="E714">
        <f>(Акции[[#This Row],[Close]]-B713)/B713</f>
        <v>-6.599378881987643E-3</v>
      </c>
    </row>
    <row r="715" spans="1:5" x14ac:dyDescent="0.3">
      <c r="A715" s="7">
        <v>43144</v>
      </c>
      <c r="B715">
        <v>128.53</v>
      </c>
      <c r="C715">
        <v>1109700</v>
      </c>
      <c r="D715" t="s">
        <v>53</v>
      </c>
      <c r="E715">
        <f>(Акции[[#This Row],[Close]]-B714)/B714</f>
        <v>4.533020711215305E-3</v>
      </c>
    </row>
    <row r="716" spans="1:5" x14ac:dyDescent="0.3">
      <c r="A716" s="7">
        <v>43145</v>
      </c>
      <c r="B716">
        <v>128.80000000000001</v>
      </c>
      <c r="C716">
        <v>1019500</v>
      </c>
      <c r="D716" t="s">
        <v>53</v>
      </c>
      <c r="E716">
        <f>(Акции[[#This Row],[Close]]-B715)/B715</f>
        <v>2.1006768847740623E-3</v>
      </c>
    </row>
    <row r="717" spans="1:5" x14ac:dyDescent="0.3">
      <c r="A717" s="7">
        <v>43146</v>
      </c>
      <c r="B717">
        <v>131.03</v>
      </c>
      <c r="C717">
        <v>844800</v>
      </c>
      <c r="D717" t="s">
        <v>53</v>
      </c>
      <c r="E717">
        <f>(Акции[[#This Row],[Close]]-B716)/B716</f>
        <v>1.7313664596273211E-2</v>
      </c>
    </row>
    <row r="718" spans="1:5" x14ac:dyDescent="0.3">
      <c r="A718" s="7">
        <v>43147</v>
      </c>
      <c r="B718">
        <v>131.69999999999999</v>
      </c>
      <c r="C718">
        <v>1088700</v>
      </c>
      <c r="D718" t="s">
        <v>53</v>
      </c>
      <c r="E718">
        <f>(Акции[[#This Row],[Close]]-B717)/B717</f>
        <v>5.1133328245439019E-3</v>
      </c>
    </row>
    <row r="719" spans="1:5" x14ac:dyDescent="0.3">
      <c r="A719" s="7">
        <v>43151</v>
      </c>
      <c r="B719">
        <v>128.78</v>
      </c>
      <c r="C719">
        <v>1024500</v>
      </c>
      <c r="D719" t="s">
        <v>53</v>
      </c>
      <c r="E719">
        <f>(Акции[[#This Row],[Close]]-B718)/B718</f>
        <v>-2.2171602126043948E-2</v>
      </c>
    </row>
    <row r="720" spans="1:5" x14ac:dyDescent="0.3">
      <c r="A720" s="7">
        <v>43152</v>
      </c>
      <c r="B720">
        <v>126.29</v>
      </c>
      <c r="C720">
        <v>934500</v>
      </c>
      <c r="D720" t="s">
        <v>53</v>
      </c>
      <c r="E720">
        <f>(Акции[[#This Row],[Close]]-B719)/B719</f>
        <v>-1.9335300512501902E-2</v>
      </c>
    </row>
    <row r="721" spans="1:5" x14ac:dyDescent="0.3">
      <c r="A721" s="7">
        <v>43153</v>
      </c>
      <c r="B721">
        <v>127.3</v>
      </c>
      <c r="C721">
        <v>880400</v>
      </c>
      <c r="D721" t="s">
        <v>53</v>
      </c>
      <c r="E721">
        <f>(Акции[[#This Row],[Close]]-B720)/B720</f>
        <v>7.9974661493387514E-3</v>
      </c>
    </row>
    <row r="722" spans="1:5" x14ac:dyDescent="0.3">
      <c r="A722" s="7">
        <v>43154</v>
      </c>
      <c r="B722">
        <v>129.42999</v>
      </c>
      <c r="C722">
        <v>895900</v>
      </c>
      <c r="D722" t="s">
        <v>53</v>
      </c>
      <c r="E722">
        <f>(Акции[[#This Row],[Close]]-B721)/B721</f>
        <v>1.6732050274941134E-2</v>
      </c>
    </row>
    <row r="723" spans="1:5" x14ac:dyDescent="0.3">
      <c r="A723" s="7">
        <v>43157</v>
      </c>
      <c r="B723">
        <v>131.52000000000001</v>
      </c>
      <c r="C723">
        <v>983100</v>
      </c>
      <c r="D723" t="s">
        <v>53</v>
      </c>
      <c r="E723">
        <f>(Акции[[#This Row],[Close]]-B722)/B722</f>
        <v>1.6147803148250314E-2</v>
      </c>
    </row>
    <row r="724" spans="1:5" x14ac:dyDescent="0.3">
      <c r="A724" s="7">
        <v>43158</v>
      </c>
      <c r="B724">
        <v>130.19</v>
      </c>
      <c r="C724">
        <v>1119900</v>
      </c>
      <c r="D724" t="s">
        <v>53</v>
      </c>
      <c r="E724">
        <f>(Акции[[#This Row],[Close]]-B723)/B723</f>
        <v>-1.0112530413625398E-2</v>
      </c>
    </row>
    <row r="725" spans="1:5" x14ac:dyDescent="0.3">
      <c r="A725" s="7">
        <v>43159</v>
      </c>
      <c r="B725">
        <v>129.08000000000001</v>
      </c>
      <c r="C725">
        <v>1408100</v>
      </c>
      <c r="D725" t="s">
        <v>53</v>
      </c>
      <c r="E725">
        <f>(Акции[[#This Row],[Close]]-B724)/B724</f>
        <v>-8.5260004608647758E-3</v>
      </c>
    </row>
    <row r="726" spans="1:5" x14ac:dyDescent="0.3">
      <c r="A726" s="7">
        <v>43160</v>
      </c>
      <c r="B726">
        <v>129.77000000000001</v>
      </c>
      <c r="C726">
        <v>1371600</v>
      </c>
      <c r="D726" t="s">
        <v>53</v>
      </c>
      <c r="E726">
        <f>(Акции[[#This Row],[Close]]-B725)/B725</f>
        <v>5.3455221568019648E-3</v>
      </c>
    </row>
    <row r="727" spans="1:5" x14ac:dyDescent="0.3">
      <c r="A727" s="7">
        <v>43161</v>
      </c>
      <c r="B727">
        <v>130.94</v>
      </c>
      <c r="C727">
        <v>810500</v>
      </c>
      <c r="D727" t="s">
        <v>53</v>
      </c>
      <c r="E727">
        <f>(Акции[[#This Row],[Close]]-B726)/B726</f>
        <v>9.0159512984510082E-3</v>
      </c>
    </row>
    <row r="728" spans="1:5" x14ac:dyDescent="0.3">
      <c r="A728" s="7">
        <v>43164</v>
      </c>
      <c r="B728">
        <v>132.92999</v>
      </c>
      <c r="C728">
        <v>1049500</v>
      </c>
      <c r="D728" t="s">
        <v>53</v>
      </c>
      <c r="E728">
        <f>(Акции[[#This Row],[Close]]-B727)/B727</f>
        <v>1.5197724148464991E-2</v>
      </c>
    </row>
    <row r="729" spans="1:5" x14ac:dyDescent="0.3">
      <c r="A729" s="7">
        <v>43165</v>
      </c>
      <c r="B729">
        <v>132.33000000000001</v>
      </c>
      <c r="C729">
        <v>696400</v>
      </c>
      <c r="D729" t="s">
        <v>53</v>
      </c>
      <c r="E729">
        <f>(Акции[[#This Row],[Close]]-B728)/B728</f>
        <v>-4.513578914735427E-3</v>
      </c>
    </row>
    <row r="730" spans="1:5" x14ac:dyDescent="0.3">
      <c r="A730" s="7">
        <v>43166</v>
      </c>
      <c r="B730">
        <v>130.55000000000001</v>
      </c>
      <c r="C730">
        <v>834300</v>
      </c>
      <c r="D730" t="s">
        <v>53</v>
      </c>
      <c r="E730">
        <f>(Акции[[#This Row],[Close]]-B729)/B729</f>
        <v>-1.3451220433764082E-2</v>
      </c>
    </row>
    <row r="731" spans="1:5" x14ac:dyDescent="0.3">
      <c r="A731" s="7">
        <v>43167</v>
      </c>
      <c r="B731">
        <v>132.97999999999999</v>
      </c>
      <c r="C731">
        <v>620800</v>
      </c>
      <c r="D731" t="s">
        <v>53</v>
      </c>
      <c r="E731">
        <f>(Акции[[#This Row],[Close]]-B730)/B730</f>
        <v>1.8613558023745525E-2</v>
      </c>
    </row>
    <row r="732" spans="1:5" x14ac:dyDescent="0.3">
      <c r="A732" s="7">
        <v>43168</v>
      </c>
      <c r="B732">
        <v>131.57001</v>
      </c>
      <c r="C732">
        <v>821500</v>
      </c>
      <c r="D732" t="s">
        <v>53</v>
      </c>
      <c r="E732">
        <f>(Акции[[#This Row],[Close]]-B731)/B731</f>
        <v>-1.0603023010979045E-2</v>
      </c>
    </row>
    <row r="733" spans="1:5" x14ac:dyDescent="0.3">
      <c r="A733" s="7">
        <v>43171</v>
      </c>
      <c r="B733">
        <v>130.37</v>
      </c>
      <c r="C733">
        <v>972500</v>
      </c>
      <c r="D733" t="s">
        <v>53</v>
      </c>
      <c r="E733">
        <f>(Акции[[#This Row],[Close]]-B732)/B732</f>
        <v>-9.1206955141220399E-3</v>
      </c>
    </row>
    <row r="734" spans="1:5" x14ac:dyDescent="0.3">
      <c r="A734" s="7">
        <v>43172</v>
      </c>
      <c r="B734">
        <v>131.19</v>
      </c>
      <c r="C734">
        <v>786400</v>
      </c>
      <c r="D734" t="s">
        <v>53</v>
      </c>
      <c r="E734">
        <f>(Акции[[#This Row],[Close]]-B733)/B733</f>
        <v>6.2897905959959591E-3</v>
      </c>
    </row>
    <row r="735" spans="1:5" x14ac:dyDescent="0.3">
      <c r="A735" s="7">
        <v>43173</v>
      </c>
      <c r="B735">
        <v>128.57001</v>
      </c>
      <c r="C735">
        <v>720200</v>
      </c>
      <c r="D735" t="s">
        <v>53</v>
      </c>
      <c r="E735">
        <f>(Акции[[#This Row],[Close]]-B734)/B734</f>
        <v>-1.9970958152298206E-2</v>
      </c>
    </row>
    <row r="736" spans="1:5" x14ac:dyDescent="0.3">
      <c r="A736" s="7">
        <v>43174</v>
      </c>
      <c r="B736">
        <v>127.14</v>
      </c>
      <c r="C736">
        <v>1236300</v>
      </c>
      <c r="D736" t="s">
        <v>53</v>
      </c>
      <c r="E736">
        <f>(Акции[[#This Row],[Close]]-B735)/B735</f>
        <v>-1.1122422717397282E-2</v>
      </c>
    </row>
    <row r="737" spans="1:5" x14ac:dyDescent="0.3">
      <c r="A737" s="7">
        <v>43175</v>
      </c>
      <c r="B737">
        <v>128.49001000000001</v>
      </c>
      <c r="C737">
        <v>1454900</v>
      </c>
      <c r="D737" t="s">
        <v>53</v>
      </c>
      <c r="E737">
        <f>(Акции[[#This Row],[Close]]-B736)/B736</f>
        <v>1.0618294793141511E-2</v>
      </c>
    </row>
    <row r="738" spans="1:5" x14ac:dyDescent="0.3">
      <c r="A738" s="7">
        <v>43178</v>
      </c>
      <c r="B738">
        <v>128.52000000000001</v>
      </c>
      <c r="C738">
        <v>694100</v>
      </c>
      <c r="D738" t="s">
        <v>53</v>
      </c>
      <c r="E738">
        <f>(Акции[[#This Row],[Close]]-B737)/B737</f>
        <v>2.3340335952964716E-4</v>
      </c>
    </row>
    <row r="739" spans="1:5" x14ac:dyDescent="0.3">
      <c r="A739" s="7">
        <v>43179</v>
      </c>
      <c r="B739">
        <v>128.12</v>
      </c>
      <c r="C739">
        <v>643600</v>
      </c>
      <c r="D739" t="s">
        <v>53</v>
      </c>
      <c r="E739">
        <f>(Акции[[#This Row],[Close]]-B738)/B738</f>
        <v>-3.1123560535325683E-3</v>
      </c>
    </row>
    <row r="740" spans="1:5" x14ac:dyDescent="0.3">
      <c r="A740" s="7">
        <v>43180</v>
      </c>
      <c r="B740">
        <v>124.81</v>
      </c>
      <c r="C740">
        <v>1460400</v>
      </c>
      <c r="D740" t="s">
        <v>53</v>
      </c>
      <c r="E740">
        <f>(Акции[[#This Row],[Close]]-B739)/B739</f>
        <v>-2.5835154542616316E-2</v>
      </c>
    </row>
    <row r="741" spans="1:5" x14ac:dyDescent="0.3">
      <c r="A741" s="7">
        <v>43181</v>
      </c>
      <c r="B741">
        <v>125.51</v>
      </c>
      <c r="C741">
        <v>1037600</v>
      </c>
      <c r="D741" t="s">
        <v>53</v>
      </c>
      <c r="E741">
        <f>(Акции[[#This Row],[Close]]-B740)/B740</f>
        <v>5.6085249579360856E-3</v>
      </c>
    </row>
    <row r="742" spans="1:5" x14ac:dyDescent="0.3">
      <c r="A742" s="7">
        <v>43182</v>
      </c>
      <c r="B742">
        <v>124.4</v>
      </c>
      <c r="C742">
        <v>784500</v>
      </c>
      <c r="D742" t="s">
        <v>53</v>
      </c>
      <c r="E742">
        <f>(Акции[[#This Row],[Close]]-B741)/B741</f>
        <v>-8.8439168193769364E-3</v>
      </c>
    </row>
    <row r="743" spans="1:5" x14ac:dyDescent="0.3">
      <c r="A743" s="7">
        <v>43185</v>
      </c>
      <c r="B743">
        <v>124.22</v>
      </c>
      <c r="C743">
        <v>754800</v>
      </c>
      <c r="D743" t="s">
        <v>53</v>
      </c>
      <c r="E743">
        <f>(Акции[[#This Row],[Close]]-B742)/B742</f>
        <v>-1.4469453376206335E-3</v>
      </c>
    </row>
    <row r="744" spans="1:5" x14ac:dyDescent="0.3">
      <c r="A744" s="7">
        <v>43186</v>
      </c>
      <c r="B744">
        <v>126.38</v>
      </c>
      <c r="C744">
        <v>745700</v>
      </c>
      <c r="D744" t="s">
        <v>53</v>
      </c>
      <c r="E744">
        <f>(Акции[[#This Row],[Close]]-B743)/B743</f>
        <v>1.7388504266623705E-2</v>
      </c>
    </row>
    <row r="745" spans="1:5" x14ac:dyDescent="0.3">
      <c r="A745" s="7">
        <v>43187</v>
      </c>
      <c r="B745">
        <v>130.31</v>
      </c>
      <c r="C745">
        <v>1790300</v>
      </c>
      <c r="D745" t="s">
        <v>53</v>
      </c>
      <c r="E745">
        <f>(Акции[[#This Row],[Close]]-B744)/B744</f>
        <v>3.1096692514638449E-2</v>
      </c>
    </row>
    <row r="746" spans="1:5" x14ac:dyDescent="0.3">
      <c r="A746" s="7">
        <v>43188</v>
      </c>
      <c r="B746">
        <v>133.11000000000001</v>
      </c>
      <c r="C746">
        <v>1893000</v>
      </c>
      <c r="D746" t="s">
        <v>53</v>
      </c>
      <c r="E746">
        <f>(Акции[[#This Row],[Close]]-B745)/B745</f>
        <v>2.1487222776456229E-2</v>
      </c>
    </row>
    <row r="747" spans="1:5" x14ac:dyDescent="0.3">
      <c r="A747" s="7">
        <v>43192</v>
      </c>
      <c r="B747">
        <v>128.69</v>
      </c>
      <c r="C747">
        <v>1484400</v>
      </c>
      <c r="D747" t="s">
        <v>53</v>
      </c>
      <c r="E747">
        <f>(Акции[[#This Row],[Close]]-B746)/B746</f>
        <v>-3.3205619412516083E-2</v>
      </c>
    </row>
    <row r="748" spans="1:5" x14ac:dyDescent="0.3">
      <c r="A748" s="7">
        <v>43193</v>
      </c>
      <c r="B748">
        <v>128.34</v>
      </c>
      <c r="C748">
        <v>1014000</v>
      </c>
      <c r="D748" t="s">
        <v>53</v>
      </c>
      <c r="E748">
        <f>(Акции[[#This Row],[Close]]-B747)/B747</f>
        <v>-2.7197140414950216E-3</v>
      </c>
    </row>
    <row r="749" spans="1:5" x14ac:dyDescent="0.3">
      <c r="A749" s="7">
        <v>43194</v>
      </c>
      <c r="B749">
        <v>130.05000000000001</v>
      </c>
      <c r="C749">
        <v>966800</v>
      </c>
      <c r="D749" t="s">
        <v>53</v>
      </c>
      <c r="E749">
        <f>(Акции[[#This Row],[Close]]-B748)/B748</f>
        <v>1.3323983169705532E-2</v>
      </c>
    </row>
    <row r="750" spans="1:5" x14ac:dyDescent="0.3">
      <c r="A750" s="7">
        <v>43195</v>
      </c>
      <c r="B750">
        <v>130.25</v>
      </c>
      <c r="C750">
        <v>889100</v>
      </c>
      <c r="D750" t="s">
        <v>53</v>
      </c>
      <c r="E750">
        <f>(Акции[[#This Row],[Close]]-B749)/B749</f>
        <v>1.5378700499806891E-3</v>
      </c>
    </row>
    <row r="751" spans="1:5" x14ac:dyDescent="0.3">
      <c r="A751" s="7">
        <v>43196</v>
      </c>
      <c r="B751">
        <v>128.50998999999999</v>
      </c>
      <c r="C751">
        <v>950400</v>
      </c>
      <c r="D751" t="s">
        <v>53</v>
      </c>
      <c r="E751">
        <f>(Акции[[#This Row],[Close]]-B750)/B750</f>
        <v>-1.3359001919385891E-2</v>
      </c>
    </row>
    <row r="752" spans="1:5" x14ac:dyDescent="0.3">
      <c r="A752" s="7">
        <v>43199</v>
      </c>
      <c r="B752">
        <v>127.97</v>
      </c>
      <c r="C752">
        <v>736100</v>
      </c>
      <c r="D752" t="s">
        <v>53</v>
      </c>
      <c r="E752">
        <f>(Акции[[#This Row],[Close]]-B751)/B751</f>
        <v>-4.2019301378825799E-3</v>
      </c>
    </row>
    <row r="753" spans="1:5" x14ac:dyDescent="0.3">
      <c r="A753" s="7">
        <v>43200</v>
      </c>
      <c r="B753">
        <v>126.99</v>
      </c>
      <c r="C753">
        <v>938600</v>
      </c>
      <c r="D753" t="s">
        <v>53</v>
      </c>
      <c r="E753">
        <f>(Акции[[#This Row],[Close]]-B752)/B752</f>
        <v>-7.6580448542627492E-3</v>
      </c>
    </row>
    <row r="754" spans="1:5" x14ac:dyDescent="0.3">
      <c r="A754" s="7">
        <v>43201</v>
      </c>
      <c r="B754">
        <v>126.39</v>
      </c>
      <c r="C754">
        <v>661700</v>
      </c>
      <c r="D754" t="s">
        <v>53</v>
      </c>
      <c r="E754">
        <f>(Акции[[#This Row],[Close]]-B753)/B753</f>
        <v>-4.7247814788565585E-3</v>
      </c>
    </row>
    <row r="755" spans="1:5" x14ac:dyDescent="0.3">
      <c r="A755" s="7">
        <v>43202</v>
      </c>
      <c r="B755">
        <v>124.67</v>
      </c>
      <c r="C755">
        <v>960000</v>
      </c>
      <c r="D755" t="s">
        <v>53</v>
      </c>
      <c r="E755">
        <f>(Акции[[#This Row],[Close]]-B754)/B754</f>
        <v>-1.3608671572118038E-2</v>
      </c>
    </row>
    <row r="756" spans="1:5" x14ac:dyDescent="0.3">
      <c r="A756" s="7">
        <v>43203</v>
      </c>
      <c r="B756">
        <v>125.53</v>
      </c>
      <c r="C756">
        <v>634300</v>
      </c>
      <c r="D756" t="s">
        <v>53</v>
      </c>
      <c r="E756">
        <f>(Акции[[#This Row],[Close]]-B755)/B755</f>
        <v>6.8982112777733169E-3</v>
      </c>
    </row>
    <row r="757" spans="1:5" x14ac:dyDescent="0.3">
      <c r="A757" s="7">
        <v>43206</v>
      </c>
      <c r="B757">
        <v>127.17</v>
      </c>
      <c r="C757">
        <v>1073700</v>
      </c>
      <c r="D757" t="s">
        <v>53</v>
      </c>
      <c r="E757">
        <f>(Акции[[#This Row],[Close]]-B756)/B756</f>
        <v>1.3064606070262092E-2</v>
      </c>
    </row>
    <row r="758" spans="1:5" x14ac:dyDescent="0.3">
      <c r="A758" s="7">
        <v>43207</v>
      </c>
      <c r="B758">
        <v>126.84</v>
      </c>
      <c r="C758">
        <v>650800</v>
      </c>
      <c r="D758" t="s">
        <v>53</v>
      </c>
      <c r="E758">
        <f>(Акции[[#This Row],[Close]]-B757)/B757</f>
        <v>-2.5949516395376133E-3</v>
      </c>
    </row>
    <row r="759" spans="1:5" x14ac:dyDescent="0.3">
      <c r="A759" s="7">
        <v>43208</v>
      </c>
      <c r="B759">
        <v>126.72</v>
      </c>
      <c r="C759">
        <v>833200</v>
      </c>
      <c r="D759" t="s">
        <v>53</v>
      </c>
      <c r="E759">
        <f>(Акции[[#This Row],[Close]]-B758)/B758</f>
        <v>-9.4607379375594874E-4</v>
      </c>
    </row>
    <row r="760" spans="1:5" x14ac:dyDescent="0.3">
      <c r="A760" s="7">
        <v>43209</v>
      </c>
      <c r="B760">
        <v>119.16</v>
      </c>
      <c r="C760">
        <v>3950100</v>
      </c>
      <c r="D760" t="s">
        <v>53</v>
      </c>
      <c r="E760">
        <f>(Акции[[#This Row],[Close]]-B759)/B759</f>
        <v>-5.9659090909090925E-2</v>
      </c>
    </row>
    <row r="761" spans="1:5" x14ac:dyDescent="0.3">
      <c r="A761" s="7">
        <v>43210</v>
      </c>
      <c r="B761">
        <v>114.88</v>
      </c>
      <c r="C761">
        <v>3113100</v>
      </c>
      <c r="D761" t="s">
        <v>53</v>
      </c>
      <c r="E761">
        <f>(Акции[[#This Row],[Close]]-B760)/B760</f>
        <v>-3.5918093319906017E-2</v>
      </c>
    </row>
    <row r="762" spans="1:5" x14ac:dyDescent="0.3">
      <c r="A762" s="7">
        <v>43213</v>
      </c>
      <c r="B762">
        <v>114.8</v>
      </c>
      <c r="C762">
        <v>2094600</v>
      </c>
      <c r="D762" t="s">
        <v>53</v>
      </c>
      <c r="E762">
        <f>(Акции[[#This Row],[Close]]-B761)/B761</f>
        <v>-6.9637883008355061E-4</v>
      </c>
    </row>
    <row r="763" spans="1:5" x14ac:dyDescent="0.3">
      <c r="A763" s="7">
        <v>43214</v>
      </c>
      <c r="B763">
        <v>114.96</v>
      </c>
      <c r="C763">
        <v>1933000</v>
      </c>
      <c r="D763" t="s">
        <v>53</v>
      </c>
      <c r="E763">
        <f>(Акции[[#This Row],[Close]]-B762)/B762</f>
        <v>1.393728222996486E-3</v>
      </c>
    </row>
    <row r="764" spans="1:5" x14ac:dyDescent="0.3">
      <c r="A764" s="7">
        <v>43215</v>
      </c>
      <c r="B764">
        <v>116.42</v>
      </c>
      <c r="C764">
        <v>1536500</v>
      </c>
      <c r="D764" t="s">
        <v>53</v>
      </c>
      <c r="E764">
        <f>(Акции[[#This Row],[Close]]-B763)/B763</f>
        <v>1.2700069589422477E-2</v>
      </c>
    </row>
    <row r="765" spans="1:5" x14ac:dyDescent="0.3">
      <c r="A765" s="7">
        <v>43216</v>
      </c>
      <c r="B765">
        <v>116.15</v>
      </c>
      <c r="C765">
        <v>1376000</v>
      </c>
      <c r="D765" t="s">
        <v>53</v>
      </c>
      <c r="E765">
        <f>(Акции[[#This Row],[Close]]-B764)/B764</f>
        <v>-2.319189142758942E-3</v>
      </c>
    </row>
    <row r="766" spans="1:5" x14ac:dyDescent="0.3">
      <c r="A766" s="7">
        <v>43217</v>
      </c>
      <c r="B766">
        <v>118.31</v>
      </c>
      <c r="C766">
        <v>1376300</v>
      </c>
      <c r="D766" t="s">
        <v>53</v>
      </c>
      <c r="E766">
        <f>(Акции[[#This Row],[Close]]-B765)/B765</f>
        <v>1.8596642272922913E-2</v>
      </c>
    </row>
    <row r="767" spans="1:5" x14ac:dyDescent="0.3">
      <c r="A767" s="7">
        <v>43220</v>
      </c>
      <c r="B767">
        <v>117.2</v>
      </c>
      <c r="C767">
        <v>2475100</v>
      </c>
      <c r="D767" t="s">
        <v>53</v>
      </c>
      <c r="E767">
        <f>(Акции[[#This Row],[Close]]-B766)/B766</f>
        <v>-9.3821316879384616E-3</v>
      </c>
    </row>
    <row r="768" spans="1:5" x14ac:dyDescent="0.3">
      <c r="A768" s="7">
        <v>43221</v>
      </c>
      <c r="B768">
        <v>116.82</v>
      </c>
      <c r="C768">
        <v>1791200</v>
      </c>
      <c r="D768" t="s">
        <v>53</v>
      </c>
      <c r="E768">
        <f>(Акции[[#This Row],[Close]]-B767)/B767</f>
        <v>-3.2423208191127103E-3</v>
      </c>
    </row>
    <row r="769" spans="1:5" x14ac:dyDescent="0.3">
      <c r="A769" s="7">
        <v>43222</v>
      </c>
      <c r="B769">
        <v>116</v>
      </c>
      <c r="C769">
        <v>2627100</v>
      </c>
      <c r="D769" t="s">
        <v>53</v>
      </c>
      <c r="E769">
        <f>(Акции[[#This Row],[Close]]-B768)/B768</f>
        <v>-7.0193460023967921E-3</v>
      </c>
    </row>
    <row r="770" spans="1:5" x14ac:dyDescent="0.3">
      <c r="A770" s="7">
        <v>43223</v>
      </c>
      <c r="B770">
        <v>118.49</v>
      </c>
      <c r="C770">
        <v>2036600</v>
      </c>
      <c r="D770" t="s">
        <v>53</v>
      </c>
      <c r="E770">
        <f>(Акции[[#This Row],[Close]]-B769)/B769</f>
        <v>2.1465517241379267E-2</v>
      </c>
    </row>
    <row r="771" spans="1:5" x14ac:dyDescent="0.3">
      <c r="A771" s="7">
        <v>43224</v>
      </c>
      <c r="B771">
        <v>120.29</v>
      </c>
      <c r="C771">
        <v>1404500</v>
      </c>
      <c r="D771" t="s">
        <v>53</v>
      </c>
      <c r="E771">
        <f>(Акции[[#This Row],[Close]]-B770)/B770</f>
        <v>1.5191155371761427E-2</v>
      </c>
    </row>
    <row r="772" spans="1:5" x14ac:dyDescent="0.3">
      <c r="A772" s="7">
        <v>43227</v>
      </c>
      <c r="B772">
        <v>120.83</v>
      </c>
      <c r="C772">
        <v>969200</v>
      </c>
      <c r="D772" t="s">
        <v>53</v>
      </c>
      <c r="E772">
        <f>(Акции[[#This Row],[Close]]-B771)/B771</f>
        <v>4.4891512178900327E-3</v>
      </c>
    </row>
    <row r="773" spans="1:5" x14ac:dyDescent="0.3">
      <c r="A773" s="7">
        <v>43228</v>
      </c>
      <c r="B773">
        <v>118.71</v>
      </c>
      <c r="C773">
        <v>1183000</v>
      </c>
      <c r="D773" t="s">
        <v>53</v>
      </c>
      <c r="E773">
        <f>(Акции[[#This Row],[Close]]-B772)/B772</f>
        <v>-1.7545311594802653E-2</v>
      </c>
    </row>
    <row r="774" spans="1:5" x14ac:dyDescent="0.3">
      <c r="A774" s="7">
        <v>43229</v>
      </c>
      <c r="B774">
        <v>120.33</v>
      </c>
      <c r="C774">
        <v>1441000</v>
      </c>
      <c r="D774" t="s">
        <v>53</v>
      </c>
      <c r="E774">
        <f>(Акции[[#This Row],[Close]]-B773)/B773</f>
        <v>1.3646702047005346E-2</v>
      </c>
    </row>
    <row r="775" spans="1:5" x14ac:dyDescent="0.3">
      <c r="A775" s="7">
        <v>43230</v>
      </c>
      <c r="B775">
        <v>120.31</v>
      </c>
      <c r="C775">
        <v>837900</v>
      </c>
      <c r="D775" t="s">
        <v>53</v>
      </c>
      <c r="E775">
        <f>(Акции[[#This Row],[Close]]-B774)/B774</f>
        <v>-1.6620959029332687E-4</v>
      </c>
    </row>
    <row r="776" spans="1:5" x14ac:dyDescent="0.3">
      <c r="A776" s="7">
        <v>43231</v>
      </c>
      <c r="B776">
        <v>120.54</v>
      </c>
      <c r="C776">
        <v>832800</v>
      </c>
      <c r="D776" t="s">
        <v>53</v>
      </c>
      <c r="E776">
        <f>(Акции[[#This Row],[Close]]-B775)/B775</f>
        <v>1.9117280359072727E-3</v>
      </c>
    </row>
    <row r="777" spans="1:5" x14ac:dyDescent="0.3">
      <c r="A777" s="7">
        <v>43234</v>
      </c>
      <c r="B777">
        <v>119.04</v>
      </c>
      <c r="C777">
        <v>1088200</v>
      </c>
      <c r="D777" t="s">
        <v>53</v>
      </c>
      <c r="E777">
        <f>(Акции[[#This Row],[Close]]-B776)/B776</f>
        <v>-1.2444001991040317E-2</v>
      </c>
    </row>
    <row r="778" spans="1:5" x14ac:dyDescent="0.3">
      <c r="A778" s="7">
        <v>43235</v>
      </c>
      <c r="B778">
        <v>117.4</v>
      </c>
      <c r="C778">
        <v>1775400</v>
      </c>
      <c r="D778" t="s">
        <v>53</v>
      </c>
      <c r="E778">
        <f>(Акции[[#This Row],[Close]]-B777)/B777</f>
        <v>-1.3776881720430111E-2</v>
      </c>
    </row>
    <row r="779" spans="1:5" x14ac:dyDescent="0.3">
      <c r="A779" s="7">
        <v>43236</v>
      </c>
      <c r="B779">
        <v>118.38</v>
      </c>
      <c r="C779">
        <v>1210900</v>
      </c>
      <c r="D779" t="s">
        <v>53</v>
      </c>
      <c r="E779">
        <f>(Акции[[#This Row],[Close]]-B778)/B778</f>
        <v>8.3475298126063861E-3</v>
      </c>
    </row>
    <row r="780" spans="1:5" x14ac:dyDescent="0.3">
      <c r="A780" s="7">
        <v>43237</v>
      </c>
      <c r="B780">
        <v>118.33</v>
      </c>
      <c r="C780">
        <v>943500</v>
      </c>
      <c r="D780" t="s">
        <v>53</v>
      </c>
      <c r="E780">
        <f>(Акции[[#This Row],[Close]]-B779)/B779</f>
        <v>-4.2236864335189357E-4</v>
      </c>
    </row>
    <row r="781" spans="1:5" x14ac:dyDescent="0.3">
      <c r="A781" s="7">
        <v>43238</v>
      </c>
      <c r="B781">
        <v>117.33</v>
      </c>
      <c r="C781">
        <v>2292200</v>
      </c>
      <c r="D781" t="s">
        <v>53</v>
      </c>
      <c r="E781">
        <f>(Акции[[#This Row],[Close]]-B780)/B780</f>
        <v>-8.4509422800642265E-3</v>
      </c>
    </row>
    <row r="782" spans="1:5" x14ac:dyDescent="0.3">
      <c r="A782" s="7">
        <v>43241</v>
      </c>
      <c r="B782">
        <v>119.01</v>
      </c>
      <c r="C782">
        <v>1007300</v>
      </c>
      <c r="D782" t="s">
        <v>53</v>
      </c>
      <c r="E782">
        <f>(Акции[[#This Row],[Close]]-B781)/B781</f>
        <v>1.4318588596266998E-2</v>
      </c>
    </row>
    <row r="783" spans="1:5" x14ac:dyDescent="0.3">
      <c r="A783" s="7">
        <v>43242</v>
      </c>
      <c r="B783">
        <v>119.56</v>
      </c>
      <c r="C783">
        <v>817200</v>
      </c>
      <c r="D783" t="s">
        <v>53</v>
      </c>
      <c r="E783">
        <f>(Акции[[#This Row],[Close]]-B782)/B782</f>
        <v>4.6214603814805234E-3</v>
      </c>
    </row>
    <row r="784" spans="1:5" x14ac:dyDescent="0.3">
      <c r="A784" s="7">
        <v>43243</v>
      </c>
      <c r="B784">
        <v>119.44</v>
      </c>
      <c r="C784">
        <v>819300</v>
      </c>
      <c r="D784" t="s">
        <v>53</v>
      </c>
      <c r="E784">
        <f>(Акции[[#This Row],[Close]]-B783)/B783</f>
        <v>-1.0036801605888637E-3</v>
      </c>
    </row>
    <row r="785" spans="1:5" x14ac:dyDescent="0.3">
      <c r="A785" s="7">
        <v>43244</v>
      </c>
      <c r="B785">
        <v>119.69</v>
      </c>
      <c r="C785">
        <v>1050700</v>
      </c>
      <c r="D785" t="s">
        <v>53</v>
      </c>
      <c r="E785">
        <f>(Акции[[#This Row],[Close]]-B784)/B784</f>
        <v>2.0931011386470196E-3</v>
      </c>
    </row>
    <row r="786" spans="1:5" x14ac:dyDescent="0.3">
      <c r="A786" s="7">
        <v>43245</v>
      </c>
      <c r="B786">
        <v>122.58</v>
      </c>
      <c r="C786">
        <v>1249900</v>
      </c>
      <c r="D786" t="s">
        <v>53</v>
      </c>
      <c r="E786">
        <f>(Акции[[#This Row],[Close]]-B785)/B785</f>
        <v>2.4145709750187989E-2</v>
      </c>
    </row>
    <row r="787" spans="1:5" x14ac:dyDescent="0.3">
      <c r="A787" s="7">
        <v>43249</v>
      </c>
      <c r="B787">
        <v>124.14</v>
      </c>
      <c r="C787">
        <v>2130600</v>
      </c>
      <c r="D787" t="s">
        <v>53</v>
      </c>
      <c r="E787">
        <f>(Акции[[#This Row],[Close]]-B786)/B786</f>
        <v>1.2726382770435652E-2</v>
      </c>
    </row>
    <row r="788" spans="1:5" x14ac:dyDescent="0.3">
      <c r="A788" s="7">
        <v>43250</v>
      </c>
      <c r="B788">
        <v>126.09</v>
      </c>
      <c r="C788">
        <v>1567500</v>
      </c>
      <c r="D788" t="s">
        <v>53</v>
      </c>
      <c r="E788">
        <f>(Акции[[#This Row],[Close]]-B787)/B787</f>
        <v>1.5708071532141155E-2</v>
      </c>
    </row>
    <row r="789" spans="1:5" x14ac:dyDescent="0.3">
      <c r="A789" s="7">
        <v>43251</v>
      </c>
      <c r="B789">
        <v>120.83</v>
      </c>
      <c r="C789">
        <v>3401300</v>
      </c>
      <c r="D789" t="s">
        <v>53</v>
      </c>
      <c r="E789">
        <f>(Акции[[#This Row],[Close]]-B788)/B788</f>
        <v>-4.1716234435720555E-2</v>
      </c>
    </row>
    <row r="790" spans="1:5" x14ac:dyDescent="0.3">
      <c r="A790" s="7">
        <v>43252</v>
      </c>
      <c r="B790">
        <v>120.44</v>
      </c>
      <c r="C790">
        <v>1158600</v>
      </c>
      <c r="D790" t="s">
        <v>53</v>
      </c>
      <c r="E790">
        <f>(Акции[[#This Row],[Close]]-B789)/B789</f>
        <v>-3.2276752462136933E-3</v>
      </c>
    </row>
    <row r="791" spans="1:5" x14ac:dyDescent="0.3">
      <c r="A791" s="7">
        <v>43255</v>
      </c>
      <c r="B791">
        <v>121.23</v>
      </c>
      <c r="C791">
        <v>753000</v>
      </c>
      <c r="D791" t="s">
        <v>53</v>
      </c>
      <c r="E791">
        <f>(Акции[[#This Row],[Close]]-B790)/B790</f>
        <v>6.5592826303554159E-3</v>
      </c>
    </row>
    <row r="792" spans="1:5" x14ac:dyDescent="0.3">
      <c r="A792" s="7">
        <v>43256</v>
      </c>
      <c r="B792">
        <v>121.4</v>
      </c>
      <c r="C792">
        <v>946500</v>
      </c>
      <c r="D792" t="s">
        <v>53</v>
      </c>
      <c r="E792">
        <f>(Акции[[#This Row],[Close]]-B791)/B791</f>
        <v>1.4022931617586546E-3</v>
      </c>
    </row>
    <row r="793" spans="1:5" x14ac:dyDescent="0.3">
      <c r="A793" s="7">
        <v>43257</v>
      </c>
      <c r="B793">
        <v>121.93</v>
      </c>
      <c r="C793">
        <v>823300</v>
      </c>
      <c r="D793" t="s">
        <v>53</v>
      </c>
      <c r="E793">
        <f>(Акции[[#This Row],[Close]]-B792)/B792</f>
        <v>4.3657331136738144E-3</v>
      </c>
    </row>
    <row r="794" spans="1:5" x14ac:dyDescent="0.3">
      <c r="A794" s="7">
        <v>43258</v>
      </c>
      <c r="B794">
        <v>124.55</v>
      </c>
      <c r="C794">
        <v>1733700</v>
      </c>
      <c r="D794" t="s">
        <v>53</v>
      </c>
      <c r="E794">
        <f>(Акции[[#This Row],[Close]]-B793)/B793</f>
        <v>2.1487738866562703E-2</v>
      </c>
    </row>
    <row r="795" spans="1:5" x14ac:dyDescent="0.3">
      <c r="A795" s="7">
        <v>43259</v>
      </c>
      <c r="B795">
        <v>126.75</v>
      </c>
      <c r="C795">
        <v>1110600</v>
      </c>
      <c r="D795" t="s">
        <v>53</v>
      </c>
      <c r="E795">
        <f>(Акции[[#This Row],[Close]]-B794)/B794</f>
        <v>1.7663588920112428E-2</v>
      </c>
    </row>
    <row r="796" spans="1:5" x14ac:dyDescent="0.3">
      <c r="A796" s="7">
        <v>43262</v>
      </c>
      <c r="B796">
        <v>127.92</v>
      </c>
      <c r="C796">
        <v>1379500</v>
      </c>
      <c r="D796" t="s">
        <v>53</v>
      </c>
      <c r="E796">
        <f>(Акции[[#This Row],[Close]]-B795)/B795</f>
        <v>9.2307692307692438E-3</v>
      </c>
    </row>
    <row r="797" spans="1:5" x14ac:dyDescent="0.3">
      <c r="A797" s="7">
        <v>43263</v>
      </c>
      <c r="B797">
        <v>127.61</v>
      </c>
      <c r="C797">
        <v>1349600</v>
      </c>
      <c r="D797" t="s">
        <v>53</v>
      </c>
      <c r="E797">
        <f>(Акции[[#This Row],[Close]]-B796)/B796</f>
        <v>-2.4233896185115876E-3</v>
      </c>
    </row>
    <row r="798" spans="1:5" x14ac:dyDescent="0.3">
      <c r="A798" s="7">
        <v>43264</v>
      </c>
      <c r="B798">
        <v>126.99</v>
      </c>
      <c r="C798">
        <v>1365700</v>
      </c>
      <c r="D798" t="s">
        <v>53</v>
      </c>
      <c r="E798">
        <f>(Акции[[#This Row],[Close]]-B797)/B797</f>
        <v>-4.8585534049056071E-3</v>
      </c>
    </row>
    <row r="799" spans="1:5" x14ac:dyDescent="0.3">
      <c r="A799" s="7">
        <v>43265</v>
      </c>
      <c r="B799">
        <v>127.89</v>
      </c>
      <c r="C799">
        <v>1063500</v>
      </c>
      <c r="D799" t="s">
        <v>53</v>
      </c>
      <c r="E799">
        <f>(Акции[[#This Row],[Close]]-B798)/B798</f>
        <v>7.0871722182849492E-3</v>
      </c>
    </row>
    <row r="800" spans="1:5" x14ac:dyDescent="0.3">
      <c r="A800" s="7">
        <v>43266</v>
      </c>
      <c r="B800">
        <v>128.85001</v>
      </c>
      <c r="C800">
        <v>1886300</v>
      </c>
      <c r="D800" t="s">
        <v>53</v>
      </c>
      <c r="E800">
        <f>(Акции[[#This Row],[Close]]-B799)/B799</f>
        <v>7.5065290484009452E-3</v>
      </c>
    </row>
    <row r="801" spans="1:5" x14ac:dyDescent="0.3">
      <c r="A801" s="7">
        <v>43269</v>
      </c>
      <c r="B801">
        <v>126.93</v>
      </c>
      <c r="C801">
        <v>1830100</v>
      </c>
      <c r="D801" t="s">
        <v>53</v>
      </c>
      <c r="E801">
        <f>(Акции[[#This Row],[Close]]-B800)/B800</f>
        <v>-1.4901124183071391E-2</v>
      </c>
    </row>
    <row r="802" spans="1:5" x14ac:dyDescent="0.3">
      <c r="A802" s="7">
        <v>43270</v>
      </c>
      <c r="B802">
        <v>127.56</v>
      </c>
      <c r="C802">
        <v>1371000</v>
      </c>
      <c r="D802" t="s">
        <v>53</v>
      </c>
      <c r="E802">
        <f>(Акции[[#This Row],[Close]]-B801)/B801</f>
        <v>4.9633656346017132E-3</v>
      </c>
    </row>
    <row r="803" spans="1:5" x14ac:dyDescent="0.3">
      <c r="A803" s="7">
        <v>43271</v>
      </c>
      <c r="B803">
        <v>126.81</v>
      </c>
      <c r="C803">
        <v>840400</v>
      </c>
      <c r="D803" t="s">
        <v>53</v>
      </c>
      <c r="E803">
        <f>(Акции[[#This Row],[Close]]-B802)/B802</f>
        <v>-5.8795860771401693E-3</v>
      </c>
    </row>
    <row r="804" spans="1:5" x14ac:dyDescent="0.3">
      <c r="A804" s="7">
        <v>43272</v>
      </c>
      <c r="B804">
        <v>126.95</v>
      </c>
      <c r="C804">
        <v>940400</v>
      </c>
      <c r="D804" t="s">
        <v>53</v>
      </c>
      <c r="E804">
        <f>(Акции[[#This Row],[Close]]-B803)/B803</f>
        <v>1.1040138790316266E-3</v>
      </c>
    </row>
    <row r="805" spans="1:5" x14ac:dyDescent="0.3">
      <c r="A805" s="7">
        <v>43273</v>
      </c>
      <c r="B805">
        <v>128.91</v>
      </c>
      <c r="C805">
        <v>1014900</v>
      </c>
      <c r="D805" t="s">
        <v>53</v>
      </c>
      <c r="E805">
        <f>(Акции[[#This Row],[Close]]-B804)/B804</f>
        <v>1.543914927136663E-2</v>
      </c>
    </row>
    <row r="806" spans="1:5" x14ac:dyDescent="0.3">
      <c r="A806" s="7">
        <v>43276</v>
      </c>
      <c r="B806">
        <v>132.41</v>
      </c>
      <c r="C806">
        <v>1439700</v>
      </c>
      <c r="D806" t="s">
        <v>53</v>
      </c>
      <c r="E806">
        <f>(Акции[[#This Row],[Close]]-B805)/B805</f>
        <v>2.715072531223334E-2</v>
      </c>
    </row>
    <row r="807" spans="1:5" x14ac:dyDescent="0.3">
      <c r="A807" s="7">
        <v>43277</v>
      </c>
      <c r="B807">
        <v>131.16999999999999</v>
      </c>
      <c r="C807">
        <v>1461300</v>
      </c>
      <c r="D807" t="s">
        <v>53</v>
      </c>
      <c r="E807">
        <f>(Акции[[#This Row],[Close]]-B806)/B806</f>
        <v>-9.3648515973114507E-3</v>
      </c>
    </row>
    <row r="808" spans="1:5" x14ac:dyDescent="0.3">
      <c r="A808" s="7">
        <v>43278</v>
      </c>
      <c r="B808">
        <v>130.63</v>
      </c>
      <c r="C808">
        <v>1402100</v>
      </c>
      <c r="D808" t="s">
        <v>53</v>
      </c>
      <c r="E808">
        <f>(Акции[[#This Row],[Close]]-B807)/B807</f>
        <v>-4.1167949988563856E-3</v>
      </c>
    </row>
    <row r="809" spans="1:5" x14ac:dyDescent="0.3">
      <c r="A809" s="7">
        <v>43279</v>
      </c>
      <c r="B809">
        <v>133.86000000000001</v>
      </c>
      <c r="C809">
        <v>1443000</v>
      </c>
      <c r="D809" t="s">
        <v>53</v>
      </c>
      <c r="E809">
        <f>(Акции[[#This Row],[Close]]-B808)/B808</f>
        <v>2.4726326265023489E-2</v>
      </c>
    </row>
    <row r="810" spans="1:5" x14ac:dyDescent="0.3">
      <c r="A810" s="7">
        <v>43280</v>
      </c>
      <c r="B810">
        <v>135.25</v>
      </c>
      <c r="C810">
        <v>1567900</v>
      </c>
      <c r="D810" t="s">
        <v>53</v>
      </c>
      <c r="E810">
        <f>(Акции[[#This Row],[Close]]-B809)/B809</f>
        <v>1.0383983266098806E-2</v>
      </c>
    </row>
    <row r="811" spans="1:5" x14ac:dyDescent="0.3">
      <c r="A811" s="7">
        <v>43283</v>
      </c>
      <c r="B811">
        <v>133.52000000000001</v>
      </c>
      <c r="C811">
        <v>1087200</v>
      </c>
      <c r="D811" t="s">
        <v>53</v>
      </c>
      <c r="E811">
        <f>(Акции[[#This Row],[Close]]-B810)/B810</f>
        <v>-1.2791127541589573E-2</v>
      </c>
    </row>
    <row r="812" spans="1:5" x14ac:dyDescent="0.3">
      <c r="A812" s="7">
        <v>43284</v>
      </c>
      <c r="B812">
        <v>132.83000000000001</v>
      </c>
      <c r="C812">
        <v>888900</v>
      </c>
      <c r="D812" t="s">
        <v>53</v>
      </c>
      <c r="E812">
        <f>(Акции[[#This Row],[Close]]-B811)/B811</f>
        <v>-5.167765128819635E-3</v>
      </c>
    </row>
    <row r="813" spans="1:5" x14ac:dyDescent="0.3">
      <c r="A813" s="7">
        <v>43286</v>
      </c>
      <c r="B813">
        <v>134.99001000000001</v>
      </c>
      <c r="C813">
        <v>1295100</v>
      </c>
      <c r="D813" t="s">
        <v>53</v>
      </c>
      <c r="E813">
        <f>(Акции[[#This Row],[Close]]-B812)/B812</f>
        <v>1.6261462019122184E-2</v>
      </c>
    </row>
    <row r="814" spans="1:5" x14ac:dyDescent="0.3">
      <c r="A814" s="7">
        <v>43287</v>
      </c>
      <c r="B814">
        <v>135.44</v>
      </c>
      <c r="C814">
        <v>1078200</v>
      </c>
      <c r="D814" t="s">
        <v>53</v>
      </c>
      <c r="E814">
        <f>(Акции[[#This Row],[Close]]-B813)/B813</f>
        <v>3.333505938698615E-3</v>
      </c>
    </row>
    <row r="815" spans="1:5" x14ac:dyDescent="0.3">
      <c r="A815" s="7">
        <v>43290</v>
      </c>
      <c r="B815">
        <v>131.89999</v>
      </c>
      <c r="C815">
        <v>1736000</v>
      </c>
      <c r="D815" t="s">
        <v>53</v>
      </c>
      <c r="E815">
        <f>(Акции[[#This Row],[Close]]-B814)/B814</f>
        <v>-2.6137108682811543E-2</v>
      </c>
    </row>
    <row r="816" spans="1:5" x14ac:dyDescent="0.3">
      <c r="A816" s="7">
        <v>43291</v>
      </c>
      <c r="B816">
        <v>132.47999999999999</v>
      </c>
      <c r="C816">
        <v>1681900</v>
      </c>
      <c r="D816" t="s">
        <v>53</v>
      </c>
      <c r="E816">
        <f>(Акции[[#This Row],[Close]]-B815)/B815</f>
        <v>4.3973468079867729E-3</v>
      </c>
    </row>
    <row r="817" spans="1:5" x14ac:dyDescent="0.3">
      <c r="A817" s="7">
        <v>43292</v>
      </c>
      <c r="B817">
        <v>133.28</v>
      </c>
      <c r="C817">
        <v>1412900</v>
      </c>
      <c r="D817" t="s">
        <v>53</v>
      </c>
      <c r="E817">
        <f>(Акции[[#This Row],[Close]]-B816)/B816</f>
        <v>6.0386473429952557E-3</v>
      </c>
    </row>
    <row r="818" spans="1:5" x14ac:dyDescent="0.3">
      <c r="A818" s="7">
        <v>43293</v>
      </c>
      <c r="B818">
        <v>133.44999999999999</v>
      </c>
      <c r="C818">
        <v>967200</v>
      </c>
      <c r="D818" t="s">
        <v>53</v>
      </c>
      <c r="E818">
        <f>(Акции[[#This Row],[Close]]-B817)/B817</f>
        <v>1.2755102040815389E-3</v>
      </c>
    </row>
    <row r="819" spans="1:5" x14ac:dyDescent="0.3">
      <c r="A819" s="7">
        <v>43294</v>
      </c>
      <c r="B819">
        <v>134.46001000000001</v>
      </c>
      <c r="C819">
        <v>936300</v>
      </c>
      <c r="D819" t="s">
        <v>53</v>
      </c>
      <c r="E819">
        <f>(Акции[[#This Row],[Close]]-B818)/B818</f>
        <v>7.5684526039716945E-3</v>
      </c>
    </row>
    <row r="820" spans="1:5" x14ac:dyDescent="0.3">
      <c r="A820" s="7">
        <v>43297</v>
      </c>
      <c r="B820">
        <v>134.19999999999999</v>
      </c>
      <c r="C820">
        <v>1095100</v>
      </c>
      <c r="D820" t="s">
        <v>53</v>
      </c>
      <c r="E820">
        <f>(Акции[[#This Row],[Close]]-B819)/B819</f>
        <v>-1.9337347959443292E-3</v>
      </c>
    </row>
    <row r="821" spans="1:5" x14ac:dyDescent="0.3">
      <c r="A821" s="7">
        <v>43298</v>
      </c>
      <c r="B821">
        <v>135.02000000000001</v>
      </c>
      <c r="C821">
        <v>525600</v>
      </c>
      <c r="D821" t="s">
        <v>53</v>
      </c>
      <c r="E821">
        <f>(Акции[[#This Row],[Close]]-B820)/B820</f>
        <v>6.1102831594636491E-3</v>
      </c>
    </row>
    <row r="822" spans="1:5" x14ac:dyDescent="0.3">
      <c r="A822" s="7">
        <v>43299</v>
      </c>
      <c r="B822">
        <v>129.53</v>
      </c>
      <c r="C822">
        <v>2907000</v>
      </c>
      <c r="D822" t="s">
        <v>53</v>
      </c>
      <c r="E822">
        <f>(Акции[[#This Row],[Close]]-B821)/B821</f>
        <v>-4.0660642867723362E-2</v>
      </c>
    </row>
    <row r="823" spans="1:5" x14ac:dyDescent="0.3">
      <c r="A823" s="7">
        <v>43300</v>
      </c>
      <c r="B823">
        <v>130.34</v>
      </c>
      <c r="C823">
        <v>1368100</v>
      </c>
      <c r="D823" t="s">
        <v>53</v>
      </c>
      <c r="E823">
        <f>(Акции[[#This Row],[Close]]-B822)/B822</f>
        <v>6.2533775959237418E-3</v>
      </c>
    </row>
    <row r="824" spans="1:5" x14ac:dyDescent="0.3">
      <c r="A824" s="7">
        <v>43301</v>
      </c>
      <c r="B824">
        <v>131.80000000000001</v>
      </c>
      <c r="C824">
        <v>1633500</v>
      </c>
      <c r="D824" t="s">
        <v>53</v>
      </c>
      <c r="E824">
        <f>(Акции[[#This Row],[Close]]-B823)/B823</f>
        <v>1.1201473070431241E-2</v>
      </c>
    </row>
    <row r="825" spans="1:5" x14ac:dyDescent="0.3">
      <c r="A825" s="7">
        <v>43304</v>
      </c>
      <c r="B825">
        <v>130.69</v>
      </c>
      <c r="C825">
        <v>1016300</v>
      </c>
      <c r="D825" t="s">
        <v>53</v>
      </c>
      <c r="E825">
        <f>(Акции[[#This Row],[Close]]-B824)/B824</f>
        <v>-8.4218512898331828E-3</v>
      </c>
    </row>
    <row r="826" spans="1:5" x14ac:dyDescent="0.3">
      <c r="A826" s="7">
        <v>43305</v>
      </c>
      <c r="B826">
        <v>129.63</v>
      </c>
      <c r="C826">
        <v>1721200</v>
      </c>
      <c r="D826" t="s">
        <v>53</v>
      </c>
      <c r="E826">
        <f>(Акции[[#This Row],[Close]]-B825)/B825</f>
        <v>-8.1107965414339445E-3</v>
      </c>
    </row>
    <row r="827" spans="1:5" x14ac:dyDescent="0.3">
      <c r="A827" s="7">
        <v>43306</v>
      </c>
      <c r="B827">
        <v>130.31</v>
      </c>
      <c r="C827">
        <v>1239700</v>
      </c>
      <c r="D827" t="s">
        <v>53</v>
      </c>
      <c r="E827">
        <f>(Акции[[#This Row],[Close]]-B826)/B826</f>
        <v>5.2456992980020583E-3</v>
      </c>
    </row>
    <row r="828" spans="1:5" x14ac:dyDescent="0.3">
      <c r="A828" s="7">
        <v>43307</v>
      </c>
      <c r="B828">
        <v>131.75998999999999</v>
      </c>
      <c r="C828">
        <v>1282900</v>
      </c>
      <c r="D828" t="s">
        <v>53</v>
      </c>
      <c r="E828">
        <f>(Акции[[#This Row],[Close]]-B827)/B827</f>
        <v>1.1127235054869046E-2</v>
      </c>
    </row>
    <row r="829" spans="1:5" x14ac:dyDescent="0.3">
      <c r="A829" s="7">
        <v>43308</v>
      </c>
      <c r="B829">
        <v>132.72</v>
      </c>
      <c r="C829">
        <v>1518500</v>
      </c>
      <c r="D829" t="s">
        <v>53</v>
      </c>
      <c r="E829">
        <f>(Акции[[#This Row],[Close]]-B828)/B828</f>
        <v>7.2860509476360101E-3</v>
      </c>
    </row>
    <row r="830" spans="1:5" x14ac:dyDescent="0.3">
      <c r="A830" s="7">
        <v>43311</v>
      </c>
      <c r="B830">
        <v>134.62</v>
      </c>
      <c r="C830">
        <v>1837700</v>
      </c>
      <c r="D830" t="s">
        <v>53</v>
      </c>
      <c r="E830">
        <f>(Акции[[#This Row],[Close]]-B829)/B829</f>
        <v>1.4315852923447904E-2</v>
      </c>
    </row>
    <row r="831" spans="1:5" x14ac:dyDescent="0.3">
      <c r="A831" s="7">
        <v>43312</v>
      </c>
      <c r="B831">
        <v>135.16999999999999</v>
      </c>
      <c r="C831">
        <v>2324000</v>
      </c>
      <c r="D831" t="s">
        <v>53</v>
      </c>
      <c r="E831">
        <f>(Акции[[#This Row],[Close]]-B830)/B830</f>
        <v>4.0855742088841398E-3</v>
      </c>
    </row>
    <row r="832" spans="1:5" x14ac:dyDescent="0.3">
      <c r="A832" s="7">
        <v>43313</v>
      </c>
      <c r="B832">
        <v>134.16</v>
      </c>
      <c r="C832">
        <v>1592800</v>
      </c>
      <c r="D832" t="s">
        <v>53</v>
      </c>
      <c r="E832">
        <f>(Акции[[#This Row],[Close]]-B831)/B831</f>
        <v>-7.4720722053709474E-3</v>
      </c>
    </row>
    <row r="833" spans="1:5" x14ac:dyDescent="0.3">
      <c r="A833" s="7">
        <v>43314</v>
      </c>
      <c r="B833">
        <v>142.44</v>
      </c>
      <c r="C833">
        <v>3829400</v>
      </c>
      <c r="D833" t="s">
        <v>53</v>
      </c>
      <c r="E833">
        <f>(Акции[[#This Row],[Close]]-B832)/B832</f>
        <v>6.1717352415026842E-2</v>
      </c>
    </row>
    <row r="834" spans="1:5" x14ac:dyDescent="0.3">
      <c r="A834" s="7">
        <v>43315</v>
      </c>
      <c r="B834">
        <v>143.08000000000001</v>
      </c>
      <c r="C834">
        <v>1787200</v>
      </c>
      <c r="D834" t="s">
        <v>53</v>
      </c>
      <c r="E834">
        <f>(Акции[[#This Row],[Close]]-B833)/B833</f>
        <v>4.4931199101377059E-3</v>
      </c>
    </row>
    <row r="835" spans="1:5" x14ac:dyDescent="0.3">
      <c r="A835" s="7">
        <v>43318</v>
      </c>
      <c r="B835">
        <v>143.52000000000001</v>
      </c>
      <c r="C835">
        <v>998500</v>
      </c>
      <c r="D835" t="s">
        <v>53</v>
      </c>
      <c r="E835">
        <f>(Акции[[#This Row],[Close]]-B834)/B834</f>
        <v>3.0752026838132352E-3</v>
      </c>
    </row>
    <row r="836" spans="1:5" x14ac:dyDescent="0.3">
      <c r="A836" s="7">
        <v>43319</v>
      </c>
      <c r="B836">
        <v>141.47999999999999</v>
      </c>
      <c r="C836">
        <v>1731400</v>
      </c>
      <c r="D836" t="s">
        <v>53</v>
      </c>
      <c r="E836">
        <f>(Акции[[#This Row],[Close]]-B835)/B835</f>
        <v>-1.4214046822742616E-2</v>
      </c>
    </row>
    <row r="837" spans="1:5" x14ac:dyDescent="0.3">
      <c r="A837" s="7">
        <v>43320</v>
      </c>
      <c r="B837">
        <v>140.86000000000001</v>
      </c>
      <c r="C837">
        <v>793000</v>
      </c>
      <c r="D837" t="s">
        <v>53</v>
      </c>
      <c r="E837">
        <f>(Акции[[#This Row],[Close]]-B836)/B836</f>
        <v>-4.3822448402599393E-3</v>
      </c>
    </row>
    <row r="838" spans="1:5" x14ac:dyDescent="0.3">
      <c r="A838" s="7">
        <v>43321</v>
      </c>
      <c r="B838">
        <v>140.21001000000001</v>
      </c>
      <c r="C838">
        <v>646500</v>
      </c>
      <c r="D838" t="s">
        <v>53</v>
      </c>
      <c r="E838">
        <f>(Акции[[#This Row],[Close]]-B837)/B837</f>
        <v>-4.6144398693738634E-3</v>
      </c>
    </row>
    <row r="839" spans="1:5" x14ac:dyDescent="0.3">
      <c r="A839" s="7">
        <v>43322</v>
      </c>
      <c r="B839">
        <v>140.21001000000001</v>
      </c>
      <c r="C839">
        <v>500500</v>
      </c>
      <c r="D839" t="s">
        <v>53</v>
      </c>
      <c r="E839">
        <f>(Акции[[#This Row],[Close]]-B838)/B838</f>
        <v>0</v>
      </c>
    </row>
    <row r="840" spans="1:5" x14ac:dyDescent="0.3">
      <c r="A840" s="7">
        <v>43325</v>
      </c>
      <c r="B840">
        <v>141.22</v>
      </c>
      <c r="C840">
        <v>648400</v>
      </c>
      <c r="D840" t="s">
        <v>53</v>
      </c>
      <c r="E840">
        <f>(Акции[[#This Row],[Close]]-B839)/B839</f>
        <v>7.2034086581977113E-3</v>
      </c>
    </row>
    <row r="841" spans="1:5" x14ac:dyDescent="0.3">
      <c r="A841" s="7">
        <v>43326</v>
      </c>
      <c r="B841">
        <v>141.84</v>
      </c>
      <c r="C841">
        <v>594800</v>
      </c>
      <c r="D841" t="s">
        <v>53</v>
      </c>
      <c r="E841">
        <f>(Акции[[#This Row],[Close]]-B840)/B840</f>
        <v>4.3903129868290936E-3</v>
      </c>
    </row>
    <row r="842" spans="1:5" x14ac:dyDescent="0.3">
      <c r="A842" s="7">
        <v>43327</v>
      </c>
      <c r="B842">
        <v>144.97</v>
      </c>
      <c r="C842">
        <v>1522700</v>
      </c>
      <c r="D842" t="s">
        <v>53</v>
      </c>
      <c r="E842">
        <f>(Акции[[#This Row],[Close]]-B841)/B841</f>
        <v>2.2067117879300588E-2</v>
      </c>
    </row>
    <row r="843" spans="1:5" x14ac:dyDescent="0.3">
      <c r="A843" s="7">
        <v>43328</v>
      </c>
      <c r="B843">
        <v>146.77000000000001</v>
      </c>
      <c r="C843">
        <v>773500</v>
      </c>
      <c r="D843" t="s">
        <v>53</v>
      </c>
      <c r="E843">
        <f>(Акции[[#This Row],[Close]]-B842)/B842</f>
        <v>1.241636200593234E-2</v>
      </c>
    </row>
    <row r="844" spans="1:5" x14ac:dyDescent="0.3">
      <c r="A844" s="7">
        <v>43329</v>
      </c>
      <c r="B844">
        <v>147.53</v>
      </c>
      <c r="C844">
        <v>793100</v>
      </c>
      <c r="D844" t="s">
        <v>53</v>
      </c>
      <c r="E844">
        <f>(Акции[[#This Row],[Close]]-B843)/B843</f>
        <v>5.1781699257340795E-3</v>
      </c>
    </row>
    <row r="845" spans="1:5" x14ac:dyDescent="0.3">
      <c r="A845" s="7">
        <v>43332</v>
      </c>
      <c r="B845">
        <v>148.22999999999999</v>
      </c>
      <c r="C845">
        <v>855900</v>
      </c>
      <c r="D845" t="s">
        <v>53</v>
      </c>
      <c r="E845">
        <f>(Акции[[#This Row],[Close]]-B844)/B844</f>
        <v>4.7447976682707827E-3</v>
      </c>
    </row>
    <row r="846" spans="1:5" x14ac:dyDescent="0.3">
      <c r="A846" s="7">
        <v>43333</v>
      </c>
      <c r="B846">
        <v>146.55000000000001</v>
      </c>
      <c r="C846">
        <v>1303200</v>
      </c>
      <c r="D846" t="s">
        <v>53</v>
      </c>
      <c r="E846">
        <f>(Акции[[#This Row],[Close]]-B845)/B845</f>
        <v>-1.133373810969425E-2</v>
      </c>
    </row>
    <row r="847" spans="1:5" x14ac:dyDescent="0.3">
      <c r="A847" s="7">
        <v>43334</v>
      </c>
      <c r="B847">
        <v>145.16</v>
      </c>
      <c r="C847">
        <v>715300</v>
      </c>
      <c r="D847" t="s">
        <v>53</v>
      </c>
      <c r="E847">
        <f>(Акции[[#This Row],[Close]]-B846)/B846</f>
        <v>-9.4848174684409054E-3</v>
      </c>
    </row>
    <row r="848" spans="1:5" x14ac:dyDescent="0.3">
      <c r="A848" s="7">
        <v>43335</v>
      </c>
      <c r="B848">
        <v>145.88</v>
      </c>
      <c r="C848">
        <v>728600</v>
      </c>
      <c r="D848" t="s">
        <v>53</v>
      </c>
      <c r="E848">
        <f>(Акции[[#This Row],[Close]]-B847)/B847</f>
        <v>4.9600440892807861E-3</v>
      </c>
    </row>
    <row r="849" spans="1:5" x14ac:dyDescent="0.3">
      <c r="A849" s="7">
        <v>43336</v>
      </c>
      <c r="B849">
        <v>145.66999999999999</v>
      </c>
      <c r="C849">
        <v>726700</v>
      </c>
      <c r="D849" t="s">
        <v>53</v>
      </c>
      <c r="E849">
        <f>(Акции[[#This Row],[Close]]-B848)/B848</f>
        <v>-1.4395393474088839E-3</v>
      </c>
    </row>
    <row r="850" spans="1:5" x14ac:dyDescent="0.3">
      <c r="A850" s="7">
        <v>43339</v>
      </c>
      <c r="B850">
        <v>144.67999</v>
      </c>
      <c r="C850">
        <v>681800</v>
      </c>
      <c r="D850" t="s">
        <v>53</v>
      </c>
      <c r="E850">
        <f>(Акции[[#This Row],[Close]]-B849)/B849</f>
        <v>-6.7962518020181504E-3</v>
      </c>
    </row>
    <row r="851" spans="1:5" x14ac:dyDescent="0.3">
      <c r="A851" s="7">
        <v>43340</v>
      </c>
      <c r="B851">
        <v>144.72999999999999</v>
      </c>
      <c r="C851">
        <v>696400</v>
      </c>
      <c r="D851" t="s">
        <v>53</v>
      </c>
      <c r="E851">
        <f>(Акции[[#This Row],[Close]]-B850)/B850</f>
        <v>3.4565941012289344E-4</v>
      </c>
    </row>
    <row r="852" spans="1:5" x14ac:dyDescent="0.3">
      <c r="A852" s="7">
        <v>43341</v>
      </c>
      <c r="B852">
        <v>144.78</v>
      </c>
      <c r="C852">
        <v>668600</v>
      </c>
      <c r="D852" t="s">
        <v>53</v>
      </c>
      <c r="E852">
        <f>(Акции[[#This Row],[Close]]-B851)/B851</f>
        <v>3.4547087680516391E-4</v>
      </c>
    </row>
    <row r="853" spans="1:5" x14ac:dyDescent="0.3">
      <c r="A853" s="7">
        <v>43342</v>
      </c>
      <c r="B853">
        <v>145</v>
      </c>
      <c r="C853">
        <v>452600</v>
      </c>
      <c r="D853" t="s">
        <v>53</v>
      </c>
      <c r="E853">
        <f>(Акции[[#This Row],[Close]]-B852)/B852</f>
        <v>1.5195468987429124E-3</v>
      </c>
    </row>
    <row r="854" spans="1:5" x14ac:dyDescent="0.3">
      <c r="A854" s="7">
        <v>43343</v>
      </c>
      <c r="B854">
        <v>144.97999999999999</v>
      </c>
      <c r="C854">
        <v>1157500</v>
      </c>
      <c r="D854" t="s">
        <v>53</v>
      </c>
      <c r="E854">
        <f>(Акции[[#This Row],[Close]]-B853)/B853</f>
        <v>-1.3793103448282918E-4</v>
      </c>
    </row>
    <row r="855" spans="1:5" x14ac:dyDescent="0.3">
      <c r="A855" s="7">
        <v>43347</v>
      </c>
      <c r="B855">
        <v>146.12</v>
      </c>
      <c r="C855">
        <v>861900</v>
      </c>
      <c r="D855" t="s">
        <v>53</v>
      </c>
      <c r="E855">
        <f>(Акции[[#This Row],[Close]]-B854)/B854</f>
        <v>7.8631535384191941E-3</v>
      </c>
    </row>
    <row r="856" spans="1:5" x14ac:dyDescent="0.3">
      <c r="A856" s="7">
        <v>43348</v>
      </c>
      <c r="B856">
        <v>148.46001000000001</v>
      </c>
      <c r="C856">
        <v>1095600</v>
      </c>
      <c r="D856" t="s">
        <v>53</v>
      </c>
      <c r="E856">
        <f>(Акции[[#This Row],[Close]]-B855)/B855</f>
        <v>1.6014303312346063E-2</v>
      </c>
    </row>
    <row r="857" spans="1:5" x14ac:dyDescent="0.3">
      <c r="A857" s="7">
        <v>43349</v>
      </c>
      <c r="B857">
        <v>149.72</v>
      </c>
      <c r="C857">
        <v>1020300</v>
      </c>
      <c r="D857" t="s">
        <v>53</v>
      </c>
      <c r="E857">
        <f>(Акции[[#This Row],[Close]]-B856)/B856</f>
        <v>8.4870666518208349E-3</v>
      </c>
    </row>
    <row r="858" spans="1:5" x14ac:dyDescent="0.3">
      <c r="A858" s="7">
        <v>43350</v>
      </c>
      <c r="B858">
        <v>150.74001000000001</v>
      </c>
      <c r="C858">
        <v>1003600</v>
      </c>
      <c r="D858" t="s">
        <v>53</v>
      </c>
      <c r="E858">
        <f>(Акции[[#This Row],[Close]]-B857)/B857</f>
        <v>6.8127838632114175E-3</v>
      </c>
    </row>
    <row r="859" spans="1:5" x14ac:dyDescent="0.3">
      <c r="A859" s="7">
        <v>43353</v>
      </c>
      <c r="B859">
        <v>150.56</v>
      </c>
      <c r="C859">
        <v>772200</v>
      </c>
      <c r="D859" t="s">
        <v>53</v>
      </c>
      <c r="E859">
        <f>(Акции[[#This Row],[Close]]-B858)/B858</f>
        <v>-1.1941753221325247E-3</v>
      </c>
    </row>
    <row r="860" spans="1:5" x14ac:dyDescent="0.3">
      <c r="A860" s="7">
        <v>43354</v>
      </c>
      <c r="B860">
        <v>150.16</v>
      </c>
      <c r="C860">
        <v>929600</v>
      </c>
      <c r="D860" t="s">
        <v>53</v>
      </c>
      <c r="E860">
        <f>(Акции[[#This Row],[Close]]-B859)/B859</f>
        <v>-2.6567481402763396E-3</v>
      </c>
    </row>
    <row r="861" spans="1:5" x14ac:dyDescent="0.3">
      <c r="A861" s="7">
        <v>43355</v>
      </c>
      <c r="B861">
        <v>150.84</v>
      </c>
      <c r="C861">
        <v>558500</v>
      </c>
      <c r="D861" t="s">
        <v>53</v>
      </c>
      <c r="E861">
        <f>(Акции[[#This Row],[Close]]-B860)/B860</f>
        <v>4.5285029302078242E-3</v>
      </c>
    </row>
    <row r="862" spans="1:5" x14ac:dyDescent="0.3">
      <c r="A862" s="7">
        <v>43356</v>
      </c>
      <c r="B862">
        <v>151.21001000000001</v>
      </c>
      <c r="C862">
        <v>708600</v>
      </c>
      <c r="D862" t="s">
        <v>53</v>
      </c>
      <c r="E862">
        <f>(Акции[[#This Row],[Close]]-B861)/B861</f>
        <v>2.4529965526386087E-3</v>
      </c>
    </row>
    <row r="863" spans="1:5" x14ac:dyDescent="0.3">
      <c r="A863" s="7">
        <v>43357</v>
      </c>
      <c r="B863">
        <v>151.38</v>
      </c>
      <c r="C863">
        <v>631500</v>
      </c>
      <c r="D863" t="s">
        <v>53</v>
      </c>
      <c r="E863">
        <f>(Акции[[#This Row],[Close]]-B862)/B862</f>
        <v>1.1241980606970683E-3</v>
      </c>
    </row>
    <row r="864" spans="1:5" x14ac:dyDescent="0.3">
      <c r="A864" s="7">
        <v>43360</v>
      </c>
      <c r="B864">
        <v>151.92999</v>
      </c>
      <c r="C864">
        <v>829200</v>
      </c>
      <c r="D864" t="s">
        <v>53</v>
      </c>
      <c r="E864">
        <f>(Акции[[#This Row],[Close]]-B863)/B863</f>
        <v>3.6331747919144419E-3</v>
      </c>
    </row>
    <row r="865" spans="1:5" x14ac:dyDescent="0.3">
      <c r="A865" s="7">
        <v>43361</v>
      </c>
      <c r="B865">
        <v>151.85001</v>
      </c>
      <c r="C865">
        <v>774200</v>
      </c>
      <c r="D865" t="s">
        <v>53</v>
      </c>
      <c r="E865">
        <f>(Акции[[#This Row],[Close]]-B864)/B864</f>
        <v>-5.2642667849847255E-4</v>
      </c>
    </row>
    <row r="866" spans="1:5" x14ac:dyDescent="0.3">
      <c r="A866" s="7">
        <v>43362</v>
      </c>
      <c r="B866">
        <v>150.66</v>
      </c>
      <c r="C866">
        <v>642000</v>
      </c>
      <c r="D866" t="s">
        <v>53</v>
      </c>
      <c r="E866">
        <f>(Акции[[#This Row],[Close]]-B865)/B865</f>
        <v>-7.8367462735102946E-3</v>
      </c>
    </row>
    <row r="867" spans="1:5" x14ac:dyDescent="0.3">
      <c r="A867" s="7">
        <v>43363</v>
      </c>
      <c r="B867">
        <v>151.88</v>
      </c>
      <c r="C867">
        <v>1028800</v>
      </c>
      <c r="D867" t="s">
        <v>53</v>
      </c>
      <c r="E867">
        <f>(Акции[[#This Row],[Close]]-B866)/B866</f>
        <v>8.0977034382052233E-3</v>
      </c>
    </row>
    <row r="868" spans="1:5" x14ac:dyDescent="0.3">
      <c r="A868" s="7">
        <v>43364</v>
      </c>
      <c r="B868">
        <v>152.47</v>
      </c>
      <c r="C868">
        <v>1166000</v>
      </c>
      <c r="D868" t="s">
        <v>53</v>
      </c>
      <c r="E868">
        <f>(Акции[[#This Row],[Close]]-B867)/B867</f>
        <v>3.8846457729786901E-3</v>
      </c>
    </row>
    <row r="869" spans="1:5" x14ac:dyDescent="0.3">
      <c r="A869" s="7">
        <v>43367</v>
      </c>
      <c r="B869">
        <v>149.94999999999999</v>
      </c>
      <c r="C869">
        <v>669400</v>
      </c>
      <c r="D869" t="s">
        <v>53</v>
      </c>
      <c r="E869">
        <f>(Акции[[#This Row],[Close]]-B868)/B868</f>
        <v>-1.652784154259861E-2</v>
      </c>
    </row>
    <row r="870" spans="1:5" x14ac:dyDescent="0.3">
      <c r="A870" s="7">
        <v>43368</v>
      </c>
      <c r="B870">
        <v>149.63999999999999</v>
      </c>
      <c r="C870">
        <v>746500</v>
      </c>
      <c r="D870" t="s">
        <v>53</v>
      </c>
      <c r="E870">
        <f>(Акции[[#This Row],[Close]]-B869)/B869</f>
        <v>-2.0673557852617691E-3</v>
      </c>
    </row>
    <row r="871" spans="1:5" x14ac:dyDescent="0.3">
      <c r="A871" s="7">
        <v>43369</v>
      </c>
      <c r="B871">
        <v>150.37</v>
      </c>
      <c r="C871">
        <v>867900</v>
      </c>
      <c r="D871" t="s">
        <v>53</v>
      </c>
      <c r="E871">
        <f>(Акции[[#This Row],[Close]]-B870)/B870</f>
        <v>4.8783747661054417E-3</v>
      </c>
    </row>
    <row r="872" spans="1:5" x14ac:dyDescent="0.3">
      <c r="A872" s="7">
        <v>43370</v>
      </c>
      <c r="B872">
        <v>149.28</v>
      </c>
      <c r="C872">
        <v>634300</v>
      </c>
      <c r="D872" t="s">
        <v>53</v>
      </c>
      <c r="E872">
        <f>(Акции[[#This Row],[Close]]-B871)/B871</f>
        <v>-7.2487863270599417E-3</v>
      </c>
    </row>
    <row r="873" spans="1:5" x14ac:dyDescent="0.3">
      <c r="A873" s="7">
        <v>43371</v>
      </c>
      <c r="B873">
        <v>150.41</v>
      </c>
      <c r="C873">
        <v>754100</v>
      </c>
      <c r="D873" t="s">
        <v>53</v>
      </c>
      <c r="E873">
        <f>(Акции[[#This Row],[Close]]-B872)/B872</f>
        <v>7.569667738477997E-3</v>
      </c>
    </row>
    <row r="874" spans="1:5" x14ac:dyDescent="0.3">
      <c r="A874" s="7">
        <v>43374</v>
      </c>
      <c r="B874">
        <v>150.42999</v>
      </c>
      <c r="C874">
        <v>499400</v>
      </c>
      <c r="D874" t="s">
        <v>53</v>
      </c>
      <c r="E874">
        <f>(Акции[[#This Row],[Close]]-B873)/B873</f>
        <v>1.3290339738054026E-4</v>
      </c>
    </row>
    <row r="875" spans="1:5" x14ac:dyDescent="0.3">
      <c r="A875" s="7">
        <v>43375</v>
      </c>
      <c r="B875">
        <v>152.25998999999999</v>
      </c>
      <c r="C875">
        <v>769300</v>
      </c>
      <c r="D875" t="s">
        <v>53</v>
      </c>
      <c r="E875">
        <f>(Акции[[#This Row],[Close]]-B874)/B874</f>
        <v>1.2165127445664153E-2</v>
      </c>
    </row>
    <row r="876" spans="1:5" x14ac:dyDescent="0.3">
      <c r="A876" s="7">
        <v>43376</v>
      </c>
      <c r="B876">
        <v>147.21001000000001</v>
      </c>
      <c r="C876">
        <v>1438600</v>
      </c>
      <c r="D876" t="s">
        <v>53</v>
      </c>
      <c r="E876">
        <f>(Акции[[#This Row],[Close]]-B875)/B875</f>
        <v>-3.3166822091607762E-2</v>
      </c>
    </row>
    <row r="877" spans="1:5" x14ac:dyDescent="0.3">
      <c r="A877" s="7">
        <v>43377</v>
      </c>
      <c r="B877">
        <v>146.58000000000001</v>
      </c>
      <c r="C877">
        <v>1131200</v>
      </c>
      <c r="D877" t="s">
        <v>53</v>
      </c>
      <c r="E877">
        <f>(Акции[[#This Row],[Close]]-B876)/B876</f>
        <v>-4.2796682100626074E-3</v>
      </c>
    </row>
    <row r="878" spans="1:5" x14ac:dyDescent="0.3">
      <c r="A878" s="7">
        <v>43378</v>
      </c>
      <c r="B878">
        <v>149.58000000000001</v>
      </c>
      <c r="C878">
        <v>1563800</v>
      </c>
      <c r="D878" t="s">
        <v>53</v>
      </c>
      <c r="E878">
        <f>(Акции[[#This Row],[Close]]-B877)/B877</f>
        <v>2.046663937781416E-2</v>
      </c>
    </row>
    <row r="879" spans="1:5" x14ac:dyDescent="0.3">
      <c r="A879" s="7">
        <v>43381</v>
      </c>
      <c r="B879">
        <v>149.88</v>
      </c>
      <c r="C879">
        <v>791900</v>
      </c>
      <c r="D879" t="s">
        <v>53</v>
      </c>
      <c r="E879">
        <f>(Акции[[#This Row],[Close]]-B878)/B878</f>
        <v>2.0056157240271621E-3</v>
      </c>
    </row>
    <row r="880" spans="1:5" x14ac:dyDescent="0.3">
      <c r="A880" s="7">
        <v>43382</v>
      </c>
      <c r="B880">
        <v>150.30000000000001</v>
      </c>
      <c r="C880">
        <v>672600</v>
      </c>
      <c r="D880" t="s">
        <v>53</v>
      </c>
      <c r="E880">
        <f>(Акции[[#This Row],[Close]]-B879)/B879</f>
        <v>2.8022417934348539E-3</v>
      </c>
    </row>
    <row r="881" spans="1:5" x14ac:dyDescent="0.3">
      <c r="A881" s="7">
        <v>43383</v>
      </c>
      <c r="B881">
        <v>147.55000000000001</v>
      </c>
      <c r="C881">
        <v>1465900</v>
      </c>
      <c r="D881" t="s">
        <v>53</v>
      </c>
      <c r="E881">
        <f>(Акции[[#This Row],[Close]]-B880)/B880</f>
        <v>-1.8296739853626079E-2</v>
      </c>
    </row>
    <row r="882" spans="1:5" x14ac:dyDescent="0.3">
      <c r="A882" s="7">
        <v>43384</v>
      </c>
      <c r="B882">
        <v>142.17999</v>
      </c>
      <c r="C882">
        <v>1332200</v>
      </c>
      <c r="D882" t="s">
        <v>53</v>
      </c>
      <c r="E882">
        <f>(Акции[[#This Row],[Close]]-B881)/B881</f>
        <v>-3.6394510335479545E-2</v>
      </c>
    </row>
    <row r="883" spans="1:5" x14ac:dyDescent="0.3">
      <c r="A883" s="7">
        <v>43385</v>
      </c>
      <c r="B883">
        <v>144.84</v>
      </c>
      <c r="C883">
        <v>1065700</v>
      </c>
      <c r="D883" t="s">
        <v>53</v>
      </c>
      <c r="E883">
        <f>(Акции[[#This Row],[Close]]-B882)/B882</f>
        <v>1.870875078834933E-2</v>
      </c>
    </row>
    <row r="884" spans="1:5" x14ac:dyDescent="0.3">
      <c r="A884" s="7">
        <v>43388</v>
      </c>
      <c r="B884">
        <v>146.61000000000001</v>
      </c>
      <c r="C884">
        <v>990200</v>
      </c>
      <c r="D884" t="s">
        <v>53</v>
      </c>
      <c r="E884">
        <f>(Акции[[#This Row],[Close]]-B883)/B883</f>
        <v>1.2220381110190625E-2</v>
      </c>
    </row>
    <row r="885" spans="1:5" x14ac:dyDescent="0.3">
      <c r="A885" s="7">
        <v>43389</v>
      </c>
      <c r="B885">
        <v>148.69</v>
      </c>
      <c r="C885">
        <v>604400</v>
      </c>
      <c r="D885" t="s">
        <v>53</v>
      </c>
      <c r="E885">
        <f>(Акции[[#This Row],[Close]]-B884)/B884</f>
        <v>1.4187299638496582E-2</v>
      </c>
    </row>
    <row r="886" spans="1:5" x14ac:dyDescent="0.3">
      <c r="A886" s="7">
        <v>43390</v>
      </c>
      <c r="B886">
        <v>149.42999</v>
      </c>
      <c r="C886">
        <v>1122900</v>
      </c>
      <c r="D886" t="s">
        <v>53</v>
      </c>
      <c r="E886">
        <f>(Акции[[#This Row],[Close]]-B885)/B885</f>
        <v>4.9767301096240897E-3</v>
      </c>
    </row>
    <row r="887" spans="1:5" x14ac:dyDescent="0.3">
      <c r="A887" s="7">
        <v>43391</v>
      </c>
      <c r="B887">
        <v>149</v>
      </c>
      <c r="C887">
        <v>823700</v>
      </c>
      <c r="D887" t="s">
        <v>53</v>
      </c>
      <c r="E887">
        <f>(Акции[[#This Row],[Close]]-B886)/B886</f>
        <v>-2.8775348241675157E-3</v>
      </c>
    </row>
    <row r="888" spans="1:5" x14ac:dyDescent="0.3">
      <c r="A888" s="7">
        <v>43392</v>
      </c>
      <c r="B888">
        <v>152.57001</v>
      </c>
      <c r="C888">
        <v>1410100</v>
      </c>
      <c r="D888" t="s">
        <v>53</v>
      </c>
      <c r="E888">
        <f>(Акции[[#This Row],[Close]]-B887)/B887</f>
        <v>2.3959798657718096E-2</v>
      </c>
    </row>
    <row r="889" spans="1:5" x14ac:dyDescent="0.3">
      <c r="A889" s="7">
        <v>43395</v>
      </c>
      <c r="B889">
        <v>150.85001</v>
      </c>
      <c r="C889">
        <v>977400</v>
      </c>
      <c r="D889" t="s">
        <v>53</v>
      </c>
      <c r="E889">
        <f>(Акции[[#This Row],[Close]]-B888)/B888</f>
        <v>-1.127351305803807E-2</v>
      </c>
    </row>
    <row r="890" spans="1:5" x14ac:dyDescent="0.3">
      <c r="A890" s="7">
        <v>43396</v>
      </c>
      <c r="B890">
        <v>150.13</v>
      </c>
      <c r="C890">
        <v>1005200</v>
      </c>
      <c r="D890" t="s">
        <v>53</v>
      </c>
      <c r="E890">
        <f>(Акции[[#This Row],[Close]]-B889)/B889</f>
        <v>-4.7730192394418933E-3</v>
      </c>
    </row>
    <row r="891" spans="1:5" x14ac:dyDescent="0.3">
      <c r="A891" s="7">
        <v>43397</v>
      </c>
      <c r="B891">
        <v>152.96001000000001</v>
      </c>
      <c r="C891">
        <v>1073800</v>
      </c>
      <c r="D891" t="s">
        <v>53</v>
      </c>
      <c r="E891">
        <f>(Акции[[#This Row],[Close]]-B890)/B890</f>
        <v>1.8850396323186677E-2</v>
      </c>
    </row>
    <row r="892" spans="1:5" x14ac:dyDescent="0.3">
      <c r="A892" s="7">
        <v>43398</v>
      </c>
      <c r="B892">
        <v>151.59</v>
      </c>
      <c r="C892">
        <v>1024200</v>
      </c>
      <c r="D892" t="s">
        <v>53</v>
      </c>
      <c r="E892">
        <f>(Акции[[#This Row],[Close]]-B891)/B891</f>
        <v>-8.9566547491727252E-3</v>
      </c>
    </row>
    <row r="893" spans="1:5" x14ac:dyDescent="0.3">
      <c r="A893" s="7">
        <v>43399</v>
      </c>
      <c r="B893">
        <v>147.82001</v>
      </c>
      <c r="C893">
        <v>1062100</v>
      </c>
      <c r="D893" t="s">
        <v>53</v>
      </c>
      <c r="E893">
        <f>(Акции[[#This Row],[Close]]-B892)/B892</f>
        <v>-2.4869648393693562E-2</v>
      </c>
    </row>
    <row r="894" spans="1:5" x14ac:dyDescent="0.3">
      <c r="A894" s="7">
        <v>43402</v>
      </c>
      <c r="B894">
        <v>149.75998999999999</v>
      </c>
      <c r="C894">
        <v>1114500</v>
      </c>
      <c r="D894" t="s">
        <v>53</v>
      </c>
      <c r="E894">
        <f>(Акции[[#This Row],[Close]]-B893)/B893</f>
        <v>1.312393362711849E-2</v>
      </c>
    </row>
    <row r="895" spans="1:5" x14ac:dyDescent="0.3">
      <c r="A895" s="7">
        <v>43403</v>
      </c>
      <c r="B895">
        <v>152.82001</v>
      </c>
      <c r="C895">
        <v>1334600</v>
      </c>
      <c r="D895" t="s">
        <v>53</v>
      </c>
      <c r="E895">
        <f>(Акции[[#This Row],[Close]]-B894)/B894</f>
        <v>2.0432827219072389E-2</v>
      </c>
    </row>
    <row r="896" spans="1:5" x14ac:dyDescent="0.3">
      <c r="A896" s="7">
        <v>43404</v>
      </c>
      <c r="B896">
        <v>148.44999999999999</v>
      </c>
      <c r="C896">
        <v>3038300</v>
      </c>
      <c r="D896" t="s">
        <v>53</v>
      </c>
      <c r="E896">
        <f>(Акции[[#This Row],[Close]]-B895)/B895</f>
        <v>-2.8595797107983489E-2</v>
      </c>
    </row>
    <row r="897" spans="1:5" x14ac:dyDescent="0.3">
      <c r="A897" s="7">
        <v>43405</v>
      </c>
      <c r="B897">
        <v>153.72999999999999</v>
      </c>
      <c r="C897">
        <v>1909800</v>
      </c>
      <c r="D897" t="s">
        <v>53</v>
      </c>
      <c r="E897">
        <f>(Акции[[#This Row],[Close]]-B896)/B896</f>
        <v>3.5567531155271143E-2</v>
      </c>
    </row>
    <row r="898" spans="1:5" x14ac:dyDescent="0.3">
      <c r="A898" s="7">
        <v>43406</v>
      </c>
      <c r="B898">
        <v>154.19999999999999</v>
      </c>
      <c r="C898">
        <v>1198400</v>
      </c>
      <c r="D898" t="s">
        <v>53</v>
      </c>
      <c r="E898">
        <f>(Акции[[#This Row],[Close]]-B897)/B897</f>
        <v>3.0573082677421383E-3</v>
      </c>
    </row>
    <row r="899" spans="1:5" x14ac:dyDescent="0.3">
      <c r="A899" s="7">
        <v>43409</v>
      </c>
      <c r="B899">
        <v>156.96001000000001</v>
      </c>
      <c r="C899">
        <v>1387400</v>
      </c>
      <c r="D899" t="s">
        <v>53</v>
      </c>
      <c r="E899">
        <f>(Акции[[#This Row],[Close]]-B898)/B898</f>
        <v>1.7898897535668111E-2</v>
      </c>
    </row>
    <row r="900" spans="1:5" x14ac:dyDescent="0.3">
      <c r="A900" s="7">
        <v>43410</v>
      </c>
      <c r="B900">
        <v>158.10001</v>
      </c>
      <c r="C900">
        <v>1423500</v>
      </c>
      <c r="D900" t="s">
        <v>53</v>
      </c>
      <c r="E900">
        <f>(Акции[[#This Row],[Close]]-B899)/B899</f>
        <v>7.2629964791668033E-3</v>
      </c>
    </row>
    <row r="901" spans="1:5" x14ac:dyDescent="0.3">
      <c r="A901" s="7">
        <v>43411</v>
      </c>
      <c r="B901">
        <v>158.66999999999999</v>
      </c>
      <c r="C901">
        <v>1171400</v>
      </c>
      <c r="D901" t="s">
        <v>53</v>
      </c>
      <c r="E901">
        <f>(Акции[[#This Row],[Close]]-B900)/B900</f>
        <v>3.6052496138361408E-3</v>
      </c>
    </row>
    <row r="902" spans="1:5" x14ac:dyDescent="0.3">
      <c r="A902" s="7">
        <v>43412</v>
      </c>
      <c r="B902">
        <v>157.74001000000001</v>
      </c>
      <c r="C902">
        <v>791700</v>
      </c>
      <c r="D902" t="s">
        <v>53</v>
      </c>
      <c r="E902">
        <f>(Акции[[#This Row],[Close]]-B901)/B901</f>
        <v>-5.861158379025495E-3</v>
      </c>
    </row>
    <row r="903" spans="1:5" x14ac:dyDescent="0.3">
      <c r="A903" s="7">
        <v>43413</v>
      </c>
      <c r="B903">
        <v>158.77000000000001</v>
      </c>
      <c r="C903">
        <v>1225600</v>
      </c>
      <c r="D903" t="s">
        <v>53</v>
      </c>
      <c r="E903">
        <f>(Акции[[#This Row],[Close]]-B902)/B902</f>
        <v>6.5296686617428122E-3</v>
      </c>
    </row>
    <row r="904" spans="1:5" x14ac:dyDescent="0.3">
      <c r="A904" s="7">
        <v>43416</v>
      </c>
      <c r="B904">
        <v>161.07001</v>
      </c>
      <c r="C904">
        <v>1095700</v>
      </c>
      <c r="D904" t="s">
        <v>53</v>
      </c>
      <c r="E904">
        <f>(Акции[[#This Row],[Close]]-B903)/B903</f>
        <v>1.4486426906846293E-2</v>
      </c>
    </row>
    <row r="905" spans="1:5" x14ac:dyDescent="0.3">
      <c r="A905" s="7">
        <v>43417</v>
      </c>
      <c r="B905">
        <v>159.86000000000001</v>
      </c>
      <c r="C905">
        <v>794900</v>
      </c>
      <c r="D905" t="s">
        <v>53</v>
      </c>
      <c r="E905">
        <f>(Акции[[#This Row],[Close]]-B904)/B904</f>
        <v>-7.512323367956473E-3</v>
      </c>
    </row>
    <row r="906" spans="1:5" x14ac:dyDescent="0.3">
      <c r="A906" s="7">
        <v>43418</v>
      </c>
      <c r="B906">
        <v>160.17999</v>
      </c>
      <c r="C906">
        <v>787000</v>
      </c>
      <c r="D906" t="s">
        <v>53</v>
      </c>
      <c r="E906">
        <f>(Акции[[#This Row],[Close]]-B905)/B905</f>
        <v>2.001688977855561E-3</v>
      </c>
    </row>
    <row r="907" spans="1:5" x14ac:dyDescent="0.3">
      <c r="A907" s="7">
        <v>43419</v>
      </c>
      <c r="B907">
        <v>160.71001000000001</v>
      </c>
      <c r="C907">
        <v>629600</v>
      </c>
      <c r="D907" t="s">
        <v>53</v>
      </c>
      <c r="E907">
        <f>(Акции[[#This Row],[Close]]-B906)/B906</f>
        <v>3.3089026912787763E-3</v>
      </c>
    </row>
    <row r="908" spans="1:5" x14ac:dyDescent="0.3">
      <c r="A908" s="7">
        <v>43420</v>
      </c>
      <c r="B908">
        <v>162.02000000000001</v>
      </c>
      <c r="C908">
        <v>712800</v>
      </c>
      <c r="D908" t="s">
        <v>53</v>
      </c>
      <c r="E908">
        <f>(Акции[[#This Row],[Close]]-B907)/B907</f>
        <v>8.1512657487856476E-3</v>
      </c>
    </row>
    <row r="909" spans="1:5" x14ac:dyDescent="0.3">
      <c r="A909" s="7">
        <v>43423</v>
      </c>
      <c r="B909">
        <v>162.38999999999999</v>
      </c>
      <c r="C909">
        <v>566500</v>
      </c>
      <c r="D909" t="s">
        <v>53</v>
      </c>
      <c r="E909">
        <f>(Акции[[#This Row],[Close]]-B908)/B908</f>
        <v>2.2836686828785094E-3</v>
      </c>
    </row>
    <row r="910" spans="1:5" x14ac:dyDescent="0.3">
      <c r="A910" s="7">
        <v>43424</v>
      </c>
      <c r="B910">
        <v>160.41</v>
      </c>
      <c r="C910">
        <v>988700</v>
      </c>
      <c r="D910" t="s">
        <v>53</v>
      </c>
      <c r="E910">
        <f>(Акции[[#This Row],[Close]]-B909)/B909</f>
        <v>-1.2192869019028203E-2</v>
      </c>
    </row>
    <row r="911" spans="1:5" x14ac:dyDescent="0.3">
      <c r="A911" s="7">
        <v>43425</v>
      </c>
      <c r="B911">
        <v>159.71001000000001</v>
      </c>
      <c r="C911">
        <v>877000</v>
      </c>
      <c r="D911" t="s">
        <v>53</v>
      </c>
      <c r="E911">
        <f>(Акции[[#This Row],[Close]]-B910)/B910</f>
        <v>-4.3637553768467391E-3</v>
      </c>
    </row>
    <row r="912" spans="1:5" x14ac:dyDescent="0.3">
      <c r="A912" s="7">
        <v>43427</v>
      </c>
      <c r="B912">
        <v>162.83000000000001</v>
      </c>
      <c r="C912">
        <v>390700</v>
      </c>
      <c r="D912" t="s">
        <v>53</v>
      </c>
      <c r="E912">
        <f>(Акции[[#This Row],[Close]]-B911)/B911</f>
        <v>1.9535344090204496E-2</v>
      </c>
    </row>
    <row r="913" spans="1:5" x14ac:dyDescent="0.3">
      <c r="A913" s="7">
        <v>43430</v>
      </c>
      <c r="B913">
        <v>163.33000000000001</v>
      </c>
      <c r="C913">
        <v>804200</v>
      </c>
      <c r="D913" t="s">
        <v>53</v>
      </c>
      <c r="E913">
        <f>(Акции[[#This Row],[Close]]-B912)/B912</f>
        <v>3.0706872197997911E-3</v>
      </c>
    </row>
    <row r="914" spans="1:5" x14ac:dyDescent="0.3">
      <c r="A914" s="7">
        <v>43431</v>
      </c>
      <c r="B914">
        <v>166.36</v>
      </c>
      <c r="C914">
        <v>973300</v>
      </c>
      <c r="D914" t="s">
        <v>53</v>
      </c>
      <c r="E914">
        <f>(Акции[[#This Row],[Close]]-B913)/B913</f>
        <v>1.8551399008143028E-2</v>
      </c>
    </row>
    <row r="915" spans="1:5" x14ac:dyDescent="0.3">
      <c r="A915" s="7">
        <v>43432</v>
      </c>
      <c r="B915">
        <v>165.42</v>
      </c>
      <c r="C915">
        <v>1013800</v>
      </c>
      <c r="D915" t="s">
        <v>53</v>
      </c>
      <c r="E915">
        <f>(Акции[[#This Row],[Close]]-B914)/B914</f>
        <v>-5.6503967299833258E-3</v>
      </c>
    </row>
    <row r="916" spans="1:5" x14ac:dyDescent="0.3">
      <c r="A916" s="7">
        <v>43433</v>
      </c>
      <c r="B916">
        <v>166.05</v>
      </c>
      <c r="C916">
        <v>827400</v>
      </c>
      <c r="D916" t="s">
        <v>53</v>
      </c>
      <c r="E916">
        <f>(Акции[[#This Row],[Close]]-B915)/B915</f>
        <v>3.8084874863984035E-3</v>
      </c>
    </row>
    <row r="917" spans="1:5" x14ac:dyDescent="0.3">
      <c r="A917" s="7">
        <v>43434</v>
      </c>
      <c r="B917">
        <v>165.62</v>
      </c>
      <c r="C917">
        <v>2160100</v>
      </c>
      <c r="D917" t="s">
        <v>53</v>
      </c>
      <c r="E917">
        <f>(Акции[[#This Row],[Close]]-B916)/B916</f>
        <v>-2.5895814513701102E-3</v>
      </c>
    </row>
    <row r="918" spans="1:5" x14ac:dyDescent="0.3">
      <c r="A918" s="7">
        <v>43437</v>
      </c>
      <c r="B918">
        <v>165.28998999999999</v>
      </c>
      <c r="C918">
        <v>993400</v>
      </c>
      <c r="D918" t="s">
        <v>53</v>
      </c>
      <c r="E918">
        <f>(Акции[[#This Row],[Close]]-B917)/B917</f>
        <v>-1.9925733607053233E-3</v>
      </c>
    </row>
    <row r="919" spans="1:5" x14ac:dyDescent="0.3">
      <c r="A919" s="7">
        <v>43438</v>
      </c>
      <c r="B919">
        <v>163.63</v>
      </c>
      <c r="C919">
        <v>1189000</v>
      </c>
      <c r="D919" t="s">
        <v>53</v>
      </c>
      <c r="E919">
        <f>(Акции[[#This Row],[Close]]-B918)/B918</f>
        <v>-1.0042894914567987E-2</v>
      </c>
    </row>
    <row r="920" spans="1:5" x14ac:dyDescent="0.3">
      <c r="A920" s="7">
        <v>43440</v>
      </c>
      <c r="B920">
        <v>163.75998999999999</v>
      </c>
      <c r="C920">
        <v>1082100</v>
      </c>
      <c r="D920" t="s">
        <v>53</v>
      </c>
      <c r="E920">
        <f>(Акции[[#This Row],[Close]]-B919)/B919</f>
        <v>7.9441422721990024E-4</v>
      </c>
    </row>
    <row r="921" spans="1:5" x14ac:dyDescent="0.3">
      <c r="A921" s="7">
        <v>43441</v>
      </c>
      <c r="B921">
        <v>162.47</v>
      </c>
      <c r="C921">
        <v>808800</v>
      </c>
      <c r="D921" t="s">
        <v>53</v>
      </c>
      <c r="E921">
        <f>(Акции[[#This Row],[Close]]-B920)/B920</f>
        <v>-7.8773209500073178E-3</v>
      </c>
    </row>
    <row r="922" spans="1:5" x14ac:dyDescent="0.3">
      <c r="A922" s="7">
        <v>43444</v>
      </c>
      <c r="B922">
        <v>162.19999999999999</v>
      </c>
      <c r="C922">
        <v>868500</v>
      </c>
      <c r="D922" t="s">
        <v>53</v>
      </c>
      <c r="E922">
        <f>(Акции[[#This Row],[Close]]-B921)/B921</f>
        <v>-1.6618452637410612E-3</v>
      </c>
    </row>
    <row r="923" spans="1:5" x14ac:dyDescent="0.3">
      <c r="A923" s="7">
        <v>43445</v>
      </c>
      <c r="B923">
        <v>166.13</v>
      </c>
      <c r="C923">
        <v>928700</v>
      </c>
      <c r="D923" t="s">
        <v>53</v>
      </c>
      <c r="E923">
        <f>(Акции[[#This Row],[Close]]-B922)/B922</f>
        <v>2.4229346485820018E-2</v>
      </c>
    </row>
    <row r="924" spans="1:5" x14ac:dyDescent="0.3">
      <c r="A924" s="7">
        <v>43446</v>
      </c>
      <c r="B924">
        <v>163.84</v>
      </c>
      <c r="C924">
        <v>1274400</v>
      </c>
      <c r="D924" t="s">
        <v>53</v>
      </c>
      <c r="E924">
        <f>(Акции[[#This Row],[Close]]-B923)/B923</f>
        <v>-1.3784385722024872E-2</v>
      </c>
    </row>
    <row r="925" spans="1:5" x14ac:dyDescent="0.3">
      <c r="A925" s="7">
        <v>43447</v>
      </c>
      <c r="B925">
        <v>165.08</v>
      </c>
      <c r="C925">
        <v>768100</v>
      </c>
      <c r="D925" t="s">
        <v>53</v>
      </c>
      <c r="E925">
        <f>(Акции[[#This Row],[Close]]-B924)/B924</f>
        <v>7.5683593750000555E-3</v>
      </c>
    </row>
    <row r="926" spans="1:5" x14ac:dyDescent="0.3">
      <c r="A926" s="7">
        <v>43448</v>
      </c>
      <c r="B926">
        <v>164.52</v>
      </c>
      <c r="C926">
        <v>839700</v>
      </c>
      <c r="D926" t="s">
        <v>53</v>
      </c>
      <c r="E926">
        <f>(Акции[[#This Row],[Close]]-B925)/B925</f>
        <v>-3.3922946450206095E-3</v>
      </c>
    </row>
    <row r="927" spans="1:5" x14ac:dyDescent="0.3">
      <c r="A927" s="7">
        <v>43451</v>
      </c>
      <c r="B927">
        <v>156.74001000000001</v>
      </c>
      <c r="C927">
        <v>1392300</v>
      </c>
      <c r="D927" t="s">
        <v>53</v>
      </c>
      <c r="E927">
        <f>(Акции[[#This Row],[Close]]-B926)/B926</f>
        <v>-4.7289022611232662E-2</v>
      </c>
    </row>
    <row r="928" spans="1:5" x14ac:dyDescent="0.3">
      <c r="A928" s="7">
        <v>43452</v>
      </c>
      <c r="B928">
        <v>155.5</v>
      </c>
      <c r="C928">
        <v>1105800</v>
      </c>
      <c r="D928" t="s">
        <v>53</v>
      </c>
      <c r="E928">
        <f>(Акции[[#This Row],[Close]]-B927)/B927</f>
        <v>-7.9112538017575233E-3</v>
      </c>
    </row>
    <row r="929" spans="1:5" x14ac:dyDescent="0.3">
      <c r="A929" s="7">
        <v>43453</v>
      </c>
      <c r="B929">
        <v>154.85001</v>
      </c>
      <c r="C929">
        <v>1598500</v>
      </c>
      <c r="D929" t="s">
        <v>53</v>
      </c>
      <c r="E929">
        <f>(Акции[[#This Row],[Close]]-B928)/B928</f>
        <v>-4.1800000000000162E-3</v>
      </c>
    </row>
    <row r="930" spans="1:5" x14ac:dyDescent="0.3">
      <c r="A930" s="7">
        <v>43454</v>
      </c>
      <c r="B930">
        <v>153.56</v>
      </c>
      <c r="C930">
        <v>1458300</v>
      </c>
      <c r="D930" t="s">
        <v>53</v>
      </c>
      <c r="E930">
        <f>(Акции[[#This Row],[Close]]-B929)/B929</f>
        <v>-8.3307065979524014E-3</v>
      </c>
    </row>
    <row r="931" spans="1:5" x14ac:dyDescent="0.3">
      <c r="A931" s="7">
        <v>43455</v>
      </c>
      <c r="B931">
        <v>154.50998999999999</v>
      </c>
      <c r="C931">
        <v>2074400</v>
      </c>
      <c r="D931" t="s">
        <v>53</v>
      </c>
      <c r="E931">
        <f>(Акции[[#This Row],[Close]]-B930)/B930</f>
        <v>6.1864417817138933E-3</v>
      </c>
    </row>
    <row r="932" spans="1:5" x14ac:dyDescent="0.3">
      <c r="A932" s="7">
        <v>43458</v>
      </c>
      <c r="B932">
        <v>145.37</v>
      </c>
      <c r="C932">
        <v>907400</v>
      </c>
      <c r="D932" t="s">
        <v>53</v>
      </c>
      <c r="E932">
        <f>(Акции[[#This Row],[Close]]-B931)/B931</f>
        <v>-5.9154686373353492E-2</v>
      </c>
    </row>
    <row r="933" spans="1:5" x14ac:dyDescent="0.3">
      <c r="A933" s="7">
        <v>43460</v>
      </c>
      <c r="B933">
        <v>150.83000000000001</v>
      </c>
      <c r="C933">
        <v>793000</v>
      </c>
      <c r="D933" t="s">
        <v>53</v>
      </c>
      <c r="E933">
        <f>(Акции[[#This Row],[Close]]-B932)/B932</f>
        <v>3.7559331361353837E-2</v>
      </c>
    </row>
    <row r="934" spans="1:5" x14ac:dyDescent="0.3">
      <c r="A934" s="7">
        <v>43461</v>
      </c>
      <c r="B934">
        <v>153.17999</v>
      </c>
      <c r="C934">
        <v>843200</v>
      </c>
      <c r="D934" t="s">
        <v>53</v>
      </c>
      <c r="E934">
        <f>(Акции[[#This Row],[Close]]-B933)/B933</f>
        <v>1.5580388516873241E-2</v>
      </c>
    </row>
    <row r="935" spans="1:5" x14ac:dyDescent="0.3">
      <c r="A935" s="7">
        <v>43462</v>
      </c>
      <c r="B935">
        <v>153.12</v>
      </c>
      <c r="C935">
        <v>614300</v>
      </c>
      <c r="D935" t="s">
        <v>53</v>
      </c>
      <c r="E935">
        <f>(Акции[[#This Row],[Close]]-B934)/B934</f>
        <v>-3.9163078676267765E-4</v>
      </c>
    </row>
    <row r="936" spans="1:5" x14ac:dyDescent="0.3">
      <c r="A936" s="7">
        <v>43465</v>
      </c>
      <c r="B936">
        <v>154.13999999999999</v>
      </c>
      <c r="C936">
        <v>565400</v>
      </c>
      <c r="D936" t="s">
        <v>53</v>
      </c>
      <c r="E936">
        <f>(Акции[[#This Row],[Close]]-B935)/B935</f>
        <v>6.6614420062694737E-3</v>
      </c>
    </row>
    <row r="937" spans="1:5" x14ac:dyDescent="0.3">
      <c r="A937" s="7">
        <v>43467</v>
      </c>
      <c r="B937">
        <v>151.13</v>
      </c>
      <c r="C937">
        <v>1048700</v>
      </c>
      <c r="D937" t="s">
        <v>53</v>
      </c>
      <c r="E937">
        <f>(Акции[[#This Row],[Close]]-B936)/B936</f>
        <v>-1.9527702089009932E-2</v>
      </c>
    </row>
    <row r="938" spans="1:5" x14ac:dyDescent="0.3">
      <c r="A938" s="7">
        <v>43468</v>
      </c>
      <c r="B938">
        <v>152.03</v>
      </c>
      <c r="C938">
        <v>880600</v>
      </c>
      <c r="D938" t="s">
        <v>53</v>
      </c>
      <c r="E938">
        <f>(Акции[[#This Row],[Close]]-B937)/B937</f>
        <v>5.9551379606961269E-3</v>
      </c>
    </row>
    <row r="939" spans="1:5" x14ac:dyDescent="0.3">
      <c r="A939" s="7">
        <v>43469</v>
      </c>
      <c r="B939">
        <v>153.06</v>
      </c>
      <c r="C939">
        <v>1031500</v>
      </c>
      <c r="D939" t="s">
        <v>53</v>
      </c>
      <c r="E939">
        <f>(Акции[[#This Row],[Close]]-B938)/B938</f>
        <v>6.7749786226402762E-3</v>
      </c>
    </row>
    <row r="940" spans="1:5" x14ac:dyDescent="0.3">
      <c r="A940" s="7">
        <v>43472</v>
      </c>
      <c r="B940">
        <v>154.88</v>
      </c>
      <c r="C940">
        <v>856900</v>
      </c>
      <c r="D940" t="s">
        <v>53</v>
      </c>
      <c r="E940">
        <f>(Акции[[#This Row],[Close]]-B939)/B939</f>
        <v>1.1890761792760964E-2</v>
      </c>
    </row>
    <row r="941" spans="1:5" x14ac:dyDescent="0.3">
      <c r="A941" s="7">
        <v>43473</v>
      </c>
      <c r="B941">
        <v>151.13999999999999</v>
      </c>
      <c r="C941">
        <v>2527300</v>
      </c>
      <c r="D941" t="s">
        <v>53</v>
      </c>
      <c r="E941">
        <f>(Акции[[#This Row],[Close]]-B940)/B940</f>
        <v>-2.4147727272727331E-2</v>
      </c>
    </row>
    <row r="942" spans="1:5" x14ac:dyDescent="0.3">
      <c r="A942" s="7">
        <v>43474</v>
      </c>
      <c r="B942">
        <v>150.94</v>
      </c>
      <c r="C942">
        <v>1578600</v>
      </c>
      <c r="D942" t="s">
        <v>53</v>
      </c>
      <c r="E942">
        <f>(Акции[[#This Row],[Close]]-B941)/B941</f>
        <v>-1.3232764324466631E-3</v>
      </c>
    </row>
    <row r="943" spans="1:5" x14ac:dyDescent="0.3">
      <c r="A943" s="7">
        <v>43475</v>
      </c>
      <c r="B943">
        <v>153.11000000000001</v>
      </c>
      <c r="C943">
        <v>1457800</v>
      </c>
      <c r="D943" t="s">
        <v>53</v>
      </c>
      <c r="E943">
        <f>(Акции[[#This Row],[Close]]-B942)/B942</f>
        <v>1.4376573472903246E-2</v>
      </c>
    </row>
    <row r="944" spans="1:5" x14ac:dyDescent="0.3">
      <c r="A944" s="7">
        <v>43476</v>
      </c>
      <c r="B944">
        <v>153.35001</v>
      </c>
      <c r="C944">
        <v>1158600</v>
      </c>
      <c r="D944" t="s">
        <v>53</v>
      </c>
      <c r="E944">
        <f>(Акции[[#This Row],[Close]]-B943)/B943</f>
        <v>1.5675658023642076E-3</v>
      </c>
    </row>
    <row r="945" spans="1:5" x14ac:dyDescent="0.3">
      <c r="A945" s="7">
        <v>43479</v>
      </c>
      <c r="B945">
        <v>151.17999</v>
      </c>
      <c r="C945">
        <v>1255900</v>
      </c>
      <c r="D945" t="s">
        <v>53</v>
      </c>
      <c r="E945">
        <f>(Акции[[#This Row],[Close]]-B944)/B944</f>
        <v>-1.4150765298287193E-2</v>
      </c>
    </row>
    <row r="946" spans="1:5" x14ac:dyDescent="0.3">
      <c r="A946" s="7">
        <v>43480</v>
      </c>
      <c r="B946">
        <v>152.62</v>
      </c>
      <c r="C946">
        <v>856300</v>
      </c>
      <c r="D946" t="s">
        <v>53</v>
      </c>
      <c r="E946">
        <f>(Акции[[#This Row],[Close]]-B945)/B945</f>
        <v>9.5251362299997571E-3</v>
      </c>
    </row>
    <row r="947" spans="1:5" x14ac:dyDescent="0.3">
      <c r="A947" s="7">
        <v>43481</v>
      </c>
      <c r="B947">
        <v>151.89999</v>
      </c>
      <c r="C947">
        <v>829500</v>
      </c>
      <c r="D947" t="s">
        <v>53</v>
      </c>
      <c r="E947">
        <f>(Акции[[#This Row],[Close]]-B946)/B946</f>
        <v>-4.7176647883632686E-3</v>
      </c>
    </row>
    <row r="948" spans="1:5" x14ac:dyDescent="0.3">
      <c r="A948" s="7">
        <v>43482</v>
      </c>
      <c r="B948">
        <v>151.97999999999999</v>
      </c>
      <c r="C948">
        <v>734200</v>
      </c>
      <c r="D948" t="s">
        <v>53</v>
      </c>
      <c r="E948">
        <f>(Акции[[#This Row],[Close]]-B947)/B947</f>
        <v>5.2672814527497506E-4</v>
      </c>
    </row>
    <row r="949" spans="1:5" x14ac:dyDescent="0.3">
      <c r="A949" s="7">
        <v>43483</v>
      </c>
      <c r="B949">
        <v>154.37</v>
      </c>
      <c r="C949">
        <v>940600</v>
      </c>
      <c r="D949" t="s">
        <v>53</v>
      </c>
      <c r="E949">
        <f>(Акции[[#This Row],[Close]]-B948)/B948</f>
        <v>1.5725753388603863E-2</v>
      </c>
    </row>
    <row r="950" spans="1:5" x14ac:dyDescent="0.3">
      <c r="A950" s="7">
        <v>43487</v>
      </c>
      <c r="B950">
        <v>151.17999</v>
      </c>
      <c r="C950">
        <v>1062300</v>
      </c>
      <c r="D950" t="s">
        <v>53</v>
      </c>
      <c r="E950">
        <f>(Акции[[#This Row],[Close]]-B949)/B949</f>
        <v>-2.0664701690743026E-2</v>
      </c>
    </row>
    <row r="951" spans="1:5" x14ac:dyDescent="0.3">
      <c r="A951" s="7">
        <v>43488</v>
      </c>
      <c r="B951">
        <v>151.69999999999999</v>
      </c>
      <c r="C951">
        <v>712300</v>
      </c>
      <c r="D951" t="s">
        <v>53</v>
      </c>
      <c r="E951">
        <f>(Акции[[#This Row],[Close]]-B950)/B950</f>
        <v>3.4396747876487156E-3</v>
      </c>
    </row>
    <row r="952" spans="1:5" x14ac:dyDescent="0.3">
      <c r="A952" s="7">
        <v>43489</v>
      </c>
      <c r="B952">
        <v>149.16999999999999</v>
      </c>
      <c r="C952">
        <v>967700</v>
      </c>
      <c r="D952" t="s">
        <v>53</v>
      </c>
      <c r="E952">
        <f>(Акции[[#This Row],[Close]]-B951)/B951</f>
        <v>-1.6677653263019124E-2</v>
      </c>
    </row>
    <row r="953" spans="1:5" x14ac:dyDescent="0.3">
      <c r="A953" s="7">
        <v>43490</v>
      </c>
      <c r="B953">
        <v>147.69</v>
      </c>
      <c r="C953">
        <v>1109800</v>
      </c>
      <c r="D953" t="s">
        <v>53</v>
      </c>
      <c r="E953">
        <f>(Акции[[#This Row],[Close]]-B952)/B952</f>
        <v>-9.9215659985251049E-3</v>
      </c>
    </row>
    <row r="954" spans="1:5" x14ac:dyDescent="0.3">
      <c r="A954" s="7">
        <v>43493</v>
      </c>
      <c r="B954">
        <v>146.74001000000001</v>
      </c>
      <c r="C954">
        <v>962900</v>
      </c>
      <c r="D954" t="s">
        <v>53</v>
      </c>
      <c r="E954">
        <f>(Акции[[#This Row],[Close]]-B953)/B953</f>
        <v>-6.4323244634029754E-3</v>
      </c>
    </row>
    <row r="955" spans="1:5" x14ac:dyDescent="0.3">
      <c r="A955" s="7">
        <v>43494</v>
      </c>
      <c r="B955">
        <v>145.97</v>
      </c>
      <c r="C955">
        <v>1167000</v>
      </c>
      <c r="D955" t="s">
        <v>53</v>
      </c>
      <c r="E955">
        <f>(Акции[[#This Row],[Close]]-B954)/B954</f>
        <v>-5.247444101987E-3</v>
      </c>
    </row>
    <row r="956" spans="1:5" x14ac:dyDescent="0.3">
      <c r="A956" s="7">
        <v>43495</v>
      </c>
      <c r="B956">
        <v>145.64999</v>
      </c>
      <c r="C956">
        <v>1326300</v>
      </c>
      <c r="D956" t="s">
        <v>53</v>
      </c>
      <c r="E956">
        <f>(Акции[[#This Row],[Close]]-B955)/B955</f>
        <v>-2.1922997876275699E-3</v>
      </c>
    </row>
    <row r="957" spans="1:5" x14ac:dyDescent="0.3">
      <c r="A957" s="7">
        <v>43496</v>
      </c>
      <c r="B957">
        <v>148.38</v>
      </c>
      <c r="C957">
        <v>1256300</v>
      </c>
      <c r="D957" t="s">
        <v>53</v>
      </c>
      <c r="E957">
        <f>(Акции[[#This Row],[Close]]-B956)/B956</f>
        <v>1.8743633281402855E-2</v>
      </c>
    </row>
    <row r="958" spans="1:5" x14ac:dyDescent="0.3">
      <c r="A958" s="7">
        <v>43497</v>
      </c>
      <c r="B958">
        <v>149.86000000000001</v>
      </c>
      <c r="C958">
        <v>1410100</v>
      </c>
      <c r="D958" t="s">
        <v>53</v>
      </c>
      <c r="E958">
        <f>(Акции[[#This Row],[Close]]-B957)/B957</f>
        <v>9.9743900795256652E-3</v>
      </c>
    </row>
    <row r="959" spans="1:5" x14ac:dyDescent="0.3">
      <c r="A959" s="7">
        <v>43500</v>
      </c>
      <c r="B959">
        <v>158.38</v>
      </c>
      <c r="C959">
        <v>4004900</v>
      </c>
      <c r="D959" t="s">
        <v>53</v>
      </c>
      <c r="E959">
        <f>(Акции[[#This Row],[Close]]-B958)/B958</f>
        <v>5.6853062858667966E-2</v>
      </c>
    </row>
    <row r="960" spans="1:5" x14ac:dyDescent="0.3">
      <c r="A960" s="7">
        <v>43501</v>
      </c>
      <c r="B960">
        <v>152.75998999999999</v>
      </c>
      <c r="C960">
        <v>2682300</v>
      </c>
      <c r="D960" t="s">
        <v>53</v>
      </c>
      <c r="E960">
        <f>(Акции[[#This Row],[Close]]-B959)/B959</f>
        <v>-3.5484341457254751E-2</v>
      </c>
    </row>
    <row r="961" spans="1:5" x14ac:dyDescent="0.3">
      <c r="A961" s="7">
        <v>43502</v>
      </c>
      <c r="B961">
        <v>153.83000000000001</v>
      </c>
      <c r="C961">
        <v>868500</v>
      </c>
      <c r="D961" t="s">
        <v>53</v>
      </c>
      <c r="E961">
        <f>(Акции[[#This Row],[Close]]-B960)/B960</f>
        <v>7.0045173477690384E-3</v>
      </c>
    </row>
    <row r="962" spans="1:5" x14ac:dyDescent="0.3">
      <c r="A962" s="7">
        <v>43503</v>
      </c>
      <c r="B962">
        <v>153.19</v>
      </c>
      <c r="C962">
        <v>785700</v>
      </c>
      <c r="D962" t="s">
        <v>53</v>
      </c>
      <c r="E962">
        <f>(Акции[[#This Row],[Close]]-B961)/B961</f>
        <v>-4.1604368458689122E-3</v>
      </c>
    </row>
    <row r="963" spans="1:5" x14ac:dyDescent="0.3">
      <c r="A963" s="7">
        <v>43504</v>
      </c>
      <c r="B963">
        <v>155.66</v>
      </c>
      <c r="C963">
        <v>833400</v>
      </c>
      <c r="D963" t="s">
        <v>53</v>
      </c>
      <c r="E963">
        <f>(Акции[[#This Row],[Close]]-B962)/B962</f>
        <v>1.6123767869965396E-2</v>
      </c>
    </row>
    <row r="964" spans="1:5" x14ac:dyDescent="0.3">
      <c r="A964" s="7">
        <v>43507</v>
      </c>
      <c r="B964">
        <v>155.49001000000001</v>
      </c>
      <c r="C964">
        <v>777300</v>
      </c>
      <c r="D964" t="s">
        <v>53</v>
      </c>
      <c r="E964">
        <f>(Акции[[#This Row],[Close]]-B963)/B963</f>
        <v>-1.0920596171141226E-3</v>
      </c>
    </row>
    <row r="965" spans="1:5" x14ac:dyDescent="0.3">
      <c r="A965" s="7">
        <v>43508</v>
      </c>
      <c r="B965">
        <v>154.89999</v>
      </c>
      <c r="C965">
        <v>850600</v>
      </c>
      <c r="D965" t="s">
        <v>53</v>
      </c>
      <c r="E965">
        <f>(Акции[[#This Row],[Close]]-B964)/B964</f>
        <v>-3.7945846167223843E-3</v>
      </c>
    </row>
    <row r="966" spans="1:5" x14ac:dyDescent="0.3">
      <c r="A966" s="7">
        <v>43509</v>
      </c>
      <c r="B966">
        <v>156.31</v>
      </c>
      <c r="C966">
        <v>706300</v>
      </c>
      <c r="D966" t="s">
        <v>53</v>
      </c>
      <c r="E966">
        <f>(Акции[[#This Row],[Close]]-B965)/B965</f>
        <v>9.1027120143777913E-3</v>
      </c>
    </row>
    <row r="967" spans="1:5" x14ac:dyDescent="0.3">
      <c r="A967" s="7">
        <v>43510</v>
      </c>
      <c r="B967">
        <v>156.35001</v>
      </c>
      <c r="C967">
        <v>616400</v>
      </c>
      <c r="D967" t="s">
        <v>53</v>
      </c>
      <c r="E967">
        <f>(Акции[[#This Row],[Close]]-B966)/B966</f>
        <v>2.5596570916764901E-4</v>
      </c>
    </row>
    <row r="968" spans="1:5" x14ac:dyDescent="0.3">
      <c r="A968" s="7">
        <v>43511</v>
      </c>
      <c r="B968">
        <v>156.28</v>
      </c>
      <c r="C968">
        <v>788000</v>
      </c>
      <c r="D968" t="s">
        <v>53</v>
      </c>
      <c r="E968">
        <f>(Акции[[#This Row],[Close]]-B967)/B967</f>
        <v>-4.4777739381018493E-4</v>
      </c>
    </row>
    <row r="969" spans="1:5" x14ac:dyDescent="0.3">
      <c r="A969" s="7">
        <v>43515</v>
      </c>
      <c r="B969">
        <v>156.00998999999999</v>
      </c>
      <c r="C969">
        <v>754600</v>
      </c>
      <c r="D969" t="s">
        <v>53</v>
      </c>
      <c r="E969">
        <f>(Акции[[#This Row],[Close]]-B968)/B968</f>
        <v>-1.7277322754032083E-3</v>
      </c>
    </row>
    <row r="970" spans="1:5" x14ac:dyDescent="0.3">
      <c r="A970" s="7">
        <v>43516</v>
      </c>
      <c r="B970">
        <v>155.28</v>
      </c>
      <c r="C970">
        <v>907900</v>
      </c>
      <c r="D970" t="s">
        <v>53</v>
      </c>
      <c r="E970">
        <f>(Акции[[#This Row],[Close]]-B969)/B969</f>
        <v>-4.6791234330569899E-3</v>
      </c>
    </row>
    <row r="971" spans="1:5" x14ac:dyDescent="0.3">
      <c r="A971" s="7">
        <v>43517</v>
      </c>
      <c r="B971">
        <v>158.94</v>
      </c>
      <c r="C971">
        <v>1197200</v>
      </c>
      <c r="D971" t="s">
        <v>53</v>
      </c>
      <c r="E971">
        <f>(Акции[[#This Row],[Close]]-B970)/B970</f>
        <v>2.3570324574961339E-2</v>
      </c>
    </row>
    <row r="972" spans="1:5" x14ac:dyDescent="0.3">
      <c r="A972" s="7">
        <v>43518</v>
      </c>
      <c r="B972">
        <v>159.58000000000001</v>
      </c>
      <c r="C972">
        <v>678100</v>
      </c>
      <c r="D972" t="s">
        <v>53</v>
      </c>
      <c r="E972">
        <f>(Акции[[#This Row],[Close]]-B971)/B971</f>
        <v>4.0266767333585933E-3</v>
      </c>
    </row>
    <row r="973" spans="1:5" x14ac:dyDescent="0.3">
      <c r="A973" s="7">
        <v>43521</v>
      </c>
      <c r="B973">
        <v>157.60001</v>
      </c>
      <c r="C973">
        <v>611500</v>
      </c>
      <c r="D973" t="s">
        <v>53</v>
      </c>
      <c r="E973">
        <f>(Акции[[#This Row],[Close]]-B972)/B972</f>
        <v>-1.2407507206416937E-2</v>
      </c>
    </row>
    <row r="974" spans="1:5" x14ac:dyDescent="0.3">
      <c r="A974" s="7">
        <v>43522</v>
      </c>
      <c r="B974">
        <v>158.03</v>
      </c>
      <c r="C974">
        <v>684100</v>
      </c>
      <c r="D974" t="s">
        <v>53</v>
      </c>
      <c r="E974">
        <f>(Акции[[#This Row],[Close]]-B973)/B973</f>
        <v>2.7283627710429944E-3</v>
      </c>
    </row>
    <row r="975" spans="1:5" x14ac:dyDescent="0.3">
      <c r="A975" s="7">
        <v>43523</v>
      </c>
      <c r="B975">
        <v>156.80000000000001</v>
      </c>
      <c r="C975">
        <v>509400</v>
      </c>
      <c r="D975" t="s">
        <v>53</v>
      </c>
      <c r="E975">
        <f>(Акции[[#This Row],[Close]]-B974)/B974</f>
        <v>-7.7833322786811984E-3</v>
      </c>
    </row>
    <row r="976" spans="1:5" x14ac:dyDescent="0.3">
      <c r="A976" s="7">
        <v>43524</v>
      </c>
      <c r="B976">
        <v>158.03</v>
      </c>
      <c r="C976">
        <v>837300</v>
      </c>
      <c r="D976" t="s">
        <v>53</v>
      </c>
      <c r="E976">
        <f>(Акции[[#This Row],[Close]]-B975)/B975</f>
        <v>7.8443877551019753E-3</v>
      </c>
    </row>
    <row r="977" spans="1:5" x14ac:dyDescent="0.3">
      <c r="A977" s="7">
        <v>43525</v>
      </c>
      <c r="B977">
        <v>157.80000000000001</v>
      </c>
      <c r="C977">
        <v>653300</v>
      </c>
      <c r="D977" t="s">
        <v>53</v>
      </c>
      <c r="E977">
        <f>(Акции[[#This Row],[Close]]-B976)/B976</f>
        <v>-1.4554198569891146E-3</v>
      </c>
    </row>
    <row r="978" spans="1:5" x14ac:dyDescent="0.3">
      <c r="A978" s="7">
        <v>43528</v>
      </c>
      <c r="B978">
        <v>157.97</v>
      </c>
      <c r="C978">
        <v>616700</v>
      </c>
      <c r="D978" t="s">
        <v>53</v>
      </c>
      <c r="E978">
        <f>(Акции[[#This Row],[Close]]-B977)/B977</f>
        <v>1.0773130544992869E-3</v>
      </c>
    </row>
    <row r="979" spans="1:5" x14ac:dyDescent="0.3">
      <c r="A979" s="7">
        <v>43529</v>
      </c>
      <c r="B979">
        <v>156.75998999999999</v>
      </c>
      <c r="C979">
        <v>719900</v>
      </c>
      <c r="D979" t="s">
        <v>53</v>
      </c>
      <c r="E979">
        <f>(Акции[[#This Row],[Close]]-B978)/B978</f>
        <v>-7.6597455213015834E-3</v>
      </c>
    </row>
    <row r="980" spans="1:5" x14ac:dyDescent="0.3">
      <c r="A980" s="7">
        <v>43530</v>
      </c>
      <c r="B980">
        <v>156.84</v>
      </c>
      <c r="C980">
        <v>600300</v>
      </c>
      <c r="D980" t="s">
        <v>53</v>
      </c>
      <c r="E980">
        <f>(Акции[[#This Row],[Close]]-B979)/B979</f>
        <v>5.1039809328908275E-4</v>
      </c>
    </row>
    <row r="981" spans="1:5" x14ac:dyDescent="0.3">
      <c r="A981" s="7">
        <v>43531</v>
      </c>
      <c r="B981">
        <v>157.11000000000001</v>
      </c>
      <c r="C981">
        <v>620900</v>
      </c>
      <c r="D981" t="s">
        <v>53</v>
      </c>
      <c r="E981">
        <f>(Акции[[#This Row],[Close]]-B980)/B980</f>
        <v>1.7214996174445946E-3</v>
      </c>
    </row>
    <row r="982" spans="1:5" x14ac:dyDescent="0.3">
      <c r="A982" s="7">
        <v>43532</v>
      </c>
      <c r="B982">
        <v>157.83000000000001</v>
      </c>
      <c r="C982">
        <v>515200</v>
      </c>
      <c r="D982" t="s">
        <v>53</v>
      </c>
      <c r="E982">
        <f>(Акции[[#This Row],[Close]]-B981)/B981</f>
        <v>4.582776398701539E-3</v>
      </c>
    </row>
    <row r="983" spans="1:5" x14ac:dyDescent="0.3">
      <c r="A983" s="7">
        <v>43535</v>
      </c>
      <c r="B983">
        <v>159.07001</v>
      </c>
      <c r="C983">
        <v>899200</v>
      </c>
      <c r="D983" t="s">
        <v>53</v>
      </c>
      <c r="E983">
        <f>(Акции[[#This Row],[Close]]-B982)/B982</f>
        <v>7.8566178799973629E-3</v>
      </c>
    </row>
    <row r="984" spans="1:5" x14ac:dyDescent="0.3">
      <c r="A984" s="7">
        <v>43536</v>
      </c>
      <c r="B984">
        <v>159.19</v>
      </c>
      <c r="C984">
        <v>630100</v>
      </c>
      <c r="D984" t="s">
        <v>53</v>
      </c>
      <c r="E984">
        <f>(Акции[[#This Row],[Close]]-B983)/B983</f>
        <v>7.5432194918452185E-4</v>
      </c>
    </row>
    <row r="985" spans="1:5" x14ac:dyDescent="0.3">
      <c r="A985" s="7">
        <v>43537</v>
      </c>
      <c r="B985">
        <v>160.13</v>
      </c>
      <c r="C985">
        <v>826300</v>
      </c>
      <c r="D985" t="s">
        <v>53</v>
      </c>
      <c r="E985">
        <f>(Акции[[#This Row],[Close]]-B984)/B984</f>
        <v>5.9048935234625151E-3</v>
      </c>
    </row>
    <row r="986" spans="1:5" x14ac:dyDescent="0.3">
      <c r="A986" s="7">
        <v>43538</v>
      </c>
      <c r="B986">
        <v>159.83000000000001</v>
      </c>
      <c r="C986">
        <v>719100</v>
      </c>
      <c r="D986" t="s">
        <v>53</v>
      </c>
      <c r="E986">
        <f>(Акции[[#This Row],[Close]]-B985)/B985</f>
        <v>-1.8734777992879721E-3</v>
      </c>
    </row>
    <row r="987" spans="1:5" x14ac:dyDescent="0.3">
      <c r="A987" s="7">
        <v>43539</v>
      </c>
      <c r="B987">
        <v>160.66999999999999</v>
      </c>
      <c r="C987">
        <v>1405800</v>
      </c>
      <c r="D987" t="s">
        <v>53</v>
      </c>
      <c r="E987">
        <f>(Акции[[#This Row],[Close]]-B986)/B986</f>
        <v>5.2555840580615337E-3</v>
      </c>
    </row>
    <row r="988" spans="1:5" x14ac:dyDescent="0.3">
      <c r="A988" s="7">
        <v>43542</v>
      </c>
      <c r="B988">
        <v>159.47</v>
      </c>
      <c r="C988">
        <v>708100</v>
      </c>
      <c r="D988" t="s">
        <v>53</v>
      </c>
      <c r="E988">
        <f>(Акции[[#This Row],[Close]]-B987)/B987</f>
        <v>-7.4687247152548002E-3</v>
      </c>
    </row>
    <row r="989" spans="1:5" x14ac:dyDescent="0.3">
      <c r="A989" s="7">
        <v>43543</v>
      </c>
      <c r="B989">
        <v>156.87</v>
      </c>
      <c r="C989">
        <v>1149500</v>
      </c>
      <c r="D989" t="s">
        <v>53</v>
      </c>
      <c r="E989">
        <f>(Акции[[#This Row],[Close]]-B988)/B988</f>
        <v>-1.6304007023264528E-2</v>
      </c>
    </row>
    <row r="990" spans="1:5" x14ac:dyDescent="0.3">
      <c r="A990" s="7">
        <v>43544</v>
      </c>
      <c r="B990">
        <v>155.94999999999999</v>
      </c>
      <c r="C990">
        <v>991100</v>
      </c>
      <c r="D990" t="s">
        <v>53</v>
      </c>
      <c r="E990">
        <f>(Акции[[#This Row],[Close]]-B989)/B989</f>
        <v>-5.8647287562951225E-3</v>
      </c>
    </row>
    <row r="991" spans="1:5" x14ac:dyDescent="0.3">
      <c r="A991" s="7">
        <v>43545</v>
      </c>
      <c r="B991">
        <v>158.06</v>
      </c>
      <c r="C991">
        <v>840000</v>
      </c>
      <c r="D991" t="s">
        <v>53</v>
      </c>
      <c r="E991">
        <f>(Акции[[#This Row],[Close]]-B990)/B990</f>
        <v>1.3529977556909354E-2</v>
      </c>
    </row>
    <row r="992" spans="1:5" x14ac:dyDescent="0.3">
      <c r="A992" s="7">
        <v>43546</v>
      </c>
      <c r="B992">
        <v>158.13</v>
      </c>
      <c r="C992">
        <v>784800</v>
      </c>
      <c r="D992" t="s">
        <v>53</v>
      </c>
      <c r="E992">
        <f>(Акции[[#This Row],[Close]]-B991)/B991</f>
        <v>4.4286979627985057E-4</v>
      </c>
    </row>
    <row r="993" spans="1:5" x14ac:dyDescent="0.3">
      <c r="A993" s="7">
        <v>43549</v>
      </c>
      <c r="B993">
        <v>158.14999</v>
      </c>
      <c r="C993">
        <v>608800</v>
      </c>
      <c r="D993" t="s">
        <v>53</v>
      </c>
      <c r="E993">
        <f>(Акции[[#This Row],[Close]]-B992)/B992</f>
        <v>1.2641497502059734E-4</v>
      </c>
    </row>
    <row r="994" spans="1:5" x14ac:dyDescent="0.3">
      <c r="A994" s="7">
        <v>43550</v>
      </c>
      <c r="B994">
        <v>159.94999999999999</v>
      </c>
      <c r="C994">
        <v>673800</v>
      </c>
      <c r="D994" t="s">
        <v>53</v>
      </c>
      <c r="E994">
        <f>(Акции[[#This Row],[Close]]-B993)/B993</f>
        <v>1.1381663697860405E-2</v>
      </c>
    </row>
    <row r="995" spans="1:5" x14ac:dyDescent="0.3">
      <c r="A995" s="7">
        <v>43551</v>
      </c>
      <c r="B995">
        <v>160.33000000000001</v>
      </c>
      <c r="C995">
        <v>804300</v>
      </c>
      <c r="D995" t="s">
        <v>53</v>
      </c>
      <c r="E995">
        <f>(Акции[[#This Row],[Close]]-B994)/B994</f>
        <v>2.375742419506245E-3</v>
      </c>
    </row>
    <row r="996" spans="1:5" x14ac:dyDescent="0.3">
      <c r="A996" s="7">
        <v>43552</v>
      </c>
      <c r="B996">
        <v>161.31</v>
      </c>
      <c r="C996">
        <v>727500</v>
      </c>
      <c r="D996" t="s">
        <v>53</v>
      </c>
      <c r="E996">
        <f>(Акции[[#This Row],[Close]]-B995)/B995</f>
        <v>6.1123931890475248E-3</v>
      </c>
    </row>
    <row r="997" spans="1:5" x14ac:dyDescent="0.3">
      <c r="A997" s="7">
        <v>43553</v>
      </c>
      <c r="B997">
        <v>160.46001000000001</v>
      </c>
      <c r="C997">
        <v>1104100</v>
      </c>
      <c r="D997" t="s">
        <v>53</v>
      </c>
      <c r="E997">
        <f>(Акции[[#This Row],[Close]]-B996)/B996</f>
        <v>-5.2692951459921335E-3</v>
      </c>
    </row>
    <row r="998" spans="1:5" x14ac:dyDescent="0.3">
      <c r="A998" s="7">
        <v>43556</v>
      </c>
      <c r="B998">
        <v>158.53998999999999</v>
      </c>
      <c r="C998">
        <v>1151000</v>
      </c>
      <c r="D998" t="s">
        <v>53</v>
      </c>
      <c r="E998">
        <f>(Акции[[#This Row],[Close]]-B997)/B997</f>
        <v>-1.1965722799095064E-2</v>
      </c>
    </row>
    <row r="999" spans="1:5" x14ac:dyDescent="0.3">
      <c r="A999" s="7">
        <v>43557</v>
      </c>
      <c r="B999">
        <v>157.63999999999999</v>
      </c>
      <c r="C999">
        <v>844200</v>
      </c>
      <c r="D999" t="s">
        <v>53</v>
      </c>
      <c r="E999">
        <f>(Акции[[#This Row],[Close]]-B998)/B998</f>
        <v>-5.6767380898661759E-3</v>
      </c>
    </row>
    <row r="1000" spans="1:5" x14ac:dyDescent="0.3">
      <c r="A1000" s="7">
        <v>43558</v>
      </c>
      <c r="B1000">
        <v>156.94</v>
      </c>
      <c r="C1000">
        <v>956800</v>
      </c>
      <c r="D1000" t="s">
        <v>53</v>
      </c>
      <c r="E1000">
        <f>(Акции[[#This Row],[Close]]-B999)/B999</f>
        <v>-4.4404973357015272E-3</v>
      </c>
    </row>
    <row r="1001" spans="1:5" x14ac:dyDescent="0.3">
      <c r="A1001" s="7">
        <v>43559</v>
      </c>
      <c r="B1001">
        <v>156.97</v>
      </c>
      <c r="C1001">
        <v>718300</v>
      </c>
      <c r="D1001" t="s">
        <v>53</v>
      </c>
      <c r="E1001">
        <f>(Акции[[#This Row],[Close]]-B1000)/B1000</f>
        <v>1.9115585574105477E-4</v>
      </c>
    </row>
    <row r="1002" spans="1:5" x14ac:dyDescent="0.3">
      <c r="A1002" s="7">
        <v>43560</v>
      </c>
      <c r="B1002">
        <v>155.60001</v>
      </c>
      <c r="C1002">
        <v>929600</v>
      </c>
      <c r="D1002" t="s">
        <v>53</v>
      </c>
      <c r="E1002">
        <f>(Акции[[#This Row],[Close]]-B1001)/B1001</f>
        <v>-8.7277186723577847E-3</v>
      </c>
    </row>
    <row r="1003" spans="1:5" x14ac:dyDescent="0.3">
      <c r="A1003" s="7">
        <v>43563</v>
      </c>
      <c r="B1003">
        <v>153.38999999999999</v>
      </c>
      <c r="C1003">
        <v>1507200</v>
      </c>
      <c r="D1003" t="s">
        <v>53</v>
      </c>
      <c r="E1003">
        <f>(Акции[[#This Row],[Close]]-B1002)/B1002</f>
        <v>-1.4203148187458414E-2</v>
      </c>
    </row>
    <row r="1004" spans="1:5" x14ac:dyDescent="0.3">
      <c r="A1004" s="7">
        <v>43564</v>
      </c>
      <c r="B1004">
        <v>152.94</v>
      </c>
      <c r="C1004">
        <v>783200</v>
      </c>
      <c r="D1004" t="s">
        <v>53</v>
      </c>
      <c r="E1004">
        <f>(Акции[[#This Row],[Close]]-B1003)/B1003</f>
        <v>-2.9336984158027817E-3</v>
      </c>
    </row>
    <row r="1005" spans="1:5" x14ac:dyDescent="0.3">
      <c r="A1005" s="7">
        <v>43565</v>
      </c>
      <c r="B1005">
        <v>153.78998999999999</v>
      </c>
      <c r="C1005">
        <v>965000</v>
      </c>
      <c r="D1005" t="s">
        <v>53</v>
      </c>
      <c r="E1005">
        <f>(Акции[[#This Row],[Close]]-B1004)/B1004</f>
        <v>5.5576696743820531E-3</v>
      </c>
    </row>
    <row r="1006" spans="1:5" x14ac:dyDescent="0.3">
      <c r="A1006" s="7">
        <v>43566</v>
      </c>
      <c r="B1006">
        <v>155.33000000000001</v>
      </c>
      <c r="C1006">
        <v>955700</v>
      </c>
      <c r="D1006" t="s">
        <v>53</v>
      </c>
      <c r="E1006">
        <f>(Акции[[#This Row],[Close]]-B1005)/B1005</f>
        <v>1.0013720658932508E-2</v>
      </c>
    </row>
    <row r="1007" spans="1:5" x14ac:dyDescent="0.3">
      <c r="A1007" s="7">
        <v>43567</v>
      </c>
      <c r="B1007">
        <v>155.49001000000001</v>
      </c>
      <c r="C1007">
        <v>919400</v>
      </c>
      <c r="D1007" t="s">
        <v>53</v>
      </c>
      <c r="E1007">
        <f>(Акции[[#This Row],[Close]]-B1006)/B1006</f>
        <v>1.0301294019184944E-3</v>
      </c>
    </row>
    <row r="1008" spans="1:5" x14ac:dyDescent="0.3">
      <c r="A1008" s="7">
        <v>43570</v>
      </c>
      <c r="B1008">
        <v>154.44999999999999</v>
      </c>
      <c r="C1008">
        <v>772500</v>
      </c>
      <c r="D1008" t="s">
        <v>53</v>
      </c>
      <c r="E1008">
        <f>(Акции[[#This Row],[Close]]-B1007)/B1007</f>
        <v>-6.6885969072869927E-3</v>
      </c>
    </row>
    <row r="1009" spans="1:5" x14ac:dyDescent="0.3">
      <c r="A1009" s="7">
        <v>43571</v>
      </c>
      <c r="B1009">
        <v>152.34</v>
      </c>
      <c r="C1009">
        <v>1084800</v>
      </c>
      <c r="D1009" t="s">
        <v>53</v>
      </c>
      <c r="E1009">
        <f>(Акции[[#This Row],[Close]]-B1008)/B1008</f>
        <v>-1.3661379087083104E-2</v>
      </c>
    </row>
    <row r="1010" spans="1:5" x14ac:dyDescent="0.3">
      <c r="A1010" s="7">
        <v>43572</v>
      </c>
      <c r="B1010">
        <v>153.00998999999999</v>
      </c>
      <c r="C1010">
        <v>710800</v>
      </c>
      <c r="D1010" t="s">
        <v>53</v>
      </c>
      <c r="E1010">
        <f>(Акции[[#This Row],[Close]]-B1009)/B1009</f>
        <v>4.3979913351712245E-3</v>
      </c>
    </row>
    <row r="1011" spans="1:5" x14ac:dyDescent="0.3">
      <c r="A1011" s="7">
        <v>43573</v>
      </c>
      <c r="B1011">
        <v>153.47999999999999</v>
      </c>
      <c r="C1011">
        <v>653600</v>
      </c>
      <c r="D1011" t="s">
        <v>53</v>
      </c>
      <c r="E1011">
        <f>(Акции[[#This Row],[Close]]-B1010)/B1010</f>
        <v>3.071760216440783E-3</v>
      </c>
    </row>
    <row r="1012" spans="1:5" x14ac:dyDescent="0.3">
      <c r="A1012" s="7">
        <v>43577</v>
      </c>
      <c r="B1012">
        <v>154.50998999999999</v>
      </c>
      <c r="C1012">
        <v>1041600</v>
      </c>
      <c r="D1012" t="s">
        <v>53</v>
      </c>
      <c r="E1012">
        <f>(Акции[[#This Row],[Close]]-B1011)/B1011</f>
        <v>6.7109069585613631E-3</v>
      </c>
    </row>
    <row r="1013" spans="1:5" x14ac:dyDescent="0.3">
      <c r="A1013" s="7">
        <v>43578</v>
      </c>
      <c r="B1013">
        <v>153.53</v>
      </c>
      <c r="C1013">
        <v>1087400</v>
      </c>
      <c r="D1013" t="s">
        <v>53</v>
      </c>
      <c r="E1013">
        <f>(Акции[[#This Row],[Close]]-B1012)/B1012</f>
        <v>-6.3425672346492717E-3</v>
      </c>
    </row>
    <row r="1014" spans="1:5" x14ac:dyDescent="0.3">
      <c r="A1014" s="7">
        <v>43579</v>
      </c>
      <c r="B1014">
        <v>154.22</v>
      </c>
      <c r="C1014">
        <v>951100</v>
      </c>
      <c r="D1014" t="s">
        <v>53</v>
      </c>
      <c r="E1014">
        <f>(Акции[[#This Row],[Close]]-B1013)/B1013</f>
        <v>4.4942356542695093E-3</v>
      </c>
    </row>
    <row r="1015" spans="1:5" x14ac:dyDescent="0.3">
      <c r="A1015" s="7">
        <v>43580</v>
      </c>
      <c r="B1015">
        <v>155.09</v>
      </c>
      <c r="C1015">
        <v>926300</v>
      </c>
      <c r="D1015" t="s">
        <v>53</v>
      </c>
      <c r="E1015">
        <f>(Акции[[#This Row],[Close]]-B1014)/B1014</f>
        <v>5.6412916612631602E-3</v>
      </c>
    </row>
    <row r="1016" spans="1:5" x14ac:dyDescent="0.3">
      <c r="A1016" s="7">
        <v>43581</v>
      </c>
      <c r="B1016">
        <v>157.56</v>
      </c>
      <c r="C1016">
        <v>1213300</v>
      </c>
      <c r="D1016" t="s">
        <v>53</v>
      </c>
      <c r="E1016">
        <f>(Акции[[#This Row],[Close]]-B1015)/B1015</f>
        <v>1.5926236378876774E-2</v>
      </c>
    </row>
    <row r="1017" spans="1:5" x14ac:dyDescent="0.3">
      <c r="A1017" s="7">
        <v>43584</v>
      </c>
      <c r="B1017">
        <v>156.38</v>
      </c>
      <c r="C1017">
        <v>1089300</v>
      </c>
      <c r="D1017" t="s">
        <v>53</v>
      </c>
      <c r="E1017">
        <f>(Акции[[#This Row],[Close]]-B1016)/B1016</f>
        <v>-7.4892104595075323E-3</v>
      </c>
    </row>
    <row r="1018" spans="1:5" x14ac:dyDescent="0.3">
      <c r="A1018" s="7">
        <v>43585</v>
      </c>
      <c r="B1018">
        <v>159.72999999999999</v>
      </c>
      <c r="C1018">
        <v>2439900</v>
      </c>
      <c r="D1018" t="s">
        <v>53</v>
      </c>
      <c r="E1018">
        <f>(Акции[[#This Row],[Close]]-B1017)/B1017</f>
        <v>2.1422176748944841E-2</v>
      </c>
    </row>
    <row r="1019" spans="1:5" x14ac:dyDescent="0.3">
      <c r="A1019" s="7">
        <v>43586</v>
      </c>
      <c r="B1019">
        <v>148.16</v>
      </c>
      <c r="C1019">
        <v>4161900</v>
      </c>
      <c r="D1019" t="s">
        <v>53</v>
      </c>
      <c r="E1019">
        <f>(Акции[[#This Row],[Close]]-B1018)/B1018</f>
        <v>-7.2434733612971855E-2</v>
      </c>
    </row>
    <row r="1020" spans="1:5" x14ac:dyDescent="0.3">
      <c r="A1020" s="7">
        <v>43587</v>
      </c>
      <c r="B1020">
        <v>148.74001000000001</v>
      </c>
      <c r="C1020">
        <v>2018600</v>
      </c>
      <c r="D1020" t="s">
        <v>53</v>
      </c>
      <c r="E1020">
        <f>(Акции[[#This Row],[Close]]-B1019)/B1019</f>
        <v>3.9147543196545332E-3</v>
      </c>
    </row>
    <row r="1021" spans="1:5" x14ac:dyDescent="0.3">
      <c r="A1021" s="7">
        <v>43588</v>
      </c>
      <c r="B1021">
        <v>148.17999</v>
      </c>
      <c r="C1021">
        <v>1169600</v>
      </c>
      <c r="D1021" t="s">
        <v>53</v>
      </c>
      <c r="E1021">
        <f>(Акции[[#This Row],[Close]]-B1020)/B1020</f>
        <v>-3.7650931985281472E-3</v>
      </c>
    </row>
    <row r="1022" spans="1:5" x14ac:dyDescent="0.3">
      <c r="A1022" s="7">
        <v>43591</v>
      </c>
      <c r="B1022">
        <v>148.25</v>
      </c>
      <c r="C1022">
        <v>1305400</v>
      </c>
      <c r="D1022" t="s">
        <v>53</v>
      </c>
      <c r="E1022">
        <f>(Акции[[#This Row],[Close]]-B1021)/B1021</f>
        <v>4.7246595171180906E-4</v>
      </c>
    </row>
    <row r="1023" spans="1:5" x14ac:dyDescent="0.3">
      <c r="A1023" s="7">
        <v>43592</v>
      </c>
      <c r="B1023">
        <v>148.46001000000001</v>
      </c>
      <c r="C1023">
        <v>844700</v>
      </c>
      <c r="D1023" t="s">
        <v>53</v>
      </c>
      <c r="E1023">
        <f>(Акции[[#This Row],[Close]]-B1022)/B1022</f>
        <v>1.41659359190564E-3</v>
      </c>
    </row>
    <row r="1024" spans="1:5" x14ac:dyDescent="0.3">
      <c r="A1024" s="7">
        <v>43593</v>
      </c>
      <c r="B1024">
        <v>148.82001</v>
      </c>
      <c r="C1024">
        <v>970200</v>
      </c>
      <c r="D1024" t="s">
        <v>53</v>
      </c>
      <c r="E1024">
        <f>(Акции[[#This Row],[Close]]-B1023)/B1023</f>
        <v>2.424895431436285E-3</v>
      </c>
    </row>
    <row r="1025" spans="1:5" x14ac:dyDescent="0.3">
      <c r="A1025" s="7">
        <v>43594</v>
      </c>
      <c r="B1025">
        <v>146.96001000000001</v>
      </c>
      <c r="C1025">
        <v>1074600</v>
      </c>
      <c r="D1025" t="s">
        <v>53</v>
      </c>
      <c r="E1025">
        <f>(Акции[[#This Row],[Close]]-B1024)/B1024</f>
        <v>-1.2498319278435643E-2</v>
      </c>
    </row>
    <row r="1026" spans="1:5" x14ac:dyDescent="0.3">
      <c r="A1026" s="7">
        <v>43595</v>
      </c>
      <c r="B1026">
        <v>148.19</v>
      </c>
      <c r="C1026">
        <v>896300</v>
      </c>
      <c r="D1026" t="s">
        <v>53</v>
      </c>
      <c r="E1026">
        <f>(Акции[[#This Row],[Close]]-B1025)/B1025</f>
        <v>8.369555772349135E-3</v>
      </c>
    </row>
    <row r="1027" spans="1:5" x14ac:dyDescent="0.3">
      <c r="A1027" s="7">
        <v>43598</v>
      </c>
      <c r="B1027">
        <v>149.13999999999999</v>
      </c>
      <c r="C1027">
        <v>951700</v>
      </c>
      <c r="D1027" t="s">
        <v>53</v>
      </c>
      <c r="E1027">
        <f>(Акции[[#This Row],[Close]]-B1026)/B1026</f>
        <v>6.4106889803629708E-3</v>
      </c>
    </row>
    <row r="1028" spans="1:5" x14ac:dyDescent="0.3">
      <c r="A1028" s="7">
        <v>43599</v>
      </c>
      <c r="B1028">
        <v>147.22999999999999</v>
      </c>
      <c r="C1028">
        <v>870600</v>
      </c>
      <c r="D1028" t="s">
        <v>53</v>
      </c>
      <c r="E1028">
        <f>(Акции[[#This Row],[Close]]-B1027)/B1027</f>
        <v>-1.2806758750167607E-2</v>
      </c>
    </row>
    <row r="1029" spans="1:5" x14ac:dyDescent="0.3">
      <c r="A1029" s="7">
        <v>43600</v>
      </c>
      <c r="B1029">
        <v>148.32001</v>
      </c>
      <c r="C1029">
        <v>685600</v>
      </c>
      <c r="D1029" t="s">
        <v>53</v>
      </c>
      <c r="E1029">
        <f>(Акции[[#This Row],[Close]]-B1028)/B1028</f>
        <v>7.4034503837533561E-3</v>
      </c>
    </row>
    <row r="1030" spans="1:5" x14ac:dyDescent="0.3">
      <c r="A1030" s="7">
        <v>43601</v>
      </c>
      <c r="B1030">
        <v>148.72</v>
      </c>
      <c r="C1030">
        <v>714400</v>
      </c>
      <c r="D1030" t="s">
        <v>53</v>
      </c>
      <c r="E1030">
        <f>(Акции[[#This Row],[Close]]-B1029)/B1029</f>
        <v>2.6968040252964014E-3</v>
      </c>
    </row>
    <row r="1031" spans="1:5" x14ac:dyDescent="0.3">
      <c r="A1031" s="7">
        <v>43602</v>
      </c>
      <c r="B1031">
        <v>147.05000000000001</v>
      </c>
      <c r="C1031">
        <v>1117600</v>
      </c>
      <c r="D1031" t="s">
        <v>53</v>
      </c>
      <c r="E1031">
        <f>(Акции[[#This Row],[Close]]-B1030)/B1030</f>
        <v>-1.1229155459924606E-2</v>
      </c>
    </row>
    <row r="1032" spans="1:5" x14ac:dyDescent="0.3">
      <c r="A1032" s="7">
        <v>43605</v>
      </c>
      <c r="B1032">
        <v>146.72</v>
      </c>
      <c r="C1032">
        <v>1067200</v>
      </c>
      <c r="D1032" t="s">
        <v>53</v>
      </c>
      <c r="E1032">
        <f>(Акции[[#This Row],[Close]]-B1031)/B1031</f>
        <v>-2.2441346480789695E-3</v>
      </c>
    </row>
    <row r="1033" spans="1:5" x14ac:dyDescent="0.3">
      <c r="A1033" s="7">
        <v>43606</v>
      </c>
      <c r="B1033">
        <v>148.17999</v>
      </c>
      <c r="C1033">
        <v>1062100</v>
      </c>
      <c r="D1033" t="s">
        <v>53</v>
      </c>
      <c r="E1033">
        <f>(Акции[[#This Row],[Close]]-B1032)/B1032</f>
        <v>9.9508587786259865E-3</v>
      </c>
    </row>
    <row r="1034" spans="1:5" x14ac:dyDescent="0.3">
      <c r="A1034" s="7">
        <v>43607</v>
      </c>
      <c r="B1034">
        <v>150.60001</v>
      </c>
      <c r="C1034">
        <v>1074200</v>
      </c>
      <c r="D1034" t="s">
        <v>53</v>
      </c>
      <c r="E1034">
        <f>(Акции[[#This Row],[Close]]-B1033)/B1033</f>
        <v>1.6331624803051975E-2</v>
      </c>
    </row>
    <row r="1035" spans="1:5" x14ac:dyDescent="0.3">
      <c r="A1035" s="7">
        <v>43608</v>
      </c>
      <c r="B1035">
        <v>150.88</v>
      </c>
      <c r="C1035">
        <v>988600</v>
      </c>
      <c r="D1035" t="s">
        <v>53</v>
      </c>
      <c r="E1035">
        <f>(Акции[[#This Row],[Close]]-B1034)/B1034</f>
        <v>1.8591632231631191E-3</v>
      </c>
    </row>
    <row r="1036" spans="1:5" x14ac:dyDescent="0.3">
      <c r="A1036" s="7">
        <v>43609</v>
      </c>
      <c r="B1036">
        <v>149.63</v>
      </c>
      <c r="C1036">
        <v>728700</v>
      </c>
      <c r="D1036" t="s">
        <v>53</v>
      </c>
      <c r="E1036">
        <f>(Акции[[#This Row],[Close]]-B1035)/B1035</f>
        <v>-8.2847295864262992E-3</v>
      </c>
    </row>
    <row r="1037" spans="1:5" x14ac:dyDescent="0.3">
      <c r="A1037" s="7">
        <v>43613</v>
      </c>
      <c r="B1037">
        <v>146.83000000000001</v>
      </c>
      <c r="C1037">
        <v>1592000</v>
      </c>
      <c r="D1037" t="s">
        <v>53</v>
      </c>
      <c r="E1037">
        <f>(Акции[[#This Row],[Close]]-B1036)/B1036</f>
        <v>-1.8712824968254917E-2</v>
      </c>
    </row>
    <row r="1038" spans="1:5" x14ac:dyDescent="0.3">
      <c r="A1038" s="7">
        <v>43614</v>
      </c>
      <c r="B1038">
        <v>147.39999</v>
      </c>
      <c r="C1038">
        <v>1285800</v>
      </c>
      <c r="D1038" t="s">
        <v>53</v>
      </c>
      <c r="E1038">
        <f>(Акции[[#This Row],[Close]]-B1037)/B1037</f>
        <v>3.8819723489749366E-3</v>
      </c>
    </row>
    <row r="1039" spans="1:5" x14ac:dyDescent="0.3">
      <c r="A1039" s="7">
        <v>43615</v>
      </c>
      <c r="B1039">
        <v>149.63999999999999</v>
      </c>
      <c r="C1039">
        <v>1148100</v>
      </c>
      <c r="D1039" t="s">
        <v>53</v>
      </c>
      <c r="E1039">
        <f>(Акции[[#This Row],[Close]]-B1038)/B1038</f>
        <v>1.5196812428548902E-2</v>
      </c>
    </row>
    <row r="1040" spans="1:5" x14ac:dyDescent="0.3">
      <c r="A1040" s="7">
        <v>43616</v>
      </c>
      <c r="B1040">
        <v>148.81</v>
      </c>
      <c r="C1040">
        <v>914600</v>
      </c>
      <c r="D1040" t="s">
        <v>53</v>
      </c>
      <c r="E1040">
        <f>(Акции[[#This Row],[Close]]-B1039)/B1039</f>
        <v>-5.5466452820100518E-3</v>
      </c>
    </row>
    <row r="1041" spans="1:5" x14ac:dyDescent="0.3">
      <c r="A1041" s="7">
        <v>43619</v>
      </c>
      <c r="B1041">
        <v>152.58000000000001</v>
      </c>
      <c r="C1041">
        <v>1123200</v>
      </c>
      <c r="D1041" t="s">
        <v>53</v>
      </c>
      <c r="E1041">
        <f>(Акции[[#This Row],[Close]]-B1040)/B1040</f>
        <v>2.533431893017949E-2</v>
      </c>
    </row>
    <row r="1042" spans="1:5" x14ac:dyDescent="0.3">
      <c r="A1042" s="7">
        <v>43620</v>
      </c>
      <c r="B1042">
        <v>152.80000000000001</v>
      </c>
      <c r="C1042">
        <v>926400</v>
      </c>
      <c r="D1042" t="s">
        <v>53</v>
      </c>
      <c r="E1042">
        <f>(Акции[[#This Row],[Close]]-B1041)/B1041</f>
        <v>1.4418665618036364E-3</v>
      </c>
    </row>
    <row r="1043" spans="1:5" x14ac:dyDescent="0.3">
      <c r="A1043" s="7">
        <v>43621</v>
      </c>
      <c r="B1043">
        <v>155.39999</v>
      </c>
      <c r="C1043">
        <v>989700</v>
      </c>
      <c r="D1043" t="s">
        <v>53</v>
      </c>
      <c r="E1043">
        <f>(Акции[[#This Row],[Close]]-B1042)/B1042</f>
        <v>1.7015641361256485E-2</v>
      </c>
    </row>
    <row r="1044" spans="1:5" x14ac:dyDescent="0.3">
      <c r="A1044" s="7">
        <v>43622</v>
      </c>
      <c r="B1044">
        <v>158.96001000000001</v>
      </c>
      <c r="C1044">
        <v>1164200</v>
      </c>
      <c r="D1044" t="s">
        <v>53</v>
      </c>
      <c r="E1044">
        <f>(Акции[[#This Row],[Close]]-B1043)/B1043</f>
        <v>2.2908753082931398E-2</v>
      </c>
    </row>
    <row r="1045" spans="1:5" x14ac:dyDescent="0.3">
      <c r="A1045" s="7">
        <v>43623</v>
      </c>
      <c r="B1045">
        <v>156.63</v>
      </c>
      <c r="C1045">
        <v>1408100</v>
      </c>
      <c r="D1045" t="s">
        <v>53</v>
      </c>
      <c r="E1045">
        <f>(Акции[[#This Row],[Close]]-B1044)/B1044</f>
        <v>-1.4657837527816056E-2</v>
      </c>
    </row>
    <row r="1046" spans="1:5" x14ac:dyDescent="0.3">
      <c r="A1046" s="7">
        <v>43626</v>
      </c>
      <c r="B1046">
        <v>156.78998999999999</v>
      </c>
      <c r="C1046">
        <v>644200</v>
      </c>
      <c r="D1046" t="s">
        <v>53</v>
      </c>
      <c r="E1046">
        <f>(Акции[[#This Row],[Close]]-B1045)/B1045</f>
        <v>1.0214518291514615E-3</v>
      </c>
    </row>
    <row r="1047" spans="1:5" x14ac:dyDescent="0.3">
      <c r="A1047" s="7">
        <v>43627</v>
      </c>
      <c r="B1047">
        <v>156.13</v>
      </c>
      <c r="C1047">
        <v>776400</v>
      </c>
      <c r="D1047" t="s">
        <v>53</v>
      </c>
      <c r="E1047">
        <f>(Акции[[#This Row],[Close]]-B1046)/B1046</f>
        <v>-4.209388622322085E-3</v>
      </c>
    </row>
    <row r="1048" spans="1:5" x14ac:dyDescent="0.3">
      <c r="A1048" s="7">
        <v>43628</v>
      </c>
      <c r="B1048">
        <v>156.91999999999999</v>
      </c>
      <c r="C1048">
        <v>751900</v>
      </c>
      <c r="D1048" t="s">
        <v>53</v>
      </c>
      <c r="E1048">
        <f>(Акции[[#This Row],[Close]]-B1047)/B1047</f>
        <v>5.059885992442145E-3</v>
      </c>
    </row>
    <row r="1049" spans="1:5" x14ac:dyDescent="0.3">
      <c r="A1049" s="7">
        <v>43629</v>
      </c>
      <c r="B1049">
        <v>155.97999999999999</v>
      </c>
      <c r="C1049">
        <v>1034800</v>
      </c>
      <c r="D1049" t="s">
        <v>53</v>
      </c>
      <c r="E1049">
        <f>(Акции[[#This Row],[Close]]-B1048)/B1048</f>
        <v>-5.990313535559507E-3</v>
      </c>
    </row>
    <row r="1050" spans="1:5" x14ac:dyDescent="0.3">
      <c r="A1050" s="7">
        <v>43630</v>
      </c>
      <c r="B1050">
        <v>156.88</v>
      </c>
      <c r="C1050">
        <v>697100</v>
      </c>
      <c r="D1050" t="s">
        <v>53</v>
      </c>
      <c r="E1050">
        <f>(Акции[[#This Row],[Close]]-B1049)/B1049</f>
        <v>5.7699705090396569E-3</v>
      </c>
    </row>
    <row r="1051" spans="1:5" x14ac:dyDescent="0.3">
      <c r="A1051" s="7">
        <v>43633</v>
      </c>
      <c r="B1051">
        <v>154.82001</v>
      </c>
      <c r="C1051">
        <v>786700</v>
      </c>
      <c r="D1051" t="s">
        <v>53</v>
      </c>
      <c r="E1051">
        <f>(Акции[[#This Row],[Close]]-B1050)/B1050</f>
        <v>-1.3130991840897496E-2</v>
      </c>
    </row>
    <row r="1052" spans="1:5" x14ac:dyDescent="0.3">
      <c r="A1052" s="7">
        <v>43634</v>
      </c>
      <c r="B1052">
        <v>153.63999999999999</v>
      </c>
      <c r="C1052">
        <v>766000</v>
      </c>
      <c r="D1052" t="s">
        <v>53</v>
      </c>
      <c r="E1052">
        <f>(Акции[[#This Row],[Close]]-B1051)/B1051</f>
        <v>-7.6218183941469198E-3</v>
      </c>
    </row>
    <row r="1053" spans="1:5" x14ac:dyDescent="0.3">
      <c r="A1053" s="7">
        <v>43635</v>
      </c>
      <c r="B1053">
        <v>153.08000000000001</v>
      </c>
      <c r="C1053">
        <v>826600</v>
      </c>
      <c r="D1053" t="s">
        <v>53</v>
      </c>
      <c r="E1053">
        <f>(Акции[[#This Row],[Close]]-B1052)/B1052</f>
        <v>-3.6448841447538007E-3</v>
      </c>
    </row>
    <row r="1054" spans="1:5" x14ac:dyDescent="0.3">
      <c r="A1054" s="7">
        <v>43636</v>
      </c>
      <c r="B1054">
        <v>154.58000000000001</v>
      </c>
      <c r="C1054">
        <v>1034500</v>
      </c>
      <c r="D1054" t="s">
        <v>53</v>
      </c>
      <c r="E1054">
        <f>(Акции[[#This Row],[Close]]-B1053)/B1053</f>
        <v>9.7987980141102677E-3</v>
      </c>
    </row>
    <row r="1055" spans="1:5" x14ac:dyDescent="0.3">
      <c r="A1055" s="7">
        <v>43637</v>
      </c>
      <c r="B1055">
        <v>154.91999999999999</v>
      </c>
      <c r="C1055">
        <v>1226500</v>
      </c>
      <c r="D1055" t="s">
        <v>53</v>
      </c>
      <c r="E1055">
        <f>(Акции[[#This Row],[Close]]-B1054)/B1054</f>
        <v>2.1995083451932652E-3</v>
      </c>
    </row>
    <row r="1056" spans="1:5" x14ac:dyDescent="0.3">
      <c r="A1056" s="7">
        <v>43640</v>
      </c>
      <c r="B1056">
        <v>155.21001000000001</v>
      </c>
      <c r="C1056">
        <v>589400</v>
      </c>
      <c r="D1056" t="s">
        <v>53</v>
      </c>
      <c r="E1056">
        <f>(Акции[[#This Row],[Close]]-B1055)/B1055</f>
        <v>1.8719984508134757E-3</v>
      </c>
    </row>
    <row r="1057" spans="1:5" x14ac:dyDescent="0.3">
      <c r="A1057" s="7">
        <v>43641</v>
      </c>
      <c r="B1057">
        <v>155.77000000000001</v>
      </c>
      <c r="C1057">
        <v>572700</v>
      </c>
      <c r="D1057" t="s">
        <v>53</v>
      </c>
      <c r="E1057">
        <f>(Акции[[#This Row],[Close]]-B1056)/B1056</f>
        <v>3.6079502861960967E-3</v>
      </c>
    </row>
    <row r="1058" spans="1:5" x14ac:dyDescent="0.3">
      <c r="A1058" s="7">
        <v>43642</v>
      </c>
      <c r="B1058">
        <v>151.64999</v>
      </c>
      <c r="C1058">
        <v>791500</v>
      </c>
      <c r="D1058" t="s">
        <v>53</v>
      </c>
      <c r="E1058">
        <f>(Акции[[#This Row],[Close]]-B1057)/B1057</f>
        <v>-2.6449316299672641E-2</v>
      </c>
    </row>
    <row r="1059" spans="1:5" x14ac:dyDescent="0.3">
      <c r="A1059" s="7">
        <v>43643</v>
      </c>
      <c r="B1059">
        <v>152.27000000000001</v>
      </c>
      <c r="C1059">
        <v>554200</v>
      </c>
      <c r="D1059" t="s">
        <v>53</v>
      </c>
      <c r="E1059">
        <f>(Акции[[#This Row],[Close]]-B1058)/B1058</f>
        <v>4.088427569299594E-3</v>
      </c>
    </row>
    <row r="1060" spans="1:5" x14ac:dyDescent="0.3">
      <c r="A1060" s="7">
        <v>43644</v>
      </c>
      <c r="B1060">
        <v>153.11000000000001</v>
      </c>
      <c r="C1060">
        <v>1228800</v>
      </c>
      <c r="D1060" t="s">
        <v>53</v>
      </c>
      <c r="E1060">
        <f>(Акции[[#This Row],[Close]]-B1059)/B1059</f>
        <v>5.5165167137322087E-3</v>
      </c>
    </row>
    <row r="1061" spans="1:5" x14ac:dyDescent="0.3">
      <c r="A1061" s="7">
        <v>43647</v>
      </c>
      <c r="B1061">
        <v>152.80000000000001</v>
      </c>
      <c r="C1061">
        <v>1145700</v>
      </c>
      <c r="D1061" t="s">
        <v>53</v>
      </c>
      <c r="E1061">
        <f>(Акции[[#This Row],[Close]]-B1060)/B1060</f>
        <v>-2.0246881327150561E-3</v>
      </c>
    </row>
    <row r="1062" spans="1:5" x14ac:dyDescent="0.3">
      <c r="A1062" s="7">
        <v>43648</v>
      </c>
      <c r="B1062">
        <v>154.16</v>
      </c>
      <c r="C1062">
        <v>745000</v>
      </c>
      <c r="D1062" t="s">
        <v>53</v>
      </c>
      <c r="E1062">
        <f>(Акции[[#This Row],[Close]]-B1061)/B1061</f>
        <v>8.9005235602093273E-3</v>
      </c>
    </row>
    <row r="1063" spans="1:5" x14ac:dyDescent="0.3">
      <c r="A1063" s="7">
        <v>43649</v>
      </c>
      <c r="B1063">
        <v>156.94999999999999</v>
      </c>
      <c r="C1063">
        <v>732900</v>
      </c>
      <c r="D1063" t="s">
        <v>53</v>
      </c>
      <c r="E1063">
        <f>(Акции[[#This Row],[Close]]-B1062)/B1062</f>
        <v>1.809807991696933E-2</v>
      </c>
    </row>
    <row r="1064" spans="1:5" x14ac:dyDescent="0.3">
      <c r="A1064" s="7">
        <v>43651</v>
      </c>
      <c r="B1064">
        <v>155.77000000000001</v>
      </c>
      <c r="C1064">
        <v>616200</v>
      </c>
      <c r="D1064" t="s">
        <v>53</v>
      </c>
      <c r="E1064">
        <f>(Акции[[#This Row],[Close]]-B1063)/B1063</f>
        <v>-7.5183179356481588E-3</v>
      </c>
    </row>
    <row r="1065" spans="1:5" x14ac:dyDescent="0.3">
      <c r="A1065" s="7">
        <v>43654</v>
      </c>
      <c r="B1065">
        <v>156.88</v>
      </c>
      <c r="C1065">
        <v>523900</v>
      </c>
      <c r="D1065" t="s">
        <v>53</v>
      </c>
      <c r="E1065">
        <f>(Акции[[#This Row],[Close]]-B1064)/B1064</f>
        <v>7.1258907363419477E-3</v>
      </c>
    </row>
    <row r="1066" spans="1:5" x14ac:dyDescent="0.3">
      <c r="A1066" s="7">
        <v>43655</v>
      </c>
      <c r="B1066">
        <v>155.44999999999999</v>
      </c>
      <c r="C1066">
        <v>701000</v>
      </c>
      <c r="D1066" t="s">
        <v>53</v>
      </c>
      <c r="E1066">
        <f>(Акции[[#This Row],[Close]]-B1065)/B1065</f>
        <v>-9.1152473227945358E-3</v>
      </c>
    </row>
    <row r="1067" spans="1:5" x14ac:dyDescent="0.3">
      <c r="A1067" s="7">
        <v>43656</v>
      </c>
      <c r="B1067">
        <v>154.50998999999999</v>
      </c>
      <c r="C1067">
        <v>874200</v>
      </c>
      <c r="D1067" t="s">
        <v>53</v>
      </c>
      <c r="E1067">
        <f>(Акции[[#This Row],[Close]]-B1066)/B1066</f>
        <v>-6.0470247668060534E-3</v>
      </c>
    </row>
    <row r="1068" spans="1:5" x14ac:dyDescent="0.3">
      <c r="A1068" s="7">
        <v>43657</v>
      </c>
      <c r="B1068">
        <v>155.24001000000001</v>
      </c>
      <c r="C1068">
        <v>578600</v>
      </c>
      <c r="D1068" t="s">
        <v>53</v>
      </c>
      <c r="E1068">
        <f>(Акции[[#This Row],[Close]]-B1067)/B1067</f>
        <v>4.7247430408870299E-3</v>
      </c>
    </row>
    <row r="1069" spans="1:5" x14ac:dyDescent="0.3">
      <c r="A1069" s="7">
        <v>43658</v>
      </c>
      <c r="B1069">
        <v>158.06</v>
      </c>
      <c r="C1069">
        <v>745800</v>
      </c>
      <c r="D1069" t="s">
        <v>53</v>
      </c>
      <c r="E1069">
        <f>(Акции[[#This Row],[Close]]-B1068)/B1068</f>
        <v>1.8165355696640254E-2</v>
      </c>
    </row>
    <row r="1070" spans="1:5" x14ac:dyDescent="0.3">
      <c r="A1070" s="7">
        <v>43661</v>
      </c>
      <c r="B1070">
        <v>158.53</v>
      </c>
      <c r="C1070">
        <v>1072500</v>
      </c>
      <c r="D1070" t="s">
        <v>53</v>
      </c>
      <c r="E1070">
        <f>(Акции[[#This Row],[Close]]-B1069)/B1069</f>
        <v>2.9735543464507077E-3</v>
      </c>
    </row>
    <row r="1071" spans="1:5" x14ac:dyDescent="0.3">
      <c r="A1071" s="7">
        <v>43662</v>
      </c>
      <c r="B1071">
        <v>159.94</v>
      </c>
      <c r="C1071">
        <v>943000</v>
      </c>
      <c r="D1071" t="s">
        <v>53</v>
      </c>
      <c r="E1071">
        <f>(Акции[[#This Row],[Close]]-B1070)/B1070</f>
        <v>8.8942156058789915E-3</v>
      </c>
    </row>
    <row r="1072" spans="1:5" x14ac:dyDescent="0.3">
      <c r="A1072" s="7">
        <v>43663</v>
      </c>
      <c r="B1072">
        <v>159.58000000000001</v>
      </c>
      <c r="C1072">
        <v>641500</v>
      </c>
      <c r="D1072" t="s">
        <v>53</v>
      </c>
      <c r="E1072">
        <f>(Акции[[#This Row],[Close]]-B1071)/B1071</f>
        <v>-2.2508440665248543E-3</v>
      </c>
    </row>
    <row r="1073" spans="1:5" x14ac:dyDescent="0.3">
      <c r="A1073" s="7">
        <v>43664</v>
      </c>
      <c r="B1073">
        <v>162.05000000000001</v>
      </c>
      <c r="C1073">
        <v>925500</v>
      </c>
      <c r="D1073" t="s">
        <v>53</v>
      </c>
      <c r="E1073">
        <f>(Акции[[#This Row],[Close]]-B1072)/B1072</f>
        <v>1.5478130091490154E-2</v>
      </c>
    </row>
    <row r="1074" spans="1:5" x14ac:dyDescent="0.3">
      <c r="A1074" s="7">
        <v>43665</v>
      </c>
      <c r="B1074">
        <v>161.86000000000001</v>
      </c>
      <c r="C1074">
        <v>904400</v>
      </c>
      <c r="D1074" t="s">
        <v>53</v>
      </c>
      <c r="E1074">
        <f>(Акции[[#This Row],[Close]]-B1073)/B1073</f>
        <v>-1.1724776303609855E-3</v>
      </c>
    </row>
    <row r="1075" spans="1:5" x14ac:dyDescent="0.3">
      <c r="A1075" s="7">
        <v>43668</v>
      </c>
      <c r="B1075">
        <v>161.59</v>
      </c>
      <c r="C1075">
        <v>768000</v>
      </c>
      <c r="D1075" t="s">
        <v>53</v>
      </c>
      <c r="E1075">
        <f>(Акции[[#This Row],[Close]]-B1074)/B1074</f>
        <v>-1.6681082416904127E-3</v>
      </c>
    </row>
    <row r="1076" spans="1:5" x14ac:dyDescent="0.3">
      <c r="A1076" s="7">
        <v>43669</v>
      </c>
      <c r="B1076">
        <v>164.39999</v>
      </c>
      <c r="C1076">
        <v>1243700</v>
      </c>
      <c r="D1076" t="s">
        <v>53</v>
      </c>
      <c r="E1076">
        <f>(Акции[[#This Row],[Close]]-B1075)/B1075</f>
        <v>1.7389628071043994E-2</v>
      </c>
    </row>
    <row r="1077" spans="1:5" x14ac:dyDescent="0.3">
      <c r="A1077" s="7">
        <v>43670</v>
      </c>
      <c r="B1077">
        <v>163.59</v>
      </c>
      <c r="C1077">
        <v>957400</v>
      </c>
      <c r="D1077" t="s">
        <v>53</v>
      </c>
      <c r="E1077">
        <f>(Акции[[#This Row],[Close]]-B1076)/B1076</f>
        <v>-4.9269467717120855E-3</v>
      </c>
    </row>
    <row r="1078" spans="1:5" x14ac:dyDescent="0.3">
      <c r="A1078" s="7">
        <v>43671</v>
      </c>
      <c r="B1078">
        <v>163.55000000000001</v>
      </c>
      <c r="C1078">
        <v>794900</v>
      </c>
      <c r="D1078" t="s">
        <v>53</v>
      </c>
      <c r="E1078">
        <f>(Акции[[#This Row],[Close]]-B1077)/B1077</f>
        <v>-2.445137233326734E-4</v>
      </c>
    </row>
    <row r="1079" spans="1:5" x14ac:dyDescent="0.3">
      <c r="A1079" s="7">
        <v>43672</v>
      </c>
      <c r="B1079">
        <v>166.33</v>
      </c>
      <c r="C1079">
        <v>793000</v>
      </c>
      <c r="D1079" t="s">
        <v>53</v>
      </c>
      <c r="E1079">
        <f>(Акции[[#This Row],[Close]]-B1078)/B1078</f>
        <v>1.6997859981656992E-2</v>
      </c>
    </row>
    <row r="1080" spans="1:5" x14ac:dyDescent="0.3">
      <c r="A1080" s="7">
        <v>43675</v>
      </c>
      <c r="B1080">
        <v>165.37</v>
      </c>
      <c r="C1080">
        <v>1033100</v>
      </c>
      <c r="D1080" t="s">
        <v>53</v>
      </c>
      <c r="E1080">
        <f>(Акции[[#This Row],[Close]]-B1079)/B1079</f>
        <v>-5.7716587506764141E-3</v>
      </c>
    </row>
    <row r="1081" spans="1:5" x14ac:dyDescent="0.3">
      <c r="A1081" s="7">
        <v>43676</v>
      </c>
      <c r="B1081">
        <v>165.17</v>
      </c>
      <c r="C1081">
        <v>1019800</v>
      </c>
      <c r="D1081" t="s">
        <v>53</v>
      </c>
      <c r="E1081">
        <f>(Акции[[#This Row],[Close]]-B1080)/B1080</f>
        <v>-1.2094092036041425E-3</v>
      </c>
    </row>
    <row r="1082" spans="1:5" x14ac:dyDescent="0.3">
      <c r="A1082" s="7">
        <v>43677</v>
      </c>
      <c r="B1082">
        <v>162.60001</v>
      </c>
      <c r="C1082">
        <v>1485500</v>
      </c>
      <c r="D1082" t="s">
        <v>53</v>
      </c>
      <c r="E1082">
        <f>(Акции[[#This Row],[Close]]-B1081)/B1081</f>
        <v>-1.5559665798873829E-2</v>
      </c>
    </row>
    <row r="1083" spans="1:5" x14ac:dyDescent="0.3">
      <c r="A1083" s="7">
        <v>43678</v>
      </c>
      <c r="B1083">
        <v>156.13999999999999</v>
      </c>
      <c r="C1083">
        <v>2801200</v>
      </c>
      <c r="D1083" t="s">
        <v>53</v>
      </c>
      <c r="E1083">
        <f>(Акции[[#This Row],[Close]]-B1082)/B1082</f>
        <v>-3.9729456351202015E-2</v>
      </c>
    </row>
    <row r="1084" spans="1:5" x14ac:dyDescent="0.3">
      <c r="A1084" s="7">
        <v>43679</v>
      </c>
      <c r="B1084">
        <v>156.89999</v>
      </c>
      <c r="C1084">
        <v>1321400</v>
      </c>
      <c r="D1084" t="s">
        <v>53</v>
      </c>
      <c r="E1084">
        <f>(Акции[[#This Row],[Close]]-B1083)/B1083</f>
        <v>4.8673626232868979E-3</v>
      </c>
    </row>
    <row r="1085" spans="1:5" x14ac:dyDescent="0.3">
      <c r="A1085" s="7">
        <v>43682</v>
      </c>
      <c r="B1085">
        <v>155.03</v>
      </c>
      <c r="C1085">
        <v>1505100</v>
      </c>
      <c r="D1085" t="s">
        <v>53</v>
      </c>
      <c r="E1085">
        <f>(Акции[[#This Row],[Close]]-B1084)/B1084</f>
        <v>-1.1918356400150194E-2</v>
      </c>
    </row>
    <row r="1086" spans="1:5" x14ac:dyDescent="0.3">
      <c r="A1086" s="7">
        <v>43683</v>
      </c>
      <c r="B1086">
        <v>154.32001</v>
      </c>
      <c r="C1086">
        <v>1210200</v>
      </c>
      <c r="D1086" t="s">
        <v>53</v>
      </c>
      <c r="E1086">
        <f>(Акции[[#This Row],[Close]]-B1085)/B1085</f>
        <v>-4.5796942527253099E-3</v>
      </c>
    </row>
    <row r="1087" spans="1:5" x14ac:dyDescent="0.3">
      <c r="A1087" s="7">
        <v>43684</v>
      </c>
      <c r="B1087">
        <v>157.63</v>
      </c>
      <c r="C1087">
        <v>1118900</v>
      </c>
      <c r="D1087" t="s">
        <v>53</v>
      </c>
      <c r="E1087">
        <f>(Акции[[#This Row],[Close]]-B1086)/B1086</f>
        <v>2.144887108288808E-2</v>
      </c>
    </row>
    <row r="1088" spans="1:5" x14ac:dyDescent="0.3">
      <c r="A1088" s="7">
        <v>43685</v>
      </c>
      <c r="B1088">
        <v>158.97999999999999</v>
      </c>
      <c r="C1088">
        <v>905400</v>
      </c>
      <c r="D1088" t="s">
        <v>53</v>
      </c>
      <c r="E1088">
        <f>(Акции[[#This Row],[Close]]-B1087)/B1087</f>
        <v>8.5643595762227645E-3</v>
      </c>
    </row>
    <row r="1089" spans="1:5" x14ac:dyDescent="0.3">
      <c r="A1089" s="7">
        <v>43686</v>
      </c>
      <c r="B1089">
        <v>158.27000000000001</v>
      </c>
      <c r="C1089">
        <v>567800</v>
      </c>
      <c r="D1089" t="s">
        <v>53</v>
      </c>
      <c r="E1089">
        <f>(Акции[[#This Row],[Close]]-B1088)/B1088</f>
        <v>-4.4659705623347565E-3</v>
      </c>
    </row>
    <row r="1090" spans="1:5" x14ac:dyDescent="0.3">
      <c r="A1090" s="7">
        <v>43689</v>
      </c>
      <c r="B1090">
        <v>158.58000000000001</v>
      </c>
      <c r="C1090">
        <v>464800</v>
      </c>
      <c r="D1090" t="s">
        <v>53</v>
      </c>
      <c r="E1090">
        <f>(Акции[[#This Row],[Close]]-B1089)/B1089</f>
        <v>1.9586782081253695E-3</v>
      </c>
    </row>
    <row r="1091" spans="1:5" x14ac:dyDescent="0.3">
      <c r="A1091" s="7">
        <v>43690</v>
      </c>
      <c r="B1091">
        <v>158.96001000000001</v>
      </c>
      <c r="C1091">
        <v>854000</v>
      </c>
      <c r="D1091" t="s">
        <v>53</v>
      </c>
      <c r="E1091">
        <f>(Акции[[#This Row],[Close]]-B1090)/B1090</f>
        <v>2.3963299281119853E-3</v>
      </c>
    </row>
    <row r="1092" spans="1:5" x14ac:dyDescent="0.3">
      <c r="A1092" s="7">
        <v>43691</v>
      </c>
      <c r="B1092">
        <v>157.28998999999999</v>
      </c>
      <c r="C1092">
        <v>998800</v>
      </c>
      <c r="D1092" t="s">
        <v>53</v>
      </c>
      <c r="E1092">
        <f>(Акции[[#This Row],[Close]]-B1091)/B1091</f>
        <v>-1.0505912776427368E-2</v>
      </c>
    </row>
    <row r="1093" spans="1:5" x14ac:dyDescent="0.3">
      <c r="A1093" s="7">
        <v>43692</v>
      </c>
      <c r="B1093">
        <v>158.94999999999999</v>
      </c>
      <c r="C1093">
        <v>829100</v>
      </c>
      <c r="D1093" t="s">
        <v>53</v>
      </c>
      <c r="E1093">
        <f>(Акции[[#This Row],[Close]]-B1092)/B1092</f>
        <v>1.0553818459776111E-2</v>
      </c>
    </row>
    <row r="1094" spans="1:5" x14ac:dyDescent="0.3">
      <c r="A1094" s="7">
        <v>43693</v>
      </c>
      <c r="B1094">
        <v>160.89999</v>
      </c>
      <c r="C1094">
        <v>759000</v>
      </c>
      <c r="D1094" t="s">
        <v>53</v>
      </c>
      <c r="E1094">
        <f>(Акции[[#This Row],[Close]]-B1093)/B1093</f>
        <v>1.2267945894935602E-2</v>
      </c>
    </row>
    <row r="1095" spans="1:5" x14ac:dyDescent="0.3">
      <c r="A1095" s="7">
        <v>43696</v>
      </c>
      <c r="B1095">
        <v>162.13</v>
      </c>
      <c r="C1095">
        <v>870500</v>
      </c>
      <c r="D1095" t="s">
        <v>53</v>
      </c>
      <c r="E1095">
        <f>(Акции[[#This Row],[Close]]-B1094)/B1094</f>
        <v>7.6445623147645501E-3</v>
      </c>
    </row>
    <row r="1096" spans="1:5" x14ac:dyDescent="0.3">
      <c r="A1096" s="7">
        <v>43697</v>
      </c>
      <c r="B1096">
        <v>158.97999999999999</v>
      </c>
      <c r="C1096">
        <v>1043200</v>
      </c>
      <c r="D1096" t="s">
        <v>53</v>
      </c>
      <c r="E1096">
        <f>(Акции[[#This Row],[Close]]-B1095)/B1095</f>
        <v>-1.9428853389255572E-2</v>
      </c>
    </row>
    <row r="1097" spans="1:5" x14ac:dyDescent="0.3">
      <c r="A1097" s="7">
        <v>43698</v>
      </c>
      <c r="B1097">
        <v>158.07001</v>
      </c>
      <c r="C1097">
        <v>803900</v>
      </c>
      <c r="D1097" t="s">
        <v>53</v>
      </c>
      <c r="E1097">
        <f>(Акции[[#This Row],[Close]]-B1096)/B1096</f>
        <v>-5.7239275380550599E-3</v>
      </c>
    </row>
    <row r="1098" spans="1:5" x14ac:dyDescent="0.3">
      <c r="A1098" s="7">
        <v>43699</v>
      </c>
      <c r="B1098">
        <v>159.14999</v>
      </c>
      <c r="C1098">
        <v>666500</v>
      </c>
      <c r="D1098" t="s">
        <v>53</v>
      </c>
      <c r="E1098">
        <f>(Акции[[#This Row],[Close]]-B1097)/B1097</f>
        <v>6.8322890597653924E-3</v>
      </c>
    </row>
    <row r="1099" spans="1:5" x14ac:dyDescent="0.3">
      <c r="A1099" s="7">
        <v>43700</v>
      </c>
      <c r="B1099">
        <v>155.92999</v>
      </c>
      <c r="C1099">
        <v>801800</v>
      </c>
      <c r="D1099" t="s">
        <v>53</v>
      </c>
      <c r="E1099">
        <f>(Акции[[#This Row],[Close]]-B1098)/B1098</f>
        <v>-2.0232486348255498E-2</v>
      </c>
    </row>
    <row r="1100" spans="1:5" x14ac:dyDescent="0.3">
      <c r="A1100" s="7">
        <v>43703</v>
      </c>
      <c r="B1100">
        <v>156.96001000000001</v>
      </c>
      <c r="C1100">
        <v>669800</v>
      </c>
      <c r="D1100" t="s">
        <v>53</v>
      </c>
      <c r="E1100">
        <f>(Акции[[#This Row],[Close]]-B1099)/B1099</f>
        <v>6.6056568079046725E-3</v>
      </c>
    </row>
    <row r="1101" spans="1:5" x14ac:dyDescent="0.3">
      <c r="A1101" s="7">
        <v>43704</v>
      </c>
      <c r="B1101">
        <v>158.64999</v>
      </c>
      <c r="C1101">
        <v>689300</v>
      </c>
      <c r="D1101" t="s">
        <v>53</v>
      </c>
      <c r="E1101">
        <f>(Акции[[#This Row],[Close]]-B1100)/B1100</f>
        <v>1.0766946306896841E-2</v>
      </c>
    </row>
    <row r="1102" spans="1:5" x14ac:dyDescent="0.3">
      <c r="A1102" s="7">
        <v>43705</v>
      </c>
      <c r="B1102">
        <v>159.97999999999999</v>
      </c>
      <c r="C1102">
        <v>557100</v>
      </c>
      <c r="D1102" t="s">
        <v>53</v>
      </c>
      <c r="E1102">
        <f>(Акции[[#This Row],[Close]]-B1101)/B1101</f>
        <v>8.3832970931796928E-3</v>
      </c>
    </row>
    <row r="1103" spans="1:5" x14ac:dyDescent="0.3">
      <c r="A1103" s="7">
        <v>43706</v>
      </c>
      <c r="B1103">
        <v>159.25</v>
      </c>
      <c r="C1103">
        <v>785300</v>
      </c>
      <c r="D1103" t="s">
        <v>53</v>
      </c>
      <c r="E1103">
        <f>(Акции[[#This Row],[Close]]-B1102)/B1102</f>
        <v>-4.5630703837979108E-3</v>
      </c>
    </row>
    <row r="1104" spans="1:5" x14ac:dyDescent="0.3">
      <c r="A1104" s="7">
        <v>43707</v>
      </c>
      <c r="B1104">
        <v>158.16</v>
      </c>
      <c r="C1104">
        <v>1096900</v>
      </c>
      <c r="D1104" t="s">
        <v>53</v>
      </c>
      <c r="E1104">
        <f>(Акции[[#This Row],[Close]]-B1103)/B1103</f>
        <v>-6.8445839874411519E-3</v>
      </c>
    </row>
    <row r="1105" spans="1:5" x14ac:dyDescent="0.3">
      <c r="A1105" s="7">
        <v>43711</v>
      </c>
      <c r="B1105">
        <v>162.35001</v>
      </c>
      <c r="C1105">
        <v>1473100</v>
      </c>
      <c r="D1105" t="s">
        <v>53</v>
      </c>
      <c r="E1105">
        <f>(Акции[[#This Row],[Close]]-B1104)/B1104</f>
        <v>2.6492223065250387E-2</v>
      </c>
    </row>
    <row r="1106" spans="1:5" x14ac:dyDescent="0.3">
      <c r="A1106" s="7">
        <v>43712</v>
      </c>
      <c r="B1106">
        <v>164.36</v>
      </c>
      <c r="C1106">
        <v>1196600</v>
      </c>
      <c r="D1106" t="s">
        <v>53</v>
      </c>
      <c r="E1106">
        <f>(Акции[[#This Row],[Close]]-B1105)/B1105</f>
        <v>1.238059671200523E-2</v>
      </c>
    </row>
    <row r="1107" spans="1:5" x14ac:dyDescent="0.3">
      <c r="A1107" s="7">
        <v>43713</v>
      </c>
      <c r="B1107">
        <v>162.19999999999999</v>
      </c>
      <c r="C1107">
        <v>978800</v>
      </c>
      <c r="D1107" t="s">
        <v>53</v>
      </c>
      <c r="E1107">
        <f>(Акции[[#This Row],[Close]]-B1106)/B1106</f>
        <v>-1.3141883669992849E-2</v>
      </c>
    </row>
    <row r="1108" spans="1:5" x14ac:dyDescent="0.3">
      <c r="A1108" s="7">
        <v>43714</v>
      </c>
      <c r="B1108">
        <v>162.03998999999999</v>
      </c>
      <c r="C1108">
        <v>868800</v>
      </c>
      <c r="D1108" t="s">
        <v>53</v>
      </c>
      <c r="E1108">
        <f>(Акции[[#This Row],[Close]]-B1107)/B1107</f>
        <v>-9.8649815043156449E-4</v>
      </c>
    </row>
    <row r="1109" spans="1:5" x14ac:dyDescent="0.3">
      <c r="A1109" s="7">
        <v>43717</v>
      </c>
      <c r="B1109">
        <v>158.33000000000001</v>
      </c>
      <c r="C1109">
        <v>1490700</v>
      </c>
      <c r="D1109" t="s">
        <v>53</v>
      </c>
      <c r="E1109">
        <f>(Акции[[#This Row],[Close]]-B1108)/B1108</f>
        <v>-2.2895521037738748E-2</v>
      </c>
    </row>
    <row r="1110" spans="1:5" x14ac:dyDescent="0.3">
      <c r="A1110" s="7">
        <v>43718</v>
      </c>
      <c r="B1110">
        <v>158.28</v>
      </c>
      <c r="C1110">
        <v>1334600</v>
      </c>
      <c r="D1110" t="s">
        <v>53</v>
      </c>
      <c r="E1110">
        <f>(Акции[[#This Row],[Close]]-B1109)/B1109</f>
        <v>-3.1579612202369331E-4</v>
      </c>
    </row>
    <row r="1111" spans="1:5" x14ac:dyDescent="0.3">
      <c r="A1111" s="7">
        <v>43719</v>
      </c>
      <c r="B1111">
        <v>158.92999</v>
      </c>
      <c r="C1111">
        <v>892700</v>
      </c>
      <c r="D1111" t="s">
        <v>53</v>
      </c>
      <c r="E1111">
        <f>(Акции[[#This Row],[Close]]-B1110)/B1110</f>
        <v>4.1065832701541729E-3</v>
      </c>
    </row>
    <row r="1112" spans="1:5" x14ac:dyDescent="0.3">
      <c r="A1112" s="7">
        <v>43720</v>
      </c>
      <c r="B1112">
        <v>160.19999999999999</v>
      </c>
      <c r="C1112">
        <v>707800</v>
      </c>
      <c r="D1112" t="s">
        <v>53</v>
      </c>
      <c r="E1112">
        <f>(Акции[[#This Row],[Close]]-B1111)/B1111</f>
        <v>7.9910028308690199E-3</v>
      </c>
    </row>
    <row r="1113" spans="1:5" x14ac:dyDescent="0.3">
      <c r="A1113" s="7">
        <v>43721</v>
      </c>
      <c r="B1113">
        <v>158.94</v>
      </c>
      <c r="C1113">
        <v>911100</v>
      </c>
      <c r="D1113" t="s">
        <v>53</v>
      </c>
      <c r="E1113">
        <f>(Акции[[#This Row],[Close]]-B1112)/B1112</f>
        <v>-7.8651685393257859E-3</v>
      </c>
    </row>
    <row r="1114" spans="1:5" x14ac:dyDescent="0.3">
      <c r="A1114" s="7">
        <v>43724</v>
      </c>
      <c r="B1114">
        <v>153.77000000000001</v>
      </c>
      <c r="C1114">
        <v>1054600</v>
      </c>
      <c r="D1114" t="s">
        <v>53</v>
      </c>
      <c r="E1114">
        <f>(Акции[[#This Row],[Close]]-B1113)/B1113</f>
        <v>-3.2527997986661554E-2</v>
      </c>
    </row>
    <row r="1115" spans="1:5" x14ac:dyDescent="0.3">
      <c r="A1115" s="7">
        <v>43725</v>
      </c>
      <c r="B1115">
        <v>155.53998999999999</v>
      </c>
      <c r="C1115">
        <v>869500</v>
      </c>
      <c r="D1115" t="s">
        <v>53</v>
      </c>
      <c r="E1115">
        <f>(Акции[[#This Row],[Close]]-B1114)/B1114</f>
        <v>1.1510632763217654E-2</v>
      </c>
    </row>
    <row r="1116" spans="1:5" x14ac:dyDescent="0.3">
      <c r="A1116" s="7">
        <v>43726</v>
      </c>
      <c r="B1116">
        <v>155.80000000000001</v>
      </c>
      <c r="C1116">
        <v>789600</v>
      </c>
      <c r="D1116" t="s">
        <v>53</v>
      </c>
      <c r="E1116">
        <f>(Акции[[#This Row],[Close]]-B1115)/B1115</f>
        <v>1.6716601306199295E-3</v>
      </c>
    </row>
    <row r="1117" spans="1:5" x14ac:dyDescent="0.3">
      <c r="A1117" s="7">
        <v>43727</v>
      </c>
      <c r="B1117">
        <v>154.21001000000001</v>
      </c>
      <c r="C1117">
        <v>1112100</v>
      </c>
      <c r="D1117" t="s">
        <v>53</v>
      </c>
      <c r="E1117">
        <f>(Акции[[#This Row],[Close]]-B1116)/B1116</f>
        <v>-1.0205327342747112E-2</v>
      </c>
    </row>
    <row r="1118" spans="1:5" x14ac:dyDescent="0.3">
      <c r="A1118" s="7">
        <v>43728</v>
      </c>
      <c r="B1118">
        <v>151.78</v>
      </c>
      <c r="C1118">
        <v>1968200</v>
      </c>
      <c r="D1118" t="s">
        <v>53</v>
      </c>
      <c r="E1118">
        <f>(Акции[[#This Row],[Close]]-B1117)/B1117</f>
        <v>-1.5757796786343571E-2</v>
      </c>
    </row>
    <row r="1119" spans="1:5" x14ac:dyDescent="0.3">
      <c r="A1119" s="7">
        <v>43731</v>
      </c>
      <c r="B1119">
        <v>150.22999999999999</v>
      </c>
      <c r="C1119">
        <v>1360200</v>
      </c>
      <c r="D1119" t="s">
        <v>53</v>
      </c>
      <c r="E1119">
        <f>(Акции[[#This Row],[Close]]-B1118)/B1118</f>
        <v>-1.0212149163262692E-2</v>
      </c>
    </row>
    <row r="1120" spans="1:5" x14ac:dyDescent="0.3">
      <c r="A1120" s="7">
        <v>43732</v>
      </c>
      <c r="B1120">
        <v>151</v>
      </c>
      <c r="C1120">
        <v>1400500</v>
      </c>
      <c r="D1120" t="s">
        <v>53</v>
      </c>
      <c r="E1120">
        <f>(Акции[[#This Row],[Close]]-B1119)/B1119</f>
        <v>5.1254742727818029E-3</v>
      </c>
    </row>
    <row r="1121" spans="1:5" x14ac:dyDescent="0.3">
      <c r="A1121" s="7">
        <v>43733</v>
      </c>
      <c r="B1121">
        <v>150.77000000000001</v>
      </c>
      <c r="C1121">
        <v>1009300</v>
      </c>
      <c r="D1121" t="s">
        <v>53</v>
      </c>
      <c r="E1121">
        <f>(Акции[[#This Row],[Close]]-B1120)/B1120</f>
        <v>-1.5231788079469522E-3</v>
      </c>
    </row>
    <row r="1122" spans="1:5" x14ac:dyDescent="0.3">
      <c r="A1122" s="7">
        <v>43734</v>
      </c>
      <c r="B1122">
        <v>150.59</v>
      </c>
      <c r="C1122">
        <v>938400</v>
      </c>
      <c r="D1122" t="s">
        <v>53</v>
      </c>
      <c r="E1122">
        <f>(Акции[[#This Row],[Close]]-B1121)/B1121</f>
        <v>-1.1938714598395358E-3</v>
      </c>
    </row>
    <row r="1123" spans="1:5" x14ac:dyDescent="0.3">
      <c r="A1123" s="7">
        <v>43735</v>
      </c>
      <c r="B1123">
        <v>152.67999</v>
      </c>
      <c r="C1123">
        <v>932500</v>
      </c>
      <c r="D1123" t="s">
        <v>53</v>
      </c>
      <c r="E1123">
        <f>(Акции[[#This Row],[Close]]-B1122)/B1122</f>
        <v>1.3878677203001528E-2</v>
      </c>
    </row>
    <row r="1124" spans="1:5" x14ac:dyDescent="0.3">
      <c r="A1124" s="7">
        <v>43738</v>
      </c>
      <c r="B1124">
        <v>151.87</v>
      </c>
      <c r="C1124">
        <v>864000</v>
      </c>
      <c r="D1124" t="s">
        <v>53</v>
      </c>
      <c r="E1124">
        <f>(Акции[[#This Row],[Close]]-B1123)/B1123</f>
        <v>-5.3051483694752603E-3</v>
      </c>
    </row>
    <row r="1125" spans="1:5" x14ac:dyDescent="0.3">
      <c r="A1125" s="7">
        <v>43739</v>
      </c>
      <c r="B1125">
        <v>151.28</v>
      </c>
      <c r="C1125">
        <v>928700</v>
      </c>
      <c r="D1125" t="s">
        <v>53</v>
      </c>
      <c r="E1125">
        <f>(Акции[[#This Row],[Close]]-B1124)/B1124</f>
        <v>-3.8849015605452253E-3</v>
      </c>
    </row>
    <row r="1126" spans="1:5" x14ac:dyDescent="0.3">
      <c r="A1126" s="7">
        <v>43740</v>
      </c>
      <c r="B1126">
        <v>149.35001</v>
      </c>
      <c r="C1126">
        <v>2843200</v>
      </c>
      <c r="D1126" t="s">
        <v>53</v>
      </c>
      <c r="E1126">
        <f>(Акции[[#This Row],[Close]]-B1125)/B1125</f>
        <v>-1.2757734003172948E-2</v>
      </c>
    </row>
    <row r="1127" spans="1:5" x14ac:dyDescent="0.3">
      <c r="A1127" s="7">
        <v>43741</v>
      </c>
      <c r="B1127">
        <v>147.02000000000001</v>
      </c>
      <c r="C1127">
        <v>1693200</v>
      </c>
      <c r="D1127" t="s">
        <v>53</v>
      </c>
      <c r="E1127">
        <f>(Акции[[#This Row],[Close]]-B1126)/B1126</f>
        <v>-1.5601003307599292E-2</v>
      </c>
    </row>
    <row r="1128" spans="1:5" x14ac:dyDescent="0.3">
      <c r="A1128" s="7">
        <v>43742</v>
      </c>
      <c r="B1128">
        <v>151.38</v>
      </c>
      <c r="C1128">
        <v>1252000</v>
      </c>
      <c r="D1128" t="s">
        <v>53</v>
      </c>
      <c r="E1128">
        <f>(Акции[[#This Row],[Close]]-B1127)/B1127</f>
        <v>2.9655829138892566E-2</v>
      </c>
    </row>
    <row r="1129" spans="1:5" x14ac:dyDescent="0.3">
      <c r="A1129" s="7">
        <v>43745</v>
      </c>
      <c r="B1129">
        <v>151.16</v>
      </c>
      <c r="C1129">
        <v>931600</v>
      </c>
      <c r="D1129" t="s">
        <v>53</v>
      </c>
      <c r="E1129">
        <f>(Акции[[#This Row],[Close]]-B1128)/B1128</f>
        <v>-1.4532963403355718E-3</v>
      </c>
    </row>
    <row r="1130" spans="1:5" x14ac:dyDescent="0.3">
      <c r="A1130" s="7">
        <v>43746</v>
      </c>
      <c r="B1130">
        <v>149.80000000000001</v>
      </c>
      <c r="C1130">
        <v>812500</v>
      </c>
      <c r="D1130" t="s">
        <v>53</v>
      </c>
      <c r="E1130">
        <f>(Акции[[#This Row],[Close]]-B1129)/B1129</f>
        <v>-8.9970891770308637E-3</v>
      </c>
    </row>
    <row r="1131" spans="1:5" x14ac:dyDescent="0.3">
      <c r="A1131" s="7">
        <v>43747</v>
      </c>
      <c r="B1131">
        <v>150.11000000000001</v>
      </c>
      <c r="C1131">
        <v>735000</v>
      </c>
      <c r="D1131" t="s">
        <v>53</v>
      </c>
      <c r="E1131">
        <f>(Акции[[#This Row],[Close]]-B1130)/B1130</f>
        <v>2.069425901201617E-3</v>
      </c>
    </row>
    <row r="1132" spans="1:5" x14ac:dyDescent="0.3">
      <c r="A1132" s="7">
        <v>43748</v>
      </c>
      <c r="B1132">
        <v>150.75</v>
      </c>
      <c r="C1132">
        <v>767000</v>
      </c>
      <c r="D1132" t="s">
        <v>53</v>
      </c>
      <c r="E1132">
        <f>(Акции[[#This Row],[Close]]-B1131)/B1131</f>
        <v>4.2635400706147915E-3</v>
      </c>
    </row>
    <row r="1133" spans="1:5" x14ac:dyDescent="0.3">
      <c r="A1133" s="7">
        <v>43749</v>
      </c>
      <c r="B1133">
        <v>150.25</v>
      </c>
      <c r="C1133">
        <v>675700</v>
      </c>
      <c r="D1133" t="s">
        <v>53</v>
      </c>
      <c r="E1133">
        <f>(Акции[[#This Row],[Close]]-B1132)/B1132</f>
        <v>-3.3167495854063019E-3</v>
      </c>
    </row>
    <row r="1134" spans="1:5" x14ac:dyDescent="0.3">
      <c r="A1134" s="7">
        <v>43752</v>
      </c>
      <c r="B1134">
        <v>148.72</v>
      </c>
      <c r="C1134">
        <v>605000</v>
      </c>
      <c r="D1134" t="s">
        <v>53</v>
      </c>
      <c r="E1134">
        <f>(Акции[[#This Row],[Close]]-B1133)/B1133</f>
        <v>-1.0183028286189692E-2</v>
      </c>
    </row>
    <row r="1135" spans="1:5" x14ac:dyDescent="0.3">
      <c r="A1135" s="7">
        <v>43753</v>
      </c>
      <c r="B1135">
        <v>148.21001000000001</v>
      </c>
      <c r="C1135">
        <v>903000</v>
      </c>
      <c r="D1135" t="s">
        <v>53</v>
      </c>
      <c r="E1135">
        <f>(Акции[[#This Row],[Close]]-B1134)/B1134</f>
        <v>-3.4291958041957216E-3</v>
      </c>
    </row>
    <row r="1136" spans="1:5" x14ac:dyDescent="0.3">
      <c r="A1136" s="7">
        <v>43754</v>
      </c>
      <c r="B1136">
        <v>148.50998999999999</v>
      </c>
      <c r="C1136">
        <v>763800</v>
      </c>
      <c r="D1136" t="s">
        <v>53</v>
      </c>
      <c r="E1136">
        <f>(Акции[[#This Row],[Close]]-B1135)/B1135</f>
        <v>2.0240198350973499E-3</v>
      </c>
    </row>
    <row r="1137" spans="1:5" x14ac:dyDescent="0.3">
      <c r="A1137" s="7">
        <v>43755</v>
      </c>
      <c r="B1137">
        <v>149.39999</v>
      </c>
      <c r="C1137">
        <v>590400</v>
      </c>
      <c r="D1137" t="s">
        <v>53</v>
      </c>
      <c r="E1137">
        <f>(Акции[[#This Row],[Close]]-B1136)/B1136</f>
        <v>5.9928628370388747E-3</v>
      </c>
    </row>
    <row r="1138" spans="1:5" x14ac:dyDescent="0.3">
      <c r="A1138" s="7">
        <v>43756</v>
      </c>
      <c r="B1138">
        <v>149.69999999999999</v>
      </c>
      <c r="C1138">
        <v>582700</v>
      </c>
      <c r="D1138" t="s">
        <v>53</v>
      </c>
      <c r="E1138">
        <f>(Акции[[#This Row],[Close]]-B1137)/B1137</f>
        <v>2.0080991973291705E-3</v>
      </c>
    </row>
    <row r="1139" spans="1:5" x14ac:dyDescent="0.3">
      <c r="A1139" s="7">
        <v>43759</v>
      </c>
      <c r="B1139">
        <v>149.07001</v>
      </c>
      <c r="C1139">
        <v>868900</v>
      </c>
      <c r="D1139" t="s">
        <v>53</v>
      </c>
      <c r="E1139">
        <f>(Акции[[#This Row],[Close]]-B1138)/B1138</f>
        <v>-4.2083500334000826E-3</v>
      </c>
    </row>
    <row r="1140" spans="1:5" x14ac:dyDescent="0.3">
      <c r="A1140" s="7">
        <v>43760</v>
      </c>
      <c r="B1140">
        <v>148.44</v>
      </c>
      <c r="C1140">
        <v>934200</v>
      </c>
      <c r="D1140" t="s">
        <v>53</v>
      </c>
      <c r="E1140">
        <f>(Акции[[#This Row],[Close]]-B1139)/B1139</f>
        <v>-4.2262692542919846E-3</v>
      </c>
    </row>
    <row r="1141" spans="1:5" x14ac:dyDescent="0.3">
      <c r="A1141" s="7">
        <v>43761</v>
      </c>
      <c r="B1141">
        <v>149.81</v>
      </c>
      <c r="C1141">
        <v>684300</v>
      </c>
      <c r="D1141" t="s">
        <v>53</v>
      </c>
      <c r="E1141">
        <f>(Акции[[#This Row],[Close]]-B1140)/B1140</f>
        <v>9.2293182430611999E-3</v>
      </c>
    </row>
    <row r="1142" spans="1:5" x14ac:dyDescent="0.3">
      <c r="A1142" s="7">
        <v>43762</v>
      </c>
      <c r="B1142">
        <v>150.75998999999999</v>
      </c>
      <c r="C1142">
        <v>709900</v>
      </c>
      <c r="D1142" t="s">
        <v>53</v>
      </c>
      <c r="E1142">
        <f>(Акции[[#This Row],[Close]]-B1141)/B1141</f>
        <v>6.341298978706264E-3</v>
      </c>
    </row>
    <row r="1143" spans="1:5" x14ac:dyDescent="0.3">
      <c r="A1143" s="7">
        <v>43763</v>
      </c>
      <c r="B1143">
        <v>151.39999</v>
      </c>
      <c r="C1143">
        <v>667700</v>
      </c>
      <c r="D1143" t="s">
        <v>53</v>
      </c>
      <c r="E1143">
        <f>(Акции[[#This Row],[Close]]-B1142)/B1142</f>
        <v>4.2451581483921221E-3</v>
      </c>
    </row>
    <row r="1144" spans="1:5" x14ac:dyDescent="0.3">
      <c r="A1144" s="7">
        <v>43766</v>
      </c>
      <c r="B1144">
        <v>150.77000000000001</v>
      </c>
      <c r="C1144">
        <v>1143800</v>
      </c>
      <c r="D1144" t="s">
        <v>53</v>
      </c>
      <c r="E1144">
        <f>(Акции[[#This Row],[Close]]-B1143)/B1143</f>
        <v>-4.1610967081305112E-3</v>
      </c>
    </row>
    <row r="1145" spans="1:5" x14ac:dyDescent="0.3">
      <c r="A1145" s="7">
        <v>43767</v>
      </c>
      <c r="B1145">
        <v>149.46001000000001</v>
      </c>
      <c r="C1145">
        <v>1256900</v>
      </c>
      <c r="D1145" t="s">
        <v>53</v>
      </c>
      <c r="E1145">
        <f>(Акции[[#This Row],[Close]]-B1144)/B1144</f>
        <v>-8.688664853750739E-3</v>
      </c>
    </row>
    <row r="1146" spans="1:5" x14ac:dyDescent="0.3">
      <c r="A1146" s="7">
        <v>43768</v>
      </c>
      <c r="B1146">
        <v>150.80000000000001</v>
      </c>
      <c r="C1146">
        <v>1026000</v>
      </c>
      <c r="D1146" t="s">
        <v>53</v>
      </c>
      <c r="E1146">
        <f>(Акции[[#This Row],[Close]]-B1145)/B1145</f>
        <v>8.9655420202367185E-3</v>
      </c>
    </row>
    <row r="1147" spans="1:5" x14ac:dyDescent="0.3">
      <c r="A1147" s="7">
        <v>43769</v>
      </c>
      <c r="B1147">
        <v>147.69</v>
      </c>
      <c r="C1147">
        <v>1839100</v>
      </c>
      <c r="D1147" t="s">
        <v>53</v>
      </c>
      <c r="E1147">
        <f>(Акции[[#This Row],[Close]]-B1146)/B1146</f>
        <v>-2.0623342175066402E-2</v>
      </c>
    </row>
    <row r="1148" spans="1:5" x14ac:dyDescent="0.3">
      <c r="A1148" s="7">
        <v>43770</v>
      </c>
      <c r="B1148">
        <v>147.03998999999999</v>
      </c>
      <c r="C1148">
        <v>1148200</v>
      </c>
      <c r="D1148" t="s">
        <v>53</v>
      </c>
      <c r="E1148">
        <f>(Акции[[#This Row],[Close]]-B1147)/B1147</f>
        <v>-4.401178143408551E-3</v>
      </c>
    </row>
    <row r="1149" spans="1:5" x14ac:dyDescent="0.3">
      <c r="A1149" s="7">
        <v>43773</v>
      </c>
      <c r="B1149">
        <v>146.5</v>
      </c>
      <c r="C1149">
        <v>1050000</v>
      </c>
      <c r="D1149" t="s">
        <v>53</v>
      </c>
      <c r="E1149">
        <f>(Акции[[#This Row],[Close]]-B1148)/B1148</f>
        <v>-3.6724023172198862E-3</v>
      </c>
    </row>
    <row r="1150" spans="1:5" x14ac:dyDescent="0.3">
      <c r="A1150" s="7">
        <v>43774</v>
      </c>
      <c r="B1150">
        <v>147.83000000000001</v>
      </c>
      <c r="C1150">
        <v>861300</v>
      </c>
      <c r="D1150" t="s">
        <v>53</v>
      </c>
      <c r="E1150">
        <f>(Акции[[#This Row],[Close]]-B1149)/B1149</f>
        <v>9.0784982935154437E-3</v>
      </c>
    </row>
    <row r="1151" spans="1:5" x14ac:dyDescent="0.3">
      <c r="A1151" s="7">
        <v>43775</v>
      </c>
      <c r="B1151">
        <v>148.64999</v>
      </c>
      <c r="C1151">
        <v>976500</v>
      </c>
      <c r="D1151" t="s">
        <v>53</v>
      </c>
      <c r="E1151">
        <f>(Акции[[#This Row],[Close]]-B1150)/B1150</f>
        <v>5.5468443482377724E-3</v>
      </c>
    </row>
    <row r="1152" spans="1:5" x14ac:dyDescent="0.3">
      <c r="A1152" s="7">
        <v>43776</v>
      </c>
      <c r="B1152">
        <v>147.02000000000001</v>
      </c>
      <c r="C1152">
        <v>871500</v>
      </c>
      <c r="D1152" t="s">
        <v>53</v>
      </c>
      <c r="E1152">
        <f>(Акции[[#This Row],[Close]]-B1151)/B1151</f>
        <v>-1.0965288325952744E-2</v>
      </c>
    </row>
    <row r="1153" spans="1:5" x14ac:dyDescent="0.3">
      <c r="A1153" s="7">
        <v>43777</v>
      </c>
      <c r="B1153">
        <v>148</v>
      </c>
      <c r="C1153">
        <v>688900</v>
      </c>
      <c r="D1153" t="s">
        <v>53</v>
      </c>
      <c r="E1153">
        <f>(Акции[[#This Row],[Close]]-B1152)/B1152</f>
        <v>6.6657597605767225E-3</v>
      </c>
    </row>
    <row r="1154" spans="1:5" x14ac:dyDescent="0.3">
      <c r="A1154" s="7">
        <v>43780</v>
      </c>
      <c r="B1154">
        <v>146.88</v>
      </c>
      <c r="C1154">
        <v>612200</v>
      </c>
      <c r="D1154" t="s">
        <v>53</v>
      </c>
      <c r="E1154">
        <f>(Акции[[#This Row],[Close]]-B1153)/B1153</f>
        <v>-7.5675675675675987E-3</v>
      </c>
    </row>
    <row r="1155" spans="1:5" x14ac:dyDescent="0.3">
      <c r="A1155" s="7">
        <v>43781</v>
      </c>
      <c r="B1155">
        <v>145.36000000000001</v>
      </c>
      <c r="C1155">
        <v>686500</v>
      </c>
      <c r="D1155" t="s">
        <v>53</v>
      </c>
      <c r="E1155">
        <f>(Акции[[#This Row],[Close]]-B1154)/B1154</f>
        <v>-1.034858387799552E-2</v>
      </c>
    </row>
    <row r="1156" spans="1:5" x14ac:dyDescent="0.3">
      <c r="A1156" s="7">
        <v>43782</v>
      </c>
      <c r="B1156">
        <v>147.28998999999999</v>
      </c>
      <c r="C1156">
        <v>641600</v>
      </c>
      <c r="D1156" t="s">
        <v>53</v>
      </c>
      <c r="E1156">
        <f>(Акции[[#This Row],[Close]]-B1155)/B1155</f>
        <v>1.3277311502476439E-2</v>
      </c>
    </row>
    <row r="1157" spans="1:5" x14ac:dyDescent="0.3">
      <c r="A1157" s="7">
        <v>43783</v>
      </c>
      <c r="B1157">
        <v>146.28</v>
      </c>
      <c r="C1157">
        <v>698100</v>
      </c>
      <c r="D1157" t="s">
        <v>53</v>
      </c>
      <c r="E1157">
        <f>(Акции[[#This Row],[Close]]-B1156)/B1156</f>
        <v>-6.8571530217361532E-3</v>
      </c>
    </row>
    <row r="1158" spans="1:5" x14ac:dyDescent="0.3">
      <c r="A1158" s="7">
        <v>43784</v>
      </c>
      <c r="B1158">
        <v>145.30000000000001</v>
      </c>
      <c r="C1158">
        <v>908900</v>
      </c>
      <c r="D1158" t="s">
        <v>53</v>
      </c>
      <c r="E1158">
        <f>(Акции[[#This Row],[Close]]-B1157)/B1157</f>
        <v>-6.6994804484549475E-3</v>
      </c>
    </row>
    <row r="1159" spans="1:5" x14ac:dyDescent="0.3">
      <c r="A1159" s="7">
        <v>43787</v>
      </c>
      <c r="B1159">
        <v>145.74001000000001</v>
      </c>
      <c r="C1159">
        <v>852400</v>
      </c>
      <c r="D1159" t="s">
        <v>53</v>
      </c>
      <c r="E1159">
        <f>(Акции[[#This Row],[Close]]-B1158)/B1158</f>
        <v>3.0282863041982164E-3</v>
      </c>
    </row>
    <row r="1160" spans="1:5" x14ac:dyDescent="0.3">
      <c r="A1160" s="7">
        <v>43788</v>
      </c>
      <c r="B1160">
        <v>146.50998999999999</v>
      </c>
      <c r="C1160">
        <v>587400</v>
      </c>
      <c r="D1160" t="s">
        <v>53</v>
      </c>
      <c r="E1160">
        <f>(Акции[[#This Row],[Close]]-B1159)/B1159</f>
        <v>5.2832437708764763E-3</v>
      </c>
    </row>
    <row r="1161" spans="1:5" x14ac:dyDescent="0.3">
      <c r="A1161" s="7">
        <v>43789</v>
      </c>
      <c r="B1161">
        <v>146.38</v>
      </c>
      <c r="C1161">
        <v>740400</v>
      </c>
      <c r="D1161" t="s">
        <v>53</v>
      </c>
      <c r="E1161">
        <f>(Акции[[#This Row],[Close]]-B1160)/B1160</f>
        <v>-8.8724325214951071E-4</v>
      </c>
    </row>
    <row r="1162" spans="1:5" x14ac:dyDescent="0.3">
      <c r="A1162" s="7">
        <v>43790</v>
      </c>
      <c r="B1162">
        <v>145.02000000000001</v>
      </c>
      <c r="C1162">
        <v>766200</v>
      </c>
      <c r="D1162" t="s">
        <v>53</v>
      </c>
      <c r="E1162">
        <f>(Акции[[#This Row],[Close]]-B1161)/B1161</f>
        <v>-9.2908867331601679E-3</v>
      </c>
    </row>
    <row r="1163" spans="1:5" x14ac:dyDescent="0.3">
      <c r="A1163" s="7">
        <v>43791</v>
      </c>
      <c r="B1163">
        <v>146.25998999999999</v>
      </c>
      <c r="C1163">
        <v>791900</v>
      </c>
      <c r="D1163" t="s">
        <v>53</v>
      </c>
      <c r="E1163">
        <f>(Акции[[#This Row],[Close]]-B1162)/B1162</f>
        <v>8.5504757964417148E-3</v>
      </c>
    </row>
    <row r="1164" spans="1:5" x14ac:dyDescent="0.3">
      <c r="A1164" s="7">
        <v>43794</v>
      </c>
      <c r="B1164">
        <v>145.25</v>
      </c>
      <c r="C1164">
        <v>861300</v>
      </c>
      <c r="D1164" t="s">
        <v>53</v>
      </c>
      <c r="E1164">
        <f>(Акции[[#This Row],[Close]]-B1163)/B1163</f>
        <v>-6.9054428350500217E-3</v>
      </c>
    </row>
    <row r="1165" spans="1:5" x14ac:dyDescent="0.3">
      <c r="A1165" s="7">
        <v>43795</v>
      </c>
      <c r="B1165">
        <v>148.19</v>
      </c>
      <c r="C1165">
        <v>1624500</v>
      </c>
      <c r="D1165" t="s">
        <v>53</v>
      </c>
      <c r="E1165">
        <f>(Акции[[#This Row],[Close]]-B1164)/B1164</f>
        <v>2.0240963855421672E-2</v>
      </c>
    </row>
    <row r="1166" spans="1:5" x14ac:dyDescent="0.3">
      <c r="A1166" s="7">
        <v>43796</v>
      </c>
      <c r="B1166">
        <v>148.94999999999999</v>
      </c>
      <c r="C1166">
        <v>800600</v>
      </c>
      <c r="D1166" t="s">
        <v>53</v>
      </c>
      <c r="E1166">
        <f>(Акции[[#This Row],[Close]]-B1165)/B1165</f>
        <v>5.1285511842903767E-3</v>
      </c>
    </row>
    <row r="1167" spans="1:5" x14ac:dyDescent="0.3">
      <c r="A1167" s="7">
        <v>43798</v>
      </c>
      <c r="B1167">
        <v>148.22999999999999</v>
      </c>
      <c r="C1167">
        <v>427500</v>
      </c>
      <c r="D1167" t="s">
        <v>53</v>
      </c>
      <c r="E1167">
        <f>(Акции[[#This Row],[Close]]-B1166)/B1166</f>
        <v>-4.8338368580060354E-3</v>
      </c>
    </row>
    <row r="1168" spans="1:5" x14ac:dyDescent="0.3">
      <c r="A1168" s="7">
        <v>43801</v>
      </c>
      <c r="B1168">
        <v>148.92999</v>
      </c>
      <c r="C1168">
        <v>845700</v>
      </c>
      <c r="D1168" t="s">
        <v>53</v>
      </c>
      <c r="E1168">
        <f>(Акции[[#This Row],[Close]]-B1167)/B1167</f>
        <v>4.7223234163125813E-3</v>
      </c>
    </row>
    <row r="1169" spans="1:5" x14ac:dyDescent="0.3">
      <c r="A1169" s="7">
        <v>43802</v>
      </c>
      <c r="B1169">
        <v>147.94999999999999</v>
      </c>
      <c r="C1169">
        <v>1028000</v>
      </c>
      <c r="D1169" t="s">
        <v>53</v>
      </c>
      <c r="E1169">
        <f>(Акции[[#This Row],[Close]]-B1168)/B1168</f>
        <v>-6.580205907487236E-3</v>
      </c>
    </row>
    <row r="1170" spans="1:5" x14ac:dyDescent="0.3">
      <c r="A1170" s="7">
        <v>43803</v>
      </c>
      <c r="B1170">
        <v>150.30000000000001</v>
      </c>
      <c r="C1170">
        <v>702600</v>
      </c>
      <c r="D1170" t="s">
        <v>53</v>
      </c>
      <c r="E1170">
        <f>(Акции[[#This Row],[Close]]-B1169)/B1169</f>
        <v>1.5883744508279979E-2</v>
      </c>
    </row>
    <row r="1171" spans="1:5" x14ac:dyDescent="0.3">
      <c r="A1171" s="7">
        <v>43804</v>
      </c>
      <c r="B1171">
        <v>150.78998999999999</v>
      </c>
      <c r="C1171">
        <v>1014000</v>
      </c>
      <c r="D1171" t="s">
        <v>53</v>
      </c>
      <c r="E1171">
        <f>(Акции[[#This Row],[Close]]-B1170)/B1170</f>
        <v>3.2600798403192113E-3</v>
      </c>
    </row>
    <row r="1172" spans="1:5" x14ac:dyDescent="0.3">
      <c r="A1172" s="7">
        <v>43805</v>
      </c>
      <c r="B1172">
        <v>151.86000000000001</v>
      </c>
      <c r="C1172">
        <v>1182900</v>
      </c>
      <c r="D1172" t="s">
        <v>53</v>
      </c>
      <c r="E1172">
        <f>(Акции[[#This Row],[Close]]-B1171)/B1171</f>
        <v>7.0960280586266026E-3</v>
      </c>
    </row>
    <row r="1173" spans="1:5" x14ac:dyDescent="0.3">
      <c r="A1173" s="7">
        <v>43808</v>
      </c>
      <c r="B1173">
        <v>152.75</v>
      </c>
      <c r="C1173">
        <v>1209700</v>
      </c>
      <c r="D1173" t="s">
        <v>53</v>
      </c>
      <c r="E1173">
        <f>(Акции[[#This Row],[Close]]-B1172)/B1172</f>
        <v>5.8606611352560664E-3</v>
      </c>
    </row>
    <row r="1174" spans="1:5" x14ac:dyDescent="0.3">
      <c r="A1174" s="7">
        <v>43809</v>
      </c>
      <c r="B1174">
        <v>152.42999</v>
      </c>
      <c r="C1174">
        <v>1219000</v>
      </c>
      <c r="D1174" t="s">
        <v>53</v>
      </c>
      <c r="E1174">
        <f>(Акции[[#This Row],[Close]]-B1173)/B1173</f>
        <v>-2.0949918166939204E-3</v>
      </c>
    </row>
    <row r="1175" spans="1:5" x14ac:dyDescent="0.3">
      <c r="A1175" s="7">
        <v>43810</v>
      </c>
      <c r="B1175">
        <v>152.13</v>
      </c>
      <c r="C1175">
        <v>685400</v>
      </c>
      <c r="D1175" t="s">
        <v>53</v>
      </c>
      <c r="E1175">
        <f>(Акции[[#This Row],[Close]]-B1174)/B1174</f>
        <v>-1.9680510377256353E-3</v>
      </c>
    </row>
    <row r="1176" spans="1:5" x14ac:dyDescent="0.3">
      <c r="A1176" s="7">
        <v>43811</v>
      </c>
      <c r="B1176">
        <v>152.25998999999999</v>
      </c>
      <c r="C1176">
        <v>1027000</v>
      </c>
      <c r="D1176" t="s">
        <v>53</v>
      </c>
      <c r="E1176">
        <f>(Акции[[#This Row],[Close]]-B1175)/B1175</f>
        <v>8.5446657464005973E-4</v>
      </c>
    </row>
    <row r="1177" spans="1:5" x14ac:dyDescent="0.3">
      <c r="A1177" s="7">
        <v>43812</v>
      </c>
      <c r="B1177">
        <v>151.69999999999999</v>
      </c>
      <c r="C1177">
        <v>930200</v>
      </c>
      <c r="D1177" t="s">
        <v>53</v>
      </c>
      <c r="E1177">
        <f>(Акции[[#This Row],[Close]]-B1176)/B1176</f>
        <v>-3.677853912902524E-3</v>
      </c>
    </row>
    <row r="1178" spans="1:5" x14ac:dyDescent="0.3">
      <c r="A1178" s="7">
        <v>43815</v>
      </c>
      <c r="B1178">
        <v>151.59</v>
      </c>
      <c r="C1178">
        <v>956600</v>
      </c>
      <c r="D1178" t="s">
        <v>53</v>
      </c>
      <c r="E1178">
        <f>(Акции[[#This Row],[Close]]-B1177)/B1177</f>
        <v>-7.2511535926160335E-4</v>
      </c>
    </row>
    <row r="1179" spans="1:5" x14ac:dyDescent="0.3">
      <c r="A1179" s="7">
        <v>43816</v>
      </c>
      <c r="B1179">
        <v>150.08000000000001</v>
      </c>
      <c r="C1179">
        <v>1006000</v>
      </c>
      <c r="D1179" t="s">
        <v>53</v>
      </c>
      <c r="E1179">
        <f>(Акции[[#This Row],[Close]]-B1178)/B1178</f>
        <v>-9.9610792268618707E-3</v>
      </c>
    </row>
    <row r="1180" spans="1:5" x14ac:dyDescent="0.3">
      <c r="A1180" s="7">
        <v>43817</v>
      </c>
      <c r="B1180">
        <v>149.82001</v>
      </c>
      <c r="C1180">
        <v>1031600</v>
      </c>
      <c r="D1180" t="s">
        <v>53</v>
      </c>
      <c r="E1180">
        <f>(Акции[[#This Row],[Close]]-B1179)/B1179</f>
        <v>-1.7323427505331565E-3</v>
      </c>
    </row>
    <row r="1181" spans="1:5" x14ac:dyDescent="0.3">
      <c r="A1181" s="7">
        <v>43818</v>
      </c>
      <c r="B1181">
        <v>151.47999999999999</v>
      </c>
      <c r="C1181">
        <v>547200</v>
      </c>
      <c r="D1181" t="s">
        <v>53</v>
      </c>
      <c r="E1181">
        <f>(Акции[[#This Row],[Close]]-B1180)/B1180</f>
        <v>1.1079895135502884E-2</v>
      </c>
    </row>
    <row r="1182" spans="1:5" x14ac:dyDescent="0.3">
      <c r="A1182" s="7">
        <v>43819</v>
      </c>
      <c r="B1182">
        <v>152.66</v>
      </c>
      <c r="C1182">
        <v>1812400</v>
      </c>
      <c r="D1182" t="s">
        <v>53</v>
      </c>
      <c r="E1182">
        <f>(Акции[[#This Row],[Close]]-B1181)/B1181</f>
        <v>7.7898072352786301E-3</v>
      </c>
    </row>
    <row r="1183" spans="1:5" x14ac:dyDescent="0.3">
      <c r="A1183" s="7">
        <v>43822</v>
      </c>
      <c r="B1183">
        <v>152.34</v>
      </c>
      <c r="C1183">
        <v>837700</v>
      </c>
      <c r="D1183" t="s">
        <v>53</v>
      </c>
      <c r="E1183">
        <f>(Акции[[#This Row],[Close]]-B1182)/B1182</f>
        <v>-2.0961614044280965E-3</v>
      </c>
    </row>
    <row r="1184" spans="1:5" x14ac:dyDescent="0.3">
      <c r="A1184" s="7">
        <v>43823</v>
      </c>
      <c r="B1184">
        <v>152.47999999999999</v>
      </c>
      <c r="C1184">
        <v>205900</v>
      </c>
      <c r="D1184" t="s">
        <v>53</v>
      </c>
      <c r="E1184">
        <f>(Акции[[#This Row],[Close]]-B1183)/B1183</f>
        <v>9.1899698043840326E-4</v>
      </c>
    </row>
    <row r="1185" spans="1:5" x14ac:dyDescent="0.3">
      <c r="A1185" s="7">
        <v>43825</v>
      </c>
      <c r="B1185">
        <v>152.94</v>
      </c>
      <c r="C1185">
        <v>609400</v>
      </c>
      <c r="D1185" t="s">
        <v>53</v>
      </c>
      <c r="E1185">
        <f>(Акции[[#This Row],[Close]]-B1184)/B1184</f>
        <v>3.0167890870934416E-3</v>
      </c>
    </row>
    <row r="1186" spans="1:5" x14ac:dyDescent="0.3">
      <c r="A1186" s="7">
        <v>43826</v>
      </c>
      <c r="B1186">
        <v>153.53</v>
      </c>
      <c r="C1186">
        <v>447600</v>
      </c>
      <c r="D1186" t="s">
        <v>53</v>
      </c>
      <c r="E1186">
        <f>(Акции[[#This Row],[Close]]-B1185)/B1185</f>
        <v>3.8577219824768106E-3</v>
      </c>
    </row>
    <row r="1187" spans="1:5" x14ac:dyDescent="0.3">
      <c r="A1187" s="7">
        <v>43829</v>
      </c>
      <c r="B1187">
        <v>152.88</v>
      </c>
      <c r="C1187">
        <v>440700</v>
      </c>
      <c r="D1187" t="s">
        <v>53</v>
      </c>
      <c r="E1187">
        <f>(Акции[[#This Row],[Close]]-B1186)/B1186</f>
        <v>-4.2337002540220525E-3</v>
      </c>
    </row>
    <row r="1188" spans="1:5" x14ac:dyDescent="0.3">
      <c r="A1188" s="7">
        <v>43830</v>
      </c>
      <c r="B1188">
        <v>153.53998999999999</v>
      </c>
      <c r="C1188">
        <v>667000</v>
      </c>
      <c r="D1188" t="s">
        <v>53</v>
      </c>
      <c r="E1188">
        <f>(Акции[[#This Row],[Close]]-B1187)/B1187</f>
        <v>4.3170460491888637E-3</v>
      </c>
    </row>
    <row r="1189" spans="1:5" x14ac:dyDescent="0.3">
      <c r="A1189" s="7">
        <v>43832</v>
      </c>
      <c r="B1189">
        <v>152.61000000000001</v>
      </c>
      <c r="C1189">
        <v>1292500</v>
      </c>
      <c r="D1189" t="s">
        <v>53</v>
      </c>
      <c r="E1189">
        <f>(Акции[[#This Row],[Close]]-B1188)/B1188</f>
        <v>-6.0569888014189348E-3</v>
      </c>
    </row>
    <row r="1190" spans="1:5" x14ac:dyDescent="0.3">
      <c r="A1190" s="7">
        <v>43833</v>
      </c>
      <c r="B1190">
        <v>152.91</v>
      </c>
      <c r="C1190">
        <v>809800</v>
      </c>
      <c r="D1190" t="s">
        <v>53</v>
      </c>
      <c r="E1190">
        <f>(Акции[[#This Row],[Close]]-B1189)/B1189</f>
        <v>1.9657951641437843E-3</v>
      </c>
    </row>
    <row r="1191" spans="1:5" x14ac:dyDescent="0.3">
      <c r="A1191" s="7">
        <v>43836</v>
      </c>
      <c r="B1191">
        <v>153.37</v>
      </c>
      <c r="C1191">
        <v>869300</v>
      </c>
      <c r="D1191" t="s">
        <v>53</v>
      </c>
      <c r="E1191">
        <f>(Акции[[#This Row],[Close]]-B1190)/B1190</f>
        <v>3.0083055392061209E-3</v>
      </c>
    </row>
    <row r="1192" spans="1:5" x14ac:dyDescent="0.3">
      <c r="A1192" s="7">
        <v>43837</v>
      </c>
      <c r="B1192">
        <v>151.52000000000001</v>
      </c>
      <c r="C1192">
        <v>1198200</v>
      </c>
      <c r="D1192" t="s">
        <v>53</v>
      </c>
      <c r="E1192">
        <f>(Акции[[#This Row],[Close]]-B1191)/B1191</f>
        <v>-1.2062332920388566E-2</v>
      </c>
    </row>
    <row r="1193" spans="1:5" x14ac:dyDescent="0.3">
      <c r="A1193" s="7">
        <v>43838</v>
      </c>
      <c r="B1193">
        <v>151.97</v>
      </c>
      <c r="C1193">
        <v>901200</v>
      </c>
      <c r="D1193" t="s">
        <v>53</v>
      </c>
      <c r="E1193">
        <f>(Акции[[#This Row],[Close]]-B1192)/B1192</f>
        <v>2.9699049630411076E-3</v>
      </c>
    </row>
    <row r="1194" spans="1:5" x14ac:dyDescent="0.3">
      <c r="A1194" s="7">
        <v>43839</v>
      </c>
      <c r="B1194">
        <v>152.80000000000001</v>
      </c>
      <c r="C1194">
        <v>504900</v>
      </c>
      <c r="D1194" t="s">
        <v>53</v>
      </c>
      <c r="E1194">
        <f>(Акции[[#This Row],[Close]]-B1193)/B1193</f>
        <v>5.4616042639995558E-3</v>
      </c>
    </row>
    <row r="1195" spans="1:5" x14ac:dyDescent="0.3">
      <c r="A1195" s="7">
        <v>43840</v>
      </c>
      <c r="B1195">
        <v>153.66999999999999</v>
      </c>
      <c r="C1195">
        <v>523600</v>
      </c>
      <c r="D1195" t="s">
        <v>53</v>
      </c>
      <c r="E1195">
        <f>(Акции[[#This Row],[Close]]-B1194)/B1194</f>
        <v>5.6937172774867541E-3</v>
      </c>
    </row>
    <row r="1196" spans="1:5" x14ac:dyDescent="0.3">
      <c r="A1196" s="7">
        <v>43843</v>
      </c>
      <c r="B1196">
        <v>156.19999999999999</v>
      </c>
      <c r="C1196">
        <v>1064900</v>
      </c>
      <c r="D1196" t="s">
        <v>53</v>
      </c>
      <c r="E1196">
        <f>(Акции[[#This Row],[Close]]-B1195)/B1195</f>
        <v>1.6463851109520408E-2</v>
      </c>
    </row>
    <row r="1197" spans="1:5" x14ac:dyDescent="0.3">
      <c r="A1197" s="7">
        <v>43844</v>
      </c>
      <c r="B1197">
        <v>156.25</v>
      </c>
      <c r="C1197">
        <v>1166600</v>
      </c>
      <c r="D1197" t="s">
        <v>53</v>
      </c>
      <c r="E1197">
        <f>(Акции[[#This Row],[Close]]-B1196)/B1196</f>
        <v>3.2010243277856191E-4</v>
      </c>
    </row>
    <row r="1198" spans="1:5" x14ac:dyDescent="0.3">
      <c r="A1198" s="7">
        <v>43845</v>
      </c>
      <c r="B1198">
        <v>156.66999999999999</v>
      </c>
      <c r="C1198">
        <v>619200</v>
      </c>
      <c r="D1198" t="s">
        <v>53</v>
      </c>
      <c r="E1198">
        <f>(Акции[[#This Row],[Close]]-B1197)/B1197</f>
        <v>2.6879999999999201E-3</v>
      </c>
    </row>
    <row r="1199" spans="1:5" x14ac:dyDescent="0.3">
      <c r="A1199" s="7">
        <v>43846</v>
      </c>
      <c r="B1199">
        <v>157.13</v>
      </c>
      <c r="C1199">
        <v>489500</v>
      </c>
      <c r="D1199" t="s">
        <v>53</v>
      </c>
      <c r="E1199">
        <f>(Акции[[#This Row],[Close]]-B1198)/B1198</f>
        <v>2.9361077423885108E-3</v>
      </c>
    </row>
    <row r="1200" spans="1:5" x14ac:dyDescent="0.3">
      <c r="A1200" s="7">
        <v>43847</v>
      </c>
      <c r="B1200">
        <v>157.69999999999999</v>
      </c>
      <c r="C1200">
        <v>718400</v>
      </c>
      <c r="D1200" t="s">
        <v>53</v>
      </c>
      <c r="E1200">
        <f>(Акции[[#This Row],[Close]]-B1199)/B1199</f>
        <v>3.627569528415918E-3</v>
      </c>
    </row>
    <row r="1201" spans="1:5" x14ac:dyDescent="0.3">
      <c r="A1201" s="7">
        <v>43851</v>
      </c>
      <c r="B1201">
        <v>159.10001</v>
      </c>
      <c r="C1201">
        <v>1051700</v>
      </c>
      <c r="D1201" t="s">
        <v>53</v>
      </c>
      <c r="E1201">
        <f>(Акции[[#This Row],[Close]]-B1200)/B1200</f>
        <v>8.8776791376031002E-3</v>
      </c>
    </row>
    <row r="1202" spans="1:5" x14ac:dyDescent="0.3">
      <c r="A1202" s="7">
        <v>43852</v>
      </c>
      <c r="B1202">
        <v>159.63</v>
      </c>
      <c r="C1202">
        <v>768400</v>
      </c>
      <c r="D1202" t="s">
        <v>53</v>
      </c>
      <c r="E1202">
        <f>(Акции[[#This Row],[Close]]-B1201)/B1201</f>
        <v>3.3311751520317188E-3</v>
      </c>
    </row>
    <row r="1203" spans="1:5" x14ac:dyDescent="0.3">
      <c r="A1203" s="7">
        <v>43853</v>
      </c>
      <c r="B1203">
        <v>159.07001</v>
      </c>
      <c r="C1203">
        <v>693200</v>
      </c>
      <c r="D1203" t="s">
        <v>53</v>
      </c>
      <c r="E1203">
        <f>(Акции[[#This Row],[Close]]-B1202)/B1202</f>
        <v>-3.5080498653135318E-3</v>
      </c>
    </row>
    <row r="1204" spans="1:5" x14ac:dyDescent="0.3">
      <c r="A1204" s="7">
        <v>43854</v>
      </c>
      <c r="B1204">
        <v>158.28</v>
      </c>
      <c r="C1204">
        <v>839400</v>
      </c>
      <c r="D1204" t="s">
        <v>53</v>
      </c>
      <c r="E1204">
        <f>(Акции[[#This Row],[Close]]-B1203)/B1203</f>
        <v>-4.9664295614238992E-3</v>
      </c>
    </row>
    <row r="1205" spans="1:5" x14ac:dyDescent="0.3">
      <c r="A1205" s="7">
        <v>43857</v>
      </c>
      <c r="B1205">
        <v>159.96001000000001</v>
      </c>
      <c r="C1205">
        <v>2502400</v>
      </c>
      <c r="D1205" t="s">
        <v>53</v>
      </c>
      <c r="E1205">
        <f>(Акции[[#This Row],[Close]]-B1204)/B1204</f>
        <v>1.0614164771291446E-2</v>
      </c>
    </row>
    <row r="1206" spans="1:5" x14ac:dyDescent="0.3">
      <c r="A1206" s="7">
        <v>43858</v>
      </c>
      <c r="B1206">
        <v>156.07001</v>
      </c>
      <c r="C1206">
        <v>1044400</v>
      </c>
      <c r="D1206" t="s">
        <v>53</v>
      </c>
      <c r="E1206">
        <f>(Акции[[#This Row],[Close]]-B1205)/B1205</f>
        <v>-2.4318578124620113E-2</v>
      </c>
    </row>
    <row r="1207" spans="1:5" x14ac:dyDescent="0.3">
      <c r="A1207" s="7">
        <v>43859</v>
      </c>
      <c r="B1207">
        <v>155.21001000000001</v>
      </c>
      <c r="C1207">
        <v>859600</v>
      </c>
      <c r="D1207" t="s">
        <v>53</v>
      </c>
      <c r="E1207">
        <f>(Акции[[#This Row],[Close]]-B1206)/B1206</f>
        <v>-5.5103475677356923E-3</v>
      </c>
    </row>
    <row r="1208" spans="1:5" x14ac:dyDescent="0.3">
      <c r="A1208" s="7">
        <v>43860</v>
      </c>
      <c r="B1208">
        <v>155.86000000000001</v>
      </c>
      <c r="C1208">
        <v>912100</v>
      </c>
      <c r="D1208" t="s">
        <v>53</v>
      </c>
      <c r="E1208">
        <f>(Акции[[#This Row],[Close]]-B1207)/B1207</f>
        <v>4.1878097939688453E-3</v>
      </c>
    </row>
    <row r="1209" spans="1:5" x14ac:dyDescent="0.3">
      <c r="A1209" s="7">
        <v>43861</v>
      </c>
      <c r="B1209">
        <v>157.31</v>
      </c>
      <c r="C1209">
        <v>1769800</v>
      </c>
      <c r="D1209" t="s">
        <v>53</v>
      </c>
      <c r="E1209">
        <f>(Акции[[#This Row],[Close]]-B1208)/B1208</f>
        <v>9.3032208392146067E-3</v>
      </c>
    </row>
    <row r="1210" spans="1:5" x14ac:dyDescent="0.3">
      <c r="A1210" s="7">
        <v>43864</v>
      </c>
      <c r="B1210">
        <v>155.84</v>
      </c>
      <c r="C1210">
        <v>1675200</v>
      </c>
      <c r="D1210" t="s">
        <v>53</v>
      </c>
      <c r="E1210">
        <f>(Акции[[#This Row],[Close]]-B1209)/B1209</f>
        <v>-9.3446061915962043E-3</v>
      </c>
    </row>
    <row r="1211" spans="1:5" x14ac:dyDescent="0.3">
      <c r="A1211" s="7">
        <v>43865</v>
      </c>
      <c r="B1211">
        <v>163.62</v>
      </c>
      <c r="C1211">
        <v>3172800</v>
      </c>
      <c r="D1211" t="s">
        <v>53</v>
      </c>
      <c r="E1211">
        <f>(Акции[[#This Row],[Close]]-B1210)/B1210</f>
        <v>4.9922997946611918E-2</v>
      </c>
    </row>
    <row r="1212" spans="1:5" x14ac:dyDescent="0.3">
      <c r="A1212" s="7">
        <v>43866</v>
      </c>
      <c r="B1212">
        <v>165.34</v>
      </c>
      <c r="C1212">
        <v>1882700</v>
      </c>
      <c r="D1212" t="s">
        <v>53</v>
      </c>
      <c r="E1212">
        <f>(Акции[[#This Row],[Close]]-B1211)/B1211</f>
        <v>1.0512162327343838E-2</v>
      </c>
    </row>
    <row r="1213" spans="1:5" x14ac:dyDescent="0.3">
      <c r="A1213" s="7">
        <v>43867</v>
      </c>
      <c r="B1213">
        <v>165.07001</v>
      </c>
      <c r="C1213">
        <v>1102100</v>
      </c>
      <c r="D1213" t="s">
        <v>53</v>
      </c>
      <c r="E1213">
        <f>(Акции[[#This Row],[Close]]-B1212)/B1212</f>
        <v>-1.6329381879763339E-3</v>
      </c>
    </row>
    <row r="1214" spans="1:5" x14ac:dyDescent="0.3">
      <c r="A1214" s="7">
        <v>43868</v>
      </c>
      <c r="B1214">
        <v>166.23</v>
      </c>
      <c r="C1214">
        <v>1004400</v>
      </c>
      <c r="D1214" t="s">
        <v>53</v>
      </c>
      <c r="E1214">
        <f>(Акции[[#This Row],[Close]]-B1213)/B1213</f>
        <v>7.0272607362172777E-3</v>
      </c>
    </row>
    <row r="1215" spans="1:5" x14ac:dyDescent="0.3">
      <c r="A1215" s="7">
        <v>43871</v>
      </c>
      <c r="B1215">
        <v>167.66</v>
      </c>
      <c r="C1215">
        <v>787700</v>
      </c>
      <c r="D1215" t="s">
        <v>53</v>
      </c>
      <c r="E1215">
        <f>(Акции[[#This Row],[Close]]-B1214)/B1214</f>
        <v>8.6025386512663601E-3</v>
      </c>
    </row>
    <row r="1216" spans="1:5" x14ac:dyDescent="0.3">
      <c r="A1216" s="7">
        <v>43872</v>
      </c>
      <c r="B1216">
        <v>164.75998999999999</v>
      </c>
      <c r="C1216">
        <v>889100</v>
      </c>
      <c r="D1216" t="s">
        <v>53</v>
      </c>
      <c r="E1216">
        <f>(Акции[[#This Row],[Close]]-B1215)/B1215</f>
        <v>-1.7296970058451683E-2</v>
      </c>
    </row>
    <row r="1217" spans="1:5" x14ac:dyDescent="0.3">
      <c r="A1217" s="7">
        <v>43873</v>
      </c>
      <c r="B1217">
        <v>164.23</v>
      </c>
      <c r="C1217">
        <v>1048200</v>
      </c>
      <c r="D1217" t="s">
        <v>53</v>
      </c>
      <c r="E1217">
        <f>(Акции[[#This Row],[Close]]-B1216)/B1216</f>
        <v>-3.2167396951165027E-3</v>
      </c>
    </row>
    <row r="1218" spans="1:5" x14ac:dyDescent="0.3">
      <c r="A1218" s="7">
        <v>43874</v>
      </c>
      <c r="B1218">
        <v>164.77</v>
      </c>
      <c r="C1218">
        <v>787800</v>
      </c>
      <c r="D1218" t="s">
        <v>53</v>
      </c>
      <c r="E1218">
        <f>(Акции[[#This Row],[Close]]-B1217)/B1217</f>
        <v>3.2880716068928971E-3</v>
      </c>
    </row>
    <row r="1219" spans="1:5" x14ac:dyDescent="0.3">
      <c r="A1219" s="7">
        <v>43875</v>
      </c>
      <c r="B1219">
        <v>164.83</v>
      </c>
      <c r="C1219">
        <v>724900</v>
      </c>
      <c r="D1219" t="s">
        <v>53</v>
      </c>
      <c r="E1219">
        <f>(Акции[[#This Row],[Close]]-B1218)/B1218</f>
        <v>3.6414395824483991E-4</v>
      </c>
    </row>
    <row r="1220" spans="1:5" x14ac:dyDescent="0.3">
      <c r="A1220" s="7">
        <v>43879</v>
      </c>
      <c r="B1220">
        <v>164.82001</v>
      </c>
      <c r="C1220">
        <v>627800</v>
      </c>
      <c r="D1220" t="s">
        <v>53</v>
      </c>
      <c r="E1220">
        <f>(Акции[[#This Row],[Close]]-B1219)/B1219</f>
        <v>-6.060789904760148E-5</v>
      </c>
    </row>
    <row r="1221" spans="1:5" x14ac:dyDescent="0.3">
      <c r="A1221" s="7">
        <v>43880</v>
      </c>
      <c r="B1221">
        <v>164.84</v>
      </c>
      <c r="C1221">
        <v>612200</v>
      </c>
      <c r="D1221" t="s">
        <v>53</v>
      </c>
      <c r="E1221">
        <f>(Акции[[#This Row],[Close]]-B1220)/B1220</f>
        <v>1.212838174200272E-4</v>
      </c>
    </row>
    <row r="1222" spans="1:5" x14ac:dyDescent="0.3">
      <c r="A1222" s="7">
        <v>43881</v>
      </c>
      <c r="B1222">
        <v>164.17</v>
      </c>
      <c r="C1222">
        <v>673000</v>
      </c>
      <c r="D1222" t="s">
        <v>53</v>
      </c>
      <c r="E1222">
        <f>(Акции[[#This Row],[Close]]-B1221)/B1221</f>
        <v>-4.0645474399418581E-3</v>
      </c>
    </row>
    <row r="1223" spans="1:5" x14ac:dyDescent="0.3">
      <c r="A1223" s="7">
        <v>43882</v>
      </c>
      <c r="B1223">
        <v>164.64</v>
      </c>
      <c r="C1223">
        <v>794500</v>
      </c>
      <c r="D1223" t="s">
        <v>53</v>
      </c>
      <c r="E1223">
        <f>(Акции[[#This Row],[Close]]-B1222)/B1222</f>
        <v>2.8628860327709017E-3</v>
      </c>
    </row>
    <row r="1224" spans="1:5" x14ac:dyDescent="0.3">
      <c r="A1224" s="7">
        <v>43885</v>
      </c>
      <c r="B1224">
        <v>167.19</v>
      </c>
      <c r="C1224">
        <v>2094300</v>
      </c>
      <c r="D1224" t="s">
        <v>53</v>
      </c>
      <c r="E1224">
        <f>(Акции[[#This Row],[Close]]-B1223)/B1223</f>
        <v>1.5488338192419895E-2</v>
      </c>
    </row>
    <row r="1225" spans="1:5" x14ac:dyDescent="0.3">
      <c r="A1225" s="7">
        <v>43886</v>
      </c>
      <c r="B1225">
        <v>167.85001</v>
      </c>
      <c r="C1225">
        <v>2351700</v>
      </c>
      <c r="D1225" t="s">
        <v>53</v>
      </c>
      <c r="E1225">
        <f>(Акции[[#This Row],[Close]]-B1224)/B1224</f>
        <v>3.9476643339912661E-3</v>
      </c>
    </row>
    <row r="1226" spans="1:5" x14ac:dyDescent="0.3">
      <c r="A1226" s="7">
        <v>43887</v>
      </c>
      <c r="B1226">
        <v>168.03</v>
      </c>
      <c r="C1226">
        <v>2853800</v>
      </c>
      <c r="D1226" t="s">
        <v>53</v>
      </c>
      <c r="E1226">
        <f>(Акции[[#This Row],[Close]]-B1225)/B1225</f>
        <v>1.0723264180919837E-3</v>
      </c>
    </row>
    <row r="1227" spans="1:5" x14ac:dyDescent="0.3">
      <c r="A1227" s="7">
        <v>43888</v>
      </c>
      <c r="B1227">
        <v>168.7</v>
      </c>
      <c r="C1227">
        <v>4309200</v>
      </c>
      <c r="D1227" t="s">
        <v>53</v>
      </c>
      <c r="E1227">
        <f>(Акции[[#This Row],[Close]]-B1226)/B1226</f>
        <v>3.9873832053799168E-3</v>
      </c>
    </row>
    <row r="1228" spans="1:5" x14ac:dyDescent="0.3">
      <c r="A1228" s="7">
        <v>43889</v>
      </c>
      <c r="B1228">
        <v>159.41999999999999</v>
      </c>
      <c r="C1228">
        <v>4696200</v>
      </c>
      <c r="D1228" t="s">
        <v>53</v>
      </c>
      <c r="E1228">
        <f>(Акции[[#This Row],[Close]]-B1227)/B1227</f>
        <v>-5.5008891523414358E-2</v>
      </c>
    </row>
    <row r="1229" spans="1:5" x14ac:dyDescent="0.3">
      <c r="A1229" s="7">
        <v>43892</v>
      </c>
      <c r="B1229">
        <v>172.00998999999999</v>
      </c>
      <c r="C1229">
        <v>3753400</v>
      </c>
      <c r="D1229" t="s">
        <v>53</v>
      </c>
      <c r="E1229">
        <f>(Акции[[#This Row],[Close]]-B1228)/B1228</f>
        <v>7.8973717224940412E-2</v>
      </c>
    </row>
    <row r="1230" spans="1:5" x14ac:dyDescent="0.3">
      <c r="A1230" s="7">
        <v>43893</v>
      </c>
      <c r="B1230">
        <v>167.87</v>
      </c>
      <c r="C1230">
        <v>3374300</v>
      </c>
      <c r="D1230" t="s">
        <v>53</v>
      </c>
      <c r="E1230">
        <f>(Акции[[#This Row],[Close]]-B1229)/B1229</f>
        <v>-2.4068311381216775E-2</v>
      </c>
    </row>
    <row r="1231" spans="1:5" x14ac:dyDescent="0.3">
      <c r="A1231" s="7">
        <v>43894</v>
      </c>
      <c r="B1231">
        <v>172.52</v>
      </c>
      <c r="C1231">
        <v>3143800</v>
      </c>
      <c r="D1231" t="s">
        <v>53</v>
      </c>
      <c r="E1231">
        <f>(Акции[[#This Row],[Close]]-B1230)/B1230</f>
        <v>2.7700005956990563E-2</v>
      </c>
    </row>
    <row r="1232" spans="1:5" x14ac:dyDescent="0.3">
      <c r="A1232" s="7">
        <v>43895</v>
      </c>
      <c r="B1232">
        <v>175.85001</v>
      </c>
      <c r="C1232">
        <v>2778300</v>
      </c>
      <c r="D1232" t="s">
        <v>53</v>
      </c>
      <c r="E1232">
        <f>(Акции[[#This Row],[Close]]-B1231)/B1231</f>
        <v>1.9302167864595335E-2</v>
      </c>
    </row>
    <row r="1233" spans="1:5" x14ac:dyDescent="0.3">
      <c r="A1233" s="7">
        <v>43896</v>
      </c>
      <c r="B1233">
        <v>173.25998999999999</v>
      </c>
      <c r="C1233">
        <v>2222300</v>
      </c>
      <c r="D1233" t="s">
        <v>53</v>
      </c>
      <c r="E1233">
        <f>(Акции[[#This Row],[Close]]-B1232)/B1232</f>
        <v>-1.4728574652910225E-2</v>
      </c>
    </row>
    <row r="1234" spans="1:5" x14ac:dyDescent="0.3">
      <c r="A1234" s="7">
        <v>43899</v>
      </c>
      <c r="B1234">
        <v>174.89999</v>
      </c>
      <c r="C1234">
        <v>3489600</v>
      </c>
      <c r="D1234" t="s">
        <v>53</v>
      </c>
      <c r="E1234">
        <f>(Акции[[#This Row],[Close]]-B1233)/B1233</f>
        <v>9.4655436607148299E-3</v>
      </c>
    </row>
    <row r="1235" spans="1:5" x14ac:dyDescent="0.3">
      <c r="A1235" s="7">
        <v>43900</v>
      </c>
      <c r="B1235">
        <v>175</v>
      </c>
      <c r="C1235">
        <v>2766600</v>
      </c>
      <c r="D1235" t="s">
        <v>53</v>
      </c>
      <c r="E1235">
        <f>(Акции[[#This Row],[Close]]-B1234)/B1234</f>
        <v>5.7181249695896204E-4</v>
      </c>
    </row>
    <row r="1236" spans="1:5" x14ac:dyDescent="0.3">
      <c r="A1236" s="7">
        <v>43901</v>
      </c>
      <c r="B1236">
        <v>169.39999</v>
      </c>
      <c r="C1236">
        <v>2376200</v>
      </c>
      <c r="D1236" t="s">
        <v>53</v>
      </c>
      <c r="E1236">
        <f>(Акции[[#This Row],[Close]]-B1235)/B1235</f>
        <v>-3.2000057142857127E-2</v>
      </c>
    </row>
    <row r="1237" spans="1:5" x14ac:dyDescent="0.3">
      <c r="A1237" s="7">
        <v>43902</v>
      </c>
      <c r="B1237">
        <v>158.69999999999999</v>
      </c>
      <c r="C1237">
        <v>3280300</v>
      </c>
      <c r="D1237" t="s">
        <v>53</v>
      </c>
      <c r="E1237">
        <f>(Акции[[#This Row],[Close]]-B1236)/B1236</f>
        <v>-6.3164053315469579E-2</v>
      </c>
    </row>
    <row r="1238" spans="1:5" x14ac:dyDescent="0.3">
      <c r="A1238" s="7">
        <v>43903</v>
      </c>
      <c r="B1238">
        <v>167.77</v>
      </c>
      <c r="C1238">
        <v>2964600</v>
      </c>
      <c r="D1238" t="s">
        <v>53</v>
      </c>
      <c r="E1238">
        <f>(Акции[[#This Row],[Close]]-B1237)/B1237</f>
        <v>5.7151858853182247E-2</v>
      </c>
    </row>
    <row r="1239" spans="1:5" x14ac:dyDescent="0.3">
      <c r="A1239" s="7">
        <v>43906</v>
      </c>
      <c r="B1239">
        <v>174.69</v>
      </c>
      <c r="C1239">
        <v>5350200</v>
      </c>
      <c r="D1239" t="s">
        <v>53</v>
      </c>
      <c r="E1239">
        <f>(Акции[[#This Row],[Close]]-B1238)/B1238</f>
        <v>4.124694522262614E-2</v>
      </c>
    </row>
    <row r="1240" spans="1:5" x14ac:dyDescent="0.3">
      <c r="A1240" s="7">
        <v>43907</v>
      </c>
      <c r="B1240">
        <v>197.88</v>
      </c>
      <c r="C1240">
        <v>7478700</v>
      </c>
      <c r="D1240" t="s">
        <v>53</v>
      </c>
      <c r="E1240">
        <f>(Акции[[#This Row],[Close]]-B1239)/B1239</f>
        <v>0.13274944186845267</v>
      </c>
    </row>
    <row r="1241" spans="1:5" x14ac:dyDescent="0.3">
      <c r="A1241" s="7">
        <v>43908</v>
      </c>
      <c r="B1241">
        <v>190.95</v>
      </c>
      <c r="C1241">
        <v>7072100</v>
      </c>
      <c r="D1241" t="s">
        <v>53</v>
      </c>
      <c r="E1241">
        <f>(Акции[[#This Row],[Close]]-B1240)/B1240</f>
        <v>-3.5021224984839332E-2</v>
      </c>
    </row>
    <row r="1242" spans="1:5" x14ac:dyDescent="0.3">
      <c r="A1242" s="7">
        <v>43909</v>
      </c>
      <c r="B1242">
        <v>191.78</v>
      </c>
      <c r="C1242">
        <v>4546100</v>
      </c>
      <c r="D1242" t="s">
        <v>53</v>
      </c>
      <c r="E1242">
        <f>(Акции[[#This Row],[Close]]-B1241)/B1241</f>
        <v>4.346687614558851E-3</v>
      </c>
    </row>
    <row r="1243" spans="1:5" x14ac:dyDescent="0.3">
      <c r="A1243" s="7">
        <v>43910</v>
      </c>
      <c r="B1243">
        <v>177.39999</v>
      </c>
      <c r="C1243">
        <v>5571400</v>
      </c>
      <c r="D1243" t="s">
        <v>53</v>
      </c>
      <c r="E1243">
        <f>(Акции[[#This Row],[Close]]-B1242)/B1242</f>
        <v>-7.4981802064865988E-2</v>
      </c>
    </row>
    <row r="1244" spans="1:5" x14ac:dyDescent="0.3">
      <c r="A1244" s="7">
        <v>43913</v>
      </c>
      <c r="B1244">
        <v>170.14</v>
      </c>
      <c r="C1244">
        <v>3437000</v>
      </c>
      <c r="D1244" t="s">
        <v>53</v>
      </c>
      <c r="E1244">
        <f>(Акции[[#This Row],[Close]]-B1243)/B1243</f>
        <v>-4.0924410424149495E-2</v>
      </c>
    </row>
    <row r="1245" spans="1:5" x14ac:dyDescent="0.3">
      <c r="A1245" s="7">
        <v>43914</v>
      </c>
      <c r="B1245">
        <v>168.32001</v>
      </c>
      <c r="C1245">
        <v>2929500</v>
      </c>
      <c r="D1245" t="s">
        <v>53</v>
      </c>
      <c r="E1245">
        <f>(Акции[[#This Row],[Close]]-B1244)/B1244</f>
        <v>-1.0697014223580523E-2</v>
      </c>
    </row>
    <row r="1246" spans="1:5" x14ac:dyDescent="0.3">
      <c r="A1246" s="7">
        <v>43915</v>
      </c>
      <c r="B1246">
        <v>165.66</v>
      </c>
      <c r="C1246">
        <v>4572700</v>
      </c>
      <c r="D1246" t="s">
        <v>53</v>
      </c>
      <c r="E1246">
        <f>(Акции[[#This Row],[Close]]-B1245)/B1245</f>
        <v>-1.5803290410926187E-2</v>
      </c>
    </row>
    <row r="1247" spans="1:5" x14ac:dyDescent="0.3">
      <c r="A1247" s="7">
        <v>43916</v>
      </c>
      <c r="B1247">
        <v>173.11</v>
      </c>
      <c r="C1247">
        <v>3704700</v>
      </c>
      <c r="D1247" t="s">
        <v>53</v>
      </c>
      <c r="E1247">
        <f>(Акции[[#This Row],[Close]]-B1246)/B1246</f>
        <v>4.4971628636967388E-2</v>
      </c>
    </row>
    <row r="1248" spans="1:5" x14ac:dyDescent="0.3">
      <c r="A1248" s="7">
        <v>43917</v>
      </c>
      <c r="B1248">
        <v>173.19</v>
      </c>
      <c r="C1248">
        <v>2211500</v>
      </c>
      <c r="D1248" t="s">
        <v>53</v>
      </c>
      <c r="E1248">
        <f>(Акции[[#This Row],[Close]]-B1247)/B1247</f>
        <v>4.6213390329838877E-4</v>
      </c>
    </row>
    <row r="1249" spans="1:5" x14ac:dyDescent="0.3">
      <c r="A1249" s="7">
        <v>43920</v>
      </c>
      <c r="B1249">
        <v>174.48</v>
      </c>
      <c r="C1249">
        <v>2328600</v>
      </c>
      <c r="D1249" t="s">
        <v>53</v>
      </c>
      <c r="E1249">
        <f>(Акции[[#This Row],[Close]]-B1248)/B1248</f>
        <v>7.4484670015589356E-3</v>
      </c>
    </row>
    <row r="1250" spans="1:5" x14ac:dyDescent="0.3">
      <c r="A1250" s="7">
        <v>43921</v>
      </c>
      <c r="B1250">
        <v>173.25</v>
      </c>
      <c r="C1250">
        <v>2081300</v>
      </c>
      <c r="D1250" t="s">
        <v>53</v>
      </c>
      <c r="E1250">
        <f>(Акции[[#This Row],[Close]]-B1249)/B1249</f>
        <v>-7.0495185694634905E-3</v>
      </c>
    </row>
    <row r="1251" spans="1:5" x14ac:dyDescent="0.3">
      <c r="A1251" s="7">
        <v>43922</v>
      </c>
      <c r="B1251">
        <v>174.66</v>
      </c>
      <c r="C1251">
        <v>2569800</v>
      </c>
      <c r="D1251" t="s">
        <v>53</v>
      </c>
      <c r="E1251">
        <f>(Акции[[#This Row],[Close]]-B1250)/B1250</f>
        <v>8.1385281385281186E-3</v>
      </c>
    </row>
    <row r="1252" spans="1:5" x14ac:dyDescent="0.3">
      <c r="A1252" s="7">
        <v>43923</v>
      </c>
      <c r="B1252">
        <v>179.7</v>
      </c>
      <c r="C1252">
        <v>3044600</v>
      </c>
      <c r="D1252" t="s">
        <v>53</v>
      </c>
      <c r="E1252">
        <f>(Акции[[#This Row],[Close]]-B1251)/B1251</f>
        <v>2.8856063208519363E-2</v>
      </c>
    </row>
    <row r="1253" spans="1:5" x14ac:dyDescent="0.3">
      <c r="A1253" s="7">
        <v>43924</v>
      </c>
      <c r="B1253">
        <v>177.53998999999999</v>
      </c>
      <c r="C1253">
        <v>2277200</v>
      </c>
      <c r="D1253" t="s">
        <v>53</v>
      </c>
      <c r="E1253">
        <f>(Акции[[#This Row],[Close]]-B1252)/B1252</f>
        <v>-1.2020089037284363E-2</v>
      </c>
    </row>
    <row r="1254" spans="1:5" x14ac:dyDescent="0.3">
      <c r="A1254" s="7">
        <v>43927</v>
      </c>
      <c r="B1254">
        <v>181.38</v>
      </c>
      <c r="C1254">
        <v>2551400</v>
      </c>
      <c r="D1254" t="s">
        <v>53</v>
      </c>
      <c r="E1254">
        <f>(Акции[[#This Row],[Close]]-B1253)/B1253</f>
        <v>2.1628986235720789E-2</v>
      </c>
    </row>
    <row r="1255" spans="1:5" x14ac:dyDescent="0.3">
      <c r="A1255" s="7">
        <v>43928</v>
      </c>
      <c r="B1255">
        <v>181.5</v>
      </c>
      <c r="C1255">
        <v>2477700</v>
      </c>
      <c r="D1255" t="s">
        <v>53</v>
      </c>
      <c r="E1255">
        <f>(Акции[[#This Row],[Close]]-B1254)/B1254</f>
        <v>6.6159444260670719E-4</v>
      </c>
    </row>
    <row r="1256" spans="1:5" x14ac:dyDescent="0.3">
      <c r="A1256" s="7">
        <v>43929</v>
      </c>
      <c r="B1256">
        <v>181.03998999999999</v>
      </c>
      <c r="C1256">
        <v>1987700</v>
      </c>
      <c r="D1256" t="s">
        <v>53</v>
      </c>
      <c r="E1256">
        <f>(Акции[[#This Row],[Close]]-B1255)/B1255</f>
        <v>-2.5344903581267829E-3</v>
      </c>
    </row>
    <row r="1257" spans="1:5" x14ac:dyDescent="0.3">
      <c r="A1257" s="7">
        <v>43930</v>
      </c>
      <c r="B1257">
        <v>184.21001000000001</v>
      </c>
      <c r="C1257">
        <v>2114400</v>
      </c>
      <c r="D1257" t="s">
        <v>53</v>
      </c>
      <c r="E1257">
        <f>(Акции[[#This Row],[Close]]-B1256)/B1256</f>
        <v>1.7510053994148046E-2</v>
      </c>
    </row>
    <row r="1258" spans="1:5" x14ac:dyDescent="0.3">
      <c r="A1258" s="7">
        <v>43934</v>
      </c>
      <c r="B1258">
        <v>185.47</v>
      </c>
      <c r="C1258">
        <v>1140400</v>
      </c>
      <c r="D1258" t="s">
        <v>53</v>
      </c>
      <c r="E1258">
        <f>(Акции[[#This Row],[Close]]-B1257)/B1257</f>
        <v>6.8399648857300844E-3</v>
      </c>
    </row>
    <row r="1259" spans="1:5" x14ac:dyDescent="0.3">
      <c r="A1259" s="7">
        <v>43935</v>
      </c>
      <c r="B1259">
        <v>194.37</v>
      </c>
      <c r="C1259">
        <v>2566600</v>
      </c>
      <c r="D1259" t="s">
        <v>53</v>
      </c>
      <c r="E1259">
        <f>(Акции[[#This Row],[Close]]-B1258)/B1258</f>
        <v>4.7986197228662347E-2</v>
      </c>
    </row>
    <row r="1260" spans="1:5" x14ac:dyDescent="0.3">
      <c r="A1260" s="7">
        <v>43936</v>
      </c>
      <c r="B1260">
        <v>195.64</v>
      </c>
      <c r="C1260">
        <v>1598800</v>
      </c>
      <c r="D1260" t="s">
        <v>53</v>
      </c>
      <c r="E1260">
        <f>(Акции[[#This Row],[Close]]-B1259)/B1259</f>
        <v>6.5339301332509227E-3</v>
      </c>
    </row>
    <row r="1261" spans="1:5" x14ac:dyDescent="0.3">
      <c r="A1261" s="7">
        <v>43937</v>
      </c>
      <c r="B1261">
        <v>196.49001000000001</v>
      </c>
      <c r="C1261">
        <v>1831700</v>
      </c>
      <c r="D1261" t="s">
        <v>53</v>
      </c>
      <c r="E1261">
        <f>(Акции[[#This Row],[Close]]-B1260)/B1260</f>
        <v>4.3447658965448067E-3</v>
      </c>
    </row>
    <row r="1262" spans="1:5" x14ac:dyDescent="0.3">
      <c r="A1262" s="7">
        <v>43938</v>
      </c>
      <c r="B1262">
        <v>193.5</v>
      </c>
      <c r="C1262">
        <v>2442400</v>
      </c>
      <c r="D1262" t="s">
        <v>53</v>
      </c>
      <c r="E1262">
        <f>(Акции[[#This Row],[Close]]-B1261)/B1261</f>
        <v>-1.5217109511063753E-2</v>
      </c>
    </row>
    <row r="1263" spans="1:5" x14ac:dyDescent="0.3">
      <c r="A1263" s="7">
        <v>43941</v>
      </c>
      <c r="B1263">
        <v>192.42999</v>
      </c>
      <c r="C1263">
        <v>2078900</v>
      </c>
      <c r="D1263" t="s">
        <v>53</v>
      </c>
      <c r="E1263">
        <f>(Акции[[#This Row],[Close]]-B1262)/B1262</f>
        <v>-5.5297674418604463E-3</v>
      </c>
    </row>
    <row r="1264" spans="1:5" x14ac:dyDescent="0.3">
      <c r="A1264" s="7">
        <v>43942</v>
      </c>
      <c r="B1264">
        <v>190.77</v>
      </c>
      <c r="C1264">
        <v>1580400</v>
      </c>
      <c r="D1264" t="s">
        <v>53</v>
      </c>
      <c r="E1264">
        <f>(Акции[[#This Row],[Close]]-B1263)/B1263</f>
        <v>-8.6264620187320763E-3</v>
      </c>
    </row>
    <row r="1265" spans="1:5" x14ac:dyDescent="0.3">
      <c r="A1265" s="7">
        <v>43943</v>
      </c>
      <c r="B1265">
        <v>191.92999</v>
      </c>
      <c r="C1265">
        <v>2067800</v>
      </c>
      <c r="D1265" t="s">
        <v>53</v>
      </c>
      <c r="E1265">
        <f>(Акции[[#This Row],[Close]]-B1264)/B1264</f>
        <v>6.0805682235151931E-3</v>
      </c>
    </row>
    <row r="1266" spans="1:5" x14ac:dyDescent="0.3">
      <c r="A1266" s="7">
        <v>43944</v>
      </c>
      <c r="B1266">
        <v>189.92</v>
      </c>
      <c r="C1266">
        <v>1629600</v>
      </c>
      <c r="D1266" t="s">
        <v>53</v>
      </c>
      <c r="E1266">
        <f>(Акции[[#This Row],[Close]]-B1265)/B1265</f>
        <v>-1.0472516567108747E-2</v>
      </c>
    </row>
    <row r="1267" spans="1:5" x14ac:dyDescent="0.3">
      <c r="A1267" s="7">
        <v>43945</v>
      </c>
      <c r="B1267">
        <v>190.64999</v>
      </c>
      <c r="C1267">
        <v>1596900</v>
      </c>
      <c r="D1267" t="s">
        <v>53</v>
      </c>
      <c r="E1267">
        <f>(Акции[[#This Row],[Close]]-B1266)/B1266</f>
        <v>3.843671019376659E-3</v>
      </c>
    </row>
    <row r="1268" spans="1:5" x14ac:dyDescent="0.3">
      <c r="A1268" s="7">
        <v>43948</v>
      </c>
      <c r="B1268">
        <v>189.05</v>
      </c>
      <c r="C1268">
        <v>1784300</v>
      </c>
      <c r="D1268" t="s">
        <v>53</v>
      </c>
      <c r="E1268">
        <f>(Акции[[#This Row],[Close]]-B1267)/B1267</f>
        <v>-8.3922899759920847E-3</v>
      </c>
    </row>
    <row r="1269" spans="1:5" x14ac:dyDescent="0.3">
      <c r="A1269" s="7">
        <v>43949</v>
      </c>
      <c r="B1269">
        <v>186.94</v>
      </c>
      <c r="C1269">
        <v>1557300</v>
      </c>
      <c r="D1269" t="s">
        <v>53</v>
      </c>
      <c r="E1269">
        <f>(Акции[[#This Row],[Close]]-B1268)/B1268</f>
        <v>-1.1161068500396791E-2</v>
      </c>
    </row>
    <row r="1270" spans="1:5" x14ac:dyDescent="0.3">
      <c r="A1270" s="7">
        <v>43950</v>
      </c>
      <c r="B1270">
        <v>183.92999</v>
      </c>
      <c r="C1270">
        <v>1928800</v>
      </c>
      <c r="D1270" t="s">
        <v>53</v>
      </c>
      <c r="E1270">
        <f>(Акции[[#This Row],[Close]]-B1269)/B1269</f>
        <v>-1.6101476409543139E-2</v>
      </c>
    </row>
    <row r="1271" spans="1:5" x14ac:dyDescent="0.3">
      <c r="A1271" s="7">
        <v>43951</v>
      </c>
      <c r="B1271">
        <v>186.44</v>
      </c>
      <c r="C1271">
        <v>3302600</v>
      </c>
      <c r="D1271" t="s">
        <v>53</v>
      </c>
      <c r="E1271">
        <f>(Акции[[#This Row],[Close]]-B1270)/B1270</f>
        <v>1.3646551059998395E-2</v>
      </c>
    </row>
    <row r="1272" spans="1:5" x14ac:dyDescent="0.3">
      <c r="A1272" s="7">
        <v>43952</v>
      </c>
      <c r="B1272">
        <v>192.71001000000001</v>
      </c>
      <c r="C1272">
        <v>5017800</v>
      </c>
      <c r="D1272" t="s">
        <v>53</v>
      </c>
      <c r="E1272">
        <f>(Акции[[#This Row],[Close]]-B1271)/B1271</f>
        <v>3.3630175927912537E-2</v>
      </c>
    </row>
    <row r="1273" spans="1:5" x14ac:dyDescent="0.3">
      <c r="A1273" s="7">
        <v>43955</v>
      </c>
      <c r="B1273">
        <v>199.27</v>
      </c>
      <c r="C1273">
        <v>3904100</v>
      </c>
      <c r="D1273" t="s">
        <v>53</v>
      </c>
      <c r="E1273">
        <f>(Акции[[#This Row],[Close]]-B1272)/B1272</f>
        <v>3.4040733016411542E-2</v>
      </c>
    </row>
    <row r="1274" spans="1:5" x14ac:dyDescent="0.3">
      <c r="A1274" s="7">
        <v>43956</v>
      </c>
      <c r="B1274">
        <v>203.48</v>
      </c>
      <c r="C1274">
        <v>2287600</v>
      </c>
      <c r="D1274" t="s">
        <v>53</v>
      </c>
      <c r="E1274">
        <f>(Акции[[#This Row],[Close]]-B1273)/B1273</f>
        <v>2.1127113965975709E-2</v>
      </c>
    </row>
    <row r="1275" spans="1:5" x14ac:dyDescent="0.3">
      <c r="A1275" s="7">
        <v>43957</v>
      </c>
      <c r="B1275">
        <v>199.78998999999999</v>
      </c>
      <c r="C1275">
        <v>1650000</v>
      </c>
      <c r="D1275" t="s">
        <v>53</v>
      </c>
      <c r="E1275">
        <f>(Акции[[#This Row],[Close]]-B1274)/B1274</f>
        <v>-1.8134509534106551E-2</v>
      </c>
    </row>
    <row r="1276" spans="1:5" x14ac:dyDescent="0.3">
      <c r="A1276" s="7">
        <v>43958</v>
      </c>
      <c r="B1276">
        <v>201.99001000000001</v>
      </c>
      <c r="C1276">
        <v>1592400</v>
      </c>
      <c r="D1276" t="s">
        <v>53</v>
      </c>
      <c r="E1276">
        <f>(Акции[[#This Row],[Close]]-B1275)/B1275</f>
        <v>1.1011662796519602E-2</v>
      </c>
    </row>
    <row r="1277" spans="1:5" x14ac:dyDescent="0.3">
      <c r="A1277" s="7">
        <v>43959</v>
      </c>
      <c r="B1277">
        <v>204.05</v>
      </c>
      <c r="C1277">
        <v>1392900</v>
      </c>
      <c r="D1277" t="s">
        <v>53</v>
      </c>
      <c r="E1277">
        <f>(Акции[[#This Row],[Close]]-B1276)/B1276</f>
        <v>1.0198474667138236E-2</v>
      </c>
    </row>
    <row r="1278" spans="1:5" x14ac:dyDescent="0.3">
      <c r="A1278" s="7">
        <v>43962</v>
      </c>
      <c r="B1278">
        <v>205.81</v>
      </c>
      <c r="C1278">
        <v>1575600</v>
      </c>
      <c r="D1278" t="s">
        <v>53</v>
      </c>
      <c r="E1278">
        <f>(Акции[[#This Row],[Close]]-B1277)/B1277</f>
        <v>8.6253369272236754E-3</v>
      </c>
    </row>
    <row r="1279" spans="1:5" x14ac:dyDescent="0.3">
      <c r="A1279" s="7">
        <v>43963</v>
      </c>
      <c r="B1279">
        <v>205.67999</v>
      </c>
      <c r="C1279">
        <v>1210900</v>
      </c>
      <c r="D1279" t="s">
        <v>53</v>
      </c>
      <c r="E1279">
        <f>(Акции[[#This Row],[Close]]-B1278)/B1278</f>
        <v>-6.3169913998347327E-4</v>
      </c>
    </row>
    <row r="1280" spans="1:5" x14ac:dyDescent="0.3">
      <c r="A1280" s="7">
        <v>43964</v>
      </c>
      <c r="B1280">
        <v>206.74001000000001</v>
      </c>
      <c r="C1280">
        <v>1484100</v>
      </c>
      <c r="D1280" t="s">
        <v>53</v>
      </c>
      <c r="E1280">
        <f>(Акции[[#This Row],[Close]]-B1279)/B1279</f>
        <v>5.1537342062298258E-3</v>
      </c>
    </row>
    <row r="1281" spans="1:5" x14ac:dyDescent="0.3">
      <c r="A1281" s="7">
        <v>43965</v>
      </c>
      <c r="B1281">
        <v>206.21001000000001</v>
      </c>
      <c r="C1281">
        <v>1362900</v>
      </c>
      <c r="D1281" t="s">
        <v>53</v>
      </c>
      <c r="E1281">
        <f>(Акции[[#This Row],[Close]]-B1280)/B1280</f>
        <v>-2.5636063382216199E-3</v>
      </c>
    </row>
    <row r="1282" spans="1:5" x14ac:dyDescent="0.3">
      <c r="A1282" s="7">
        <v>43966</v>
      </c>
      <c r="B1282">
        <v>209.83</v>
      </c>
      <c r="C1282">
        <v>2265000</v>
      </c>
      <c r="D1282" t="s">
        <v>53</v>
      </c>
      <c r="E1282">
        <f>(Акции[[#This Row],[Close]]-B1281)/B1281</f>
        <v>1.7554870396446813E-2</v>
      </c>
    </row>
    <row r="1283" spans="1:5" x14ac:dyDescent="0.3">
      <c r="A1283" s="7">
        <v>43969</v>
      </c>
      <c r="B1283">
        <v>203.95</v>
      </c>
      <c r="C1283">
        <v>2422500</v>
      </c>
      <c r="D1283" t="s">
        <v>53</v>
      </c>
      <c r="E1283">
        <f>(Акции[[#This Row],[Close]]-B1282)/B1282</f>
        <v>-2.8022685030739281E-2</v>
      </c>
    </row>
    <row r="1284" spans="1:5" x14ac:dyDescent="0.3">
      <c r="A1284" s="7">
        <v>43970</v>
      </c>
      <c r="B1284">
        <v>201.72</v>
      </c>
      <c r="C1284">
        <v>1314100</v>
      </c>
      <c r="D1284" t="s">
        <v>53</v>
      </c>
      <c r="E1284">
        <f>(Акции[[#This Row],[Close]]-B1283)/B1283</f>
        <v>-1.0934052463839126E-2</v>
      </c>
    </row>
    <row r="1285" spans="1:5" x14ac:dyDescent="0.3">
      <c r="A1285" s="7">
        <v>43971</v>
      </c>
      <c r="B1285">
        <v>204.24001000000001</v>
      </c>
      <c r="C1285">
        <v>1369900</v>
      </c>
      <c r="D1285" t="s">
        <v>53</v>
      </c>
      <c r="E1285">
        <f>(Акции[[#This Row],[Close]]-B1284)/B1284</f>
        <v>1.2492613523696279E-2</v>
      </c>
    </row>
    <row r="1286" spans="1:5" x14ac:dyDescent="0.3">
      <c r="A1286" s="7">
        <v>43972</v>
      </c>
      <c r="B1286">
        <v>199.39999</v>
      </c>
      <c r="C1286">
        <v>1463200</v>
      </c>
      <c r="D1286" t="s">
        <v>53</v>
      </c>
      <c r="E1286">
        <f>(Акции[[#This Row],[Close]]-B1285)/B1285</f>
        <v>-2.3697707417856127E-2</v>
      </c>
    </row>
    <row r="1287" spans="1:5" x14ac:dyDescent="0.3">
      <c r="A1287" s="7">
        <v>43973</v>
      </c>
      <c r="B1287">
        <v>198.59</v>
      </c>
      <c r="C1287">
        <v>1214800</v>
      </c>
      <c r="D1287" t="s">
        <v>53</v>
      </c>
      <c r="E1287">
        <f>(Акции[[#This Row],[Close]]-B1286)/B1286</f>
        <v>-4.062136612945663E-3</v>
      </c>
    </row>
    <row r="1288" spans="1:5" x14ac:dyDescent="0.3">
      <c r="A1288" s="7">
        <v>43977</v>
      </c>
      <c r="B1288">
        <v>197.13</v>
      </c>
      <c r="C1288">
        <v>2510400</v>
      </c>
      <c r="D1288" t="s">
        <v>53</v>
      </c>
      <c r="E1288">
        <f>(Акции[[#This Row],[Close]]-B1287)/B1287</f>
        <v>-7.3518304043507119E-3</v>
      </c>
    </row>
    <row r="1289" spans="1:5" x14ac:dyDescent="0.3">
      <c r="A1289" s="7">
        <v>43978</v>
      </c>
      <c r="B1289">
        <v>200</v>
      </c>
      <c r="C1289">
        <v>2010600</v>
      </c>
      <c r="D1289" t="s">
        <v>53</v>
      </c>
      <c r="E1289">
        <f>(Акции[[#This Row],[Close]]-B1288)/B1288</f>
        <v>1.4558920509308602E-2</v>
      </c>
    </row>
    <row r="1290" spans="1:5" x14ac:dyDescent="0.3">
      <c r="A1290" s="7">
        <v>43979</v>
      </c>
      <c r="B1290">
        <v>204.96001000000001</v>
      </c>
      <c r="C1290">
        <v>1514100</v>
      </c>
      <c r="D1290" t="s">
        <v>53</v>
      </c>
      <c r="E1290">
        <f>(Акции[[#This Row],[Close]]-B1289)/B1289</f>
        <v>2.4800050000000056E-2</v>
      </c>
    </row>
    <row r="1291" spans="1:5" x14ac:dyDescent="0.3">
      <c r="A1291" s="7">
        <v>43980</v>
      </c>
      <c r="B1291">
        <v>206.25</v>
      </c>
      <c r="C1291">
        <v>1707300</v>
      </c>
      <c r="D1291" t="s">
        <v>53</v>
      </c>
      <c r="E1291">
        <f>(Акции[[#This Row],[Close]]-B1290)/B1290</f>
        <v>6.2938619099403284E-3</v>
      </c>
    </row>
    <row r="1292" spans="1:5" x14ac:dyDescent="0.3">
      <c r="A1292" s="7">
        <v>43983</v>
      </c>
      <c r="B1292">
        <v>204.21001000000001</v>
      </c>
      <c r="C1292">
        <v>1300800</v>
      </c>
      <c r="D1292" t="s">
        <v>53</v>
      </c>
      <c r="E1292">
        <f>(Акции[[#This Row],[Close]]-B1291)/B1291</f>
        <v>-9.890860606060552E-3</v>
      </c>
    </row>
    <row r="1293" spans="1:5" x14ac:dyDescent="0.3">
      <c r="A1293" s="7">
        <v>43984</v>
      </c>
      <c r="B1293">
        <v>206.75998999999999</v>
      </c>
      <c r="C1293">
        <v>1125300</v>
      </c>
      <c r="D1293" t="s">
        <v>53</v>
      </c>
      <c r="E1293">
        <f>(Акции[[#This Row],[Close]]-B1292)/B1292</f>
        <v>1.2487047035549219E-2</v>
      </c>
    </row>
    <row r="1294" spans="1:5" x14ac:dyDescent="0.3">
      <c r="A1294" s="7">
        <v>43985</v>
      </c>
      <c r="B1294">
        <v>205.97</v>
      </c>
      <c r="C1294">
        <v>1176600</v>
      </c>
      <c r="D1294" t="s">
        <v>53</v>
      </c>
      <c r="E1294">
        <f>(Акции[[#This Row],[Close]]-B1293)/B1293</f>
        <v>-3.8208069172376577E-3</v>
      </c>
    </row>
    <row r="1295" spans="1:5" x14ac:dyDescent="0.3">
      <c r="A1295" s="7">
        <v>43986</v>
      </c>
      <c r="B1295">
        <v>204.25</v>
      </c>
      <c r="C1295">
        <v>1071200</v>
      </c>
      <c r="D1295" t="s">
        <v>53</v>
      </c>
      <c r="E1295">
        <f>(Акции[[#This Row],[Close]]-B1294)/B1294</f>
        <v>-8.3507306889352758E-3</v>
      </c>
    </row>
    <row r="1296" spans="1:5" x14ac:dyDescent="0.3">
      <c r="A1296" s="7">
        <v>43987</v>
      </c>
      <c r="B1296">
        <v>197.57001</v>
      </c>
      <c r="C1296">
        <v>2881300</v>
      </c>
      <c r="D1296" t="s">
        <v>53</v>
      </c>
      <c r="E1296">
        <f>(Акции[[#This Row],[Close]]-B1295)/B1295</f>
        <v>-3.2704969400244817E-2</v>
      </c>
    </row>
    <row r="1297" spans="1:5" x14ac:dyDescent="0.3">
      <c r="A1297" s="7">
        <v>43990</v>
      </c>
      <c r="B1297">
        <v>198.75998999999999</v>
      </c>
      <c r="C1297">
        <v>1745800</v>
      </c>
      <c r="D1297" t="s">
        <v>53</v>
      </c>
      <c r="E1297">
        <f>(Акции[[#This Row],[Close]]-B1296)/B1296</f>
        <v>6.0230801223322885E-3</v>
      </c>
    </row>
    <row r="1298" spans="1:5" x14ac:dyDescent="0.3">
      <c r="A1298" s="7">
        <v>43991</v>
      </c>
      <c r="B1298">
        <v>202.07001</v>
      </c>
      <c r="C1298">
        <v>2118000</v>
      </c>
      <c r="D1298" t="s">
        <v>53</v>
      </c>
      <c r="E1298">
        <f>(Акции[[#This Row],[Close]]-B1297)/B1297</f>
        <v>1.6653351612666154E-2</v>
      </c>
    </row>
    <row r="1299" spans="1:5" x14ac:dyDescent="0.3">
      <c r="A1299" s="7">
        <v>43992</v>
      </c>
      <c r="B1299">
        <v>207.3</v>
      </c>
      <c r="C1299">
        <v>2465400</v>
      </c>
      <c r="D1299" t="s">
        <v>53</v>
      </c>
      <c r="E1299">
        <f>(Акции[[#This Row],[Close]]-B1298)/B1298</f>
        <v>2.5882069288757966E-2</v>
      </c>
    </row>
    <row r="1300" spans="1:5" x14ac:dyDescent="0.3">
      <c r="A1300" s="7">
        <v>43993</v>
      </c>
      <c r="B1300">
        <v>204.92999</v>
      </c>
      <c r="C1300">
        <v>2915600</v>
      </c>
      <c r="D1300" t="s">
        <v>53</v>
      </c>
      <c r="E1300">
        <f>(Акции[[#This Row],[Close]]-B1299)/B1299</f>
        <v>-1.1432754462132213E-2</v>
      </c>
    </row>
    <row r="1301" spans="1:5" x14ac:dyDescent="0.3">
      <c r="A1301" s="7">
        <v>43994</v>
      </c>
      <c r="B1301">
        <v>205.12</v>
      </c>
      <c r="C1301">
        <v>1850200</v>
      </c>
      <c r="D1301" t="s">
        <v>53</v>
      </c>
      <c r="E1301">
        <f>(Акции[[#This Row],[Close]]-B1300)/B1300</f>
        <v>9.2719469707679635E-4</v>
      </c>
    </row>
    <row r="1302" spans="1:5" x14ac:dyDescent="0.3">
      <c r="A1302" s="7">
        <v>43997</v>
      </c>
      <c r="B1302">
        <v>208.03</v>
      </c>
      <c r="C1302">
        <v>1809300</v>
      </c>
      <c r="D1302" t="s">
        <v>53</v>
      </c>
      <c r="E1302">
        <f>(Акции[[#This Row],[Close]]-B1301)/B1301</f>
        <v>1.4186817472698891E-2</v>
      </c>
    </row>
    <row r="1303" spans="1:5" x14ac:dyDescent="0.3">
      <c r="A1303" s="7">
        <v>43998</v>
      </c>
      <c r="B1303">
        <v>208.73</v>
      </c>
      <c r="C1303">
        <v>1420600</v>
      </c>
      <c r="D1303" t="s">
        <v>53</v>
      </c>
      <c r="E1303">
        <f>(Акции[[#This Row],[Close]]-B1302)/B1302</f>
        <v>3.3648992933710937E-3</v>
      </c>
    </row>
    <row r="1304" spans="1:5" x14ac:dyDescent="0.3">
      <c r="A1304" s="7">
        <v>43999</v>
      </c>
      <c r="B1304">
        <v>212</v>
      </c>
      <c r="C1304">
        <v>1303000</v>
      </c>
      <c r="D1304" t="s">
        <v>53</v>
      </c>
      <c r="E1304">
        <f>(Акции[[#This Row],[Close]]-B1303)/B1303</f>
        <v>1.5666171609256027E-2</v>
      </c>
    </row>
    <row r="1305" spans="1:5" x14ac:dyDescent="0.3">
      <c r="A1305" s="7">
        <v>44000</v>
      </c>
      <c r="B1305">
        <v>214.59</v>
      </c>
      <c r="C1305">
        <v>1631100</v>
      </c>
      <c r="D1305" t="s">
        <v>53</v>
      </c>
      <c r="E1305">
        <f>(Акции[[#This Row],[Close]]-B1304)/B1304</f>
        <v>1.2216981132075488E-2</v>
      </c>
    </row>
    <row r="1306" spans="1:5" x14ac:dyDescent="0.3">
      <c r="A1306" s="7">
        <v>44001</v>
      </c>
      <c r="B1306">
        <v>217.64</v>
      </c>
      <c r="C1306">
        <v>3070100</v>
      </c>
      <c r="D1306" t="s">
        <v>53</v>
      </c>
      <c r="E1306">
        <f>(Акции[[#This Row],[Close]]-B1305)/B1305</f>
        <v>1.4213150659396909E-2</v>
      </c>
    </row>
    <row r="1307" spans="1:5" x14ac:dyDescent="0.3">
      <c r="A1307" s="7">
        <v>44004</v>
      </c>
      <c r="B1307">
        <v>216.89999</v>
      </c>
      <c r="C1307">
        <v>1350600</v>
      </c>
      <c r="D1307" t="s">
        <v>53</v>
      </c>
      <c r="E1307">
        <f>(Акции[[#This Row],[Close]]-B1306)/B1306</f>
        <v>-3.4001562212827782E-3</v>
      </c>
    </row>
    <row r="1308" spans="1:5" x14ac:dyDescent="0.3">
      <c r="A1308" s="7">
        <v>44005</v>
      </c>
      <c r="B1308">
        <v>213.38</v>
      </c>
      <c r="C1308">
        <v>1517900</v>
      </c>
      <c r="D1308" t="s">
        <v>53</v>
      </c>
      <c r="E1308">
        <f>(Акции[[#This Row],[Close]]-B1307)/B1307</f>
        <v>-1.6228631453602219E-2</v>
      </c>
    </row>
    <row r="1309" spans="1:5" x14ac:dyDescent="0.3">
      <c r="A1309" s="7">
        <v>44006</v>
      </c>
      <c r="B1309">
        <v>212.03</v>
      </c>
      <c r="C1309">
        <v>1856800</v>
      </c>
      <c r="D1309" t="s">
        <v>53</v>
      </c>
      <c r="E1309">
        <f>(Акции[[#This Row],[Close]]-B1308)/B1308</f>
        <v>-6.3267410254006671E-3</v>
      </c>
    </row>
    <row r="1310" spans="1:5" x14ac:dyDescent="0.3">
      <c r="A1310" s="7">
        <v>44007</v>
      </c>
      <c r="B1310">
        <v>214.92</v>
      </c>
      <c r="C1310">
        <v>1635300</v>
      </c>
      <c r="D1310" t="s">
        <v>53</v>
      </c>
      <c r="E1310">
        <f>(Акции[[#This Row],[Close]]-B1309)/B1309</f>
        <v>1.3630146677356913E-2</v>
      </c>
    </row>
    <row r="1311" spans="1:5" x14ac:dyDescent="0.3">
      <c r="A1311" s="7">
        <v>44008</v>
      </c>
      <c r="B1311">
        <v>215.3</v>
      </c>
      <c r="C1311">
        <v>1723300</v>
      </c>
      <c r="D1311" t="s">
        <v>53</v>
      </c>
      <c r="E1311">
        <f>(Акции[[#This Row],[Close]]-B1310)/B1310</f>
        <v>1.7680997580496181E-3</v>
      </c>
    </row>
    <row r="1312" spans="1:5" x14ac:dyDescent="0.3">
      <c r="A1312" s="7">
        <v>44011</v>
      </c>
      <c r="B1312">
        <v>217.58</v>
      </c>
      <c r="C1312">
        <v>973900</v>
      </c>
      <c r="D1312" t="s">
        <v>53</v>
      </c>
      <c r="E1312">
        <f>(Акции[[#This Row],[Close]]-B1311)/B1311</f>
        <v>1.0589874593590344E-2</v>
      </c>
    </row>
    <row r="1313" spans="1:5" x14ac:dyDescent="0.3">
      <c r="A1313" s="7">
        <v>44012</v>
      </c>
      <c r="B1313">
        <v>219.37</v>
      </c>
      <c r="C1313">
        <v>1811600</v>
      </c>
      <c r="D1313" t="s">
        <v>53</v>
      </c>
      <c r="E1313">
        <f>(Акции[[#This Row],[Close]]-B1312)/B1312</f>
        <v>8.2268590863130431E-3</v>
      </c>
    </row>
    <row r="1314" spans="1:5" x14ac:dyDescent="0.3">
      <c r="A1314" s="7">
        <v>44013</v>
      </c>
      <c r="B1314">
        <v>219.57001</v>
      </c>
      <c r="C1314">
        <v>1100400</v>
      </c>
      <c r="D1314" t="s">
        <v>53</v>
      </c>
      <c r="E1314">
        <f>(Акции[[#This Row],[Close]]-B1313)/B1313</f>
        <v>9.1174727629116017E-4</v>
      </c>
    </row>
    <row r="1315" spans="1:5" x14ac:dyDescent="0.3">
      <c r="A1315" s="7">
        <v>44014</v>
      </c>
      <c r="B1315">
        <v>222.16</v>
      </c>
      <c r="C1315">
        <v>1661300</v>
      </c>
      <c r="D1315" t="s">
        <v>53</v>
      </c>
      <c r="E1315">
        <f>(Акции[[#This Row],[Close]]-B1314)/B1314</f>
        <v>1.1795736585337863E-2</v>
      </c>
    </row>
    <row r="1316" spans="1:5" x14ac:dyDescent="0.3">
      <c r="A1316" s="7">
        <v>44018</v>
      </c>
      <c r="B1316">
        <v>221.42</v>
      </c>
      <c r="C1316">
        <v>1368700</v>
      </c>
      <c r="D1316" t="s">
        <v>53</v>
      </c>
      <c r="E1316">
        <f>(Акции[[#This Row],[Close]]-B1315)/B1315</f>
        <v>-3.3309326611451616E-3</v>
      </c>
    </row>
    <row r="1317" spans="1:5" x14ac:dyDescent="0.3">
      <c r="A1317" s="7">
        <v>44019</v>
      </c>
      <c r="B1317">
        <v>223.81</v>
      </c>
      <c r="C1317">
        <v>1266600</v>
      </c>
      <c r="D1317" t="s">
        <v>53</v>
      </c>
      <c r="E1317">
        <f>(Акции[[#This Row],[Close]]-B1316)/B1316</f>
        <v>1.0793966218047218E-2</v>
      </c>
    </row>
    <row r="1318" spans="1:5" x14ac:dyDescent="0.3">
      <c r="A1318" s="7">
        <v>44020</v>
      </c>
      <c r="B1318">
        <v>225.57001</v>
      </c>
      <c r="C1318">
        <v>1110600</v>
      </c>
      <c r="D1318" t="s">
        <v>53</v>
      </c>
      <c r="E1318">
        <f>(Акции[[#This Row],[Close]]-B1317)/B1317</f>
        <v>7.8638577364728741E-3</v>
      </c>
    </row>
    <row r="1319" spans="1:5" x14ac:dyDescent="0.3">
      <c r="A1319" s="7">
        <v>44021</v>
      </c>
      <c r="B1319">
        <v>229.5</v>
      </c>
      <c r="C1319">
        <v>966400</v>
      </c>
      <c r="D1319" t="s">
        <v>53</v>
      </c>
      <c r="E1319">
        <f>(Акции[[#This Row],[Close]]-B1318)/B1318</f>
        <v>1.7422484487188718E-2</v>
      </c>
    </row>
    <row r="1320" spans="1:5" x14ac:dyDescent="0.3">
      <c r="A1320" s="7">
        <v>44022</v>
      </c>
      <c r="B1320">
        <v>229.75998999999999</v>
      </c>
      <c r="C1320">
        <v>892800</v>
      </c>
      <c r="D1320" t="s">
        <v>53</v>
      </c>
      <c r="E1320">
        <f>(Акции[[#This Row],[Close]]-B1319)/B1319</f>
        <v>1.1328540305010359E-3</v>
      </c>
    </row>
    <row r="1321" spans="1:5" x14ac:dyDescent="0.3">
      <c r="A1321" s="7">
        <v>44025</v>
      </c>
      <c r="B1321">
        <v>225.74001000000001</v>
      </c>
      <c r="C1321">
        <v>1246600</v>
      </c>
      <c r="D1321" t="s">
        <v>53</v>
      </c>
      <c r="E1321">
        <f>(Акции[[#This Row],[Close]]-B1320)/B1320</f>
        <v>-1.7496431820004762E-2</v>
      </c>
    </row>
    <row r="1322" spans="1:5" x14ac:dyDescent="0.3">
      <c r="A1322" s="7">
        <v>44026</v>
      </c>
      <c r="B1322">
        <v>230.52</v>
      </c>
      <c r="C1322">
        <v>1088700</v>
      </c>
      <c r="D1322" t="s">
        <v>53</v>
      </c>
      <c r="E1322">
        <f>(Акции[[#This Row],[Close]]-B1321)/B1321</f>
        <v>2.1174757633792955E-2</v>
      </c>
    </row>
    <row r="1323" spans="1:5" x14ac:dyDescent="0.3">
      <c r="A1323" s="7">
        <v>44027</v>
      </c>
      <c r="B1323">
        <v>225.5</v>
      </c>
      <c r="C1323">
        <v>1573800</v>
      </c>
      <c r="D1323" t="s">
        <v>53</v>
      </c>
      <c r="E1323">
        <f>(Акции[[#This Row],[Close]]-B1322)/B1322</f>
        <v>-2.177685233385394E-2</v>
      </c>
    </row>
    <row r="1324" spans="1:5" x14ac:dyDescent="0.3">
      <c r="A1324" s="7">
        <v>44028</v>
      </c>
      <c r="B1324">
        <v>227.91</v>
      </c>
      <c r="C1324">
        <v>908500</v>
      </c>
      <c r="D1324" t="s">
        <v>53</v>
      </c>
      <c r="E1324">
        <f>(Акции[[#This Row],[Close]]-B1323)/B1323</f>
        <v>1.0687361419068722E-2</v>
      </c>
    </row>
    <row r="1325" spans="1:5" x14ac:dyDescent="0.3">
      <c r="A1325" s="7">
        <v>44029</v>
      </c>
      <c r="B1325">
        <v>228.38</v>
      </c>
      <c r="C1325">
        <v>1275800</v>
      </c>
      <c r="D1325" t="s">
        <v>53</v>
      </c>
      <c r="E1325">
        <f>(Акции[[#This Row],[Close]]-B1324)/B1324</f>
        <v>2.0622175420121928E-3</v>
      </c>
    </row>
    <row r="1326" spans="1:5" x14ac:dyDescent="0.3">
      <c r="A1326" s="7">
        <v>44032</v>
      </c>
      <c r="B1326">
        <v>227.74001000000001</v>
      </c>
      <c r="C1326">
        <v>748800</v>
      </c>
      <c r="D1326" t="s">
        <v>53</v>
      </c>
      <c r="E1326">
        <f>(Акции[[#This Row],[Close]]-B1325)/B1325</f>
        <v>-2.8023031789122656E-3</v>
      </c>
    </row>
    <row r="1327" spans="1:5" x14ac:dyDescent="0.3">
      <c r="A1327" s="7">
        <v>44033</v>
      </c>
      <c r="B1327">
        <v>226.73</v>
      </c>
      <c r="C1327">
        <v>888200</v>
      </c>
      <c r="D1327" t="s">
        <v>53</v>
      </c>
      <c r="E1327">
        <f>(Акции[[#This Row],[Close]]-B1326)/B1326</f>
        <v>-4.434925597834225E-3</v>
      </c>
    </row>
    <row r="1328" spans="1:5" x14ac:dyDescent="0.3">
      <c r="A1328" s="7">
        <v>44034</v>
      </c>
      <c r="B1328">
        <v>227.55</v>
      </c>
      <c r="C1328">
        <v>815400</v>
      </c>
      <c r="D1328" t="s">
        <v>53</v>
      </c>
      <c r="E1328">
        <f>(Акции[[#This Row],[Close]]-B1327)/B1327</f>
        <v>3.6166365280290284E-3</v>
      </c>
    </row>
    <row r="1329" spans="1:5" x14ac:dyDescent="0.3">
      <c r="A1329" s="7">
        <v>44035</v>
      </c>
      <c r="B1329">
        <v>227.84</v>
      </c>
      <c r="C1329">
        <v>956200</v>
      </c>
      <c r="D1329" t="s">
        <v>53</v>
      </c>
      <c r="E1329">
        <f>(Акции[[#This Row],[Close]]-B1328)/B1328</f>
        <v>1.2744451768841663E-3</v>
      </c>
    </row>
    <row r="1330" spans="1:5" x14ac:dyDescent="0.3">
      <c r="A1330" s="7">
        <v>44036</v>
      </c>
      <c r="B1330">
        <v>227.03998999999999</v>
      </c>
      <c r="C1330">
        <v>730100</v>
      </c>
      <c r="D1330" t="s">
        <v>53</v>
      </c>
      <c r="E1330">
        <f>(Акции[[#This Row],[Close]]-B1329)/B1329</f>
        <v>-3.5112798455056819E-3</v>
      </c>
    </row>
    <row r="1331" spans="1:5" x14ac:dyDescent="0.3">
      <c r="A1331" s="7">
        <v>44039</v>
      </c>
      <c r="B1331">
        <v>229.22</v>
      </c>
      <c r="C1331">
        <v>785400</v>
      </c>
      <c r="D1331" t="s">
        <v>53</v>
      </c>
      <c r="E1331">
        <f>(Акции[[#This Row],[Close]]-B1330)/B1330</f>
        <v>9.601876744268753E-3</v>
      </c>
    </row>
    <row r="1332" spans="1:5" x14ac:dyDescent="0.3">
      <c r="A1332" s="7">
        <v>44040</v>
      </c>
      <c r="B1332">
        <v>228.55</v>
      </c>
      <c r="C1332">
        <v>717500</v>
      </c>
      <c r="D1332" t="s">
        <v>53</v>
      </c>
      <c r="E1332">
        <f>(Акции[[#This Row],[Close]]-B1331)/B1331</f>
        <v>-2.9229561120320542E-3</v>
      </c>
    </row>
    <row r="1333" spans="1:5" x14ac:dyDescent="0.3">
      <c r="A1333" s="7">
        <v>44041</v>
      </c>
      <c r="B1333">
        <v>231</v>
      </c>
      <c r="C1333">
        <v>913000</v>
      </c>
      <c r="D1333" t="s">
        <v>53</v>
      </c>
      <c r="E1333">
        <f>(Акции[[#This Row],[Close]]-B1332)/B1332</f>
        <v>1.0719754977029046E-2</v>
      </c>
    </row>
    <row r="1334" spans="1:5" x14ac:dyDescent="0.3">
      <c r="A1334" s="7">
        <v>44042</v>
      </c>
      <c r="B1334">
        <v>231.25998999999999</v>
      </c>
      <c r="C1334">
        <v>821400</v>
      </c>
      <c r="D1334" t="s">
        <v>53</v>
      </c>
      <c r="E1334">
        <f>(Акции[[#This Row],[Close]]-B1333)/B1333</f>
        <v>1.1254978354977823E-3</v>
      </c>
    </row>
    <row r="1335" spans="1:5" x14ac:dyDescent="0.3">
      <c r="A1335" s="7">
        <v>44043</v>
      </c>
      <c r="B1335">
        <v>236.50998999999999</v>
      </c>
      <c r="C1335">
        <v>2859800</v>
      </c>
      <c r="D1335" t="s">
        <v>53</v>
      </c>
      <c r="E1335">
        <f>(Акции[[#This Row],[Close]]-B1334)/B1334</f>
        <v>2.2701721988312808E-2</v>
      </c>
    </row>
    <row r="1336" spans="1:5" x14ac:dyDescent="0.3">
      <c r="A1336" s="7">
        <v>44046</v>
      </c>
      <c r="B1336">
        <v>231.96001000000001</v>
      </c>
      <c r="C1336">
        <v>3711700</v>
      </c>
      <c r="D1336" t="s">
        <v>53</v>
      </c>
      <c r="E1336">
        <f>(Акции[[#This Row],[Close]]-B1335)/B1335</f>
        <v>-1.923800343486538E-2</v>
      </c>
    </row>
    <row r="1337" spans="1:5" x14ac:dyDescent="0.3">
      <c r="A1337" s="7">
        <v>44047</v>
      </c>
      <c r="B1337">
        <v>237.74001000000001</v>
      </c>
      <c r="C1337">
        <v>2001600</v>
      </c>
      <c r="D1337" t="s">
        <v>53</v>
      </c>
      <c r="E1337">
        <f>(Акции[[#This Row],[Close]]-B1336)/B1336</f>
        <v>2.4918088251505079E-2</v>
      </c>
    </row>
    <row r="1338" spans="1:5" x14ac:dyDescent="0.3">
      <c r="A1338" s="7">
        <v>44048</v>
      </c>
      <c r="B1338">
        <v>237.16</v>
      </c>
      <c r="C1338">
        <v>1368700</v>
      </c>
      <c r="D1338" t="s">
        <v>53</v>
      </c>
      <c r="E1338">
        <f>(Акции[[#This Row],[Close]]-B1337)/B1337</f>
        <v>-2.4396819029326011E-3</v>
      </c>
    </row>
    <row r="1339" spans="1:5" x14ac:dyDescent="0.3">
      <c r="A1339" s="7">
        <v>44049</v>
      </c>
      <c r="B1339">
        <v>236.14999</v>
      </c>
      <c r="C1339">
        <v>1826200</v>
      </c>
      <c r="D1339" t="s">
        <v>53</v>
      </c>
      <c r="E1339">
        <f>(Акции[[#This Row],[Close]]-B1338)/B1338</f>
        <v>-4.2587704503288673E-3</v>
      </c>
    </row>
    <row r="1340" spans="1:5" x14ac:dyDescent="0.3">
      <c r="A1340" s="7">
        <v>44050</v>
      </c>
      <c r="B1340">
        <v>237.49001000000001</v>
      </c>
      <c r="C1340">
        <v>981400</v>
      </c>
      <c r="D1340" t="s">
        <v>53</v>
      </c>
      <c r="E1340">
        <f>(Акции[[#This Row],[Close]]-B1339)/B1339</f>
        <v>5.6744444494789504E-3</v>
      </c>
    </row>
    <row r="1341" spans="1:5" x14ac:dyDescent="0.3">
      <c r="A1341" s="7">
        <v>44053</v>
      </c>
      <c r="B1341">
        <v>233.36</v>
      </c>
      <c r="C1341">
        <v>854800</v>
      </c>
      <c r="D1341" t="s">
        <v>53</v>
      </c>
      <c r="E1341">
        <f>(Акции[[#This Row],[Close]]-B1340)/B1340</f>
        <v>-1.739024727819077E-2</v>
      </c>
    </row>
    <row r="1342" spans="1:5" x14ac:dyDescent="0.3">
      <c r="A1342" s="7">
        <v>44054</v>
      </c>
      <c r="B1342">
        <v>222.3</v>
      </c>
      <c r="C1342">
        <v>2104200</v>
      </c>
      <c r="D1342" t="s">
        <v>53</v>
      </c>
      <c r="E1342">
        <f>(Акции[[#This Row],[Close]]-B1341)/B1341</f>
        <v>-4.739458347617416E-2</v>
      </c>
    </row>
    <row r="1343" spans="1:5" x14ac:dyDescent="0.3">
      <c r="A1343" s="7">
        <v>44055</v>
      </c>
      <c r="B1343">
        <v>226.95</v>
      </c>
      <c r="C1343">
        <v>1244900</v>
      </c>
      <c r="D1343" t="s">
        <v>53</v>
      </c>
      <c r="E1343">
        <f>(Акции[[#This Row],[Close]]-B1342)/B1342</f>
        <v>2.091767881241555E-2</v>
      </c>
    </row>
    <row r="1344" spans="1:5" x14ac:dyDescent="0.3">
      <c r="A1344" s="7">
        <v>44056</v>
      </c>
      <c r="B1344">
        <v>224.7</v>
      </c>
      <c r="C1344">
        <v>1054600</v>
      </c>
      <c r="D1344" t="s">
        <v>53</v>
      </c>
      <c r="E1344">
        <f>(Акции[[#This Row],[Close]]-B1343)/B1343</f>
        <v>-9.9140779907468616E-3</v>
      </c>
    </row>
    <row r="1345" spans="1:5" x14ac:dyDescent="0.3">
      <c r="A1345" s="7">
        <v>44057</v>
      </c>
      <c r="B1345">
        <v>224.25</v>
      </c>
      <c r="C1345">
        <v>935200</v>
      </c>
      <c r="D1345" t="s">
        <v>53</v>
      </c>
      <c r="E1345">
        <f>(Акции[[#This Row],[Close]]-B1344)/B1344</f>
        <v>-2.0026702269692418E-3</v>
      </c>
    </row>
    <row r="1346" spans="1:5" x14ac:dyDescent="0.3">
      <c r="A1346" s="7">
        <v>44060</v>
      </c>
      <c r="B1346">
        <v>226.78</v>
      </c>
      <c r="C1346">
        <v>1343300</v>
      </c>
      <c r="D1346" t="s">
        <v>53</v>
      </c>
      <c r="E1346">
        <f>(Акции[[#This Row],[Close]]-B1345)/B1345</f>
        <v>1.1282051282051286E-2</v>
      </c>
    </row>
    <row r="1347" spans="1:5" x14ac:dyDescent="0.3">
      <c r="A1347" s="7">
        <v>44061</v>
      </c>
      <c r="B1347">
        <v>228.17</v>
      </c>
      <c r="C1347">
        <v>1480700</v>
      </c>
      <c r="D1347" t="s">
        <v>53</v>
      </c>
      <c r="E1347">
        <f>(Акции[[#This Row],[Close]]-B1346)/B1346</f>
        <v>6.1292882970278963E-3</v>
      </c>
    </row>
    <row r="1348" spans="1:5" x14ac:dyDescent="0.3">
      <c r="A1348" s="7">
        <v>44062</v>
      </c>
      <c r="B1348">
        <v>227.94</v>
      </c>
      <c r="C1348">
        <v>732400</v>
      </c>
      <c r="D1348" t="s">
        <v>53</v>
      </c>
      <c r="E1348">
        <f>(Акции[[#This Row],[Close]]-B1347)/B1347</f>
        <v>-1.0080203357145539E-3</v>
      </c>
    </row>
    <row r="1349" spans="1:5" x14ac:dyDescent="0.3">
      <c r="A1349" s="7">
        <v>44063</v>
      </c>
      <c r="B1349">
        <v>228.3</v>
      </c>
      <c r="C1349">
        <v>1146300</v>
      </c>
      <c r="D1349" t="s">
        <v>53</v>
      </c>
      <c r="E1349">
        <f>(Акции[[#This Row],[Close]]-B1348)/B1348</f>
        <v>1.5793629902606547E-3</v>
      </c>
    </row>
    <row r="1350" spans="1:5" x14ac:dyDescent="0.3">
      <c r="A1350" s="7">
        <v>44064</v>
      </c>
      <c r="B1350">
        <v>226.33</v>
      </c>
      <c r="C1350">
        <v>997800</v>
      </c>
      <c r="D1350" t="s">
        <v>53</v>
      </c>
      <c r="E1350">
        <f>(Акции[[#This Row],[Close]]-B1349)/B1349</f>
        <v>-8.6289969338589519E-3</v>
      </c>
    </row>
    <row r="1351" spans="1:5" x14ac:dyDescent="0.3">
      <c r="A1351" s="7">
        <v>44067</v>
      </c>
      <c r="B1351">
        <v>223.13</v>
      </c>
      <c r="C1351">
        <v>1737300</v>
      </c>
      <c r="D1351" t="s">
        <v>53</v>
      </c>
      <c r="E1351">
        <f>(Акции[[#This Row],[Close]]-B1350)/B1350</f>
        <v>-1.4138647108204908E-2</v>
      </c>
    </row>
    <row r="1352" spans="1:5" x14ac:dyDescent="0.3">
      <c r="A1352" s="7">
        <v>44068</v>
      </c>
      <c r="B1352">
        <v>219.17</v>
      </c>
      <c r="C1352">
        <v>2350700</v>
      </c>
      <c r="D1352" t="s">
        <v>53</v>
      </c>
      <c r="E1352">
        <f>(Акции[[#This Row],[Close]]-B1351)/B1351</f>
        <v>-1.7747501456550029E-2</v>
      </c>
    </row>
    <row r="1353" spans="1:5" x14ac:dyDescent="0.3">
      <c r="A1353" s="7">
        <v>44069</v>
      </c>
      <c r="B1353">
        <v>220.28998999999999</v>
      </c>
      <c r="C1353">
        <v>2533500</v>
      </c>
      <c r="D1353" t="s">
        <v>53</v>
      </c>
      <c r="E1353">
        <f>(Акции[[#This Row],[Close]]-B1352)/B1352</f>
        <v>5.1101428115161813E-3</v>
      </c>
    </row>
    <row r="1354" spans="1:5" x14ac:dyDescent="0.3">
      <c r="A1354" s="7">
        <v>44070</v>
      </c>
      <c r="B1354">
        <v>220.69</v>
      </c>
      <c r="C1354">
        <v>1301300</v>
      </c>
      <c r="D1354" t="s">
        <v>53</v>
      </c>
      <c r="E1354">
        <f>(Акции[[#This Row],[Close]]-B1353)/B1353</f>
        <v>1.8158337562229172E-3</v>
      </c>
    </row>
    <row r="1355" spans="1:5" x14ac:dyDescent="0.3">
      <c r="A1355" s="7">
        <v>44071</v>
      </c>
      <c r="B1355">
        <v>217.13</v>
      </c>
      <c r="C1355">
        <v>1879800</v>
      </c>
      <c r="D1355" t="s">
        <v>53</v>
      </c>
      <c r="E1355">
        <f>(Акции[[#This Row],[Close]]-B1354)/B1354</f>
        <v>-1.613122479496127E-2</v>
      </c>
    </row>
    <row r="1356" spans="1:5" x14ac:dyDescent="0.3">
      <c r="A1356" s="7">
        <v>44074</v>
      </c>
      <c r="B1356">
        <v>223.5</v>
      </c>
      <c r="C1356">
        <v>1675000</v>
      </c>
      <c r="D1356" t="s">
        <v>53</v>
      </c>
      <c r="E1356">
        <f>(Акции[[#This Row],[Close]]-B1355)/B1355</f>
        <v>2.9337263390595517E-2</v>
      </c>
    </row>
    <row r="1357" spans="1:5" x14ac:dyDescent="0.3">
      <c r="A1357" s="7">
        <v>44075</v>
      </c>
      <c r="B1357">
        <v>220.09</v>
      </c>
      <c r="C1357">
        <v>1329800</v>
      </c>
      <c r="D1357" t="s">
        <v>53</v>
      </c>
      <c r="E1357">
        <f>(Акции[[#This Row],[Close]]-B1356)/B1356</f>
        <v>-1.5257270693512289E-2</v>
      </c>
    </row>
    <row r="1358" spans="1:5" x14ac:dyDescent="0.3">
      <c r="A1358" s="7">
        <v>44076</v>
      </c>
      <c r="B1358">
        <v>223.74001000000001</v>
      </c>
      <c r="C1358">
        <v>1283400</v>
      </c>
      <c r="D1358" t="s">
        <v>53</v>
      </c>
      <c r="E1358">
        <f>(Акции[[#This Row],[Close]]-B1357)/B1357</f>
        <v>1.6584170112226855E-2</v>
      </c>
    </row>
    <row r="1359" spans="1:5" x14ac:dyDescent="0.3">
      <c r="A1359" s="7">
        <v>44077</v>
      </c>
      <c r="B1359">
        <v>216.72</v>
      </c>
      <c r="C1359">
        <v>1983600</v>
      </c>
      <c r="D1359" t="s">
        <v>53</v>
      </c>
      <c r="E1359">
        <f>(Акции[[#This Row],[Close]]-B1358)/B1358</f>
        <v>-3.1375747234479938E-2</v>
      </c>
    </row>
    <row r="1360" spans="1:5" x14ac:dyDescent="0.3">
      <c r="A1360" s="7">
        <v>44078</v>
      </c>
      <c r="B1360">
        <v>212.52</v>
      </c>
      <c r="C1360">
        <v>2012400</v>
      </c>
      <c r="D1360" t="s">
        <v>53</v>
      </c>
      <c r="E1360">
        <f>(Акции[[#This Row],[Close]]-B1359)/B1359</f>
        <v>-1.9379844961240258E-2</v>
      </c>
    </row>
    <row r="1361" spans="1:5" x14ac:dyDescent="0.3">
      <c r="A1361" s="7">
        <v>44082</v>
      </c>
      <c r="B1361">
        <v>213</v>
      </c>
      <c r="C1361">
        <v>1921800</v>
      </c>
      <c r="D1361" t="s">
        <v>53</v>
      </c>
      <c r="E1361">
        <f>(Акции[[#This Row],[Close]]-B1360)/B1360</f>
        <v>2.2586109542630799E-3</v>
      </c>
    </row>
    <row r="1362" spans="1:5" x14ac:dyDescent="0.3">
      <c r="A1362" s="7">
        <v>44083</v>
      </c>
      <c r="B1362">
        <v>220</v>
      </c>
      <c r="C1362">
        <v>1917700</v>
      </c>
      <c r="D1362" t="s">
        <v>53</v>
      </c>
      <c r="E1362">
        <f>(Акции[[#This Row],[Close]]-B1361)/B1361</f>
        <v>3.2863849765258218E-2</v>
      </c>
    </row>
    <row r="1363" spans="1:5" x14ac:dyDescent="0.3">
      <c r="A1363" s="7">
        <v>44084</v>
      </c>
      <c r="B1363">
        <v>214.97</v>
      </c>
      <c r="C1363">
        <v>2552900</v>
      </c>
      <c r="D1363" t="s">
        <v>53</v>
      </c>
      <c r="E1363">
        <f>(Акции[[#This Row],[Close]]-B1362)/B1362</f>
        <v>-2.2863636363636367E-2</v>
      </c>
    </row>
    <row r="1364" spans="1:5" x14ac:dyDescent="0.3">
      <c r="A1364" s="7">
        <v>44085</v>
      </c>
      <c r="B1364">
        <v>214</v>
      </c>
      <c r="C1364">
        <v>1071800</v>
      </c>
      <c r="D1364" t="s">
        <v>53</v>
      </c>
      <c r="E1364">
        <f>(Акции[[#This Row],[Close]]-B1363)/B1363</f>
        <v>-4.5122575243057121E-3</v>
      </c>
    </row>
    <row r="1365" spans="1:5" x14ac:dyDescent="0.3">
      <c r="A1365" s="7">
        <v>44088</v>
      </c>
      <c r="B1365">
        <v>217.46001000000001</v>
      </c>
      <c r="C1365">
        <v>940100</v>
      </c>
      <c r="D1365" t="s">
        <v>53</v>
      </c>
      <c r="E1365">
        <f>(Акции[[#This Row],[Close]]-B1364)/B1364</f>
        <v>1.6168271028037435E-2</v>
      </c>
    </row>
    <row r="1366" spans="1:5" x14ac:dyDescent="0.3">
      <c r="A1366" s="7">
        <v>44089</v>
      </c>
      <c r="B1366">
        <v>209.59</v>
      </c>
      <c r="C1366">
        <v>2146100</v>
      </c>
      <c r="D1366" t="s">
        <v>53</v>
      </c>
      <c r="E1366">
        <f>(Акции[[#This Row],[Close]]-B1365)/B1365</f>
        <v>-3.6190608103071488E-2</v>
      </c>
    </row>
    <row r="1367" spans="1:5" x14ac:dyDescent="0.3">
      <c r="A1367" s="7">
        <v>44090</v>
      </c>
      <c r="B1367">
        <v>207.35001</v>
      </c>
      <c r="C1367">
        <v>1513300</v>
      </c>
      <c r="D1367" t="s">
        <v>53</v>
      </c>
      <c r="E1367">
        <f>(Акции[[#This Row],[Close]]-B1366)/B1366</f>
        <v>-1.0687485089937524E-2</v>
      </c>
    </row>
    <row r="1368" spans="1:5" x14ac:dyDescent="0.3">
      <c r="A1368" s="7">
        <v>44091</v>
      </c>
      <c r="B1368">
        <v>206.85001</v>
      </c>
      <c r="C1368">
        <v>1212500</v>
      </c>
      <c r="D1368" t="s">
        <v>53</v>
      </c>
      <c r="E1368">
        <f>(Акции[[#This Row],[Close]]-B1367)/B1367</f>
        <v>-2.411381605431319E-3</v>
      </c>
    </row>
    <row r="1369" spans="1:5" x14ac:dyDescent="0.3">
      <c r="A1369" s="7">
        <v>44092</v>
      </c>
      <c r="B1369">
        <v>208.14999</v>
      </c>
      <c r="C1369">
        <v>1956700</v>
      </c>
      <c r="D1369" t="s">
        <v>53</v>
      </c>
      <c r="E1369">
        <f>(Акции[[#This Row],[Close]]-B1368)/B1368</f>
        <v>6.2846504092506691E-3</v>
      </c>
    </row>
    <row r="1370" spans="1:5" x14ac:dyDescent="0.3">
      <c r="A1370" s="7">
        <v>44095</v>
      </c>
      <c r="B1370">
        <v>208.53</v>
      </c>
      <c r="C1370">
        <v>1095600</v>
      </c>
      <c r="D1370" t="s">
        <v>53</v>
      </c>
      <c r="E1370">
        <f>(Акции[[#This Row],[Close]]-B1369)/B1369</f>
        <v>1.8256546637355044E-3</v>
      </c>
    </row>
    <row r="1371" spans="1:5" x14ac:dyDescent="0.3">
      <c r="A1371" s="7">
        <v>44096</v>
      </c>
      <c r="B1371">
        <v>212.38</v>
      </c>
      <c r="C1371">
        <v>1524000</v>
      </c>
      <c r="D1371" t="s">
        <v>53</v>
      </c>
      <c r="E1371">
        <f>(Акции[[#This Row],[Close]]-B1370)/B1370</f>
        <v>1.846257133266194E-2</v>
      </c>
    </row>
    <row r="1372" spans="1:5" x14ac:dyDescent="0.3">
      <c r="A1372" s="7">
        <v>44097</v>
      </c>
      <c r="B1372">
        <v>212.23</v>
      </c>
      <c r="C1372">
        <v>1148100</v>
      </c>
      <c r="D1372" t="s">
        <v>53</v>
      </c>
      <c r="E1372">
        <f>(Акции[[#This Row],[Close]]-B1371)/B1371</f>
        <v>-7.0628119408609887E-4</v>
      </c>
    </row>
    <row r="1373" spans="1:5" x14ac:dyDescent="0.3">
      <c r="A1373" s="7">
        <v>44098</v>
      </c>
      <c r="B1373">
        <v>213.69</v>
      </c>
      <c r="C1373">
        <v>1121600</v>
      </c>
      <c r="D1373" t="s">
        <v>53</v>
      </c>
      <c r="E1373">
        <f>(Акции[[#This Row],[Close]]-B1372)/B1372</f>
        <v>6.8793290298261702E-3</v>
      </c>
    </row>
    <row r="1374" spans="1:5" x14ac:dyDescent="0.3">
      <c r="A1374" s="7">
        <v>44099</v>
      </c>
      <c r="B1374">
        <v>211.50998999999999</v>
      </c>
      <c r="C1374">
        <v>949900</v>
      </c>
      <c r="D1374" t="s">
        <v>53</v>
      </c>
      <c r="E1374">
        <f>(Акции[[#This Row],[Close]]-B1373)/B1373</f>
        <v>-1.0201740839533952E-2</v>
      </c>
    </row>
    <row r="1375" spans="1:5" x14ac:dyDescent="0.3">
      <c r="A1375" s="7">
        <v>44102</v>
      </c>
      <c r="B1375">
        <v>211.97</v>
      </c>
      <c r="C1375">
        <v>889200</v>
      </c>
      <c r="D1375" t="s">
        <v>53</v>
      </c>
      <c r="E1375">
        <f>(Акции[[#This Row],[Close]]-B1374)/B1374</f>
        <v>2.1748854510371409E-3</v>
      </c>
    </row>
    <row r="1376" spans="1:5" x14ac:dyDescent="0.3">
      <c r="A1376" s="7">
        <v>44103</v>
      </c>
      <c r="B1376">
        <v>210.41</v>
      </c>
      <c r="C1376">
        <v>1063500</v>
      </c>
      <c r="D1376" t="s">
        <v>53</v>
      </c>
      <c r="E1376">
        <f>(Акции[[#This Row],[Close]]-B1375)/B1375</f>
        <v>-7.359532009246602E-3</v>
      </c>
    </row>
    <row r="1377" spans="1:5" x14ac:dyDescent="0.3">
      <c r="A1377" s="7">
        <v>44104</v>
      </c>
      <c r="B1377">
        <v>210.17</v>
      </c>
      <c r="C1377">
        <v>1389200</v>
      </c>
      <c r="D1377" t="s">
        <v>53</v>
      </c>
      <c r="E1377">
        <f>(Акции[[#This Row],[Close]]-B1376)/B1376</f>
        <v>-1.1406301981845401E-3</v>
      </c>
    </row>
    <row r="1378" spans="1:5" x14ac:dyDescent="0.3">
      <c r="A1378" s="7">
        <v>44105</v>
      </c>
      <c r="B1378">
        <v>211.64999</v>
      </c>
      <c r="C1378">
        <v>1157800</v>
      </c>
      <c r="D1378" t="s">
        <v>53</v>
      </c>
      <c r="E1378">
        <f>(Акции[[#This Row],[Close]]-B1377)/B1377</f>
        <v>7.041870866441524E-3</v>
      </c>
    </row>
    <row r="1379" spans="1:5" x14ac:dyDescent="0.3">
      <c r="A1379" s="7">
        <v>44106</v>
      </c>
      <c r="B1379">
        <v>209.22</v>
      </c>
      <c r="C1379">
        <v>1311400</v>
      </c>
      <c r="D1379" t="s">
        <v>53</v>
      </c>
      <c r="E1379">
        <f>(Акции[[#This Row],[Close]]-B1378)/B1378</f>
        <v>-1.1481172288267075E-2</v>
      </c>
    </row>
    <row r="1380" spans="1:5" x14ac:dyDescent="0.3">
      <c r="A1380" s="7">
        <v>44109</v>
      </c>
      <c r="B1380">
        <v>209.11</v>
      </c>
      <c r="C1380">
        <v>1067000</v>
      </c>
      <c r="D1380" t="s">
        <v>53</v>
      </c>
      <c r="E1380">
        <f>(Акции[[#This Row],[Close]]-B1379)/B1379</f>
        <v>-5.2576235541528166E-4</v>
      </c>
    </row>
    <row r="1381" spans="1:5" x14ac:dyDescent="0.3">
      <c r="A1381" s="7">
        <v>44110</v>
      </c>
      <c r="B1381">
        <v>211.14999</v>
      </c>
      <c r="C1381">
        <v>996800</v>
      </c>
      <c r="D1381" t="s">
        <v>53</v>
      </c>
      <c r="E1381">
        <f>(Акции[[#This Row],[Close]]-B1380)/B1380</f>
        <v>9.7555831858829739E-3</v>
      </c>
    </row>
    <row r="1382" spans="1:5" x14ac:dyDescent="0.3">
      <c r="A1382" s="7">
        <v>44111</v>
      </c>
      <c r="B1382">
        <v>215.13</v>
      </c>
      <c r="C1382">
        <v>2038300</v>
      </c>
      <c r="D1382" t="s">
        <v>53</v>
      </c>
      <c r="E1382">
        <f>(Акции[[#This Row],[Close]]-B1381)/B1381</f>
        <v>1.8849207617769686E-2</v>
      </c>
    </row>
    <row r="1383" spans="1:5" x14ac:dyDescent="0.3">
      <c r="A1383" s="7">
        <v>44112</v>
      </c>
      <c r="B1383">
        <v>212.86</v>
      </c>
      <c r="C1383">
        <v>857700</v>
      </c>
      <c r="D1383" t="s">
        <v>53</v>
      </c>
      <c r="E1383">
        <f>(Акции[[#This Row],[Close]]-B1382)/B1382</f>
        <v>-1.0551759401292158E-2</v>
      </c>
    </row>
    <row r="1384" spans="1:5" x14ac:dyDescent="0.3">
      <c r="A1384" s="7">
        <v>44113</v>
      </c>
      <c r="B1384">
        <v>214.78998999999999</v>
      </c>
      <c r="C1384">
        <v>1027800</v>
      </c>
      <c r="D1384" t="s">
        <v>53</v>
      </c>
      <c r="E1384">
        <f>(Акции[[#This Row],[Close]]-B1383)/B1383</f>
        <v>9.0669454101286063E-3</v>
      </c>
    </row>
    <row r="1385" spans="1:5" x14ac:dyDescent="0.3">
      <c r="A1385" s="7">
        <v>44116</v>
      </c>
      <c r="B1385">
        <v>215.42</v>
      </c>
      <c r="C1385">
        <v>729100</v>
      </c>
      <c r="D1385" t="s">
        <v>53</v>
      </c>
      <c r="E1385">
        <f>(Акции[[#This Row],[Close]]-B1384)/B1384</f>
        <v>2.9331441376760558E-3</v>
      </c>
    </row>
    <row r="1386" spans="1:5" x14ac:dyDescent="0.3">
      <c r="A1386" s="7">
        <v>44117</v>
      </c>
      <c r="B1386">
        <v>221.17</v>
      </c>
      <c r="C1386">
        <v>1250800</v>
      </c>
      <c r="D1386" t="s">
        <v>53</v>
      </c>
      <c r="E1386">
        <f>(Акции[[#This Row],[Close]]-B1385)/B1385</f>
        <v>2.6692043450004643E-2</v>
      </c>
    </row>
    <row r="1387" spans="1:5" x14ac:dyDescent="0.3">
      <c r="A1387" s="7">
        <v>44118</v>
      </c>
      <c r="B1387">
        <v>218.92999</v>
      </c>
      <c r="C1387">
        <v>909900</v>
      </c>
      <c r="D1387" t="s">
        <v>53</v>
      </c>
      <c r="E1387">
        <f>(Акции[[#This Row],[Close]]-B1386)/B1386</f>
        <v>-1.0128001085138057E-2</v>
      </c>
    </row>
    <row r="1388" spans="1:5" x14ac:dyDescent="0.3">
      <c r="A1388" s="7">
        <v>44119</v>
      </c>
      <c r="B1388">
        <v>218.37</v>
      </c>
      <c r="C1388">
        <v>859600</v>
      </c>
      <c r="D1388" t="s">
        <v>53</v>
      </c>
      <c r="E1388">
        <f>(Акции[[#This Row],[Close]]-B1387)/B1387</f>
        <v>-2.5578496577832901E-3</v>
      </c>
    </row>
    <row r="1389" spans="1:5" x14ac:dyDescent="0.3">
      <c r="A1389" s="7">
        <v>44120</v>
      </c>
      <c r="B1389">
        <v>214.99001000000001</v>
      </c>
      <c r="C1389">
        <v>1373500</v>
      </c>
      <c r="D1389" t="s">
        <v>53</v>
      </c>
      <c r="E1389">
        <f>(Акции[[#This Row],[Close]]-B1388)/B1388</f>
        <v>-1.5478270824746954E-2</v>
      </c>
    </row>
    <row r="1390" spans="1:5" x14ac:dyDescent="0.3">
      <c r="A1390" s="7">
        <v>44123</v>
      </c>
      <c r="B1390">
        <v>212.5</v>
      </c>
      <c r="C1390">
        <v>1074300</v>
      </c>
      <c r="D1390" t="s">
        <v>53</v>
      </c>
      <c r="E1390">
        <f>(Акции[[#This Row],[Close]]-B1389)/B1389</f>
        <v>-1.1581980018513474E-2</v>
      </c>
    </row>
    <row r="1391" spans="1:5" x14ac:dyDescent="0.3">
      <c r="A1391" s="7">
        <v>44124</v>
      </c>
      <c r="B1391">
        <v>210.61</v>
      </c>
      <c r="C1391">
        <v>763500</v>
      </c>
      <c r="D1391" t="s">
        <v>53</v>
      </c>
      <c r="E1391">
        <f>(Акции[[#This Row],[Close]]-B1390)/B1390</f>
        <v>-8.894117647058759E-3</v>
      </c>
    </row>
    <row r="1392" spans="1:5" x14ac:dyDescent="0.3">
      <c r="A1392" s="7">
        <v>44125</v>
      </c>
      <c r="B1392">
        <v>211.35001</v>
      </c>
      <c r="C1392">
        <v>1121500</v>
      </c>
      <c r="D1392" t="s">
        <v>53</v>
      </c>
      <c r="E1392">
        <f>(Акции[[#This Row],[Close]]-B1391)/B1391</f>
        <v>3.5136508237974635E-3</v>
      </c>
    </row>
    <row r="1393" spans="1:5" x14ac:dyDescent="0.3">
      <c r="A1393" s="7">
        <v>44126</v>
      </c>
      <c r="B1393">
        <v>209.75998999999999</v>
      </c>
      <c r="C1393">
        <v>1272200</v>
      </c>
      <c r="D1393" t="s">
        <v>53</v>
      </c>
      <c r="E1393">
        <f>(Акции[[#This Row],[Close]]-B1392)/B1392</f>
        <v>-7.5231602780620153E-3</v>
      </c>
    </row>
    <row r="1394" spans="1:5" x14ac:dyDescent="0.3">
      <c r="A1394" s="7">
        <v>44127</v>
      </c>
      <c r="B1394">
        <v>211.14</v>
      </c>
      <c r="C1394">
        <v>791600</v>
      </c>
      <c r="D1394" t="s">
        <v>53</v>
      </c>
      <c r="E1394">
        <f>(Акции[[#This Row],[Close]]-B1393)/B1393</f>
        <v>6.5789953555966448E-3</v>
      </c>
    </row>
    <row r="1395" spans="1:5" x14ac:dyDescent="0.3">
      <c r="A1395" s="7">
        <v>44130</v>
      </c>
      <c r="B1395">
        <v>212.73</v>
      </c>
      <c r="C1395">
        <v>1114500</v>
      </c>
      <c r="D1395" t="s">
        <v>53</v>
      </c>
      <c r="E1395">
        <f>(Акции[[#This Row],[Close]]-B1394)/B1394</f>
        <v>7.5305484512645801E-3</v>
      </c>
    </row>
    <row r="1396" spans="1:5" x14ac:dyDescent="0.3">
      <c r="A1396" s="7">
        <v>44131</v>
      </c>
      <c r="B1396">
        <v>214.17999</v>
      </c>
      <c r="C1396">
        <v>1323600</v>
      </c>
      <c r="D1396" t="s">
        <v>53</v>
      </c>
      <c r="E1396">
        <f>(Акции[[#This Row],[Close]]-B1395)/B1395</f>
        <v>6.8161049217318383E-3</v>
      </c>
    </row>
    <row r="1397" spans="1:5" x14ac:dyDescent="0.3">
      <c r="A1397" s="7">
        <v>44132</v>
      </c>
      <c r="B1397">
        <v>209.88</v>
      </c>
      <c r="C1397">
        <v>1119000</v>
      </c>
      <c r="D1397" t="s">
        <v>53</v>
      </c>
      <c r="E1397">
        <f>(Акции[[#This Row],[Close]]-B1396)/B1396</f>
        <v>-2.0076525356080222E-2</v>
      </c>
    </row>
    <row r="1398" spans="1:5" x14ac:dyDescent="0.3">
      <c r="A1398" s="7">
        <v>44133</v>
      </c>
      <c r="B1398">
        <v>208.73</v>
      </c>
      <c r="C1398">
        <v>1226700</v>
      </c>
      <c r="D1398" t="s">
        <v>53</v>
      </c>
      <c r="E1398">
        <f>(Акции[[#This Row],[Close]]-B1397)/B1397</f>
        <v>-5.4793215170573931E-3</v>
      </c>
    </row>
    <row r="1399" spans="1:5" x14ac:dyDescent="0.3">
      <c r="A1399" s="7">
        <v>44134</v>
      </c>
      <c r="B1399">
        <v>207.25</v>
      </c>
      <c r="C1399">
        <v>2251400</v>
      </c>
      <c r="D1399" t="s">
        <v>53</v>
      </c>
      <c r="E1399">
        <f>(Акции[[#This Row],[Close]]-B1398)/B1398</f>
        <v>-7.0904996885928703E-3</v>
      </c>
    </row>
    <row r="1400" spans="1:5" x14ac:dyDescent="0.3">
      <c r="A1400" s="7">
        <v>44137</v>
      </c>
      <c r="B1400">
        <v>216.03</v>
      </c>
      <c r="C1400">
        <v>4067000</v>
      </c>
      <c r="D1400" t="s">
        <v>53</v>
      </c>
      <c r="E1400">
        <f>(Акции[[#This Row],[Close]]-B1399)/B1399</f>
        <v>4.2364294330518699E-2</v>
      </c>
    </row>
    <row r="1401" spans="1:5" x14ac:dyDescent="0.3">
      <c r="A1401" s="7">
        <v>44138</v>
      </c>
      <c r="B1401">
        <v>212.25</v>
      </c>
      <c r="C1401">
        <v>1904800</v>
      </c>
      <c r="D1401" t="s">
        <v>53</v>
      </c>
      <c r="E1401">
        <f>(Акции[[#This Row],[Close]]-B1400)/B1400</f>
        <v>-1.7497569781974733E-2</v>
      </c>
    </row>
    <row r="1402" spans="1:5" x14ac:dyDescent="0.3">
      <c r="A1402" s="7">
        <v>44139</v>
      </c>
      <c r="B1402">
        <v>212.94</v>
      </c>
      <c r="C1402">
        <v>1554500</v>
      </c>
      <c r="D1402" t="s">
        <v>53</v>
      </c>
      <c r="E1402">
        <f>(Акции[[#This Row],[Close]]-B1401)/B1401</f>
        <v>3.2508833922261378E-3</v>
      </c>
    </row>
    <row r="1403" spans="1:5" x14ac:dyDescent="0.3">
      <c r="A1403" s="7">
        <v>44140</v>
      </c>
      <c r="B1403">
        <v>212.98</v>
      </c>
      <c r="C1403">
        <v>1080600</v>
      </c>
      <c r="D1403" t="s">
        <v>53</v>
      </c>
      <c r="E1403">
        <f>(Акции[[#This Row],[Close]]-B1402)/B1402</f>
        <v>1.8784634169245816E-4</v>
      </c>
    </row>
    <row r="1404" spans="1:5" x14ac:dyDescent="0.3">
      <c r="A1404" s="7">
        <v>44141</v>
      </c>
      <c r="B1404">
        <v>218.08</v>
      </c>
      <c r="C1404">
        <v>1078200</v>
      </c>
      <c r="D1404" t="s">
        <v>53</v>
      </c>
      <c r="E1404">
        <f>(Акции[[#This Row],[Close]]-B1403)/B1403</f>
        <v>2.39459104141235E-2</v>
      </c>
    </row>
    <row r="1405" spans="1:5" x14ac:dyDescent="0.3">
      <c r="A1405" s="7">
        <v>44144</v>
      </c>
      <c r="B1405">
        <v>194.91</v>
      </c>
      <c r="C1405">
        <v>4941900</v>
      </c>
      <c r="D1405" t="s">
        <v>53</v>
      </c>
      <c r="E1405">
        <f>(Акции[[#This Row],[Close]]-B1404)/B1404</f>
        <v>-0.10624541452677923</v>
      </c>
    </row>
    <row r="1406" spans="1:5" x14ac:dyDescent="0.3">
      <c r="A1406" s="7">
        <v>44145</v>
      </c>
      <c r="B1406">
        <v>198.12</v>
      </c>
      <c r="C1406">
        <v>2428300</v>
      </c>
      <c r="D1406" t="s">
        <v>53</v>
      </c>
      <c r="E1406">
        <f>(Акции[[#This Row],[Close]]-B1405)/B1405</f>
        <v>1.6469139602893684E-2</v>
      </c>
    </row>
    <row r="1407" spans="1:5" x14ac:dyDescent="0.3">
      <c r="A1407" s="7">
        <v>44146</v>
      </c>
      <c r="B1407">
        <v>202.59</v>
      </c>
      <c r="C1407">
        <v>1810500</v>
      </c>
      <c r="D1407" t="s">
        <v>53</v>
      </c>
      <c r="E1407">
        <f>(Акции[[#This Row],[Close]]-B1406)/B1406</f>
        <v>2.2562083585705626E-2</v>
      </c>
    </row>
    <row r="1408" spans="1:5" x14ac:dyDescent="0.3">
      <c r="A1408" s="7">
        <v>44147</v>
      </c>
      <c r="B1408">
        <v>207.53</v>
      </c>
      <c r="C1408">
        <v>1821100</v>
      </c>
      <c r="D1408" t="s">
        <v>53</v>
      </c>
      <c r="E1408">
        <f>(Акции[[#This Row],[Close]]-B1407)/B1407</f>
        <v>2.4384224295374884E-2</v>
      </c>
    </row>
    <row r="1409" spans="1:5" x14ac:dyDescent="0.3">
      <c r="A1409" s="7">
        <v>44148</v>
      </c>
      <c r="B1409">
        <v>207.38</v>
      </c>
      <c r="C1409">
        <v>1545400</v>
      </c>
      <c r="D1409" t="s">
        <v>53</v>
      </c>
      <c r="E1409">
        <f>(Акции[[#This Row],[Close]]-B1408)/B1408</f>
        <v>-7.227870669301098E-4</v>
      </c>
    </row>
    <row r="1410" spans="1:5" x14ac:dyDescent="0.3">
      <c r="A1410" s="7">
        <v>44151</v>
      </c>
      <c r="B1410">
        <v>207.67</v>
      </c>
      <c r="C1410">
        <v>1587900</v>
      </c>
      <c r="D1410" t="s">
        <v>53</v>
      </c>
      <c r="E1410">
        <f>(Акции[[#This Row],[Close]]-B1409)/B1409</f>
        <v>1.3983990741633333E-3</v>
      </c>
    </row>
    <row r="1411" spans="1:5" x14ac:dyDescent="0.3">
      <c r="A1411" s="7">
        <v>44152</v>
      </c>
      <c r="B1411">
        <v>209.10001</v>
      </c>
      <c r="C1411">
        <v>1433200</v>
      </c>
      <c r="D1411" t="s">
        <v>53</v>
      </c>
      <c r="E1411">
        <f>(Акции[[#This Row],[Close]]-B1410)/B1410</f>
        <v>6.8859729378341122E-3</v>
      </c>
    </row>
    <row r="1412" spans="1:5" x14ac:dyDescent="0.3">
      <c r="A1412" s="7">
        <v>44153</v>
      </c>
      <c r="B1412">
        <v>204.98</v>
      </c>
      <c r="C1412">
        <v>1910500</v>
      </c>
      <c r="D1412" t="s">
        <v>53</v>
      </c>
      <c r="E1412">
        <f>(Акции[[#This Row],[Close]]-B1411)/B1411</f>
        <v>-1.9703538034264119E-2</v>
      </c>
    </row>
    <row r="1413" spans="1:5" x14ac:dyDescent="0.3">
      <c r="A1413" s="7">
        <v>44154</v>
      </c>
      <c r="B1413">
        <v>202.47</v>
      </c>
      <c r="C1413">
        <v>1558900</v>
      </c>
      <c r="D1413" t="s">
        <v>53</v>
      </c>
      <c r="E1413">
        <f>(Акции[[#This Row],[Close]]-B1412)/B1412</f>
        <v>-1.2245097082642166E-2</v>
      </c>
    </row>
    <row r="1414" spans="1:5" x14ac:dyDescent="0.3">
      <c r="A1414" s="7">
        <v>44155</v>
      </c>
      <c r="B1414">
        <v>203.05</v>
      </c>
      <c r="C1414">
        <v>1537700</v>
      </c>
      <c r="D1414" t="s">
        <v>53</v>
      </c>
      <c r="E1414">
        <f>(Акции[[#This Row],[Close]]-B1413)/B1413</f>
        <v>2.8646219192967476E-3</v>
      </c>
    </row>
    <row r="1415" spans="1:5" x14ac:dyDescent="0.3">
      <c r="A1415" s="7">
        <v>44158</v>
      </c>
      <c r="B1415">
        <v>202.31</v>
      </c>
      <c r="C1415">
        <v>1563300</v>
      </c>
      <c r="D1415" t="s">
        <v>53</v>
      </c>
      <c r="E1415">
        <f>(Акции[[#This Row],[Close]]-B1414)/B1414</f>
        <v>-3.6444225560207291E-3</v>
      </c>
    </row>
    <row r="1416" spans="1:5" x14ac:dyDescent="0.3">
      <c r="A1416" s="7">
        <v>44159</v>
      </c>
      <c r="B1416">
        <v>199.53998999999999</v>
      </c>
      <c r="C1416">
        <v>1617700</v>
      </c>
      <c r="D1416" t="s">
        <v>53</v>
      </c>
      <c r="E1416">
        <f>(Акции[[#This Row],[Close]]-B1415)/B1415</f>
        <v>-1.3691908457318044E-2</v>
      </c>
    </row>
    <row r="1417" spans="1:5" x14ac:dyDescent="0.3">
      <c r="A1417" s="7">
        <v>44160</v>
      </c>
      <c r="B1417">
        <v>200.75</v>
      </c>
      <c r="C1417">
        <v>1298600</v>
      </c>
      <c r="D1417" t="s">
        <v>53</v>
      </c>
      <c r="E1417">
        <f>(Акции[[#This Row],[Close]]-B1416)/B1416</f>
        <v>6.0639974974440519E-3</v>
      </c>
    </row>
    <row r="1418" spans="1:5" x14ac:dyDescent="0.3">
      <c r="A1418" s="7">
        <v>44162</v>
      </c>
      <c r="B1418">
        <v>203.09</v>
      </c>
      <c r="C1418">
        <v>699200</v>
      </c>
      <c r="D1418" t="s">
        <v>53</v>
      </c>
      <c r="E1418">
        <f>(Акции[[#This Row],[Close]]-B1417)/B1417</f>
        <v>1.1656288916562906E-2</v>
      </c>
    </row>
    <row r="1419" spans="1:5" x14ac:dyDescent="0.3">
      <c r="A1419" s="7">
        <v>44165</v>
      </c>
      <c r="B1419">
        <v>202.96001000000001</v>
      </c>
      <c r="C1419">
        <v>2214000</v>
      </c>
      <c r="D1419" t="s">
        <v>53</v>
      </c>
      <c r="E1419">
        <f>(Акции[[#This Row],[Close]]-B1418)/B1418</f>
        <v>-6.4006105667434277E-4</v>
      </c>
    </row>
    <row r="1420" spans="1:5" x14ac:dyDescent="0.3">
      <c r="A1420" s="7">
        <v>44166</v>
      </c>
      <c r="B1420">
        <v>203.21001000000001</v>
      </c>
      <c r="C1420">
        <v>1536400</v>
      </c>
      <c r="D1420" t="s">
        <v>53</v>
      </c>
      <c r="E1420">
        <f>(Акции[[#This Row],[Close]]-B1419)/B1419</f>
        <v>1.2317697461682229E-3</v>
      </c>
    </row>
    <row r="1421" spans="1:5" x14ac:dyDescent="0.3">
      <c r="A1421" s="7">
        <v>44167</v>
      </c>
      <c r="B1421">
        <v>201.71001000000001</v>
      </c>
      <c r="C1421">
        <v>1447500</v>
      </c>
      <c r="D1421" t="s">
        <v>53</v>
      </c>
      <c r="E1421">
        <f>(Акции[[#This Row],[Close]]-B1420)/B1420</f>
        <v>-7.3815261364339286E-3</v>
      </c>
    </row>
    <row r="1422" spans="1:5" x14ac:dyDescent="0.3">
      <c r="A1422" s="7">
        <v>44168</v>
      </c>
      <c r="B1422">
        <v>201.23</v>
      </c>
      <c r="C1422">
        <v>1999600</v>
      </c>
      <c r="D1422" t="s">
        <v>53</v>
      </c>
      <c r="E1422">
        <f>(Акции[[#This Row],[Close]]-B1421)/B1421</f>
        <v>-2.3797034168012848E-3</v>
      </c>
    </row>
    <row r="1423" spans="1:5" x14ac:dyDescent="0.3">
      <c r="A1423" s="7">
        <v>44169</v>
      </c>
      <c r="B1423">
        <v>199.98</v>
      </c>
      <c r="C1423">
        <v>2071400</v>
      </c>
      <c r="D1423" t="s">
        <v>53</v>
      </c>
      <c r="E1423">
        <f>(Акции[[#This Row],[Close]]-B1422)/B1422</f>
        <v>-6.2117974457088906E-3</v>
      </c>
    </row>
    <row r="1424" spans="1:5" x14ac:dyDescent="0.3">
      <c r="A1424" s="7">
        <v>44172</v>
      </c>
      <c r="B1424">
        <v>200.61</v>
      </c>
      <c r="C1424">
        <v>1285600</v>
      </c>
      <c r="D1424" t="s">
        <v>53</v>
      </c>
      <c r="E1424">
        <f>(Акции[[#This Row],[Close]]-B1423)/B1423</f>
        <v>3.1503150315032699E-3</v>
      </c>
    </row>
    <row r="1425" spans="1:5" x14ac:dyDescent="0.3">
      <c r="A1425" s="7">
        <v>44173</v>
      </c>
      <c r="B1425">
        <v>202.88</v>
      </c>
      <c r="C1425">
        <v>1607900</v>
      </c>
      <c r="D1425" t="s">
        <v>53</v>
      </c>
      <c r="E1425">
        <f>(Акции[[#This Row],[Close]]-B1424)/B1424</f>
        <v>1.1315487762324817E-2</v>
      </c>
    </row>
    <row r="1426" spans="1:5" x14ac:dyDescent="0.3">
      <c r="A1426" s="7">
        <v>44174</v>
      </c>
      <c r="B1426">
        <v>200.50998999999999</v>
      </c>
      <c r="C1426">
        <v>1207200</v>
      </c>
      <c r="D1426" t="s">
        <v>53</v>
      </c>
      <c r="E1426">
        <f>(Акции[[#This Row],[Close]]-B1425)/B1425</f>
        <v>-1.1681831624605716E-2</v>
      </c>
    </row>
    <row r="1427" spans="1:5" x14ac:dyDescent="0.3">
      <c r="A1427" s="7">
        <v>44175</v>
      </c>
      <c r="B1427">
        <v>200.60001</v>
      </c>
      <c r="C1427">
        <v>829900</v>
      </c>
      <c r="D1427" t="s">
        <v>53</v>
      </c>
      <c r="E1427">
        <f>(Акции[[#This Row],[Close]]-B1426)/B1426</f>
        <v>4.4895518672166793E-4</v>
      </c>
    </row>
    <row r="1428" spans="1:5" x14ac:dyDescent="0.3">
      <c r="A1428" s="7">
        <v>44176</v>
      </c>
      <c r="B1428">
        <v>201.73</v>
      </c>
      <c r="C1428">
        <v>1120400</v>
      </c>
      <c r="D1428" t="s">
        <v>53</v>
      </c>
      <c r="E1428">
        <f>(Акции[[#This Row],[Close]]-B1427)/B1427</f>
        <v>5.6330505666474908E-3</v>
      </c>
    </row>
    <row r="1429" spans="1:5" x14ac:dyDescent="0.3">
      <c r="A1429" s="7">
        <v>44179</v>
      </c>
      <c r="B1429">
        <v>202.38</v>
      </c>
      <c r="C1429">
        <v>1736900</v>
      </c>
      <c r="D1429" t="s">
        <v>53</v>
      </c>
      <c r="E1429">
        <f>(Акции[[#This Row],[Close]]-B1428)/B1428</f>
        <v>3.2221285877162826E-3</v>
      </c>
    </row>
    <row r="1430" spans="1:5" x14ac:dyDescent="0.3">
      <c r="A1430" s="7">
        <v>44180</v>
      </c>
      <c r="B1430">
        <v>203.03998999999999</v>
      </c>
      <c r="C1430">
        <v>1448300</v>
      </c>
      <c r="D1430" t="s">
        <v>53</v>
      </c>
      <c r="E1430">
        <f>(Акции[[#This Row],[Close]]-B1429)/B1429</f>
        <v>3.2611424053759931E-3</v>
      </c>
    </row>
    <row r="1431" spans="1:5" x14ac:dyDescent="0.3">
      <c r="A1431" s="7">
        <v>44181</v>
      </c>
      <c r="B1431">
        <v>203.44</v>
      </c>
      <c r="C1431">
        <v>885700</v>
      </c>
      <c r="D1431" t="s">
        <v>53</v>
      </c>
      <c r="E1431">
        <f>(Акции[[#This Row],[Close]]-B1430)/B1430</f>
        <v>1.9701045099539695E-3</v>
      </c>
    </row>
    <row r="1432" spans="1:5" x14ac:dyDescent="0.3">
      <c r="A1432" s="7">
        <v>44182</v>
      </c>
      <c r="B1432">
        <v>202.34</v>
      </c>
      <c r="C1432">
        <v>957500</v>
      </c>
      <c r="D1432" t="s">
        <v>53</v>
      </c>
      <c r="E1432">
        <f>(Акции[[#This Row],[Close]]-B1431)/B1431</f>
        <v>-5.4069996067636367E-3</v>
      </c>
    </row>
    <row r="1433" spans="1:5" x14ac:dyDescent="0.3">
      <c r="A1433" s="7">
        <v>44183</v>
      </c>
      <c r="B1433">
        <v>203.17</v>
      </c>
      <c r="C1433">
        <v>1874500</v>
      </c>
      <c r="D1433" t="s">
        <v>53</v>
      </c>
      <c r="E1433">
        <f>(Акции[[#This Row],[Close]]-B1432)/B1432</f>
        <v>4.1020065236729471E-3</v>
      </c>
    </row>
    <row r="1434" spans="1:5" x14ac:dyDescent="0.3">
      <c r="A1434" s="7">
        <v>44186</v>
      </c>
      <c r="B1434">
        <v>202.45</v>
      </c>
      <c r="C1434">
        <v>1096400</v>
      </c>
      <c r="D1434" t="s">
        <v>53</v>
      </c>
      <c r="E1434">
        <f>(Акции[[#This Row],[Close]]-B1433)/B1433</f>
        <v>-3.5438302899050002E-3</v>
      </c>
    </row>
    <row r="1435" spans="1:5" x14ac:dyDescent="0.3">
      <c r="A1435" s="7">
        <v>44187</v>
      </c>
      <c r="B1435">
        <v>201.39</v>
      </c>
      <c r="C1435">
        <v>927400</v>
      </c>
      <c r="D1435" t="s">
        <v>53</v>
      </c>
      <c r="E1435">
        <f>(Акции[[#This Row],[Close]]-B1434)/B1434</f>
        <v>-5.2358607063472578E-3</v>
      </c>
    </row>
    <row r="1436" spans="1:5" x14ac:dyDescent="0.3">
      <c r="A1436" s="7">
        <v>44188</v>
      </c>
      <c r="B1436">
        <v>202.33</v>
      </c>
      <c r="C1436">
        <v>677200</v>
      </c>
      <c r="D1436" t="s">
        <v>53</v>
      </c>
      <c r="E1436">
        <f>(Акции[[#This Row],[Close]]-B1435)/B1435</f>
        <v>4.6675604548390001E-3</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3:J1274"/>
  <sheetViews>
    <sheetView topLeftCell="A1238" workbookViewId="0">
      <selection activeCell="J1275" sqref="J1275"/>
    </sheetView>
  </sheetViews>
  <sheetFormatPr defaultRowHeight="14.4" x14ac:dyDescent="0.3"/>
  <cols>
    <col min="4" max="4" width="9.44140625" customWidth="1"/>
    <col min="5" max="5" width="16.44140625" customWidth="1"/>
    <col min="6" max="6" width="10.33203125" customWidth="1"/>
    <col min="7" max="7" width="17.44140625" customWidth="1"/>
    <col min="8" max="8" width="10.109375" customWidth="1"/>
    <col min="9" max="9" width="15" customWidth="1"/>
    <col min="10" max="10" width="11.44140625" customWidth="1"/>
  </cols>
  <sheetData>
    <row r="3" spans="4:10" x14ac:dyDescent="0.3">
      <c r="D3" s="9" t="s">
        <v>4</v>
      </c>
      <c r="E3" s="9" t="s">
        <v>54</v>
      </c>
      <c r="F3" s="9" t="s">
        <v>55</v>
      </c>
      <c r="G3" s="9" t="s">
        <v>56</v>
      </c>
      <c r="H3" s="9" t="s">
        <v>57</v>
      </c>
      <c r="I3" s="9" t="s">
        <v>58</v>
      </c>
      <c r="J3" s="9" t="s">
        <v>59</v>
      </c>
    </row>
    <row r="4" spans="4:10" x14ac:dyDescent="0.3">
      <c r="D4">
        <v>122</v>
      </c>
      <c r="E4" t="s">
        <v>60</v>
      </c>
      <c r="F4" t="s">
        <v>61</v>
      </c>
      <c r="G4" t="s">
        <v>62</v>
      </c>
      <c r="H4">
        <v>28</v>
      </c>
      <c r="I4" t="s">
        <v>63</v>
      </c>
      <c r="J4">
        <v>62176904</v>
      </c>
    </row>
    <row r="5" spans="4:10" x14ac:dyDescent="0.3">
      <c r="D5">
        <v>766</v>
      </c>
      <c r="E5" t="s">
        <v>64</v>
      </c>
      <c r="F5" t="s">
        <v>65</v>
      </c>
      <c r="G5" t="s">
        <v>66</v>
      </c>
      <c r="H5">
        <v>33</v>
      </c>
      <c r="I5" t="s">
        <v>67</v>
      </c>
      <c r="J5">
        <v>78975805</v>
      </c>
    </row>
    <row r="6" spans="4:10" x14ac:dyDescent="0.3">
      <c r="D6">
        <v>514</v>
      </c>
      <c r="E6" t="s">
        <v>68</v>
      </c>
      <c r="F6" t="s">
        <v>61</v>
      </c>
      <c r="G6" t="s">
        <v>69</v>
      </c>
      <c r="H6">
        <v>30</v>
      </c>
      <c r="I6" t="s">
        <v>63</v>
      </c>
      <c r="J6">
        <v>61471041</v>
      </c>
    </row>
    <row r="7" spans="4:10" x14ac:dyDescent="0.3">
      <c r="D7">
        <v>1683</v>
      </c>
      <c r="E7" t="s">
        <v>70</v>
      </c>
      <c r="F7" t="s">
        <v>71</v>
      </c>
      <c r="G7" t="s">
        <v>72</v>
      </c>
      <c r="H7">
        <v>26</v>
      </c>
      <c r="I7" t="s">
        <v>73</v>
      </c>
      <c r="J7">
        <v>5924832</v>
      </c>
    </row>
    <row r="8" spans="4:10" x14ac:dyDescent="0.3">
      <c r="D8">
        <v>149</v>
      </c>
      <c r="E8" t="s">
        <v>74</v>
      </c>
      <c r="F8" t="s">
        <v>71</v>
      </c>
      <c r="G8" t="s">
        <v>75</v>
      </c>
      <c r="H8">
        <v>18</v>
      </c>
      <c r="I8" t="s">
        <v>63</v>
      </c>
      <c r="J8">
        <v>93425673</v>
      </c>
    </row>
    <row r="9" spans="4:10" x14ac:dyDescent="0.3">
      <c r="D9">
        <v>1595</v>
      </c>
      <c r="E9" t="s">
        <v>76</v>
      </c>
      <c r="F9" t="s">
        <v>71</v>
      </c>
      <c r="G9" t="s">
        <v>77</v>
      </c>
      <c r="H9">
        <v>42</v>
      </c>
      <c r="I9" t="s">
        <v>78</v>
      </c>
      <c r="J9">
        <v>3993254</v>
      </c>
    </row>
    <row r="10" spans="4:10" x14ac:dyDescent="0.3">
      <c r="D10">
        <v>748</v>
      </c>
      <c r="E10" t="s">
        <v>79</v>
      </c>
      <c r="F10" t="s">
        <v>61</v>
      </c>
      <c r="G10" t="s">
        <v>80</v>
      </c>
      <c r="H10">
        <v>29</v>
      </c>
      <c r="I10" t="s">
        <v>63</v>
      </c>
      <c r="J10">
        <v>60052618</v>
      </c>
    </row>
    <row r="11" spans="4:10" x14ac:dyDescent="0.3">
      <c r="D11">
        <v>1606</v>
      </c>
      <c r="E11" t="s">
        <v>81</v>
      </c>
      <c r="F11" t="s">
        <v>71</v>
      </c>
      <c r="G11" t="s">
        <v>82</v>
      </c>
      <c r="H11">
        <v>31</v>
      </c>
      <c r="I11" t="s">
        <v>63</v>
      </c>
      <c r="J11">
        <v>92613172</v>
      </c>
    </row>
    <row r="12" spans="4:10" x14ac:dyDescent="0.3">
      <c r="D12">
        <v>544</v>
      </c>
      <c r="E12" t="s">
        <v>83</v>
      </c>
      <c r="F12" t="s">
        <v>61</v>
      </c>
      <c r="G12" t="s">
        <v>84</v>
      </c>
      <c r="H12">
        <v>45</v>
      </c>
      <c r="I12" t="s">
        <v>63</v>
      </c>
      <c r="J12">
        <v>30487512</v>
      </c>
    </row>
    <row r="13" spans="4:10" x14ac:dyDescent="0.3">
      <c r="D13">
        <v>741</v>
      </c>
      <c r="E13" t="s">
        <v>85</v>
      </c>
      <c r="F13" t="s">
        <v>61</v>
      </c>
      <c r="G13" t="s">
        <v>86</v>
      </c>
      <c r="H13">
        <v>35</v>
      </c>
      <c r="I13" t="s">
        <v>87</v>
      </c>
      <c r="J13">
        <v>98856491</v>
      </c>
    </row>
    <row r="14" spans="4:10" x14ac:dyDescent="0.3">
      <c r="D14">
        <v>1624</v>
      </c>
      <c r="E14" t="s">
        <v>88</v>
      </c>
      <c r="F14" t="s">
        <v>65</v>
      </c>
      <c r="G14" t="s">
        <v>89</v>
      </c>
      <c r="H14">
        <v>36</v>
      </c>
      <c r="I14" t="s">
        <v>87</v>
      </c>
      <c r="J14">
        <v>53125603</v>
      </c>
    </row>
    <row r="15" spans="4:10" x14ac:dyDescent="0.3">
      <c r="D15">
        <v>1172</v>
      </c>
      <c r="E15" t="s">
        <v>90</v>
      </c>
      <c r="F15" t="s">
        <v>61</v>
      </c>
      <c r="G15" t="s">
        <v>91</v>
      </c>
      <c r="H15">
        <v>27</v>
      </c>
      <c r="I15" t="s">
        <v>73</v>
      </c>
      <c r="J15">
        <v>36660133</v>
      </c>
    </row>
    <row r="16" spans="4:10" x14ac:dyDescent="0.3">
      <c r="D16">
        <v>207</v>
      </c>
      <c r="E16" t="s">
        <v>92</v>
      </c>
      <c r="F16" t="s">
        <v>71</v>
      </c>
      <c r="G16" t="s">
        <v>93</v>
      </c>
      <c r="H16">
        <v>26</v>
      </c>
      <c r="I16" t="s">
        <v>63</v>
      </c>
      <c r="J16">
        <v>47768676</v>
      </c>
    </row>
    <row r="17" spans="4:10" x14ac:dyDescent="0.3">
      <c r="D17">
        <v>988</v>
      </c>
      <c r="E17" t="s">
        <v>94</v>
      </c>
      <c r="F17" t="s">
        <v>61</v>
      </c>
      <c r="G17" t="s">
        <v>95</v>
      </c>
      <c r="H17">
        <v>32</v>
      </c>
      <c r="I17" t="s">
        <v>63</v>
      </c>
      <c r="J17">
        <v>62900883</v>
      </c>
    </row>
    <row r="18" spans="4:10" x14ac:dyDescent="0.3">
      <c r="D18">
        <v>1680</v>
      </c>
      <c r="E18" t="s">
        <v>96</v>
      </c>
      <c r="F18" t="s">
        <v>65</v>
      </c>
      <c r="G18" t="s">
        <v>97</v>
      </c>
      <c r="H18">
        <v>39</v>
      </c>
      <c r="I18" t="s">
        <v>63</v>
      </c>
      <c r="J18">
        <v>63455187</v>
      </c>
    </row>
    <row r="19" spans="4:10" x14ac:dyDescent="0.3">
      <c r="D19">
        <v>652</v>
      </c>
      <c r="E19" t="s">
        <v>98</v>
      </c>
      <c r="F19" t="s">
        <v>61</v>
      </c>
      <c r="G19" t="s">
        <v>99</v>
      </c>
      <c r="H19">
        <v>48</v>
      </c>
      <c r="I19" t="s">
        <v>63</v>
      </c>
      <c r="J19">
        <v>40205306</v>
      </c>
    </row>
    <row r="20" spans="4:10" x14ac:dyDescent="0.3">
      <c r="D20">
        <v>385</v>
      </c>
      <c r="E20" t="s">
        <v>100</v>
      </c>
      <c r="F20" t="s">
        <v>61</v>
      </c>
      <c r="G20" t="s">
        <v>101</v>
      </c>
      <c r="H20">
        <v>17</v>
      </c>
      <c r="I20" t="s">
        <v>63</v>
      </c>
      <c r="J20">
        <v>25636114</v>
      </c>
    </row>
    <row r="21" spans="4:10" x14ac:dyDescent="0.3">
      <c r="D21">
        <v>433</v>
      </c>
      <c r="E21" t="s">
        <v>102</v>
      </c>
      <c r="F21" t="s">
        <v>65</v>
      </c>
      <c r="G21" t="s">
        <v>103</v>
      </c>
      <c r="H21">
        <v>30</v>
      </c>
      <c r="I21" t="s">
        <v>67</v>
      </c>
      <c r="J21">
        <v>3199394</v>
      </c>
    </row>
    <row r="22" spans="4:10" x14ac:dyDescent="0.3">
      <c r="D22">
        <v>415</v>
      </c>
      <c r="E22" t="s">
        <v>104</v>
      </c>
      <c r="F22" t="s">
        <v>61</v>
      </c>
      <c r="G22" t="s">
        <v>105</v>
      </c>
      <c r="H22">
        <v>34</v>
      </c>
      <c r="I22" t="s">
        <v>63</v>
      </c>
      <c r="J22">
        <v>722322</v>
      </c>
    </row>
    <row r="23" spans="4:10" x14ac:dyDescent="0.3">
      <c r="D23">
        <v>643</v>
      </c>
      <c r="E23" t="s">
        <v>106</v>
      </c>
      <c r="F23" t="s">
        <v>61</v>
      </c>
      <c r="G23" t="s">
        <v>107</v>
      </c>
      <c r="H23">
        <v>32</v>
      </c>
      <c r="I23" t="s">
        <v>67</v>
      </c>
      <c r="J23">
        <v>96705996</v>
      </c>
    </row>
    <row r="24" spans="4:10" x14ac:dyDescent="0.3">
      <c r="D24">
        <v>318</v>
      </c>
      <c r="E24" t="s">
        <v>108</v>
      </c>
      <c r="F24" t="s">
        <v>65</v>
      </c>
      <c r="G24" t="s">
        <v>109</v>
      </c>
      <c r="H24">
        <v>30</v>
      </c>
      <c r="I24" t="s">
        <v>63</v>
      </c>
      <c r="J24">
        <v>11711452</v>
      </c>
    </row>
    <row r="25" spans="4:10" x14ac:dyDescent="0.3">
      <c r="D25">
        <v>880</v>
      </c>
      <c r="E25" t="s">
        <v>110</v>
      </c>
      <c r="F25" t="s">
        <v>61</v>
      </c>
      <c r="G25" t="s">
        <v>111</v>
      </c>
      <c r="H25">
        <v>36</v>
      </c>
      <c r="I25" t="s">
        <v>63</v>
      </c>
      <c r="J25">
        <v>15503310</v>
      </c>
    </row>
    <row r="26" spans="4:10" x14ac:dyDescent="0.3">
      <c r="D26">
        <v>35</v>
      </c>
      <c r="E26" t="s">
        <v>112</v>
      </c>
      <c r="F26" t="s">
        <v>61</v>
      </c>
      <c r="G26" t="s">
        <v>113</v>
      </c>
      <c r="H26">
        <v>46</v>
      </c>
      <c r="I26" t="s">
        <v>63</v>
      </c>
      <c r="J26">
        <v>80413800</v>
      </c>
    </row>
    <row r="27" spans="4:10" x14ac:dyDescent="0.3">
      <c r="D27">
        <v>1102</v>
      </c>
      <c r="E27" t="s">
        <v>114</v>
      </c>
      <c r="F27" t="s">
        <v>61</v>
      </c>
      <c r="G27" t="s">
        <v>115</v>
      </c>
      <c r="H27">
        <v>23</v>
      </c>
      <c r="I27" t="s">
        <v>63</v>
      </c>
      <c r="J27">
        <v>90206332</v>
      </c>
    </row>
    <row r="28" spans="4:10" x14ac:dyDescent="0.3">
      <c r="D28">
        <v>1469</v>
      </c>
      <c r="E28" t="s">
        <v>116</v>
      </c>
      <c r="F28" t="s">
        <v>61</v>
      </c>
      <c r="G28" t="s">
        <v>117</v>
      </c>
      <c r="H28">
        <v>23</v>
      </c>
      <c r="I28" t="s">
        <v>63</v>
      </c>
      <c r="J28">
        <v>21798085</v>
      </c>
    </row>
    <row r="29" spans="4:10" x14ac:dyDescent="0.3">
      <c r="D29">
        <v>330</v>
      </c>
      <c r="E29" t="s">
        <v>118</v>
      </c>
      <c r="F29" t="s">
        <v>61</v>
      </c>
      <c r="G29" t="s">
        <v>119</v>
      </c>
      <c r="H29">
        <v>34</v>
      </c>
      <c r="I29" t="s">
        <v>63</v>
      </c>
      <c r="J29">
        <v>99289390</v>
      </c>
    </row>
    <row r="30" spans="4:10" x14ac:dyDescent="0.3">
      <c r="D30">
        <v>654</v>
      </c>
      <c r="E30" t="s">
        <v>120</v>
      </c>
      <c r="F30" t="s">
        <v>61</v>
      </c>
      <c r="G30" t="s">
        <v>121</v>
      </c>
      <c r="H30">
        <v>24</v>
      </c>
      <c r="I30" t="s">
        <v>63</v>
      </c>
      <c r="J30">
        <v>51152763</v>
      </c>
    </row>
    <row r="31" spans="4:10" x14ac:dyDescent="0.3">
      <c r="D31">
        <v>1731</v>
      </c>
      <c r="E31" t="s">
        <v>122</v>
      </c>
      <c r="F31" t="s">
        <v>65</v>
      </c>
      <c r="G31" t="s">
        <v>123</v>
      </c>
      <c r="H31">
        <v>29</v>
      </c>
      <c r="I31" t="s">
        <v>63</v>
      </c>
      <c r="J31">
        <v>46325353</v>
      </c>
    </row>
    <row r="32" spans="4:10" x14ac:dyDescent="0.3">
      <c r="D32">
        <v>1326</v>
      </c>
      <c r="E32" t="s">
        <v>124</v>
      </c>
      <c r="F32" t="s">
        <v>71</v>
      </c>
      <c r="G32" t="s">
        <v>125</v>
      </c>
      <c r="H32">
        <v>34</v>
      </c>
      <c r="I32" t="s">
        <v>78</v>
      </c>
      <c r="J32">
        <v>55275750</v>
      </c>
    </row>
    <row r="33" spans="4:10" x14ac:dyDescent="0.3">
      <c r="D33">
        <v>1529</v>
      </c>
      <c r="E33" t="s">
        <v>126</v>
      </c>
      <c r="F33" t="s">
        <v>61</v>
      </c>
      <c r="G33" t="s">
        <v>127</v>
      </c>
      <c r="H33">
        <v>33</v>
      </c>
      <c r="I33" t="s">
        <v>78</v>
      </c>
      <c r="J33">
        <v>21526858</v>
      </c>
    </row>
    <row r="34" spans="4:10" x14ac:dyDescent="0.3">
      <c r="D34">
        <v>153</v>
      </c>
      <c r="E34" t="s">
        <v>128</v>
      </c>
      <c r="F34" t="s">
        <v>61</v>
      </c>
      <c r="G34" t="s">
        <v>129</v>
      </c>
      <c r="H34">
        <v>31</v>
      </c>
      <c r="I34" t="s">
        <v>63</v>
      </c>
      <c r="J34">
        <v>26612020</v>
      </c>
    </row>
    <row r="35" spans="4:10" x14ac:dyDescent="0.3">
      <c r="D35">
        <v>1290</v>
      </c>
      <c r="E35" t="s">
        <v>130</v>
      </c>
      <c r="F35" t="s">
        <v>65</v>
      </c>
      <c r="G35" t="s">
        <v>131</v>
      </c>
      <c r="H35">
        <v>30</v>
      </c>
      <c r="I35" t="s">
        <v>132</v>
      </c>
      <c r="J35">
        <v>70038845</v>
      </c>
    </row>
    <row r="36" spans="4:10" x14ac:dyDescent="0.3">
      <c r="D36">
        <v>653</v>
      </c>
      <c r="E36" t="s">
        <v>133</v>
      </c>
      <c r="F36" t="s">
        <v>71</v>
      </c>
      <c r="G36" t="s">
        <v>134</v>
      </c>
      <c r="H36">
        <v>33</v>
      </c>
      <c r="I36" t="s">
        <v>78</v>
      </c>
      <c r="J36">
        <v>51851147</v>
      </c>
    </row>
    <row r="37" spans="4:10" x14ac:dyDescent="0.3">
      <c r="D37">
        <v>130</v>
      </c>
      <c r="E37" t="s">
        <v>135</v>
      </c>
      <c r="F37" t="s">
        <v>61</v>
      </c>
      <c r="G37" t="s">
        <v>136</v>
      </c>
      <c r="H37">
        <v>38</v>
      </c>
      <c r="I37" t="s">
        <v>63</v>
      </c>
      <c r="J37">
        <v>17118290</v>
      </c>
    </row>
    <row r="38" spans="4:10" x14ac:dyDescent="0.3">
      <c r="D38">
        <v>1443</v>
      </c>
      <c r="E38" t="s">
        <v>137</v>
      </c>
      <c r="F38" t="s">
        <v>61</v>
      </c>
      <c r="G38" t="s">
        <v>138</v>
      </c>
      <c r="H38">
        <v>32</v>
      </c>
      <c r="I38" t="s">
        <v>63</v>
      </c>
      <c r="J38">
        <v>32662654</v>
      </c>
    </row>
    <row r="39" spans="4:10" x14ac:dyDescent="0.3">
      <c r="D39">
        <v>1430</v>
      </c>
      <c r="E39" t="s">
        <v>139</v>
      </c>
      <c r="F39" t="s">
        <v>61</v>
      </c>
      <c r="G39" t="s">
        <v>140</v>
      </c>
      <c r="H39">
        <v>27</v>
      </c>
      <c r="I39" t="s">
        <v>78</v>
      </c>
      <c r="J39">
        <v>72549549</v>
      </c>
    </row>
    <row r="40" spans="4:10" x14ac:dyDescent="0.3">
      <c r="D40">
        <v>444</v>
      </c>
      <c r="E40" t="s">
        <v>141</v>
      </c>
      <c r="F40" t="s">
        <v>65</v>
      </c>
      <c r="G40" t="s">
        <v>142</v>
      </c>
      <c r="H40">
        <v>23</v>
      </c>
      <c r="I40" t="s">
        <v>63</v>
      </c>
      <c r="J40">
        <v>45765209</v>
      </c>
    </row>
    <row r="41" spans="4:10" x14ac:dyDescent="0.3">
      <c r="D41">
        <v>523</v>
      </c>
      <c r="E41" t="s">
        <v>143</v>
      </c>
      <c r="F41" t="s">
        <v>61</v>
      </c>
      <c r="G41" t="s">
        <v>144</v>
      </c>
      <c r="H41">
        <v>34</v>
      </c>
      <c r="I41" t="s">
        <v>73</v>
      </c>
      <c r="J41">
        <v>50773445</v>
      </c>
    </row>
    <row r="42" spans="4:10" x14ac:dyDescent="0.3">
      <c r="D42">
        <v>1402</v>
      </c>
      <c r="E42" t="s">
        <v>145</v>
      </c>
      <c r="F42" t="s">
        <v>61</v>
      </c>
      <c r="G42" t="s">
        <v>146</v>
      </c>
      <c r="H42">
        <v>29</v>
      </c>
      <c r="I42" t="s">
        <v>63</v>
      </c>
      <c r="J42">
        <v>77169254</v>
      </c>
    </row>
    <row r="43" spans="4:10" x14ac:dyDescent="0.3">
      <c r="D43">
        <v>243</v>
      </c>
      <c r="E43" t="s">
        <v>147</v>
      </c>
      <c r="F43" t="s">
        <v>61</v>
      </c>
      <c r="G43" t="s">
        <v>148</v>
      </c>
      <c r="H43">
        <v>29</v>
      </c>
      <c r="I43" t="s">
        <v>63</v>
      </c>
      <c r="J43">
        <v>74923847</v>
      </c>
    </row>
    <row r="44" spans="4:10" x14ac:dyDescent="0.3">
      <c r="D44">
        <v>806</v>
      </c>
      <c r="E44" t="s">
        <v>149</v>
      </c>
      <c r="F44" t="s">
        <v>61</v>
      </c>
      <c r="G44" t="s">
        <v>150</v>
      </c>
      <c r="H44">
        <v>32</v>
      </c>
      <c r="I44" t="s">
        <v>73</v>
      </c>
      <c r="J44">
        <v>91360250</v>
      </c>
    </row>
    <row r="45" spans="4:10" x14ac:dyDescent="0.3">
      <c r="D45">
        <v>751</v>
      </c>
      <c r="E45" t="s">
        <v>151</v>
      </c>
      <c r="F45" t="s">
        <v>65</v>
      </c>
      <c r="G45" t="s">
        <v>152</v>
      </c>
      <c r="H45">
        <v>30</v>
      </c>
      <c r="I45" t="s">
        <v>153</v>
      </c>
      <c r="J45">
        <v>47998585</v>
      </c>
    </row>
    <row r="46" spans="4:10" x14ac:dyDescent="0.3">
      <c r="D46">
        <v>708</v>
      </c>
      <c r="E46" t="s">
        <v>154</v>
      </c>
      <c r="F46" t="s">
        <v>65</v>
      </c>
      <c r="G46" t="s">
        <v>155</v>
      </c>
      <c r="H46">
        <v>19</v>
      </c>
      <c r="I46" t="s">
        <v>63</v>
      </c>
      <c r="J46">
        <v>61269641</v>
      </c>
    </row>
    <row r="47" spans="4:10" x14ac:dyDescent="0.3">
      <c r="D47">
        <v>101</v>
      </c>
      <c r="E47" t="s">
        <v>156</v>
      </c>
      <c r="F47" t="s">
        <v>71</v>
      </c>
      <c r="G47" t="s">
        <v>157</v>
      </c>
      <c r="H47">
        <v>23</v>
      </c>
      <c r="I47" t="s">
        <v>63</v>
      </c>
      <c r="J47">
        <v>61054482</v>
      </c>
    </row>
    <row r="48" spans="4:10" x14ac:dyDescent="0.3">
      <c r="D48">
        <v>1350</v>
      </c>
      <c r="E48" t="s">
        <v>158</v>
      </c>
      <c r="F48" t="s">
        <v>61</v>
      </c>
      <c r="G48" t="s">
        <v>159</v>
      </c>
      <c r="H48">
        <v>43</v>
      </c>
      <c r="I48" t="s">
        <v>160</v>
      </c>
      <c r="J48">
        <v>45707046</v>
      </c>
    </row>
    <row r="49" spans="4:10" x14ac:dyDescent="0.3">
      <c r="D49">
        <v>220</v>
      </c>
      <c r="E49" t="s">
        <v>161</v>
      </c>
      <c r="F49" t="s">
        <v>65</v>
      </c>
      <c r="G49" t="s">
        <v>162</v>
      </c>
      <c r="H49">
        <v>28</v>
      </c>
      <c r="I49" t="s">
        <v>163</v>
      </c>
      <c r="J49">
        <v>70892934</v>
      </c>
    </row>
    <row r="50" spans="4:10" x14ac:dyDescent="0.3">
      <c r="D50">
        <v>328</v>
      </c>
      <c r="E50" t="s">
        <v>164</v>
      </c>
      <c r="F50" t="s">
        <v>61</v>
      </c>
      <c r="G50" t="s">
        <v>165</v>
      </c>
      <c r="H50">
        <v>22</v>
      </c>
      <c r="I50" t="s">
        <v>63</v>
      </c>
      <c r="J50">
        <v>62453078</v>
      </c>
    </row>
    <row r="51" spans="4:10" x14ac:dyDescent="0.3">
      <c r="D51">
        <v>1372</v>
      </c>
      <c r="E51" t="s">
        <v>166</v>
      </c>
      <c r="F51" t="s">
        <v>65</v>
      </c>
      <c r="G51" t="s">
        <v>167</v>
      </c>
      <c r="H51">
        <v>27</v>
      </c>
      <c r="I51" t="s">
        <v>163</v>
      </c>
      <c r="J51">
        <v>91214222</v>
      </c>
    </row>
    <row r="52" spans="4:10" x14ac:dyDescent="0.3">
      <c r="D52">
        <v>705</v>
      </c>
      <c r="E52" t="s">
        <v>168</v>
      </c>
      <c r="F52" t="s">
        <v>71</v>
      </c>
      <c r="G52" t="s">
        <v>169</v>
      </c>
      <c r="H52">
        <v>36</v>
      </c>
      <c r="I52" t="s">
        <v>73</v>
      </c>
      <c r="J52">
        <v>41045563</v>
      </c>
    </row>
    <row r="53" spans="4:10" x14ac:dyDescent="0.3">
      <c r="D53">
        <v>59</v>
      </c>
      <c r="E53" t="s">
        <v>170</v>
      </c>
      <c r="F53" t="s">
        <v>61</v>
      </c>
      <c r="G53" t="s">
        <v>171</v>
      </c>
      <c r="H53">
        <v>21</v>
      </c>
      <c r="I53" t="s">
        <v>63</v>
      </c>
      <c r="J53">
        <v>9932175</v>
      </c>
    </row>
    <row r="54" spans="4:10" x14ac:dyDescent="0.3">
      <c r="D54">
        <v>1099</v>
      </c>
      <c r="E54" t="s">
        <v>172</v>
      </c>
      <c r="F54" t="s">
        <v>61</v>
      </c>
      <c r="G54" t="s">
        <v>173</v>
      </c>
      <c r="H54">
        <v>32</v>
      </c>
      <c r="I54" t="s">
        <v>174</v>
      </c>
      <c r="J54">
        <v>8447846</v>
      </c>
    </row>
    <row r="55" spans="4:10" x14ac:dyDescent="0.3">
      <c r="D55">
        <v>425</v>
      </c>
      <c r="E55" t="s">
        <v>175</v>
      </c>
      <c r="F55" t="s">
        <v>61</v>
      </c>
      <c r="G55" t="s">
        <v>176</v>
      </c>
      <c r="H55">
        <v>27</v>
      </c>
      <c r="I55" t="s">
        <v>177</v>
      </c>
      <c r="J55">
        <v>15526053</v>
      </c>
    </row>
    <row r="56" spans="4:10" x14ac:dyDescent="0.3">
      <c r="D56">
        <v>225</v>
      </c>
      <c r="E56" t="s">
        <v>178</v>
      </c>
      <c r="F56" t="s">
        <v>61</v>
      </c>
      <c r="G56" t="s">
        <v>179</v>
      </c>
      <c r="H56">
        <v>19</v>
      </c>
      <c r="I56" t="s">
        <v>63</v>
      </c>
      <c r="J56">
        <v>67983087</v>
      </c>
    </row>
    <row r="57" spans="4:10" x14ac:dyDescent="0.3">
      <c r="D57">
        <v>1035</v>
      </c>
      <c r="E57" t="s">
        <v>180</v>
      </c>
      <c r="F57" t="s">
        <v>61</v>
      </c>
      <c r="G57" t="s">
        <v>181</v>
      </c>
      <c r="H57">
        <v>25</v>
      </c>
      <c r="I57" t="s">
        <v>63</v>
      </c>
      <c r="J57">
        <v>24381428</v>
      </c>
    </row>
    <row r="58" spans="4:10" x14ac:dyDescent="0.3">
      <c r="D58">
        <v>1101</v>
      </c>
      <c r="E58" t="s">
        <v>182</v>
      </c>
      <c r="F58" t="s">
        <v>61</v>
      </c>
      <c r="G58" t="s">
        <v>183</v>
      </c>
      <c r="H58">
        <v>28</v>
      </c>
      <c r="I58" t="s">
        <v>63</v>
      </c>
      <c r="J58">
        <v>29364982</v>
      </c>
    </row>
    <row r="59" spans="4:10" x14ac:dyDescent="0.3">
      <c r="D59">
        <v>315</v>
      </c>
      <c r="E59" t="s">
        <v>184</v>
      </c>
      <c r="F59" t="s">
        <v>65</v>
      </c>
      <c r="G59" t="s">
        <v>185</v>
      </c>
      <c r="H59">
        <v>27</v>
      </c>
      <c r="I59" t="s">
        <v>78</v>
      </c>
      <c r="J59">
        <v>16462919</v>
      </c>
    </row>
    <row r="60" spans="4:10" x14ac:dyDescent="0.3">
      <c r="D60">
        <v>746</v>
      </c>
      <c r="E60" t="s">
        <v>186</v>
      </c>
      <c r="F60" t="s">
        <v>61</v>
      </c>
      <c r="G60" t="s">
        <v>187</v>
      </c>
      <c r="H60">
        <v>36</v>
      </c>
      <c r="I60" t="s">
        <v>63</v>
      </c>
      <c r="J60">
        <v>69055480</v>
      </c>
    </row>
    <row r="61" spans="4:10" x14ac:dyDescent="0.3">
      <c r="D61">
        <v>1656</v>
      </c>
      <c r="E61" t="s">
        <v>188</v>
      </c>
      <c r="F61" t="s">
        <v>71</v>
      </c>
      <c r="G61" t="s">
        <v>189</v>
      </c>
      <c r="H61">
        <v>30</v>
      </c>
      <c r="I61" t="s">
        <v>87</v>
      </c>
      <c r="J61">
        <v>66861612</v>
      </c>
    </row>
    <row r="62" spans="4:10" x14ac:dyDescent="0.3">
      <c r="D62">
        <v>630</v>
      </c>
      <c r="E62" t="s">
        <v>190</v>
      </c>
      <c r="F62" t="s">
        <v>61</v>
      </c>
      <c r="G62" t="s">
        <v>191</v>
      </c>
      <c r="H62">
        <v>25</v>
      </c>
      <c r="I62" t="s">
        <v>63</v>
      </c>
      <c r="J62">
        <v>62843141</v>
      </c>
    </row>
    <row r="63" spans="4:10" x14ac:dyDescent="0.3">
      <c r="D63">
        <v>1114</v>
      </c>
      <c r="E63" t="s">
        <v>192</v>
      </c>
      <c r="F63" t="s">
        <v>71</v>
      </c>
      <c r="G63" t="s">
        <v>193</v>
      </c>
      <c r="H63">
        <v>21</v>
      </c>
      <c r="I63" t="s">
        <v>63</v>
      </c>
      <c r="J63">
        <v>70563396</v>
      </c>
    </row>
    <row r="64" spans="4:10" x14ac:dyDescent="0.3">
      <c r="D64">
        <v>143</v>
      </c>
      <c r="E64" t="s">
        <v>194</v>
      </c>
      <c r="F64" t="s">
        <v>61</v>
      </c>
      <c r="G64" t="s">
        <v>195</v>
      </c>
      <c r="H64">
        <v>25</v>
      </c>
      <c r="I64" t="s">
        <v>163</v>
      </c>
      <c r="J64">
        <v>60293437</v>
      </c>
    </row>
    <row r="65" spans="4:10" x14ac:dyDescent="0.3">
      <c r="D65">
        <v>779</v>
      </c>
      <c r="E65" t="s">
        <v>196</v>
      </c>
      <c r="F65" t="s">
        <v>61</v>
      </c>
      <c r="G65" t="s">
        <v>197</v>
      </c>
      <c r="H65">
        <v>36</v>
      </c>
      <c r="I65" t="s">
        <v>63</v>
      </c>
      <c r="J65">
        <v>45848150</v>
      </c>
    </row>
    <row r="66" spans="4:10" x14ac:dyDescent="0.3">
      <c r="D66">
        <v>1173</v>
      </c>
      <c r="E66" t="s">
        <v>198</v>
      </c>
      <c r="F66" t="s">
        <v>71</v>
      </c>
      <c r="G66" t="s">
        <v>199</v>
      </c>
      <c r="H66">
        <v>26</v>
      </c>
      <c r="I66" t="s">
        <v>73</v>
      </c>
      <c r="J66">
        <v>58465571</v>
      </c>
    </row>
    <row r="67" spans="4:10" x14ac:dyDescent="0.3">
      <c r="D67">
        <v>256</v>
      </c>
      <c r="E67" t="s">
        <v>200</v>
      </c>
      <c r="F67" t="s">
        <v>61</v>
      </c>
      <c r="G67" t="s">
        <v>201</v>
      </c>
      <c r="H67">
        <v>31</v>
      </c>
      <c r="I67" t="s">
        <v>63</v>
      </c>
      <c r="J67">
        <v>51271052</v>
      </c>
    </row>
    <row r="68" spans="4:10" x14ac:dyDescent="0.3">
      <c r="D68">
        <v>609</v>
      </c>
      <c r="E68" t="s">
        <v>202</v>
      </c>
      <c r="F68" t="s">
        <v>71</v>
      </c>
      <c r="G68" t="s">
        <v>203</v>
      </c>
      <c r="H68">
        <v>21</v>
      </c>
      <c r="I68" t="s">
        <v>63</v>
      </c>
      <c r="J68">
        <v>66321608</v>
      </c>
    </row>
    <row r="69" spans="4:10" x14ac:dyDescent="0.3">
      <c r="D69">
        <v>1754</v>
      </c>
      <c r="E69" t="s">
        <v>204</v>
      </c>
      <c r="F69" t="s">
        <v>71</v>
      </c>
      <c r="G69" t="s">
        <v>205</v>
      </c>
      <c r="H69">
        <v>21</v>
      </c>
      <c r="I69" t="s">
        <v>160</v>
      </c>
      <c r="J69">
        <v>4893335</v>
      </c>
    </row>
    <row r="70" spans="4:10" x14ac:dyDescent="0.3">
      <c r="D70">
        <v>1479</v>
      </c>
      <c r="E70" t="s">
        <v>206</v>
      </c>
      <c r="F70" t="s">
        <v>71</v>
      </c>
      <c r="G70" t="s">
        <v>207</v>
      </c>
      <c r="H70">
        <v>26</v>
      </c>
      <c r="I70" t="s">
        <v>63</v>
      </c>
      <c r="J70">
        <v>79773139</v>
      </c>
    </row>
    <row r="71" spans="4:10" x14ac:dyDescent="0.3">
      <c r="D71">
        <v>910</v>
      </c>
      <c r="E71" t="s">
        <v>208</v>
      </c>
      <c r="F71" t="s">
        <v>65</v>
      </c>
      <c r="G71" t="s">
        <v>209</v>
      </c>
      <c r="H71">
        <v>25</v>
      </c>
      <c r="I71" t="s">
        <v>63</v>
      </c>
      <c r="J71">
        <v>19205152</v>
      </c>
    </row>
    <row r="72" spans="4:10" x14ac:dyDescent="0.3">
      <c r="D72">
        <v>99</v>
      </c>
      <c r="E72" t="s">
        <v>210</v>
      </c>
      <c r="F72" t="s">
        <v>61</v>
      </c>
      <c r="G72" t="s">
        <v>211</v>
      </c>
      <c r="H72">
        <v>29</v>
      </c>
      <c r="I72" t="s">
        <v>63</v>
      </c>
      <c r="J72">
        <v>87172204</v>
      </c>
    </row>
    <row r="73" spans="4:10" x14ac:dyDescent="0.3">
      <c r="D73">
        <v>1295</v>
      </c>
      <c r="E73" t="s">
        <v>212</v>
      </c>
      <c r="F73" t="s">
        <v>61</v>
      </c>
      <c r="G73" t="s">
        <v>213</v>
      </c>
      <c r="H73">
        <v>24</v>
      </c>
      <c r="I73" t="s">
        <v>160</v>
      </c>
      <c r="J73">
        <v>67397532</v>
      </c>
    </row>
    <row r="74" spans="4:10" x14ac:dyDescent="0.3">
      <c r="D74">
        <v>760</v>
      </c>
      <c r="E74" t="s">
        <v>214</v>
      </c>
      <c r="F74" t="s">
        <v>61</v>
      </c>
      <c r="G74" t="s">
        <v>215</v>
      </c>
      <c r="H74">
        <v>36</v>
      </c>
      <c r="I74" t="s">
        <v>160</v>
      </c>
      <c r="J74">
        <v>43640086</v>
      </c>
    </row>
    <row r="75" spans="4:10" x14ac:dyDescent="0.3">
      <c r="D75">
        <v>83</v>
      </c>
      <c r="E75" t="s">
        <v>216</v>
      </c>
      <c r="F75" t="s">
        <v>61</v>
      </c>
      <c r="G75" t="s">
        <v>217</v>
      </c>
      <c r="H75">
        <v>26</v>
      </c>
      <c r="I75" t="s">
        <v>63</v>
      </c>
      <c r="J75">
        <v>9942294</v>
      </c>
    </row>
    <row r="76" spans="4:10" x14ac:dyDescent="0.3">
      <c r="D76">
        <v>919</v>
      </c>
      <c r="E76" t="s">
        <v>218</v>
      </c>
      <c r="F76" t="s">
        <v>65</v>
      </c>
      <c r="G76" t="s">
        <v>219</v>
      </c>
      <c r="H76">
        <v>26</v>
      </c>
      <c r="I76" t="s">
        <v>87</v>
      </c>
      <c r="J76">
        <v>16235359</v>
      </c>
    </row>
    <row r="77" spans="4:10" x14ac:dyDescent="0.3">
      <c r="D77">
        <v>1271</v>
      </c>
      <c r="E77" t="s">
        <v>220</v>
      </c>
      <c r="F77" t="s">
        <v>61</v>
      </c>
      <c r="G77" t="s">
        <v>221</v>
      </c>
      <c r="H77">
        <v>39</v>
      </c>
      <c r="I77" t="s">
        <v>177</v>
      </c>
      <c r="J77">
        <v>90247318</v>
      </c>
    </row>
    <row r="78" spans="4:10" x14ac:dyDescent="0.3">
      <c r="D78">
        <v>951</v>
      </c>
      <c r="E78" t="s">
        <v>222</v>
      </c>
      <c r="F78" t="s">
        <v>71</v>
      </c>
      <c r="G78" t="s">
        <v>223</v>
      </c>
      <c r="H78">
        <v>31</v>
      </c>
      <c r="I78" t="s">
        <v>63</v>
      </c>
      <c r="J78">
        <v>7286157</v>
      </c>
    </row>
    <row r="79" spans="4:10" x14ac:dyDescent="0.3">
      <c r="D79">
        <v>580</v>
      </c>
      <c r="E79" t="s">
        <v>224</v>
      </c>
      <c r="F79" t="s">
        <v>65</v>
      </c>
      <c r="G79" t="s">
        <v>225</v>
      </c>
      <c r="H79">
        <v>29</v>
      </c>
      <c r="I79" t="s">
        <v>73</v>
      </c>
      <c r="J79">
        <v>39303929</v>
      </c>
    </row>
    <row r="80" spans="4:10" x14ac:dyDescent="0.3">
      <c r="D80">
        <v>1645</v>
      </c>
      <c r="E80" t="s">
        <v>226</v>
      </c>
      <c r="F80" t="s">
        <v>61</v>
      </c>
      <c r="G80" t="s">
        <v>227</v>
      </c>
      <c r="H80">
        <v>41</v>
      </c>
      <c r="I80" t="s">
        <v>63</v>
      </c>
      <c r="J80">
        <v>29965955</v>
      </c>
    </row>
    <row r="81" spans="4:10" x14ac:dyDescent="0.3">
      <c r="D81">
        <v>1404</v>
      </c>
      <c r="E81" t="s">
        <v>228</v>
      </c>
      <c r="F81" t="s">
        <v>65</v>
      </c>
      <c r="G81" t="s">
        <v>229</v>
      </c>
      <c r="H81">
        <v>29</v>
      </c>
      <c r="I81" t="s">
        <v>63</v>
      </c>
      <c r="J81">
        <v>66614358</v>
      </c>
    </row>
    <row r="82" spans="4:10" x14ac:dyDescent="0.3">
      <c r="D82">
        <v>53</v>
      </c>
      <c r="E82" t="s">
        <v>230</v>
      </c>
      <c r="F82" t="s">
        <v>61</v>
      </c>
      <c r="G82" t="s">
        <v>231</v>
      </c>
      <c r="H82">
        <v>18</v>
      </c>
      <c r="I82" t="s">
        <v>232</v>
      </c>
      <c r="J82">
        <v>2482875</v>
      </c>
    </row>
    <row r="83" spans="4:10" x14ac:dyDescent="0.3">
      <c r="D83">
        <v>335</v>
      </c>
      <c r="E83" t="s">
        <v>233</v>
      </c>
      <c r="F83" t="s">
        <v>65</v>
      </c>
      <c r="G83" t="s">
        <v>234</v>
      </c>
      <c r="H83">
        <v>26</v>
      </c>
      <c r="I83" t="s">
        <v>63</v>
      </c>
      <c r="J83">
        <v>35129690</v>
      </c>
    </row>
    <row r="84" spans="4:10" x14ac:dyDescent="0.3">
      <c r="D84">
        <v>978</v>
      </c>
      <c r="E84" t="s">
        <v>235</v>
      </c>
      <c r="F84" t="s">
        <v>71</v>
      </c>
      <c r="G84" t="s">
        <v>236</v>
      </c>
      <c r="H84">
        <v>23</v>
      </c>
      <c r="I84" t="s">
        <v>177</v>
      </c>
      <c r="J84">
        <v>18347805</v>
      </c>
    </row>
    <row r="85" spans="4:10" x14ac:dyDescent="0.3">
      <c r="D85">
        <v>781</v>
      </c>
      <c r="E85" t="s">
        <v>237</v>
      </c>
      <c r="F85" t="s">
        <v>65</v>
      </c>
      <c r="G85" t="s">
        <v>238</v>
      </c>
      <c r="H85">
        <v>24</v>
      </c>
      <c r="I85" t="s">
        <v>63</v>
      </c>
      <c r="J85">
        <v>93214427</v>
      </c>
    </row>
    <row r="86" spans="4:10" x14ac:dyDescent="0.3">
      <c r="D86">
        <v>694</v>
      </c>
      <c r="E86" t="s">
        <v>239</v>
      </c>
      <c r="F86" t="s">
        <v>65</v>
      </c>
      <c r="G86" t="s">
        <v>240</v>
      </c>
      <c r="H86">
        <v>29</v>
      </c>
      <c r="I86" t="s">
        <v>163</v>
      </c>
      <c r="J86">
        <v>13846872</v>
      </c>
    </row>
    <row r="87" spans="4:10" x14ac:dyDescent="0.3">
      <c r="D87">
        <v>771</v>
      </c>
      <c r="E87" t="s">
        <v>241</v>
      </c>
      <c r="F87" t="s">
        <v>65</v>
      </c>
      <c r="G87" t="s">
        <v>242</v>
      </c>
      <c r="H87">
        <v>24</v>
      </c>
      <c r="I87" t="s">
        <v>63</v>
      </c>
      <c r="J87">
        <v>63641885</v>
      </c>
    </row>
    <row r="88" spans="4:10" x14ac:dyDescent="0.3">
      <c r="D88">
        <v>1196</v>
      </c>
      <c r="E88" t="s">
        <v>243</v>
      </c>
      <c r="F88" t="s">
        <v>65</v>
      </c>
      <c r="G88" t="s">
        <v>244</v>
      </c>
      <c r="H88">
        <v>43</v>
      </c>
      <c r="I88" t="s">
        <v>63</v>
      </c>
      <c r="J88">
        <v>79924091</v>
      </c>
    </row>
    <row r="89" spans="4:10" x14ac:dyDescent="0.3">
      <c r="D89">
        <v>1297</v>
      </c>
      <c r="E89" t="s">
        <v>245</v>
      </c>
      <c r="F89" t="s">
        <v>65</v>
      </c>
      <c r="G89" t="s">
        <v>246</v>
      </c>
      <c r="H89">
        <v>33</v>
      </c>
      <c r="I89" t="s">
        <v>163</v>
      </c>
      <c r="J89">
        <v>19272090</v>
      </c>
    </row>
    <row r="90" spans="4:10" x14ac:dyDescent="0.3">
      <c r="D90">
        <v>1774</v>
      </c>
      <c r="E90" t="s">
        <v>247</v>
      </c>
      <c r="F90" t="s">
        <v>61</v>
      </c>
      <c r="G90" t="s">
        <v>248</v>
      </c>
      <c r="H90">
        <v>37</v>
      </c>
      <c r="I90" t="s">
        <v>63</v>
      </c>
      <c r="J90">
        <v>4922287</v>
      </c>
    </row>
    <row r="91" spans="4:10" x14ac:dyDescent="0.3">
      <c r="D91">
        <v>866</v>
      </c>
      <c r="E91" t="s">
        <v>249</v>
      </c>
      <c r="F91" t="s">
        <v>65</v>
      </c>
      <c r="G91" t="s">
        <v>250</v>
      </c>
      <c r="H91">
        <v>28</v>
      </c>
      <c r="I91" t="s">
        <v>63</v>
      </c>
      <c r="J91">
        <v>41148682</v>
      </c>
    </row>
    <row r="92" spans="4:10" x14ac:dyDescent="0.3">
      <c r="D92">
        <v>799</v>
      </c>
      <c r="E92" t="s">
        <v>251</v>
      </c>
      <c r="F92" t="s">
        <v>65</v>
      </c>
      <c r="G92" t="s">
        <v>252</v>
      </c>
      <c r="H92">
        <v>38</v>
      </c>
      <c r="I92" t="s">
        <v>73</v>
      </c>
      <c r="J92">
        <v>12315644</v>
      </c>
    </row>
    <row r="93" spans="4:10" x14ac:dyDescent="0.3">
      <c r="D93">
        <v>771</v>
      </c>
      <c r="E93" t="s">
        <v>253</v>
      </c>
      <c r="F93" t="s">
        <v>61</v>
      </c>
      <c r="G93" t="s">
        <v>254</v>
      </c>
      <c r="H93">
        <v>30</v>
      </c>
      <c r="I93" t="s">
        <v>174</v>
      </c>
      <c r="J93">
        <v>78371509</v>
      </c>
    </row>
    <row r="94" spans="4:10" x14ac:dyDescent="0.3">
      <c r="D94">
        <v>653</v>
      </c>
      <c r="E94" t="s">
        <v>255</v>
      </c>
      <c r="F94" t="s">
        <v>61</v>
      </c>
      <c r="G94" t="s">
        <v>256</v>
      </c>
      <c r="H94">
        <v>36</v>
      </c>
      <c r="I94" t="s">
        <v>63</v>
      </c>
      <c r="J94">
        <v>22852441</v>
      </c>
    </row>
    <row r="95" spans="4:10" x14ac:dyDescent="0.3">
      <c r="D95">
        <v>693</v>
      </c>
      <c r="E95" t="s">
        <v>257</v>
      </c>
      <c r="F95" t="s">
        <v>71</v>
      </c>
      <c r="G95" t="s">
        <v>258</v>
      </c>
      <c r="H95">
        <v>27</v>
      </c>
      <c r="I95" t="s">
        <v>73</v>
      </c>
      <c r="J95">
        <v>13131776</v>
      </c>
    </row>
    <row r="96" spans="4:10" x14ac:dyDescent="0.3">
      <c r="D96">
        <v>749</v>
      </c>
      <c r="E96" t="s">
        <v>259</v>
      </c>
      <c r="F96" t="s">
        <v>61</v>
      </c>
      <c r="G96" t="s">
        <v>260</v>
      </c>
      <c r="H96">
        <v>26</v>
      </c>
      <c r="I96" t="s">
        <v>63</v>
      </c>
      <c r="J96">
        <v>86808076</v>
      </c>
    </row>
    <row r="97" spans="4:10" x14ac:dyDescent="0.3">
      <c r="D97">
        <v>1272</v>
      </c>
      <c r="E97" t="s">
        <v>261</v>
      </c>
      <c r="F97" t="s">
        <v>61</v>
      </c>
      <c r="G97" t="s">
        <v>262</v>
      </c>
      <c r="H97">
        <v>34</v>
      </c>
      <c r="I97" t="s">
        <v>63</v>
      </c>
      <c r="J97">
        <v>33279102</v>
      </c>
    </row>
    <row r="98" spans="4:10" x14ac:dyDescent="0.3">
      <c r="D98">
        <v>190</v>
      </c>
      <c r="E98" t="s">
        <v>263</v>
      </c>
      <c r="F98" t="s">
        <v>65</v>
      </c>
      <c r="G98" t="s">
        <v>264</v>
      </c>
      <c r="H98">
        <v>26</v>
      </c>
      <c r="I98" t="s">
        <v>163</v>
      </c>
      <c r="J98">
        <v>118177</v>
      </c>
    </row>
    <row r="99" spans="4:10" x14ac:dyDescent="0.3">
      <c r="D99">
        <v>1124</v>
      </c>
      <c r="E99" t="s">
        <v>265</v>
      </c>
      <c r="F99" t="s">
        <v>71</v>
      </c>
      <c r="G99" t="s">
        <v>266</v>
      </c>
      <c r="H99">
        <v>34</v>
      </c>
      <c r="I99" t="s">
        <v>73</v>
      </c>
      <c r="J99">
        <v>86262584</v>
      </c>
    </row>
    <row r="100" spans="4:10" x14ac:dyDescent="0.3">
      <c r="D100">
        <v>359</v>
      </c>
      <c r="E100" t="s">
        <v>267</v>
      </c>
      <c r="F100" t="s">
        <v>71</v>
      </c>
      <c r="G100" t="s">
        <v>268</v>
      </c>
      <c r="H100">
        <v>24</v>
      </c>
      <c r="I100" t="s">
        <v>269</v>
      </c>
      <c r="J100">
        <v>62333565</v>
      </c>
    </row>
    <row r="101" spans="4:10" x14ac:dyDescent="0.3">
      <c r="D101">
        <v>782</v>
      </c>
      <c r="E101" t="s">
        <v>270</v>
      </c>
      <c r="F101" t="s">
        <v>71</v>
      </c>
      <c r="G101" t="s">
        <v>271</v>
      </c>
      <c r="H101">
        <v>28</v>
      </c>
      <c r="I101" t="s">
        <v>63</v>
      </c>
      <c r="J101">
        <v>40591037</v>
      </c>
    </row>
    <row r="102" spans="4:10" x14ac:dyDescent="0.3">
      <c r="D102">
        <v>1593</v>
      </c>
      <c r="E102" t="s">
        <v>272</v>
      </c>
      <c r="F102" t="s">
        <v>61</v>
      </c>
      <c r="G102" t="s">
        <v>273</v>
      </c>
      <c r="H102">
        <v>31</v>
      </c>
      <c r="I102" t="s">
        <v>63</v>
      </c>
      <c r="J102">
        <v>34156911</v>
      </c>
    </row>
    <row r="103" spans="4:10" x14ac:dyDescent="0.3">
      <c r="D103">
        <v>1240</v>
      </c>
      <c r="E103" t="s">
        <v>274</v>
      </c>
      <c r="F103" t="s">
        <v>61</v>
      </c>
      <c r="G103" t="s">
        <v>275</v>
      </c>
      <c r="H103">
        <v>21</v>
      </c>
      <c r="I103" t="s">
        <v>63</v>
      </c>
      <c r="J103">
        <v>3354823</v>
      </c>
    </row>
    <row r="104" spans="4:10" x14ac:dyDescent="0.3">
      <c r="D104">
        <v>349</v>
      </c>
      <c r="E104" t="s">
        <v>276</v>
      </c>
      <c r="F104" t="s">
        <v>61</v>
      </c>
      <c r="G104" t="s">
        <v>117</v>
      </c>
      <c r="H104">
        <v>23</v>
      </c>
      <c r="I104" t="s">
        <v>63</v>
      </c>
      <c r="J104">
        <v>65496905</v>
      </c>
    </row>
    <row r="105" spans="4:10" x14ac:dyDescent="0.3">
      <c r="D105">
        <v>562</v>
      </c>
      <c r="E105" t="s">
        <v>277</v>
      </c>
      <c r="F105" t="s">
        <v>61</v>
      </c>
      <c r="G105" t="s">
        <v>278</v>
      </c>
      <c r="H105">
        <v>34</v>
      </c>
      <c r="I105" t="s">
        <v>163</v>
      </c>
      <c r="J105">
        <v>65594601</v>
      </c>
    </row>
    <row r="106" spans="4:10" x14ac:dyDescent="0.3">
      <c r="D106">
        <v>348</v>
      </c>
      <c r="E106" t="s">
        <v>279</v>
      </c>
      <c r="F106" t="s">
        <v>61</v>
      </c>
      <c r="G106" t="s">
        <v>213</v>
      </c>
      <c r="H106">
        <v>24</v>
      </c>
      <c r="I106" t="s">
        <v>63</v>
      </c>
      <c r="J106">
        <v>92399212</v>
      </c>
    </row>
    <row r="107" spans="4:10" x14ac:dyDescent="0.3">
      <c r="D107">
        <v>549</v>
      </c>
      <c r="E107" t="s">
        <v>280</v>
      </c>
      <c r="F107" t="s">
        <v>61</v>
      </c>
      <c r="G107" t="s">
        <v>281</v>
      </c>
      <c r="H107">
        <v>35</v>
      </c>
      <c r="I107" t="s">
        <v>63</v>
      </c>
      <c r="J107">
        <v>96379641</v>
      </c>
    </row>
    <row r="108" spans="4:10" x14ac:dyDescent="0.3">
      <c r="D108">
        <v>810</v>
      </c>
      <c r="E108" t="s">
        <v>282</v>
      </c>
      <c r="F108" t="s">
        <v>61</v>
      </c>
      <c r="G108" t="s">
        <v>283</v>
      </c>
      <c r="H108">
        <v>37</v>
      </c>
      <c r="I108" t="s">
        <v>63</v>
      </c>
      <c r="J108">
        <v>21114327</v>
      </c>
    </row>
    <row r="109" spans="4:10" x14ac:dyDescent="0.3">
      <c r="D109">
        <v>3</v>
      </c>
      <c r="E109" t="s">
        <v>284</v>
      </c>
      <c r="F109" t="s">
        <v>61</v>
      </c>
      <c r="G109" t="s">
        <v>285</v>
      </c>
      <c r="H109">
        <v>33</v>
      </c>
      <c r="I109" t="s">
        <v>63</v>
      </c>
      <c r="J109">
        <v>60916999</v>
      </c>
    </row>
    <row r="110" spans="4:10" x14ac:dyDescent="0.3">
      <c r="D110">
        <v>790</v>
      </c>
      <c r="E110" t="s">
        <v>286</v>
      </c>
      <c r="F110" t="s">
        <v>65</v>
      </c>
      <c r="G110" t="s">
        <v>287</v>
      </c>
      <c r="H110">
        <v>45</v>
      </c>
      <c r="I110" t="s">
        <v>63</v>
      </c>
      <c r="J110">
        <v>27580721</v>
      </c>
    </row>
    <row r="111" spans="4:10" x14ac:dyDescent="0.3">
      <c r="D111">
        <v>565</v>
      </c>
      <c r="E111" t="s">
        <v>288</v>
      </c>
      <c r="F111" t="s">
        <v>71</v>
      </c>
      <c r="G111" t="s">
        <v>289</v>
      </c>
      <c r="H111">
        <v>24</v>
      </c>
      <c r="I111" t="s">
        <v>269</v>
      </c>
      <c r="J111">
        <v>72537632</v>
      </c>
    </row>
    <row r="112" spans="4:10" x14ac:dyDescent="0.3">
      <c r="D112">
        <v>516</v>
      </c>
      <c r="E112" t="s">
        <v>290</v>
      </c>
      <c r="F112" t="s">
        <v>61</v>
      </c>
      <c r="G112" t="s">
        <v>291</v>
      </c>
      <c r="H112">
        <v>35</v>
      </c>
      <c r="I112" t="s">
        <v>63</v>
      </c>
      <c r="J112">
        <v>82010628</v>
      </c>
    </row>
    <row r="113" spans="4:10" x14ac:dyDescent="0.3">
      <c r="D113">
        <v>548</v>
      </c>
      <c r="E113" t="s">
        <v>292</v>
      </c>
      <c r="F113" t="s">
        <v>61</v>
      </c>
      <c r="G113" t="s">
        <v>293</v>
      </c>
      <c r="H113">
        <v>27</v>
      </c>
      <c r="I113" t="s">
        <v>63</v>
      </c>
      <c r="J113">
        <v>75445091</v>
      </c>
    </row>
    <row r="114" spans="4:10" x14ac:dyDescent="0.3">
      <c r="D114">
        <v>701</v>
      </c>
      <c r="E114" t="s">
        <v>294</v>
      </c>
      <c r="F114" t="s">
        <v>71</v>
      </c>
      <c r="G114" t="s">
        <v>295</v>
      </c>
      <c r="H114">
        <v>29</v>
      </c>
      <c r="I114" t="s">
        <v>63</v>
      </c>
      <c r="J114">
        <v>72428232</v>
      </c>
    </row>
    <row r="115" spans="4:10" x14ac:dyDescent="0.3">
      <c r="D115">
        <v>115</v>
      </c>
      <c r="E115" t="s">
        <v>296</v>
      </c>
      <c r="F115" t="s">
        <v>61</v>
      </c>
      <c r="G115" t="s">
        <v>297</v>
      </c>
      <c r="H115">
        <v>27</v>
      </c>
      <c r="I115" t="s">
        <v>132</v>
      </c>
      <c r="J115">
        <v>86206393</v>
      </c>
    </row>
    <row r="116" spans="4:10" x14ac:dyDescent="0.3">
      <c r="D116">
        <v>422</v>
      </c>
      <c r="E116" t="s">
        <v>298</v>
      </c>
      <c r="F116" t="s">
        <v>65</v>
      </c>
      <c r="G116" t="s">
        <v>299</v>
      </c>
      <c r="H116">
        <v>35</v>
      </c>
      <c r="I116" t="s">
        <v>63</v>
      </c>
      <c r="J116">
        <v>84443000</v>
      </c>
    </row>
    <row r="117" spans="4:10" x14ac:dyDescent="0.3">
      <c r="D117">
        <v>1252</v>
      </c>
      <c r="E117" t="s">
        <v>300</v>
      </c>
      <c r="F117" t="s">
        <v>61</v>
      </c>
      <c r="G117" t="s">
        <v>301</v>
      </c>
      <c r="H117">
        <v>24</v>
      </c>
      <c r="I117" t="s">
        <v>63</v>
      </c>
      <c r="J117">
        <v>86169290</v>
      </c>
    </row>
    <row r="118" spans="4:10" x14ac:dyDescent="0.3">
      <c r="D118">
        <v>141</v>
      </c>
      <c r="E118" t="s">
        <v>302</v>
      </c>
      <c r="F118" t="s">
        <v>65</v>
      </c>
      <c r="G118" t="s">
        <v>303</v>
      </c>
      <c r="H118">
        <v>33</v>
      </c>
      <c r="I118" t="s">
        <v>73</v>
      </c>
      <c r="J118">
        <v>36368605</v>
      </c>
    </row>
    <row r="119" spans="4:10" x14ac:dyDescent="0.3">
      <c r="D119">
        <v>1</v>
      </c>
      <c r="E119" t="s">
        <v>304</v>
      </c>
      <c r="F119" t="s">
        <v>61</v>
      </c>
      <c r="G119" t="s">
        <v>305</v>
      </c>
      <c r="H119">
        <v>24</v>
      </c>
      <c r="I119" t="s">
        <v>87</v>
      </c>
      <c r="J119">
        <v>2313182</v>
      </c>
    </row>
    <row r="120" spans="4:10" x14ac:dyDescent="0.3">
      <c r="D120">
        <v>301</v>
      </c>
      <c r="E120" t="s">
        <v>306</v>
      </c>
      <c r="F120" t="s">
        <v>61</v>
      </c>
      <c r="G120" t="s">
        <v>307</v>
      </c>
      <c r="H120">
        <v>21</v>
      </c>
      <c r="I120" t="s">
        <v>63</v>
      </c>
      <c r="J120">
        <v>25039523</v>
      </c>
    </row>
    <row r="121" spans="4:10" x14ac:dyDescent="0.3">
      <c r="D121">
        <v>661</v>
      </c>
      <c r="E121" t="s">
        <v>308</v>
      </c>
      <c r="F121" t="s">
        <v>65</v>
      </c>
      <c r="G121" t="s">
        <v>309</v>
      </c>
      <c r="H121">
        <v>34</v>
      </c>
      <c r="I121" t="s">
        <v>174</v>
      </c>
      <c r="J121">
        <v>82484365</v>
      </c>
    </row>
    <row r="122" spans="4:10" x14ac:dyDescent="0.3">
      <c r="D122">
        <v>1216</v>
      </c>
      <c r="E122" t="s">
        <v>310</v>
      </c>
      <c r="F122" t="s">
        <v>61</v>
      </c>
      <c r="G122" t="s">
        <v>311</v>
      </c>
      <c r="H122">
        <v>27</v>
      </c>
      <c r="I122" t="s">
        <v>73</v>
      </c>
      <c r="J122">
        <v>81121693</v>
      </c>
    </row>
    <row r="123" spans="4:10" x14ac:dyDescent="0.3">
      <c r="D123">
        <v>849</v>
      </c>
      <c r="E123" t="s">
        <v>312</v>
      </c>
      <c r="F123" t="s">
        <v>61</v>
      </c>
      <c r="G123" t="s">
        <v>313</v>
      </c>
      <c r="H123">
        <v>23</v>
      </c>
      <c r="I123" t="s">
        <v>269</v>
      </c>
      <c r="J123">
        <v>70832598</v>
      </c>
    </row>
    <row r="124" spans="4:10" x14ac:dyDescent="0.3">
      <c r="D124">
        <v>1379</v>
      </c>
      <c r="E124" t="s">
        <v>314</v>
      </c>
      <c r="F124" t="s">
        <v>65</v>
      </c>
      <c r="G124" t="s">
        <v>315</v>
      </c>
      <c r="H124">
        <v>27</v>
      </c>
      <c r="I124" t="s">
        <v>63</v>
      </c>
      <c r="J124">
        <v>75473306</v>
      </c>
    </row>
    <row r="125" spans="4:10" x14ac:dyDescent="0.3">
      <c r="D125">
        <v>1125</v>
      </c>
      <c r="E125" t="s">
        <v>316</v>
      </c>
      <c r="F125" t="s">
        <v>61</v>
      </c>
      <c r="G125" t="s">
        <v>317</v>
      </c>
      <c r="H125">
        <v>22</v>
      </c>
      <c r="I125" t="s">
        <v>269</v>
      </c>
      <c r="J125">
        <v>19314414</v>
      </c>
    </row>
    <row r="126" spans="4:10" x14ac:dyDescent="0.3">
      <c r="D126">
        <v>196</v>
      </c>
      <c r="E126" t="s">
        <v>318</v>
      </c>
      <c r="F126" t="s">
        <v>65</v>
      </c>
      <c r="G126" t="s">
        <v>319</v>
      </c>
      <c r="H126">
        <v>33</v>
      </c>
      <c r="I126" t="s">
        <v>163</v>
      </c>
      <c r="J126">
        <v>42570444</v>
      </c>
    </row>
    <row r="127" spans="4:10" x14ac:dyDescent="0.3">
      <c r="D127">
        <v>9</v>
      </c>
      <c r="E127" t="s">
        <v>320</v>
      </c>
      <c r="F127" t="s">
        <v>61</v>
      </c>
      <c r="G127" t="s">
        <v>321</v>
      </c>
      <c r="H127">
        <v>24</v>
      </c>
      <c r="I127" t="s">
        <v>63</v>
      </c>
      <c r="J127">
        <v>3180329</v>
      </c>
    </row>
    <row r="128" spans="4:10" x14ac:dyDescent="0.3">
      <c r="D128">
        <v>259</v>
      </c>
      <c r="E128" t="s">
        <v>322</v>
      </c>
      <c r="F128" t="s">
        <v>65</v>
      </c>
      <c r="G128" t="s">
        <v>323</v>
      </c>
      <c r="H128">
        <v>30</v>
      </c>
      <c r="I128" t="s">
        <v>63</v>
      </c>
      <c r="J128">
        <v>69644231</v>
      </c>
    </row>
    <row r="129" spans="4:10" x14ac:dyDescent="0.3">
      <c r="D129">
        <v>227</v>
      </c>
      <c r="E129" t="s">
        <v>324</v>
      </c>
      <c r="F129" t="s">
        <v>61</v>
      </c>
      <c r="G129" t="s">
        <v>325</v>
      </c>
      <c r="H129">
        <v>22</v>
      </c>
      <c r="I129" t="s">
        <v>63</v>
      </c>
      <c r="J129">
        <v>3441177</v>
      </c>
    </row>
    <row r="130" spans="4:10" x14ac:dyDescent="0.3">
      <c r="D130">
        <v>127</v>
      </c>
      <c r="E130" t="s">
        <v>326</v>
      </c>
      <c r="F130" t="s">
        <v>65</v>
      </c>
      <c r="G130" t="s">
        <v>327</v>
      </c>
      <c r="H130">
        <v>22</v>
      </c>
      <c r="I130" t="s">
        <v>63</v>
      </c>
      <c r="J130">
        <v>47331497</v>
      </c>
    </row>
    <row r="131" spans="4:10" x14ac:dyDescent="0.3">
      <c r="D131">
        <v>1113</v>
      </c>
      <c r="E131" t="s">
        <v>328</v>
      </c>
      <c r="F131" t="s">
        <v>61</v>
      </c>
      <c r="G131" t="s">
        <v>329</v>
      </c>
      <c r="H131">
        <v>26</v>
      </c>
      <c r="I131" t="s">
        <v>63</v>
      </c>
      <c r="J131">
        <v>32966941</v>
      </c>
    </row>
    <row r="132" spans="4:10" x14ac:dyDescent="0.3">
      <c r="D132">
        <v>273</v>
      </c>
      <c r="E132" t="s">
        <v>330</v>
      </c>
      <c r="F132" t="s">
        <v>61</v>
      </c>
      <c r="G132" t="s">
        <v>331</v>
      </c>
      <c r="H132">
        <v>28</v>
      </c>
      <c r="I132" t="s">
        <v>63</v>
      </c>
      <c r="J132">
        <v>97766690</v>
      </c>
    </row>
    <row r="133" spans="4:10" x14ac:dyDescent="0.3">
      <c r="D133">
        <v>1093</v>
      </c>
      <c r="E133" t="s">
        <v>332</v>
      </c>
      <c r="F133" t="s">
        <v>65</v>
      </c>
      <c r="G133" t="s">
        <v>333</v>
      </c>
      <c r="H133">
        <v>33</v>
      </c>
      <c r="I133" t="s">
        <v>63</v>
      </c>
      <c r="J133">
        <v>16271185</v>
      </c>
    </row>
    <row r="134" spans="4:10" x14ac:dyDescent="0.3">
      <c r="D134">
        <v>429</v>
      </c>
      <c r="E134" t="s">
        <v>334</v>
      </c>
      <c r="F134" t="s">
        <v>71</v>
      </c>
      <c r="G134" t="s">
        <v>335</v>
      </c>
      <c r="H134">
        <v>18</v>
      </c>
      <c r="I134" t="s">
        <v>67</v>
      </c>
      <c r="J134">
        <v>51059861</v>
      </c>
    </row>
    <row r="135" spans="4:10" x14ac:dyDescent="0.3">
      <c r="D135">
        <v>308</v>
      </c>
      <c r="E135" t="s">
        <v>336</v>
      </c>
      <c r="F135" t="s">
        <v>61</v>
      </c>
      <c r="G135" t="s">
        <v>337</v>
      </c>
      <c r="H135">
        <v>30</v>
      </c>
      <c r="I135" t="s">
        <v>63</v>
      </c>
      <c r="J135">
        <v>71474053</v>
      </c>
    </row>
    <row r="136" spans="4:10" x14ac:dyDescent="0.3">
      <c r="D136">
        <v>831</v>
      </c>
      <c r="E136" t="s">
        <v>338</v>
      </c>
      <c r="F136" t="s">
        <v>61</v>
      </c>
      <c r="G136" t="s">
        <v>339</v>
      </c>
      <c r="H136">
        <v>32</v>
      </c>
      <c r="I136" t="s">
        <v>73</v>
      </c>
      <c r="J136">
        <v>26490105</v>
      </c>
    </row>
    <row r="137" spans="4:10" x14ac:dyDescent="0.3">
      <c r="D137">
        <v>92</v>
      </c>
      <c r="E137" t="s">
        <v>340</v>
      </c>
      <c r="F137" t="s">
        <v>65</v>
      </c>
      <c r="G137" t="s">
        <v>341</v>
      </c>
      <c r="H137">
        <v>26</v>
      </c>
      <c r="I137" t="s">
        <v>163</v>
      </c>
      <c r="J137">
        <v>12692923</v>
      </c>
    </row>
    <row r="138" spans="4:10" x14ac:dyDescent="0.3">
      <c r="D138">
        <v>864</v>
      </c>
      <c r="E138" t="s">
        <v>342</v>
      </c>
      <c r="F138" t="s">
        <v>71</v>
      </c>
      <c r="G138" t="s">
        <v>343</v>
      </c>
      <c r="H138">
        <v>30</v>
      </c>
      <c r="I138" t="s">
        <v>63</v>
      </c>
      <c r="J138">
        <v>8331990</v>
      </c>
    </row>
    <row r="139" spans="4:10" x14ac:dyDescent="0.3">
      <c r="D139">
        <v>26</v>
      </c>
      <c r="E139" t="s">
        <v>344</v>
      </c>
      <c r="F139" t="s">
        <v>61</v>
      </c>
      <c r="G139" t="s">
        <v>345</v>
      </c>
      <c r="H139">
        <v>32</v>
      </c>
      <c r="I139" t="s">
        <v>63</v>
      </c>
      <c r="J139">
        <v>28790579</v>
      </c>
    </row>
    <row r="140" spans="4:10" x14ac:dyDescent="0.3">
      <c r="D140">
        <v>552</v>
      </c>
      <c r="E140" t="s">
        <v>346</v>
      </c>
      <c r="F140" t="s">
        <v>61</v>
      </c>
      <c r="G140" t="s">
        <v>347</v>
      </c>
      <c r="H140">
        <v>24</v>
      </c>
      <c r="I140" t="s">
        <v>63</v>
      </c>
      <c r="J140">
        <v>52368163</v>
      </c>
    </row>
    <row r="141" spans="4:10" x14ac:dyDescent="0.3">
      <c r="D141">
        <v>854</v>
      </c>
      <c r="E141" t="s">
        <v>348</v>
      </c>
      <c r="F141" t="s">
        <v>65</v>
      </c>
      <c r="G141" t="s">
        <v>349</v>
      </c>
      <c r="H141">
        <v>22</v>
      </c>
      <c r="I141" t="s">
        <v>63</v>
      </c>
      <c r="J141">
        <v>28694396</v>
      </c>
    </row>
    <row r="142" spans="4:10" x14ac:dyDescent="0.3">
      <c r="D142">
        <v>851</v>
      </c>
      <c r="E142" t="s">
        <v>350</v>
      </c>
      <c r="F142" t="s">
        <v>61</v>
      </c>
      <c r="G142" t="s">
        <v>351</v>
      </c>
      <c r="H142">
        <v>18</v>
      </c>
      <c r="I142" t="s">
        <v>63</v>
      </c>
      <c r="J142">
        <v>56557226</v>
      </c>
    </row>
    <row r="143" spans="4:10" x14ac:dyDescent="0.3">
      <c r="D143">
        <v>1591</v>
      </c>
      <c r="E143" t="s">
        <v>352</v>
      </c>
      <c r="F143" t="s">
        <v>65</v>
      </c>
      <c r="G143" t="s">
        <v>353</v>
      </c>
      <c r="H143">
        <v>35</v>
      </c>
      <c r="I143" t="s">
        <v>78</v>
      </c>
      <c r="J143">
        <v>37585099</v>
      </c>
    </row>
    <row r="144" spans="4:10" x14ac:dyDescent="0.3">
      <c r="D144">
        <v>549</v>
      </c>
      <c r="E144" t="s">
        <v>354</v>
      </c>
      <c r="F144" t="s">
        <v>61</v>
      </c>
      <c r="G144" t="s">
        <v>355</v>
      </c>
      <c r="H144">
        <v>29</v>
      </c>
      <c r="I144" t="s">
        <v>63</v>
      </c>
      <c r="J144">
        <v>90918477</v>
      </c>
    </row>
    <row r="145" spans="4:10" x14ac:dyDescent="0.3">
      <c r="D145">
        <v>603</v>
      </c>
      <c r="E145" t="s">
        <v>356</v>
      </c>
      <c r="F145" t="s">
        <v>65</v>
      </c>
      <c r="G145" t="s">
        <v>357</v>
      </c>
      <c r="H145">
        <v>34</v>
      </c>
      <c r="I145" t="s">
        <v>63</v>
      </c>
      <c r="J145">
        <v>65874160</v>
      </c>
    </row>
    <row r="146" spans="4:10" x14ac:dyDescent="0.3">
      <c r="D146">
        <v>462</v>
      </c>
      <c r="E146" t="s">
        <v>358</v>
      </c>
      <c r="F146" t="s">
        <v>65</v>
      </c>
      <c r="G146" t="s">
        <v>250</v>
      </c>
      <c r="H146">
        <v>28</v>
      </c>
      <c r="I146" t="s">
        <v>63</v>
      </c>
      <c r="J146">
        <v>44489633</v>
      </c>
    </row>
    <row r="147" spans="4:10" x14ac:dyDescent="0.3">
      <c r="D147">
        <v>1243</v>
      </c>
      <c r="E147" t="s">
        <v>359</v>
      </c>
      <c r="F147" t="s">
        <v>61</v>
      </c>
      <c r="G147" t="s">
        <v>360</v>
      </c>
      <c r="H147">
        <v>21</v>
      </c>
      <c r="I147" t="s">
        <v>63</v>
      </c>
      <c r="J147">
        <v>11582373</v>
      </c>
    </row>
    <row r="148" spans="4:10" x14ac:dyDescent="0.3">
      <c r="D148">
        <v>607</v>
      </c>
      <c r="E148" t="s">
        <v>361</v>
      </c>
      <c r="F148" t="s">
        <v>65</v>
      </c>
      <c r="G148" t="s">
        <v>362</v>
      </c>
      <c r="H148">
        <v>29</v>
      </c>
      <c r="I148" t="s">
        <v>63</v>
      </c>
      <c r="J148">
        <v>89859062</v>
      </c>
    </row>
    <row r="149" spans="4:10" x14ac:dyDescent="0.3">
      <c r="D149">
        <v>750</v>
      </c>
      <c r="E149" t="s">
        <v>363</v>
      </c>
      <c r="F149" t="s">
        <v>61</v>
      </c>
      <c r="G149" t="s">
        <v>364</v>
      </c>
      <c r="H149">
        <v>29</v>
      </c>
      <c r="I149" t="s">
        <v>78</v>
      </c>
      <c r="J149">
        <v>74412866</v>
      </c>
    </row>
    <row r="150" spans="4:10" x14ac:dyDescent="0.3">
      <c r="D150">
        <v>957</v>
      </c>
      <c r="E150" t="s">
        <v>365</v>
      </c>
      <c r="F150" t="s">
        <v>65</v>
      </c>
      <c r="G150" t="s">
        <v>366</v>
      </c>
      <c r="H150">
        <v>18</v>
      </c>
      <c r="I150" t="s">
        <v>63</v>
      </c>
      <c r="J150">
        <v>48010957</v>
      </c>
    </row>
    <row r="151" spans="4:10" x14ac:dyDescent="0.3">
      <c r="D151">
        <v>703</v>
      </c>
      <c r="E151" t="s">
        <v>367</v>
      </c>
      <c r="F151" t="s">
        <v>71</v>
      </c>
      <c r="G151" t="s">
        <v>368</v>
      </c>
      <c r="H151">
        <v>27</v>
      </c>
      <c r="I151" t="s">
        <v>63</v>
      </c>
      <c r="J151">
        <v>22447855</v>
      </c>
    </row>
    <row r="152" spans="4:10" x14ac:dyDescent="0.3">
      <c r="D152">
        <v>174</v>
      </c>
      <c r="E152" t="s">
        <v>369</v>
      </c>
      <c r="F152" t="s">
        <v>65</v>
      </c>
      <c r="G152" t="s">
        <v>370</v>
      </c>
      <c r="H152">
        <v>34</v>
      </c>
      <c r="I152" t="s">
        <v>78</v>
      </c>
      <c r="J152">
        <v>81910066</v>
      </c>
    </row>
    <row r="153" spans="4:10" x14ac:dyDescent="0.3">
      <c r="D153">
        <v>1191</v>
      </c>
      <c r="E153" t="s">
        <v>371</v>
      </c>
      <c r="F153" t="s">
        <v>61</v>
      </c>
      <c r="G153" t="s">
        <v>372</v>
      </c>
      <c r="H153">
        <v>33</v>
      </c>
      <c r="I153" t="s">
        <v>73</v>
      </c>
      <c r="J153">
        <v>76318330</v>
      </c>
    </row>
    <row r="154" spans="4:10" x14ac:dyDescent="0.3">
      <c r="D154">
        <v>220</v>
      </c>
      <c r="E154" t="s">
        <v>373</v>
      </c>
      <c r="F154" t="s">
        <v>61</v>
      </c>
      <c r="G154" t="s">
        <v>374</v>
      </c>
      <c r="H154">
        <v>30</v>
      </c>
      <c r="I154" t="s">
        <v>63</v>
      </c>
      <c r="J154">
        <v>3084347</v>
      </c>
    </row>
    <row r="155" spans="4:10" x14ac:dyDescent="0.3">
      <c r="D155">
        <v>275</v>
      </c>
      <c r="E155" t="s">
        <v>375</v>
      </c>
      <c r="F155" t="s">
        <v>61</v>
      </c>
      <c r="G155" t="s">
        <v>376</v>
      </c>
      <c r="H155">
        <v>26</v>
      </c>
      <c r="I155" t="s">
        <v>63</v>
      </c>
      <c r="J155">
        <v>4555698</v>
      </c>
    </row>
    <row r="156" spans="4:10" x14ac:dyDescent="0.3">
      <c r="D156">
        <v>6</v>
      </c>
      <c r="E156" t="s">
        <v>377</v>
      </c>
      <c r="F156" t="s">
        <v>61</v>
      </c>
      <c r="G156" t="s">
        <v>378</v>
      </c>
      <c r="H156">
        <v>37</v>
      </c>
      <c r="I156" t="s">
        <v>78</v>
      </c>
      <c r="J156">
        <v>65426142</v>
      </c>
    </row>
    <row r="157" spans="4:10" x14ac:dyDescent="0.3">
      <c r="D157">
        <v>495</v>
      </c>
      <c r="E157" t="s">
        <v>379</v>
      </c>
      <c r="F157" t="s">
        <v>61</v>
      </c>
      <c r="G157" t="s">
        <v>380</v>
      </c>
      <c r="H157">
        <v>43</v>
      </c>
      <c r="I157" t="s">
        <v>63</v>
      </c>
      <c r="J157">
        <v>73270762</v>
      </c>
    </row>
    <row r="158" spans="4:10" x14ac:dyDescent="0.3">
      <c r="D158">
        <v>898</v>
      </c>
      <c r="E158" t="s">
        <v>381</v>
      </c>
      <c r="F158" t="s">
        <v>65</v>
      </c>
      <c r="G158" t="s">
        <v>382</v>
      </c>
      <c r="H158">
        <v>20</v>
      </c>
      <c r="I158" t="s">
        <v>63</v>
      </c>
      <c r="J158">
        <v>59767233</v>
      </c>
    </row>
    <row r="159" spans="4:10" x14ac:dyDescent="0.3">
      <c r="D159">
        <v>744</v>
      </c>
      <c r="E159" t="s">
        <v>383</v>
      </c>
      <c r="F159" t="s">
        <v>61</v>
      </c>
      <c r="G159" t="s">
        <v>384</v>
      </c>
      <c r="H159">
        <v>23</v>
      </c>
      <c r="I159" t="s">
        <v>67</v>
      </c>
      <c r="J159">
        <v>40458770</v>
      </c>
    </row>
    <row r="160" spans="4:10" x14ac:dyDescent="0.3">
      <c r="D160">
        <v>1263</v>
      </c>
      <c r="E160" t="s">
        <v>385</v>
      </c>
      <c r="F160" t="s">
        <v>65</v>
      </c>
      <c r="G160" t="s">
        <v>386</v>
      </c>
      <c r="H160">
        <v>28</v>
      </c>
      <c r="I160" t="s">
        <v>73</v>
      </c>
      <c r="J160">
        <v>96891963</v>
      </c>
    </row>
    <row r="161" spans="4:10" x14ac:dyDescent="0.3">
      <c r="D161">
        <v>1743</v>
      </c>
      <c r="E161" t="s">
        <v>387</v>
      </c>
      <c r="F161" t="s">
        <v>65</v>
      </c>
      <c r="G161" t="s">
        <v>388</v>
      </c>
      <c r="H161">
        <v>28</v>
      </c>
      <c r="I161" t="s">
        <v>63</v>
      </c>
      <c r="J161">
        <v>96144545</v>
      </c>
    </row>
    <row r="162" spans="4:10" x14ac:dyDescent="0.3">
      <c r="D162">
        <v>13</v>
      </c>
      <c r="E162" t="s">
        <v>389</v>
      </c>
      <c r="F162" t="s">
        <v>61</v>
      </c>
      <c r="G162" t="s">
        <v>390</v>
      </c>
      <c r="H162">
        <v>42</v>
      </c>
      <c r="I162" t="s">
        <v>78</v>
      </c>
      <c r="J162">
        <v>53187246</v>
      </c>
    </row>
    <row r="163" spans="4:10" x14ac:dyDescent="0.3">
      <c r="D163">
        <v>543</v>
      </c>
      <c r="E163" t="s">
        <v>391</v>
      </c>
      <c r="F163" t="s">
        <v>61</v>
      </c>
      <c r="G163" t="s">
        <v>392</v>
      </c>
      <c r="H163">
        <v>27</v>
      </c>
      <c r="I163" t="s">
        <v>63</v>
      </c>
      <c r="J163">
        <v>40011231</v>
      </c>
    </row>
    <row r="164" spans="4:10" x14ac:dyDescent="0.3">
      <c r="D164">
        <v>941</v>
      </c>
      <c r="E164" t="s">
        <v>393</v>
      </c>
      <c r="F164" t="s">
        <v>71</v>
      </c>
      <c r="G164" t="s">
        <v>394</v>
      </c>
      <c r="H164">
        <v>22</v>
      </c>
      <c r="I164" t="s">
        <v>63</v>
      </c>
      <c r="J164">
        <v>92945140</v>
      </c>
    </row>
    <row r="165" spans="4:10" x14ac:dyDescent="0.3">
      <c r="D165">
        <v>1711</v>
      </c>
      <c r="E165" t="s">
        <v>395</v>
      </c>
      <c r="F165" t="s">
        <v>65</v>
      </c>
      <c r="G165" t="s">
        <v>396</v>
      </c>
      <c r="H165">
        <v>23</v>
      </c>
      <c r="I165" t="s">
        <v>63</v>
      </c>
      <c r="J165">
        <v>49788686</v>
      </c>
    </row>
    <row r="166" spans="4:10" x14ac:dyDescent="0.3">
      <c r="D166">
        <v>1406</v>
      </c>
      <c r="E166" t="s">
        <v>397</v>
      </c>
      <c r="F166" t="s">
        <v>65</v>
      </c>
      <c r="G166" t="s">
        <v>398</v>
      </c>
      <c r="H166">
        <v>21</v>
      </c>
      <c r="I166" t="s">
        <v>63</v>
      </c>
      <c r="J166">
        <v>63547595</v>
      </c>
    </row>
    <row r="167" spans="4:10" x14ac:dyDescent="0.3">
      <c r="D167">
        <v>630</v>
      </c>
      <c r="E167" t="s">
        <v>399</v>
      </c>
      <c r="F167" t="s">
        <v>65</v>
      </c>
      <c r="G167" t="s">
        <v>400</v>
      </c>
      <c r="H167">
        <v>28</v>
      </c>
      <c r="I167" t="s">
        <v>63</v>
      </c>
      <c r="J167">
        <v>17007330</v>
      </c>
    </row>
    <row r="168" spans="4:10" x14ac:dyDescent="0.3">
      <c r="D168">
        <v>395</v>
      </c>
      <c r="E168" t="s">
        <v>401</v>
      </c>
      <c r="F168" t="s">
        <v>65</v>
      </c>
      <c r="G168" t="s">
        <v>402</v>
      </c>
      <c r="H168">
        <v>41</v>
      </c>
      <c r="I168" t="s">
        <v>160</v>
      </c>
      <c r="J168">
        <v>81852115</v>
      </c>
    </row>
    <row r="169" spans="4:10" x14ac:dyDescent="0.3">
      <c r="D169">
        <v>1399</v>
      </c>
      <c r="E169" t="s">
        <v>403</v>
      </c>
      <c r="F169" t="s">
        <v>61</v>
      </c>
      <c r="G169" t="s">
        <v>404</v>
      </c>
      <c r="H169">
        <v>25</v>
      </c>
      <c r="I169" t="s">
        <v>63</v>
      </c>
      <c r="J169">
        <v>96032140</v>
      </c>
    </row>
    <row r="170" spans="4:10" x14ac:dyDescent="0.3">
      <c r="D170">
        <v>373</v>
      </c>
      <c r="E170" t="s">
        <v>405</v>
      </c>
      <c r="F170" t="s">
        <v>61</v>
      </c>
      <c r="G170" t="s">
        <v>406</v>
      </c>
      <c r="H170">
        <v>33</v>
      </c>
      <c r="I170" t="s">
        <v>63</v>
      </c>
      <c r="J170">
        <v>51210142</v>
      </c>
    </row>
    <row r="171" spans="4:10" x14ac:dyDescent="0.3">
      <c r="D171">
        <v>447</v>
      </c>
      <c r="E171" t="s">
        <v>407</v>
      </c>
      <c r="F171" t="s">
        <v>61</v>
      </c>
      <c r="G171" t="s">
        <v>408</v>
      </c>
      <c r="H171">
        <v>18</v>
      </c>
      <c r="I171" t="s">
        <v>63</v>
      </c>
      <c r="J171">
        <v>47642154</v>
      </c>
    </row>
    <row r="172" spans="4:10" x14ac:dyDescent="0.3">
      <c r="D172">
        <v>200</v>
      </c>
      <c r="E172" t="s">
        <v>409</v>
      </c>
      <c r="F172" t="s">
        <v>61</v>
      </c>
      <c r="G172" t="s">
        <v>410</v>
      </c>
      <c r="H172">
        <v>25</v>
      </c>
      <c r="I172" t="s">
        <v>63</v>
      </c>
      <c r="J172">
        <v>90382556</v>
      </c>
    </row>
    <row r="173" spans="4:10" x14ac:dyDescent="0.3">
      <c r="D173">
        <v>334</v>
      </c>
      <c r="E173" t="s">
        <v>411</v>
      </c>
      <c r="F173" t="s">
        <v>65</v>
      </c>
      <c r="G173" t="s">
        <v>412</v>
      </c>
      <c r="H173">
        <v>28</v>
      </c>
      <c r="I173" t="s">
        <v>177</v>
      </c>
      <c r="J173">
        <v>349135</v>
      </c>
    </row>
    <row r="174" spans="4:10" x14ac:dyDescent="0.3">
      <c r="D174">
        <v>1440</v>
      </c>
      <c r="E174" t="s">
        <v>413</v>
      </c>
      <c r="F174" t="s">
        <v>71</v>
      </c>
      <c r="G174" t="s">
        <v>414</v>
      </c>
      <c r="H174">
        <v>44</v>
      </c>
      <c r="I174" t="s">
        <v>63</v>
      </c>
      <c r="J174">
        <v>72148020</v>
      </c>
    </row>
    <row r="175" spans="4:10" x14ac:dyDescent="0.3">
      <c r="D175">
        <v>814</v>
      </c>
      <c r="E175" t="s">
        <v>415</v>
      </c>
      <c r="F175" t="s">
        <v>61</v>
      </c>
      <c r="G175" t="s">
        <v>416</v>
      </c>
      <c r="H175">
        <v>41</v>
      </c>
      <c r="I175" t="s">
        <v>177</v>
      </c>
      <c r="J175">
        <v>94070106</v>
      </c>
    </row>
    <row r="176" spans="4:10" x14ac:dyDescent="0.3">
      <c r="D176">
        <v>584</v>
      </c>
      <c r="E176" t="s">
        <v>417</v>
      </c>
      <c r="F176" t="s">
        <v>61</v>
      </c>
      <c r="G176" t="s">
        <v>418</v>
      </c>
      <c r="H176">
        <v>34</v>
      </c>
      <c r="I176" t="s">
        <v>63</v>
      </c>
      <c r="J176">
        <v>88994585</v>
      </c>
    </row>
    <row r="177" spans="4:10" x14ac:dyDescent="0.3">
      <c r="D177">
        <v>1190</v>
      </c>
      <c r="E177" t="s">
        <v>419</v>
      </c>
      <c r="F177" t="s">
        <v>65</v>
      </c>
      <c r="G177" t="s">
        <v>420</v>
      </c>
      <c r="H177">
        <v>26</v>
      </c>
      <c r="I177" t="s">
        <v>73</v>
      </c>
      <c r="J177">
        <v>62964878</v>
      </c>
    </row>
    <row r="178" spans="4:10" x14ac:dyDescent="0.3">
      <c r="D178">
        <v>745</v>
      </c>
      <c r="E178" t="s">
        <v>421</v>
      </c>
      <c r="F178" t="s">
        <v>61</v>
      </c>
      <c r="G178" t="s">
        <v>422</v>
      </c>
      <c r="H178">
        <v>23</v>
      </c>
      <c r="I178" t="s">
        <v>63</v>
      </c>
      <c r="J178">
        <v>75005630</v>
      </c>
    </row>
    <row r="179" spans="4:10" x14ac:dyDescent="0.3">
      <c r="D179">
        <v>1185</v>
      </c>
      <c r="E179" t="s">
        <v>423</v>
      </c>
      <c r="F179" t="s">
        <v>61</v>
      </c>
      <c r="G179" t="s">
        <v>424</v>
      </c>
      <c r="H179">
        <v>21</v>
      </c>
      <c r="I179" t="s">
        <v>63</v>
      </c>
      <c r="J179">
        <v>44429386</v>
      </c>
    </row>
    <row r="180" spans="4:10" x14ac:dyDescent="0.3">
      <c r="D180">
        <v>1623</v>
      </c>
      <c r="E180" t="s">
        <v>425</v>
      </c>
      <c r="F180" t="s">
        <v>71</v>
      </c>
      <c r="G180" t="s">
        <v>426</v>
      </c>
      <c r="H180">
        <v>18</v>
      </c>
      <c r="I180" t="s">
        <v>87</v>
      </c>
      <c r="J180">
        <v>81927449</v>
      </c>
    </row>
    <row r="181" spans="4:10" x14ac:dyDescent="0.3">
      <c r="D181">
        <v>874</v>
      </c>
      <c r="E181" t="s">
        <v>427</v>
      </c>
      <c r="F181" t="s">
        <v>61</v>
      </c>
      <c r="G181" t="s">
        <v>428</v>
      </c>
      <c r="H181">
        <v>22</v>
      </c>
      <c r="I181" t="s">
        <v>63</v>
      </c>
      <c r="J181">
        <v>8283530</v>
      </c>
    </row>
    <row r="182" spans="4:10" x14ac:dyDescent="0.3">
      <c r="D182">
        <v>250</v>
      </c>
      <c r="E182" t="s">
        <v>429</v>
      </c>
      <c r="F182" t="s">
        <v>61</v>
      </c>
      <c r="G182" t="s">
        <v>430</v>
      </c>
      <c r="H182">
        <v>37</v>
      </c>
      <c r="I182" t="s">
        <v>78</v>
      </c>
      <c r="J182">
        <v>18171823</v>
      </c>
    </row>
    <row r="183" spans="4:10" x14ac:dyDescent="0.3">
      <c r="D183">
        <v>351</v>
      </c>
      <c r="E183" t="s">
        <v>431</v>
      </c>
      <c r="F183" t="s">
        <v>65</v>
      </c>
      <c r="G183" t="s">
        <v>432</v>
      </c>
      <c r="H183">
        <v>31</v>
      </c>
      <c r="I183" t="s">
        <v>174</v>
      </c>
      <c r="J183">
        <v>98879314</v>
      </c>
    </row>
    <row r="184" spans="4:10" x14ac:dyDescent="0.3">
      <c r="D184">
        <v>1746</v>
      </c>
      <c r="E184" t="s">
        <v>433</v>
      </c>
      <c r="F184" t="s">
        <v>65</v>
      </c>
      <c r="G184" t="s">
        <v>434</v>
      </c>
      <c r="H184">
        <v>24</v>
      </c>
      <c r="I184" t="s">
        <v>63</v>
      </c>
      <c r="J184">
        <v>11533048</v>
      </c>
    </row>
    <row r="185" spans="4:10" x14ac:dyDescent="0.3">
      <c r="D185">
        <v>557</v>
      </c>
      <c r="E185" t="s">
        <v>435</v>
      </c>
      <c r="F185" t="s">
        <v>61</v>
      </c>
      <c r="G185" t="s">
        <v>436</v>
      </c>
      <c r="H185">
        <v>40</v>
      </c>
      <c r="I185" t="s">
        <v>63</v>
      </c>
      <c r="J185">
        <v>75999800</v>
      </c>
    </row>
    <row r="186" spans="4:10" x14ac:dyDescent="0.3">
      <c r="D186">
        <v>52</v>
      </c>
      <c r="E186" t="s">
        <v>437</v>
      </c>
      <c r="F186" t="s">
        <v>71</v>
      </c>
      <c r="G186" t="s">
        <v>438</v>
      </c>
      <c r="H186">
        <v>19</v>
      </c>
      <c r="I186" t="s">
        <v>63</v>
      </c>
      <c r="J186">
        <v>15557677</v>
      </c>
    </row>
    <row r="187" spans="4:10" x14ac:dyDescent="0.3">
      <c r="D187">
        <v>1484</v>
      </c>
      <c r="E187" t="s">
        <v>439</v>
      </c>
      <c r="F187" t="s">
        <v>61</v>
      </c>
      <c r="G187" t="s">
        <v>440</v>
      </c>
      <c r="H187">
        <v>25</v>
      </c>
      <c r="I187" t="s">
        <v>63</v>
      </c>
      <c r="J187">
        <v>6863855</v>
      </c>
    </row>
    <row r="188" spans="4:10" x14ac:dyDescent="0.3">
      <c r="D188">
        <v>944</v>
      </c>
      <c r="E188" t="s">
        <v>441</v>
      </c>
      <c r="F188" t="s">
        <v>61</v>
      </c>
      <c r="G188" t="s">
        <v>442</v>
      </c>
      <c r="H188">
        <v>39</v>
      </c>
      <c r="I188" t="s">
        <v>163</v>
      </c>
      <c r="J188">
        <v>43493189</v>
      </c>
    </row>
    <row r="189" spans="4:10" x14ac:dyDescent="0.3">
      <c r="D189">
        <v>1036</v>
      </c>
      <c r="E189" t="s">
        <v>180</v>
      </c>
      <c r="F189" t="s">
        <v>61</v>
      </c>
      <c r="G189" t="s">
        <v>181</v>
      </c>
      <c r="H189">
        <v>25</v>
      </c>
      <c r="I189" t="s">
        <v>63</v>
      </c>
      <c r="J189">
        <v>71131224</v>
      </c>
    </row>
    <row r="190" spans="4:10" x14ac:dyDescent="0.3">
      <c r="D190">
        <v>1298</v>
      </c>
      <c r="E190" t="s">
        <v>443</v>
      </c>
      <c r="F190" t="s">
        <v>61</v>
      </c>
      <c r="G190" t="s">
        <v>444</v>
      </c>
      <c r="H190">
        <v>43</v>
      </c>
      <c r="I190" t="s">
        <v>78</v>
      </c>
      <c r="J190">
        <v>88524509</v>
      </c>
    </row>
    <row r="191" spans="4:10" x14ac:dyDescent="0.3">
      <c r="D191">
        <v>11</v>
      </c>
      <c r="E191" t="s">
        <v>445</v>
      </c>
      <c r="F191" t="s">
        <v>65</v>
      </c>
      <c r="G191" t="s">
        <v>446</v>
      </c>
      <c r="H191">
        <v>33</v>
      </c>
      <c r="I191" t="s">
        <v>63</v>
      </c>
      <c r="J191">
        <v>85977930</v>
      </c>
    </row>
    <row r="192" spans="4:10" x14ac:dyDescent="0.3">
      <c r="D192">
        <v>850</v>
      </c>
      <c r="E192" t="s">
        <v>447</v>
      </c>
      <c r="F192" t="s">
        <v>61</v>
      </c>
      <c r="G192" t="s">
        <v>448</v>
      </c>
      <c r="H192">
        <v>21</v>
      </c>
      <c r="I192" t="s">
        <v>63</v>
      </c>
      <c r="J192">
        <v>47907480</v>
      </c>
    </row>
    <row r="193" spans="4:10" x14ac:dyDescent="0.3">
      <c r="D193">
        <v>1095</v>
      </c>
      <c r="E193" t="s">
        <v>449</v>
      </c>
      <c r="F193" t="s">
        <v>61</v>
      </c>
      <c r="G193" t="s">
        <v>450</v>
      </c>
      <c r="H193">
        <v>29</v>
      </c>
      <c r="I193" t="s">
        <v>78</v>
      </c>
      <c r="J193">
        <v>45178217</v>
      </c>
    </row>
    <row r="194" spans="4:10" x14ac:dyDescent="0.3">
      <c r="D194">
        <v>203</v>
      </c>
      <c r="E194" t="s">
        <v>451</v>
      </c>
      <c r="F194" t="s">
        <v>65</v>
      </c>
      <c r="G194" t="s">
        <v>452</v>
      </c>
      <c r="H194">
        <v>23</v>
      </c>
      <c r="I194" t="s">
        <v>63</v>
      </c>
      <c r="J194">
        <v>829644</v>
      </c>
    </row>
    <row r="195" spans="4:10" x14ac:dyDescent="0.3">
      <c r="D195">
        <v>853</v>
      </c>
      <c r="E195" t="s">
        <v>453</v>
      </c>
      <c r="F195" t="s">
        <v>65</v>
      </c>
      <c r="G195" t="s">
        <v>454</v>
      </c>
      <c r="H195">
        <v>22</v>
      </c>
      <c r="I195" t="s">
        <v>132</v>
      </c>
      <c r="J195">
        <v>30603249</v>
      </c>
    </row>
    <row r="196" spans="4:10" x14ac:dyDescent="0.3">
      <c r="D196">
        <v>1771</v>
      </c>
      <c r="E196" t="s">
        <v>455</v>
      </c>
      <c r="F196" t="s">
        <v>61</v>
      </c>
      <c r="G196" t="s">
        <v>456</v>
      </c>
      <c r="H196">
        <v>26</v>
      </c>
      <c r="I196" t="s">
        <v>63</v>
      </c>
      <c r="J196">
        <v>42033221</v>
      </c>
    </row>
    <row r="197" spans="4:10" x14ac:dyDescent="0.3">
      <c r="D197">
        <v>793</v>
      </c>
      <c r="E197" t="s">
        <v>457</v>
      </c>
      <c r="F197" t="s">
        <v>61</v>
      </c>
      <c r="G197" t="s">
        <v>458</v>
      </c>
      <c r="H197">
        <v>35</v>
      </c>
      <c r="I197" t="s">
        <v>63</v>
      </c>
      <c r="J197">
        <v>95773974</v>
      </c>
    </row>
    <row r="198" spans="4:10" x14ac:dyDescent="0.3">
      <c r="D198">
        <v>262</v>
      </c>
      <c r="E198" t="s">
        <v>459</v>
      </c>
      <c r="F198" t="s">
        <v>61</v>
      </c>
      <c r="G198" t="s">
        <v>460</v>
      </c>
      <c r="H198">
        <v>33</v>
      </c>
      <c r="I198" t="s">
        <v>63</v>
      </c>
      <c r="J198">
        <v>74388008</v>
      </c>
    </row>
    <row r="199" spans="4:10" x14ac:dyDescent="0.3">
      <c r="D199">
        <v>73</v>
      </c>
      <c r="E199" t="s">
        <v>461</v>
      </c>
      <c r="F199" t="s">
        <v>61</v>
      </c>
      <c r="G199" t="s">
        <v>462</v>
      </c>
      <c r="H199">
        <v>32</v>
      </c>
      <c r="I199" t="s">
        <v>78</v>
      </c>
      <c r="J199">
        <v>365703</v>
      </c>
    </row>
    <row r="200" spans="4:10" x14ac:dyDescent="0.3">
      <c r="D200">
        <v>290</v>
      </c>
      <c r="E200" t="s">
        <v>463</v>
      </c>
      <c r="F200" t="s">
        <v>65</v>
      </c>
      <c r="G200" t="s">
        <v>464</v>
      </c>
      <c r="H200">
        <v>37</v>
      </c>
      <c r="I200" t="s">
        <v>78</v>
      </c>
      <c r="J200">
        <v>76968113</v>
      </c>
    </row>
    <row r="201" spans="4:10" x14ac:dyDescent="0.3">
      <c r="D201">
        <v>686</v>
      </c>
      <c r="E201" t="s">
        <v>465</v>
      </c>
      <c r="F201" t="s">
        <v>71</v>
      </c>
      <c r="G201" t="s">
        <v>466</v>
      </c>
      <c r="H201">
        <v>36</v>
      </c>
      <c r="I201" t="s">
        <v>63</v>
      </c>
      <c r="J201">
        <v>60971147</v>
      </c>
    </row>
    <row r="202" spans="4:10" x14ac:dyDescent="0.3">
      <c r="D202">
        <v>903</v>
      </c>
      <c r="E202" t="s">
        <v>467</v>
      </c>
      <c r="F202" t="s">
        <v>65</v>
      </c>
      <c r="G202" t="s">
        <v>468</v>
      </c>
      <c r="H202">
        <v>30</v>
      </c>
      <c r="I202" t="s">
        <v>177</v>
      </c>
      <c r="J202">
        <v>44566841</v>
      </c>
    </row>
    <row r="203" spans="4:10" x14ac:dyDescent="0.3">
      <c r="D203">
        <v>107</v>
      </c>
      <c r="E203" t="s">
        <v>469</v>
      </c>
      <c r="F203" t="s">
        <v>61</v>
      </c>
      <c r="G203" t="s">
        <v>470</v>
      </c>
      <c r="H203">
        <v>25</v>
      </c>
      <c r="I203" t="s">
        <v>63</v>
      </c>
      <c r="J203">
        <v>50216706</v>
      </c>
    </row>
    <row r="204" spans="4:10" x14ac:dyDescent="0.3">
      <c r="D204">
        <v>29</v>
      </c>
      <c r="E204" t="s">
        <v>471</v>
      </c>
      <c r="F204" t="s">
        <v>65</v>
      </c>
      <c r="G204" t="s">
        <v>472</v>
      </c>
      <c r="H204">
        <v>29</v>
      </c>
      <c r="I204" t="s">
        <v>63</v>
      </c>
      <c r="J204">
        <v>28258750</v>
      </c>
    </row>
    <row r="205" spans="4:10" x14ac:dyDescent="0.3">
      <c r="D205">
        <v>1076</v>
      </c>
      <c r="E205" t="s">
        <v>473</v>
      </c>
      <c r="F205" t="s">
        <v>71</v>
      </c>
      <c r="G205" t="s">
        <v>474</v>
      </c>
      <c r="H205">
        <v>28</v>
      </c>
      <c r="I205" t="s">
        <v>67</v>
      </c>
      <c r="J205">
        <v>57270562</v>
      </c>
    </row>
    <row r="206" spans="4:10" x14ac:dyDescent="0.3">
      <c r="D206">
        <v>929</v>
      </c>
      <c r="E206" t="s">
        <v>475</v>
      </c>
      <c r="F206" t="s">
        <v>61</v>
      </c>
      <c r="G206" t="s">
        <v>476</v>
      </c>
      <c r="H206">
        <v>24</v>
      </c>
      <c r="I206" t="s">
        <v>63</v>
      </c>
      <c r="J206">
        <v>52429876</v>
      </c>
    </row>
    <row r="207" spans="4:10" x14ac:dyDescent="0.3">
      <c r="D207">
        <v>978</v>
      </c>
      <c r="E207" t="s">
        <v>477</v>
      </c>
      <c r="F207" t="s">
        <v>61</v>
      </c>
      <c r="G207" t="s">
        <v>478</v>
      </c>
      <c r="H207">
        <v>20</v>
      </c>
      <c r="I207" t="s">
        <v>63</v>
      </c>
      <c r="J207">
        <v>43785353</v>
      </c>
    </row>
    <row r="208" spans="4:10" x14ac:dyDescent="0.3">
      <c r="D208">
        <v>336</v>
      </c>
      <c r="E208" t="s">
        <v>479</v>
      </c>
      <c r="F208" t="s">
        <v>65</v>
      </c>
      <c r="G208" t="s">
        <v>480</v>
      </c>
      <c r="H208">
        <v>24</v>
      </c>
      <c r="I208" t="s">
        <v>63</v>
      </c>
      <c r="J208">
        <v>86312763</v>
      </c>
    </row>
    <row r="209" spans="4:10" x14ac:dyDescent="0.3">
      <c r="D209">
        <v>211</v>
      </c>
      <c r="E209" t="s">
        <v>481</v>
      </c>
      <c r="F209" t="s">
        <v>65</v>
      </c>
      <c r="G209" t="s">
        <v>482</v>
      </c>
      <c r="H209">
        <v>35</v>
      </c>
      <c r="I209" t="s">
        <v>63</v>
      </c>
      <c r="J209">
        <v>77921226</v>
      </c>
    </row>
    <row r="210" spans="4:10" x14ac:dyDescent="0.3">
      <c r="D210">
        <v>950</v>
      </c>
      <c r="E210" t="s">
        <v>483</v>
      </c>
      <c r="F210" t="s">
        <v>61</v>
      </c>
      <c r="G210" t="s">
        <v>484</v>
      </c>
      <c r="H210">
        <v>30</v>
      </c>
      <c r="I210" t="s">
        <v>63</v>
      </c>
      <c r="J210">
        <v>25980014</v>
      </c>
    </row>
    <row r="211" spans="4:10" x14ac:dyDescent="0.3">
      <c r="D211">
        <v>672</v>
      </c>
      <c r="E211" t="s">
        <v>485</v>
      </c>
      <c r="F211" t="s">
        <v>61</v>
      </c>
      <c r="G211" t="s">
        <v>486</v>
      </c>
      <c r="H211">
        <v>29</v>
      </c>
      <c r="I211" t="s">
        <v>67</v>
      </c>
      <c r="J211">
        <v>10968221</v>
      </c>
    </row>
    <row r="212" spans="4:10" x14ac:dyDescent="0.3">
      <c r="D212">
        <v>1063</v>
      </c>
      <c r="E212" t="s">
        <v>487</v>
      </c>
      <c r="F212" t="s">
        <v>61</v>
      </c>
      <c r="G212" t="s">
        <v>66</v>
      </c>
      <c r="H212">
        <v>33</v>
      </c>
      <c r="I212" t="s">
        <v>63</v>
      </c>
      <c r="J212">
        <v>89147241</v>
      </c>
    </row>
    <row r="213" spans="4:10" x14ac:dyDescent="0.3">
      <c r="D213">
        <v>1601</v>
      </c>
      <c r="E213" t="s">
        <v>488</v>
      </c>
      <c r="F213" t="s">
        <v>71</v>
      </c>
      <c r="G213" t="s">
        <v>489</v>
      </c>
      <c r="H213">
        <v>35</v>
      </c>
      <c r="I213" t="s">
        <v>78</v>
      </c>
      <c r="J213">
        <v>42217260</v>
      </c>
    </row>
    <row r="214" spans="4:10" x14ac:dyDescent="0.3">
      <c r="D214">
        <v>791</v>
      </c>
      <c r="E214" t="s">
        <v>490</v>
      </c>
      <c r="F214" t="s">
        <v>61</v>
      </c>
      <c r="G214" t="s">
        <v>491</v>
      </c>
      <c r="H214">
        <v>22</v>
      </c>
      <c r="I214" t="s">
        <v>63</v>
      </c>
      <c r="J214">
        <v>18454125</v>
      </c>
    </row>
    <row r="215" spans="4:10" x14ac:dyDescent="0.3">
      <c r="D215">
        <v>1270</v>
      </c>
      <c r="E215" t="s">
        <v>492</v>
      </c>
      <c r="F215" t="s">
        <v>61</v>
      </c>
      <c r="G215" t="s">
        <v>493</v>
      </c>
      <c r="H215">
        <v>29</v>
      </c>
      <c r="I215" t="s">
        <v>63</v>
      </c>
      <c r="J215">
        <v>12895938</v>
      </c>
    </row>
    <row r="216" spans="4:10" x14ac:dyDescent="0.3">
      <c r="D216">
        <v>1467</v>
      </c>
      <c r="E216" t="s">
        <v>494</v>
      </c>
      <c r="F216" t="s">
        <v>65</v>
      </c>
      <c r="G216" t="s">
        <v>495</v>
      </c>
      <c r="H216">
        <v>39</v>
      </c>
      <c r="I216" t="s">
        <v>63</v>
      </c>
      <c r="J216">
        <v>67920416</v>
      </c>
    </row>
    <row r="217" spans="4:10" x14ac:dyDescent="0.3">
      <c r="D217">
        <v>1100</v>
      </c>
      <c r="E217" t="s">
        <v>496</v>
      </c>
      <c r="F217" t="s">
        <v>71</v>
      </c>
      <c r="G217" t="s">
        <v>497</v>
      </c>
      <c r="H217">
        <v>30</v>
      </c>
      <c r="I217" t="s">
        <v>67</v>
      </c>
      <c r="J217">
        <v>26541643</v>
      </c>
    </row>
    <row r="218" spans="4:10" x14ac:dyDescent="0.3">
      <c r="D218">
        <v>582</v>
      </c>
      <c r="E218" t="s">
        <v>498</v>
      </c>
      <c r="F218" t="s">
        <v>61</v>
      </c>
      <c r="G218" t="s">
        <v>499</v>
      </c>
      <c r="H218">
        <v>25</v>
      </c>
      <c r="I218" t="s">
        <v>63</v>
      </c>
      <c r="J218">
        <v>81685919</v>
      </c>
    </row>
    <row r="219" spans="4:10" x14ac:dyDescent="0.3">
      <c r="D219">
        <v>293</v>
      </c>
      <c r="E219" t="s">
        <v>500</v>
      </c>
      <c r="F219" t="s">
        <v>65</v>
      </c>
      <c r="G219" t="s">
        <v>501</v>
      </c>
      <c r="H219">
        <v>27</v>
      </c>
      <c r="I219" t="s">
        <v>78</v>
      </c>
      <c r="J219">
        <v>25038094</v>
      </c>
    </row>
    <row r="220" spans="4:10" x14ac:dyDescent="0.3">
      <c r="D220">
        <v>34</v>
      </c>
      <c r="E220" t="s">
        <v>502</v>
      </c>
      <c r="F220" t="s">
        <v>65</v>
      </c>
      <c r="G220" t="s">
        <v>503</v>
      </c>
      <c r="H220">
        <v>36</v>
      </c>
      <c r="I220" t="s">
        <v>63</v>
      </c>
      <c r="J220">
        <v>15798865</v>
      </c>
    </row>
    <row r="221" spans="4:10" x14ac:dyDescent="0.3">
      <c r="D221">
        <v>850</v>
      </c>
      <c r="E221" t="s">
        <v>312</v>
      </c>
      <c r="F221" t="s">
        <v>61</v>
      </c>
      <c r="G221" t="s">
        <v>313</v>
      </c>
      <c r="H221">
        <v>23</v>
      </c>
      <c r="I221" t="s">
        <v>269</v>
      </c>
      <c r="J221">
        <v>83499513</v>
      </c>
    </row>
    <row r="222" spans="4:10" x14ac:dyDescent="0.3">
      <c r="D222">
        <v>1010</v>
      </c>
      <c r="E222" t="s">
        <v>504</v>
      </c>
      <c r="F222" t="s">
        <v>61</v>
      </c>
      <c r="G222" t="s">
        <v>505</v>
      </c>
      <c r="H222">
        <v>39</v>
      </c>
      <c r="I222" t="s">
        <v>78</v>
      </c>
      <c r="J222">
        <v>63378872</v>
      </c>
    </row>
    <row r="223" spans="4:10" x14ac:dyDescent="0.3">
      <c r="D223">
        <v>203</v>
      </c>
      <c r="E223" t="s">
        <v>506</v>
      </c>
      <c r="F223" t="s">
        <v>61</v>
      </c>
      <c r="G223" t="s">
        <v>507</v>
      </c>
      <c r="H223">
        <v>42</v>
      </c>
      <c r="I223" t="s">
        <v>78</v>
      </c>
      <c r="J223">
        <v>40197026</v>
      </c>
    </row>
    <row r="224" spans="4:10" x14ac:dyDescent="0.3">
      <c r="D224">
        <v>158</v>
      </c>
      <c r="E224" t="s">
        <v>508</v>
      </c>
      <c r="F224" t="s">
        <v>61</v>
      </c>
      <c r="G224" t="s">
        <v>509</v>
      </c>
      <c r="H224">
        <v>21</v>
      </c>
      <c r="I224" t="s">
        <v>67</v>
      </c>
      <c r="J224">
        <v>34871936</v>
      </c>
    </row>
    <row r="225" spans="4:10" x14ac:dyDescent="0.3">
      <c r="D225">
        <v>72</v>
      </c>
      <c r="E225" t="s">
        <v>510</v>
      </c>
      <c r="F225" t="s">
        <v>61</v>
      </c>
      <c r="G225" t="s">
        <v>511</v>
      </c>
      <c r="H225">
        <v>27</v>
      </c>
      <c r="I225" t="s">
        <v>63</v>
      </c>
      <c r="J225">
        <v>4059305</v>
      </c>
    </row>
    <row r="226" spans="4:10" x14ac:dyDescent="0.3">
      <c r="D226">
        <v>420</v>
      </c>
      <c r="E226" t="s">
        <v>512</v>
      </c>
      <c r="F226" t="s">
        <v>61</v>
      </c>
      <c r="G226" t="s">
        <v>513</v>
      </c>
      <c r="H226">
        <v>31</v>
      </c>
      <c r="I226" t="s">
        <v>63</v>
      </c>
      <c r="J226">
        <v>6213454</v>
      </c>
    </row>
    <row r="227" spans="4:10" x14ac:dyDescent="0.3">
      <c r="D227">
        <v>509</v>
      </c>
      <c r="E227" t="s">
        <v>514</v>
      </c>
      <c r="F227" t="s">
        <v>65</v>
      </c>
      <c r="G227" t="s">
        <v>515</v>
      </c>
      <c r="H227">
        <v>26</v>
      </c>
      <c r="I227" t="s">
        <v>78</v>
      </c>
      <c r="J227">
        <v>71725188</v>
      </c>
    </row>
    <row r="228" spans="4:10" x14ac:dyDescent="0.3">
      <c r="D228">
        <v>803</v>
      </c>
      <c r="E228" t="s">
        <v>516</v>
      </c>
      <c r="F228" t="s">
        <v>61</v>
      </c>
      <c r="G228" t="s">
        <v>517</v>
      </c>
      <c r="H228">
        <v>18</v>
      </c>
      <c r="I228" t="s">
        <v>63</v>
      </c>
      <c r="J228">
        <v>27310041</v>
      </c>
    </row>
    <row r="229" spans="4:10" x14ac:dyDescent="0.3">
      <c r="D229">
        <v>1155</v>
      </c>
      <c r="E229" t="s">
        <v>518</v>
      </c>
      <c r="F229" t="s">
        <v>61</v>
      </c>
      <c r="G229" t="s">
        <v>519</v>
      </c>
      <c r="H229">
        <v>31</v>
      </c>
      <c r="I229" t="s">
        <v>87</v>
      </c>
      <c r="J229">
        <v>15187130</v>
      </c>
    </row>
    <row r="230" spans="4:10" x14ac:dyDescent="0.3">
      <c r="D230">
        <v>280</v>
      </c>
      <c r="E230" t="s">
        <v>520</v>
      </c>
      <c r="F230" t="s">
        <v>71</v>
      </c>
      <c r="G230" t="s">
        <v>521</v>
      </c>
      <c r="H230">
        <v>22</v>
      </c>
      <c r="I230" t="s">
        <v>63</v>
      </c>
      <c r="J230">
        <v>89983642</v>
      </c>
    </row>
    <row r="231" spans="4:10" x14ac:dyDescent="0.3">
      <c r="D231">
        <v>540</v>
      </c>
      <c r="E231" t="s">
        <v>522</v>
      </c>
      <c r="F231" t="s">
        <v>65</v>
      </c>
      <c r="G231" t="s">
        <v>523</v>
      </c>
      <c r="H231">
        <v>27</v>
      </c>
      <c r="I231" t="s">
        <v>63</v>
      </c>
      <c r="J231">
        <v>56789181</v>
      </c>
    </row>
    <row r="232" spans="4:10" x14ac:dyDescent="0.3">
      <c r="D232">
        <v>1659</v>
      </c>
      <c r="E232" t="s">
        <v>524</v>
      </c>
      <c r="F232" t="s">
        <v>61</v>
      </c>
      <c r="G232" t="s">
        <v>525</v>
      </c>
      <c r="H232">
        <v>39</v>
      </c>
      <c r="I232" t="s">
        <v>63</v>
      </c>
      <c r="J232">
        <v>32222092</v>
      </c>
    </row>
    <row r="233" spans="4:10" x14ac:dyDescent="0.3">
      <c r="D233">
        <v>677</v>
      </c>
      <c r="E233" t="s">
        <v>526</v>
      </c>
      <c r="F233" t="s">
        <v>61</v>
      </c>
      <c r="G233" t="s">
        <v>527</v>
      </c>
      <c r="H233">
        <v>25</v>
      </c>
      <c r="I233" t="s">
        <v>528</v>
      </c>
      <c r="J233">
        <v>7640255</v>
      </c>
    </row>
    <row r="234" spans="4:10" x14ac:dyDescent="0.3">
      <c r="D234">
        <v>671</v>
      </c>
      <c r="E234" t="s">
        <v>529</v>
      </c>
      <c r="F234" t="s">
        <v>65</v>
      </c>
      <c r="G234" t="s">
        <v>530</v>
      </c>
      <c r="H234">
        <v>30</v>
      </c>
      <c r="I234" t="s">
        <v>177</v>
      </c>
      <c r="J234">
        <v>26958295</v>
      </c>
    </row>
    <row r="235" spans="4:10" x14ac:dyDescent="0.3">
      <c r="D235">
        <v>1320</v>
      </c>
      <c r="E235" t="s">
        <v>531</v>
      </c>
      <c r="F235" t="s">
        <v>61</v>
      </c>
      <c r="G235" t="s">
        <v>532</v>
      </c>
      <c r="H235">
        <v>24</v>
      </c>
      <c r="I235" t="s">
        <v>63</v>
      </c>
      <c r="J235">
        <v>92903422</v>
      </c>
    </row>
    <row r="236" spans="4:10" x14ac:dyDescent="0.3">
      <c r="D236">
        <v>1027</v>
      </c>
      <c r="E236" t="s">
        <v>533</v>
      </c>
      <c r="F236" t="s">
        <v>71</v>
      </c>
      <c r="G236" t="s">
        <v>534</v>
      </c>
      <c r="H236">
        <v>20</v>
      </c>
      <c r="I236" t="s">
        <v>63</v>
      </c>
      <c r="J236">
        <v>80408930</v>
      </c>
    </row>
    <row r="237" spans="4:10" x14ac:dyDescent="0.3">
      <c r="D237">
        <v>685</v>
      </c>
      <c r="E237" t="s">
        <v>535</v>
      </c>
      <c r="F237" t="s">
        <v>65</v>
      </c>
      <c r="G237" t="s">
        <v>536</v>
      </c>
      <c r="H237">
        <v>30</v>
      </c>
      <c r="I237" t="s">
        <v>63</v>
      </c>
      <c r="J237">
        <v>40432588</v>
      </c>
    </row>
    <row r="238" spans="4:10" x14ac:dyDescent="0.3">
      <c r="D238">
        <v>1171</v>
      </c>
      <c r="E238" t="s">
        <v>537</v>
      </c>
      <c r="F238" t="s">
        <v>65</v>
      </c>
      <c r="G238" t="s">
        <v>538</v>
      </c>
      <c r="H238">
        <v>29</v>
      </c>
      <c r="I238" t="s">
        <v>87</v>
      </c>
      <c r="J238">
        <v>65061851</v>
      </c>
    </row>
    <row r="239" spans="4:10" x14ac:dyDescent="0.3">
      <c r="D239">
        <v>303</v>
      </c>
      <c r="E239" t="s">
        <v>539</v>
      </c>
      <c r="F239" t="s">
        <v>61</v>
      </c>
      <c r="G239" t="s">
        <v>540</v>
      </c>
      <c r="H239">
        <v>32</v>
      </c>
      <c r="I239" t="s">
        <v>160</v>
      </c>
      <c r="J239">
        <v>25596348</v>
      </c>
    </row>
    <row r="240" spans="4:10" x14ac:dyDescent="0.3">
      <c r="D240">
        <v>323</v>
      </c>
      <c r="E240" t="s">
        <v>541</v>
      </c>
      <c r="F240" t="s">
        <v>71</v>
      </c>
      <c r="G240" t="s">
        <v>542</v>
      </c>
      <c r="H240">
        <v>31</v>
      </c>
      <c r="I240" t="s">
        <v>63</v>
      </c>
      <c r="J240">
        <v>50466609</v>
      </c>
    </row>
    <row r="241" spans="4:10" x14ac:dyDescent="0.3">
      <c r="D241">
        <v>93</v>
      </c>
      <c r="E241" t="s">
        <v>543</v>
      </c>
      <c r="F241" t="s">
        <v>61</v>
      </c>
      <c r="G241" t="s">
        <v>544</v>
      </c>
      <c r="H241">
        <v>38</v>
      </c>
      <c r="I241" t="s">
        <v>63</v>
      </c>
      <c r="J241">
        <v>55223129</v>
      </c>
    </row>
    <row r="242" spans="4:10" x14ac:dyDescent="0.3">
      <c r="D242">
        <v>44</v>
      </c>
      <c r="E242" t="s">
        <v>545</v>
      </c>
      <c r="F242" t="s">
        <v>61</v>
      </c>
      <c r="G242" t="s">
        <v>546</v>
      </c>
      <c r="H242">
        <v>20</v>
      </c>
      <c r="I242" t="s">
        <v>63</v>
      </c>
      <c r="J242">
        <v>92547243</v>
      </c>
    </row>
    <row r="243" spans="4:10" x14ac:dyDescent="0.3">
      <c r="D243">
        <v>1082</v>
      </c>
      <c r="E243" t="s">
        <v>547</v>
      </c>
      <c r="F243" t="s">
        <v>65</v>
      </c>
      <c r="G243" t="s">
        <v>548</v>
      </c>
      <c r="H243">
        <v>27</v>
      </c>
      <c r="I243" t="s">
        <v>87</v>
      </c>
      <c r="J243">
        <v>27042017</v>
      </c>
    </row>
    <row r="244" spans="4:10" x14ac:dyDescent="0.3">
      <c r="D244">
        <v>1392</v>
      </c>
      <c r="E244" t="s">
        <v>549</v>
      </c>
      <c r="F244" t="s">
        <v>61</v>
      </c>
      <c r="G244" t="s">
        <v>550</v>
      </c>
      <c r="H244">
        <v>35</v>
      </c>
      <c r="I244" t="s">
        <v>63</v>
      </c>
      <c r="J244">
        <v>85486064</v>
      </c>
    </row>
    <row r="245" spans="4:10" x14ac:dyDescent="0.3">
      <c r="D245">
        <v>919</v>
      </c>
      <c r="E245" t="s">
        <v>551</v>
      </c>
      <c r="F245" t="s">
        <v>61</v>
      </c>
      <c r="G245" t="s">
        <v>552</v>
      </c>
      <c r="H245">
        <v>19</v>
      </c>
      <c r="I245" t="s">
        <v>63</v>
      </c>
      <c r="J245">
        <v>37472101</v>
      </c>
    </row>
    <row r="246" spans="4:10" x14ac:dyDescent="0.3">
      <c r="D246">
        <v>403</v>
      </c>
      <c r="E246" t="s">
        <v>553</v>
      </c>
      <c r="F246" t="s">
        <v>71</v>
      </c>
      <c r="G246" t="s">
        <v>258</v>
      </c>
      <c r="H246">
        <v>27</v>
      </c>
      <c r="I246" t="s">
        <v>63</v>
      </c>
      <c r="J246">
        <v>27521119</v>
      </c>
    </row>
    <row r="247" spans="4:10" x14ac:dyDescent="0.3">
      <c r="D247">
        <v>523</v>
      </c>
      <c r="E247" t="s">
        <v>554</v>
      </c>
      <c r="F247" t="s">
        <v>65</v>
      </c>
      <c r="G247" t="s">
        <v>555</v>
      </c>
      <c r="H247">
        <v>26</v>
      </c>
      <c r="I247" t="s">
        <v>63</v>
      </c>
      <c r="J247">
        <v>83036568</v>
      </c>
    </row>
    <row r="248" spans="4:10" x14ac:dyDescent="0.3">
      <c r="D248">
        <v>151</v>
      </c>
      <c r="E248" t="s">
        <v>556</v>
      </c>
      <c r="F248" t="s">
        <v>61</v>
      </c>
      <c r="G248" t="s">
        <v>557</v>
      </c>
      <c r="H248">
        <v>30</v>
      </c>
      <c r="I248" t="s">
        <v>163</v>
      </c>
      <c r="J248">
        <v>70013668</v>
      </c>
    </row>
    <row r="249" spans="4:10" x14ac:dyDescent="0.3">
      <c r="D249">
        <v>113</v>
      </c>
      <c r="E249" t="s">
        <v>558</v>
      </c>
      <c r="F249" t="s">
        <v>61</v>
      </c>
      <c r="G249" t="s">
        <v>559</v>
      </c>
      <c r="H249">
        <v>40</v>
      </c>
      <c r="I249" t="s">
        <v>63</v>
      </c>
      <c r="J249">
        <v>432288</v>
      </c>
    </row>
    <row r="250" spans="4:10" x14ac:dyDescent="0.3">
      <c r="D250">
        <v>1081</v>
      </c>
      <c r="E250" t="s">
        <v>560</v>
      </c>
      <c r="F250" t="s">
        <v>71</v>
      </c>
      <c r="G250" t="s">
        <v>561</v>
      </c>
      <c r="H250">
        <v>27</v>
      </c>
      <c r="I250" t="s">
        <v>174</v>
      </c>
      <c r="J250">
        <v>49796160</v>
      </c>
    </row>
    <row r="251" spans="4:10" x14ac:dyDescent="0.3">
      <c r="D251">
        <v>1587</v>
      </c>
      <c r="E251" t="s">
        <v>562</v>
      </c>
      <c r="F251" t="s">
        <v>61</v>
      </c>
      <c r="G251" t="s">
        <v>563</v>
      </c>
      <c r="H251">
        <v>17</v>
      </c>
      <c r="I251" t="s">
        <v>63</v>
      </c>
      <c r="J251">
        <v>96319507</v>
      </c>
    </row>
    <row r="252" spans="4:10" x14ac:dyDescent="0.3">
      <c r="D252">
        <v>1789</v>
      </c>
      <c r="E252" t="s">
        <v>564</v>
      </c>
      <c r="F252" t="s">
        <v>61</v>
      </c>
      <c r="G252" t="s">
        <v>565</v>
      </c>
      <c r="H252">
        <v>34</v>
      </c>
      <c r="I252" t="s">
        <v>78</v>
      </c>
      <c r="J252">
        <v>81565189</v>
      </c>
    </row>
    <row r="253" spans="4:10" x14ac:dyDescent="0.3">
      <c r="D253">
        <v>728</v>
      </c>
      <c r="E253" t="s">
        <v>566</v>
      </c>
      <c r="F253" t="s">
        <v>61</v>
      </c>
      <c r="G253" t="s">
        <v>567</v>
      </c>
      <c r="H253">
        <v>24</v>
      </c>
      <c r="I253" t="s">
        <v>132</v>
      </c>
      <c r="J253">
        <v>54004059</v>
      </c>
    </row>
    <row r="254" spans="4:10" x14ac:dyDescent="0.3">
      <c r="D254">
        <v>37</v>
      </c>
      <c r="E254" t="s">
        <v>568</v>
      </c>
      <c r="F254" t="s">
        <v>61</v>
      </c>
      <c r="G254" t="s">
        <v>569</v>
      </c>
      <c r="H254">
        <v>33</v>
      </c>
      <c r="I254" t="s">
        <v>63</v>
      </c>
      <c r="J254">
        <v>30576669</v>
      </c>
    </row>
    <row r="255" spans="4:10" x14ac:dyDescent="0.3">
      <c r="D255">
        <v>726</v>
      </c>
      <c r="E255" t="s">
        <v>570</v>
      </c>
      <c r="F255" t="s">
        <v>71</v>
      </c>
      <c r="G255" t="s">
        <v>571</v>
      </c>
      <c r="H255">
        <v>24</v>
      </c>
      <c r="I255" t="s">
        <v>63</v>
      </c>
      <c r="J255">
        <v>3466218</v>
      </c>
    </row>
    <row r="256" spans="4:10" x14ac:dyDescent="0.3">
      <c r="D256">
        <v>1493</v>
      </c>
      <c r="E256" t="s">
        <v>572</v>
      </c>
      <c r="F256" t="s">
        <v>65</v>
      </c>
      <c r="G256" t="s">
        <v>573</v>
      </c>
      <c r="H256">
        <v>35</v>
      </c>
      <c r="I256" t="s">
        <v>63</v>
      </c>
      <c r="J256">
        <v>24467329</v>
      </c>
    </row>
    <row r="257" spans="4:10" x14ac:dyDescent="0.3">
      <c r="D257">
        <v>883</v>
      </c>
      <c r="E257" t="s">
        <v>574</v>
      </c>
      <c r="F257" t="s">
        <v>61</v>
      </c>
      <c r="G257" t="s">
        <v>575</v>
      </c>
      <c r="H257">
        <v>43</v>
      </c>
      <c r="I257" t="s">
        <v>160</v>
      </c>
      <c r="J257">
        <v>44985332</v>
      </c>
    </row>
    <row r="258" spans="4:10" x14ac:dyDescent="0.3">
      <c r="D258">
        <v>601</v>
      </c>
      <c r="E258" t="s">
        <v>576</v>
      </c>
      <c r="F258" t="s">
        <v>61</v>
      </c>
      <c r="G258" t="s">
        <v>577</v>
      </c>
      <c r="H258">
        <v>35</v>
      </c>
      <c r="I258" t="s">
        <v>78</v>
      </c>
      <c r="J258">
        <v>42693695</v>
      </c>
    </row>
    <row r="259" spans="4:10" x14ac:dyDescent="0.3">
      <c r="D259">
        <v>983</v>
      </c>
      <c r="E259" t="s">
        <v>578</v>
      </c>
      <c r="F259" t="s">
        <v>65</v>
      </c>
      <c r="G259" t="s">
        <v>579</v>
      </c>
      <c r="H259">
        <v>35</v>
      </c>
      <c r="I259" t="s">
        <v>67</v>
      </c>
      <c r="J259">
        <v>73941362</v>
      </c>
    </row>
    <row r="260" spans="4:10" x14ac:dyDescent="0.3">
      <c r="D260">
        <v>476</v>
      </c>
      <c r="E260" t="s">
        <v>580</v>
      </c>
      <c r="F260" t="s">
        <v>65</v>
      </c>
      <c r="G260" t="s">
        <v>581</v>
      </c>
      <c r="H260">
        <v>24</v>
      </c>
      <c r="I260" t="s">
        <v>63</v>
      </c>
      <c r="J260">
        <v>51722285</v>
      </c>
    </row>
    <row r="261" spans="4:10" x14ac:dyDescent="0.3">
      <c r="D261">
        <v>121</v>
      </c>
      <c r="E261" t="s">
        <v>582</v>
      </c>
      <c r="F261" t="s">
        <v>61</v>
      </c>
      <c r="G261" t="s">
        <v>583</v>
      </c>
      <c r="H261">
        <v>27</v>
      </c>
      <c r="I261" t="s">
        <v>160</v>
      </c>
      <c r="J261">
        <v>4236635</v>
      </c>
    </row>
    <row r="262" spans="4:10" x14ac:dyDescent="0.3">
      <c r="D262">
        <v>1336</v>
      </c>
      <c r="E262" t="s">
        <v>584</v>
      </c>
      <c r="F262" t="s">
        <v>61</v>
      </c>
      <c r="G262" t="s">
        <v>585</v>
      </c>
      <c r="H262">
        <v>22</v>
      </c>
      <c r="I262" t="s">
        <v>63</v>
      </c>
      <c r="J262">
        <v>61796858</v>
      </c>
    </row>
    <row r="263" spans="4:10" x14ac:dyDescent="0.3">
      <c r="D263">
        <v>1011</v>
      </c>
      <c r="E263" t="s">
        <v>586</v>
      </c>
      <c r="F263" t="s">
        <v>61</v>
      </c>
      <c r="G263" t="s">
        <v>587</v>
      </c>
      <c r="H263">
        <v>27</v>
      </c>
      <c r="I263" t="s">
        <v>528</v>
      </c>
      <c r="J263">
        <v>55871908</v>
      </c>
    </row>
    <row r="264" spans="4:10" x14ac:dyDescent="0.3">
      <c r="D264">
        <v>1104</v>
      </c>
      <c r="E264" t="s">
        <v>588</v>
      </c>
      <c r="F264" t="s">
        <v>61</v>
      </c>
      <c r="G264" t="s">
        <v>589</v>
      </c>
      <c r="H264">
        <v>29</v>
      </c>
      <c r="I264" t="s">
        <v>63</v>
      </c>
      <c r="J264">
        <v>6538203</v>
      </c>
    </row>
    <row r="265" spans="4:10" x14ac:dyDescent="0.3">
      <c r="D265">
        <v>1262</v>
      </c>
      <c r="E265" t="s">
        <v>590</v>
      </c>
      <c r="F265" t="s">
        <v>65</v>
      </c>
      <c r="G265" t="s">
        <v>591</v>
      </c>
      <c r="H265">
        <v>34</v>
      </c>
      <c r="I265" t="s">
        <v>63</v>
      </c>
      <c r="J265">
        <v>79167074</v>
      </c>
    </row>
    <row r="266" spans="4:10" x14ac:dyDescent="0.3">
      <c r="D266">
        <v>1018</v>
      </c>
      <c r="E266" t="s">
        <v>592</v>
      </c>
      <c r="F266" t="s">
        <v>61</v>
      </c>
      <c r="G266" t="s">
        <v>593</v>
      </c>
      <c r="H266">
        <v>32</v>
      </c>
      <c r="I266" t="s">
        <v>63</v>
      </c>
      <c r="J266">
        <v>60419880</v>
      </c>
    </row>
    <row r="267" spans="4:10" x14ac:dyDescent="0.3">
      <c r="D267">
        <v>231</v>
      </c>
      <c r="E267" t="s">
        <v>594</v>
      </c>
      <c r="F267" t="s">
        <v>65</v>
      </c>
      <c r="G267" t="s">
        <v>595</v>
      </c>
      <c r="H267">
        <v>27</v>
      </c>
      <c r="I267" t="s">
        <v>174</v>
      </c>
      <c r="J267">
        <v>79157491</v>
      </c>
    </row>
    <row r="268" spans="4:10" x14ac:dyDescent="0.3">
      <c r="D268">
        <v>20</v>
      </c>
      <c r="E268" t="s">
        <v>596</v>
      </c>
      <c r="F268" t="s">
        <v>61</v>
      </c>
      <c r="G268" t="s">
        <v>597</v>
      </c>
      <c r="H268">
        <v>41</v>
      </c>
      <c r="I268" t="s">
        <v>63</v>
      </c>
      <c r="J268">
        <v>19530684</v>
      </c>
    </row>
    <row r="269" spans="4:10" x14ac:dyDescent="0.3">
      <c r="D269">
        <v>331</v>
      </c>
      <c r="E269" t="s">
        <v>598</v>
      </c>
      <c r="F269" t="s">
        <v>65</v>
      </c>
      <c r="G269" t="s">
        <v>599</v>
      </c>
      <c r="H269">
        <v>44</v>
      </c>
      <c r="I269" t="s">
        <v>63</v>
      </c>
      <c r="J269">
        <v>57827125</v>
      </c>
    </row>
    <row r="270" spans="4:10" x14ac:dyDescent="0.3">
      <c r="D270">
        <v>360</v>
      </c>
      <c r="E270" t="s">
        <v>600</v>
      </c>
      <c r="F270" t="s">
        <v>65</v>
      </c>
      <c r="G270" t="s">
        <v>601</v>
      </c>
      <c r="H270">
        <v>25</v>
      </c>
      <c r="I270" t="s">
        <v>63</v>
      </c>
      <c r="J270">
        <v>63055994</v>
      </c>
    </row>
    <row r="271" spans="4:10" x14ac:dyDescent="0.3">
      <c r="D271">
        <v>1356</v>
      </c>
      <c r="E271" t="s">
        <v>602</v>
      </c>
      <c r="F271" t="s">
        <v>71</v>
      </c>
      <c r="G271" t="s">
        <v>603</v>
      </c>
      <c r="H271">
        <v>24</v>
      </c>
      <c r="I271" t="s">
        <v>63</v>
      </c>
      <c r="J271">
        <v>5689953</v>
      </c>
    </row>
    <row r="272" spans="4:10" x14ac:dyDescent="0.3">
      <c r="D272">
        <v>1125</v>
      </c>
      <c r="E272" t="s">
        <v>604</v>
      </c>
      <c r="F272" t="s">
        <v>61</v>
      </c>
      <c r="G272" t="s">
        <v>605</v>
      </c>
      <c r="H272">
        <v>30</v>
      </c>
      <c r="I272" t="s">
        <v>63</v>
      </c>
      <c r="J272">
        <v>33986907</v>
      </c>
    </row>
    <row r="273" spans="4:10" x14ac:dyDescent="0.3">
      <c r="D273">
        <v>915</v>
      </c>
      <c r="E273" t="s">
        <v>606</v>
      </c>
      <c r="F273" t="s">
        <v>65</v>
      </c>
      <c r="G273" t="s">
        <v>607</v>
      </c>
      <c r="H273">
        <v>36</v>
      </c>
      <c r="I273" t="s">
        <v>73</v>
      </c>
      <c r="J273">
        <v>74238468</v>
      </c>
    </row>
    <row r="274" spans="4:10" x14ac:dyDescent="0.3">
      <c r="D274">
        <v>506</v>
      </c>
      <c r="E274" t="s">
        <v>608</v>
      </c>
      <c r="F274" t="s">
        <v>61</v>
      </c>
      <c r="G274" t="s">
        <v>609</v>
      </c>
      <c r="H274">
        <v>19</v>
      </c>
      <c r="I274" t="s">
        <v>63</v>
      </c>
      <c r="J274">
        <v>88764221</v>
      </c>
    </row>
    <row r="275" spans="4:10" x14ac:dyDescent="0.3">
      <c r="D275">
        <v>343</v>
      </c>
      <c r="E275" t="s">
        <v>610</v>
      </c>
      <c r="F275" t="s">
        <v>65</v>
      </c>
      <c r="G275" t="s">
        <v>345</v>
      </c>
      <c r="H275">
        <v>32</v>
      </c>
      <c r="I275" t="s">
        <v>160</v>
      </c>
      <c r="J275">
        <v>52909937</v>
      </c>
    </row>
    <row r="276" spans="4:10" x14ac:dyDescent="0.3">
      <c r="D276">
        <v>1095</v>
      </c>
      <c r="E276" t="s">
        <v>611</v>
      </c>
      <c r="F276" t="s">
        <v>65</v>
      </c>
      <c r="G276" t="s">
        <v>612</v>
      </c>
      <c r="H276">
        <v>34</v>
      </c>
      <c r="I276" t="s">
        <v>160</v>
      </c>
      <c r="J276">
        <v>60471333</v>
      </c>
    </row>
    <row r="277" spans="4:10" x14ac:dyDescent="0.3">
      <c r="D277">
        <v>1017</v>
      </c>
      <c r="E277" t="s">
        <v>613</v>
      </c>
      <c r="F277" t="s">
        <v>71</v>
      </c>
      <c r="G277" t="s">
        <v>614</v>
      </c>
      <c r="H277">
        <v>31</v>
      </c>
      <c r="I277" t="s">
        <v>73</v>
      </c>
      <c r="J277">
        <v>49597060</v>
      </c>
    </row>
    <row r="278" spans="4:10" x14ac:dyDescent="0.3">
      <c r="D278">
        <v>1598</v>
      </c>
      <c r="E278" t="s">
        <v>615</v>
      </c>
      <c r="F278" t="s">
        <v>61</v>
      </c>
      <c r="G278" t="s">
        <v>616</v>
      </c>
      <c r="H278">
        <v>24</v>
      </c>
      <c r="I278" t="s">
        <v>160</v>
      </c>
      <c r="J278">
        <v>70939152</v>
      </c>
    </row>
    <row r="279" spans="4:10" x14ac:dyDescent="0.3">
      <c r="D279">
        <v>699</v>
      </c>
      <c r="E279" t="s">
        <v>617</v>
      </c>
      <c r="F279" t="s">
        <v>71</v>
      </c>
      <c r="G279" t="s">
        <v>618</v>
      </c>
      <c r="H279">
        <v>19</v>
      </c>
      <c r="I279" t="s">
        <v>63</v>
      </c>
      <c r="J279">
        <v>76330588</v>
      </c>
    </row>
    <row r="280" spans="4:10" x14ac:dyDescent="0.3">
      <c r="D280">
        <v>245</v>
      </c>
      <c r="E280" t="s">
        <v>619</v>
      </c>
      <c r="F280" t="s">
        <v>65</v>
      </c>
      <c r="G280" t="s">
        <v>620</v>
      </c>
      <c r="H280">
        <v>39</v>
      </c>
      <c r="I280" t="s">
        <v>177</v>
      </c>
      <c r="J280">
        <v>28449491</v>
      </c>
    </row>
    <row r="281" spans="4:10" x14ac:dyDescent="0.3">
      <c r="D281">
        <v>587</v>
      </c>
      <c r="E281" t="s">
        <v>621</v>
      </c>
      <c r="F281" t="s">
        <v>65</v>
      </c>
      <c r="G281" t="s">
        <v>622</v>
      </c>
      <c r="H281">
        <v>22</v>
      </c>
      <c r="I281" t="s">
        <v>67</v>
      </c>
      <c r="J281">
        <v>43642932</v>
      </c>
    </row>
    <row r="282" spans="4:10" x14ac:dyDescent="0.3">
      <c r="D282">
        <v>58</v>
      </c>
      <c r="E282" t="s">
        <v>623</v>
      </c>
      <c r="F282" t="s">
        <v>65</v>
      </c>
      <c r="G282" t="s">
        <v>624</v>
      </c>
      <c r="H282">
        <v>25</v>
      </c>
      <c r="I282" t="s">
        <v>177</v>
      </c>
      <c r="J282">
        <v>26453267</v>
      </c>
    </row>
    <row r="283" spans="4:10" x14ac:dyDescent="0.3">
      <c r="D283">
        <v>526</v>
      </c>
      <c r="E283" t="s">
        <v>625</v>
      </c>
      <c r="F283" t="s">
        <v>61</v>
      </c>
      <c r="G283" t="s">
        <v>626</v>
      </c>
      <c r="H283">
        <v>29</v>
      </c>
      <c r="I283" t="s">
        <v>63</v>
      </c>
      <c r="J283">
        <v>44209232</v>
      </c>
    </row>
    <row r="284" spans="4:10" x14ac:dyDescent="0.3">
      <c r="D284">
        <v>90</v>
      </c>
      <c r="E284" t="s">
        <v>627</v>
      </c>
      <c r="F284" t="s">
        <v>71</v>
      </c>
      <c r="G284" t="s">
        <v>628</v>
      </c>
      <c r="H284">
        <v>20</v>
      </c>
      <c r="I284" t="s">
        <v>177</v>
      </c>
      <c r="J284">
        <v>73168148</v>
      </c>
    </row>
    <row r="285" spans="4:10" x14ac:dyDescent="0.3">
      <c r="D285">
        <v>1289</v>
      </c>
      <c r="E285" t="s">
        <v>629</v>
      </c>
      <c r="F285" t="s">
        <v>61</v>
      </c>
      <c r="G285" t="s">
        <v>630</v>
      </c>
      <c r="H285">
        <v>35</v>
      </c>
      <c r="I285" t="s">
        <v>87</v>
      </c>
      <c r="J285">
        <v>37048220</v>
      </c>
    </row>
    <row r="286" spans="4:10" x14ac:dyDescent="0.3">
      <c r="D286">
        <v>167</v>
      </c>
      <c r="E286" t="s">
        <v>631</v>
      </c>
      <c r="F286" t="s">
        <v>61</v>
      </c>
      <c r="G286" t="s">
        <v>632</v>
      </c>
      <c r="H286">
        <v>19</v>
      </c>
      <c r="I286" t="s">
        <v>63</v>
      </c>
      <c r="J286">
        <v>91206324</v>
      </c>
    </row>
    <row r="287" spans="4:10" x14ac:dyDescent="0.3">
      <c r="D287">
        <v>1380</v>
      </c>
      <c r="E287" t="s">
        <v>633</v>
      </c>
      <c r="F287" t="s">
        <v>61</v>
      </c>
      <c r="G287" t="s">
        <v>634</v>
      </c>
      <c r="H287">
        <v>28</v>
      </c>
      <c r="I287" t="s">
        <v>63</v>
      </c>
      <c r="J287">
        <v>78771535</v>
      </c>
    </row>
    <row r="288" spans="4:10" x14ac:dyDescent="0.3">
      <c r="D288">
        <v>627</v>
      </c>
      <c r="E288" t="s">
        <v>635</v>
      </c>
      <c r="F288" t="s">
        <v>61</v>
      </c>
      <c r="G288" t="s">
        <v>636</v>
      </c>
      <c r="H288">
        <v>21</v>
      </c>
      <c r="I288" t="s">
        <v>87</v>
      </c>
      <c r="J288">
        <v>4530665</v>
      </c>
    </row>
    <row r="289" spans="4:10" x14ac:dyDescent="0.3">
      <c r="D289">
        <v>995</v>
      </c>
      <c r="E289" t="s">
        <v>637</v>
      </c>
      <c r="F289" t="s">
        <v>61</v>
      </c>
      <c r="G289" t="s">
        <v>638</v>
      </c>
      <c r="H289">
        <v>38</v>
      </c>
      <c r="I289" t="s">
        <v>63</v>
      </c>
      <c r="J289">
        <v>79352460</v>
      </c>
    </row>
    <row r="290" spans="4:10" x14ac:dyDescent="0.3">
      <c r="D290">
        <v>76</v>
      </c>
      <c r="E290" t="s">
        <v>639</v>
      </c>
      <c r="F290" t="s">
        <v>61</v>
      </c>
      <c r="G290" t="s">
        <v>640</v>
      </c>
      <c r="H290">
        <v>25</v>
      </c>
      <c r="I290" t="s">
        <v>63</v>
      </c>
      <c r="J290">
        <v>40706657</v>
      </c>
    </row>
    <row r="291" spans="4:10" x14ac:dyDescent="0.3">
      <c r="D291">
        <v>731</v>
      </c>
      <c r="E291" t="s">
        <v>641</v>
      </c>
      <c r="F291" t="s">
        <v>65</v>
      </c>
      <c r="G291" t="s">
        <v>642</v>
      </c>
      <c r="H291">
        <v>32</v>
      </c>
      <c r="I291" t="s">
        <v>63</v>
      </c>
      <c r="J291">
        <v>33658864</v>
      </c>
    </row>
    <row r="292" spans="4:10" x14ac:dyDescent="0.3">
      <c r="D292">
        <v>1329</v>
      </c>
      <c r="E292" t="s">
        <v>643</v>
      </c>
      <c r="F292" t="s">
        <v>61</v>
      </c>
      <c r="G292" t="s">
        <v>644</v>
      </c>
      <c r="H292">
        <v>24</v>
      </c>
      <c r="I292" t="s">
        <v>78</v>
      </c>
      <c r="J292">
        <v>17088967</v>
      </c>
    </row>
    <row r="293" spans="4:10" x14ac:dyDescent="0.3">
      <c r="D293">
        <v>390</v>
      </c>
      <c r="E293" t="s">
        <v>645</v>
      </c>
      <c r="F293" t="s">
        <v>61</v>
      </c>
      <c r="G293" t="s">
        <v>646</v>
      </c>
      <c r="H293">
        <v>42</v>
      </c>
      <c r="I293" t="s">
        <v>63</v>
      </c>
      <c r="J293">
        <v>40869896</v>
      </c>
    </row>
    <row r="294" spans="4:10" x14ac:dyDescent="0.3">
      <c r="D294">
        <v>560</v>
      </c>
      <c r="E294" t="s">
        <v>647</v>
      </c>
      <c r="F294" t="s">
        <v>61</v>
      </c>
      <c r="G294" t="s">
        <v>648</v>
      </c>
      <c r="H294">
        <v>19</v>
      </c>
      <c r="I294" t="s">
        <v>63</v>
      </c>
      <c r="J294">
        <v>31072319</v>
      </c>
    </row>
    <row r="295" spans="4:10" x14ac:dyDescent="0.3">
      <c r="D295">
        <v>713</v>
      </c>
      <c r="E295" t="s">
        <v>649</v>
      </c>
      <c r="F295" t="s">
        <v>61</v>
      </c>
      <c r="G295" t="s">
        <v>650</v>
      </c>
      <c r="H295">
        <v>41</v>
      </c>
      <c r="I295" t="s">
        <v>63</v>
      </c>
      <c r="J295">
        <v>40003574</v>
      </c>
    </row>
    <row r="296" spans="4:10" x14ac:dyDescent="0.3">
      <c r="D296">
        <v>838</v>
      </c>
      <c r="E296" t="s">
        <v>651</v>
      </c>
      <c r="F296" t="s">
        <v>71</v>
      </c>
      <c r="G296" t="s">
        <v>652</v>
      </c>
      <c r="H296">
        <v>46</v>
      </c>
      <c r="I296" t="s">
        <v>63</v>
      </c>
      <c r="J296">
        <v>70101835</v>
      </c>
    </row>
    <row r="297" spans="4:10" x14ac:dyDescent="0.3">
      <c r="D297">
        <v>1500</v>
      </c>
      <c r="E297" t="s">
        <v>653</v>
      </c>
      <c r="F297" t="s">
        <v>65</v>
      </c>
      <c r="G297" t="s">
        <v>654</v>
      </c>
      <c r="H297">
        <v>28</v>
      </c>
      <c r="I297" t="s">
        <v>87</v>
      </c>
      <c r="J297">
        <v>98979539</v>
      </c>
    </row>
    <row r="298" spans="4:10" x14ac:dyDescent="0.3">
      <c r="D298">
        <v>67</v>
      </c>
      <c r="E298" t="s">
        <v>655</v>
      </c>
      <c r="F298" t="s">
        <v>65</v>
      </c>
      <c r="G298" t="s">
        <v>656</v>
      </c>
      <c r="H298">
        <v>34</v>
      </c>
      <c r="I298" t="s">
        <v>73</v>
      </c>
      <c r="J298">
        <v>96418353</v>
      </c>
    </row>
    <row r="299" spans="4:10" x14ac:dyDescent="0.3">
      <c r="D299">
        <v>489</v>
      </c>
      <c r="E299" t="s">
        <v>657</v>
      </c>
      <c r="F299" t="s">
        <v>61</v>
      </c>
      <c r="G299" t="s">
        <v>658</v>
      </c>
      <c r="H299">
        <v>27</v>
      </c>
      <c r="I299" t="s">
        <v>63</v>
      </c>
      <c r="J299">
        <v>26903678</v>
      </c>
    </row>
    <row r="300" spans="4:10" x14ac:dyDescent="0.3">
      <c r="D300">
        <v>1533</v>
      </c>
      <c r="E300" t="s">
        <v>659</v>
      </c>
      <c r="F300" t="s">
        <v>71</v>
      </c>
      <c r="G300" t="s">
        <v>660</v>
      </c>
      <c r="H300">
        <v>31</v>
      </c>
      <c r="I300" t="s">
        <v>177</v>
      </c>
      <c r="J300">
        <v>77351067</v>
      </c>
    </row>
    <row r="301" spans="4:10" x14ac:dyDescent="0.3">
      <c r="D301">
        <v>556</v>
      </c>
      <c r="E301" t="s">
        <v>661</v>
      </c>
      <c r="F301" t="s">
        <v>61</v>
      </c>
      <c r="G301" t="s">
        <v>662</v>
      </c>
      <c r="H301">
        <v>35</v>
      </c>
      <c r="I301" t="s">
        <v>73</v>
      </c>
      <c r="J301">
        <v>95133387</v>
      </c>
    </row>
    <row r="302" spans="4:10" x14ac:dyDescent="0.3">
      <c r="D302">
        <v>443</v>
      </c>
      <c r="E302" t="s">
        <v>663</v>
      </c>
      <c r="F302" t="s">
        <v>65</v>
      </c>
      <c r="G302" t="s">
        <v>664</v>
      </c>
      <c r="H302">
        <v>40</v>
      </c>
      <c r="I302" t="s">
        <v>63</v>
      </c>
      <c r="J302">
        <v>50636815</v>
      </c>
    </row>
    <row r="303" spans="4:10" x14ac:dyDescent="0.3">
      <c r="D303">
        <v>206</v>
      </c>
      <c r="E303" t="s">
        <v>665</v>
      </c>
      <c r="F303" t="s">
        <v>61</v>
      </c>
      <c r="G303" t="s">
        <v>666</v>
      </c>
      <c r="H303">
        <v>22</v>
      </c>
      <c r="I303" t="s">
        <v>63</v>
      </c>
      <c r="J303">
        <v>33719278</v>
      </c>
    </row>
    <row r="304" spans="4:10" x14ac:dyDescent="0.3">
      <c r="D304">
        <v>1054</v>
      </c>
      <c r="E304" t="s">
        <v>667</v>
      </c>
      <c r="F304" t="s">
        <v>61</v>
      </c>
      <c r="G304" t="s">
        <v>626</v>
      </c>
      <c r="H304">
        <v>29</v>
      </c>
      <c r="I304" t="s">
        <v>63</v>
      </c>
      <c r="J304">
        <v>93936145</v>
      </c>
    </row>
    <row r="305" spans="4:10" x14ac:dyDescent="0.3">
      <c r="D305">
        <v>46</v>
      </c>
      <c r="E305" t="s">
        <v>668</v>
      </c>
      <c r="F305" t="s">
        <v>65</v>
      </c>
      <c r="G305" t="s">
        <v>669</v>
      </c>
      <c r="H305">
        <v>33</v>
      </c>
      <c r="I305" t="s">
        <v>63</v>
      </c>
      <c r="J305">
        <v>90647839</v>
      </c>
    </row>
    <row r="306" spans="4:10" x14ac:dyDescent="0.3">
      <c r="D306">
        <v>939</v>
      </c>
      <c r="E306" t="s">
        <v>670</v>
      </c>
      <c r="F306" t="s">
        <v>61</v>
      </c>
      <c r="G306" t="s">
        <v>671</v>
      </c>
      <c r="H306">
        <v>37</v>
      </c>
      <c r="I306" t="s">
        <v>63</v>
      </c>
      <c r="J306">
        <v>65477260</v>
      </c>
    </row>
    <row r="307" spans="4:10" x14ac:dyDescent="0.3">
      <c r="D307">
        <v>617</v>
      </c>
      <c r="E307" t="s">
        <v>672</v>
      </c>
      <c r="F307" t="s">
        <v>61</v>
      </c>
      <c r="G307" t="s">
        <v>673</v>
      </c>
      <c r="H307">
        <v>27</v>
      </c>
      <c r="I307" t="s">
        <v>63</v>
      </c>
      <c r="J307">
        <v>31451063</v>
      </c>
    </row>
    <row r="308" spans="4:10" x14ac:dyDescent="0.3">
      <c r="D308">
        <v>935</v>
      </c>
      <c r="E308" t="s">
        <v>674</v>
      </c>
      <c r="F308" t="s">
        <v>65</v>
      </c>
      <c r="G308" t="s">
        <v>675</v>
      </c>
      <c r="H308">
        <v>39</v>
      </c>
      <c r="I308" t="s">
        <v>63</v>
      </c>
      <c r="J308">
        <v>84698778</v>
      </c>
    </row>
    <row r="309" spans="4:10" x14ac:dyDescent="0.3">
      <c r="D309">
        <v>1554</v>
      </c>
      <c r="E309" t="s">
        <v>676</v>
      </c>
      <c r="F309" t="s">
        <v>65</v>
      </c>
      <c r="G309" t="s">
        <v>677</v>
      </c>
      <c r="H309">
        <v>21</v>
      </c>
      <c r="I309" t="s">
        <v>63</v>
      </c>
      <c r="J309">
        <v>68400374</v>
      </c>
    </row>
    <row r="310" spans="4:10" x14ac:dyDescent="0.3">
      <c r="D310">
        <v>613</v>
      </c>
      <c r="E310" t="s">
        <v>678</v>
      </c>
      <c r="F310" t="s">
        <v>65</v>
      </c>
      <c r="G310" t="s">
        <v>679</v>
      </c>
      <c r="H310">
        <v>32</v>
      </c>
      <c r="I310" t="s">
        <v>163</v>
      </c>
      <c r="J310">
        <v>7431088</v>
      </c>
    </row>
    <row r="311" spans="4:10" x14ac:dyDescent="0.3">
      <c r="D311">
        <v>55</v>
      </c>
      <c r="E311" t="s">
        <v>680</v>
      </c>
      <c r="F311" t="s">
        <v>65</v>
      </c>
      <c r="G311" t="s">
        <v>681</v>
      </c>
      <c r="H311">
        <v>32</v>
      </c>
      <c r="I311" t="s">
        <v>78</v>
      </c>
      <c r="J311">
        <v>94523183</v>
      </c>
    </row>
    <row r="312" spans="4:10" x14ac:dyDescent="0.3">
      <c r="D312">
        <v>452</v>
      </c>
      <c r="E312" t="s">
        <v>682</v>
      </c>
      <c r="F312" t="s">
        <v>61</v>
      </c>
      <c r="G312" t="s">
        <v>513</v>
      </c>
      <c r="H312">
        <v>31</v>
      </c>
      <c r="I312" t="s">
        <v>132</v>
      </c>
      <c r="J312">
        <v>22538569</v>
      </c>
    </row>
    <row r="313" spans="4:10" x14ac:dyDescent="0.3">
      <c r="D313">
        <v>1576</v>
      </c>
      <c r="E313" t="s">
        <v>683</v>
      </c>
      <c r="F313" t="s">
        <v>65</v>
      </c>
      <c r="G313" t="s">
        <v>684</v>
      </c>
      <c r="H313">
        <v>25</v>
      </c>
      <c r="I313" t="s">
        <v>63</v>
      </c>
      <c r="J313">
        <v>50990269</v>
      </c>
    </row>
    <row r="314" spans="4:10" x14ac:dyDescent="0.3">
      <c r="D314">
        <v>442</v>
      </c>
      <c r="E314" t="s">
        <v>685</v>
      </c>
      <c r="F314" t="s">
        <v>65</v>
      </c>
      <c r="G314" t="s">
        <v>686</v>
      </c>
      <c r="H314">
        <v>20</v>
      </c>
      <c r="I314" t="s">
        <v>63</v>
      </c>
      <c r="J314">
        <v>70541276</v>
      </c>
    </row>
    <row r="315" spans="4:10" x14ac:dyDescent="0.3">
      <c r="D315">
        <v>129</v>
      </c>
      <c r="E315" t="s">
        <v>687</v>
      </c>
      <c r="F315" t="s">
        <v>61</v>
      </c>
      <c r="G315" t="s">
        <v>688</v>
      </c>
      <c r="H315">
        <v>27</v>
      </c>
      <c r="I315" t="s">
        <v>63</v>
      </c>
      <c r="J315">
        <v>7513454</v>
      </c>
    </row>
    <row r="316" spans="4:10" x14ac:dyDescent="0.3">
      <c r="D316">
        <v>53</v>
      </c>
      <c r="E316" t="s">
        <v>689</v>
      </c>
      <c r="F316" t="s">
        <v>65</v>
      </c>
      <c r="G316" t="s">
        <v>690</v>
      </c>
      <c r="H316">
        <v>32</v>
      </c>
      <c r="I316" t="s">
        <v>63</v>
      </c>
      <c r="J316">
        <v>68928397</v>
      </c>
    </row>
    <row r="317" spans="4:10" x14ac:dyDescent="0.3">
      <c r="D317">
        <v>586</v>
      </c>
      <c r="E317" t="s">
        <v>691</v>
      </c>
      <c r="F317" t="s">
        <v>61</v>
      </c>
      <c r="G317" t="s">
        <v>692</v>
      </c>
      <c r="H317">
        <v>33</v>
      </c>
      <c r="I317" t="s">
        <v>63</v>
      </c>
      <c r="J317">
        <v>69581259</v>
      </c>
    </row>
    <row r="318" spans="4:10" x14ac:dyDescent="0.3">
      <c r="D318">
        <v>477</v>
      </c>
      <c r="E318" t="s">
        <v>693</v>
      </c>
      <c r="F318" t="s">
        <v>61</v>
      </c>
      <c r="G318" t="s">
        <v>694</v>
      </c>
      <c r="H318">
        <v>42</v>
      </c>
      <c r="I318" t="s">
        <v>63</v>
      </c>
      <c r="J318">
        <v>76964222</v>
      </c>
    </row>
    <row r="319" spans="4:10" x14ac:dyDescent="0.3">
      <c r="D319">
        <v>647</v>
      </c>
      <c r="E319" t="s">
        <v>695</v>
      </c>
      <c r="F319" t="s">
        <v>61</v>
      </c>
      <c r="G319" t="s">
        <v>696</v>
      </c>
      <c r="H319">
        <v>26</v>
      </c>
      <c r="I319" t="s">
        <v>63</v>
      </c>
      <c r="J319">
        <v>1318043</v>
      </c>
    </row>
    <row r="320" spans="4:10" x14ac:dyDescent="0.3">
      <c r="D320">
        <v>651</v>
      </c>
      <c r="E320" t="s">
        <v>697</v>
      </c>
      <c r="F320" t="s">
        <v>61</v>
      </c>
      <c r="G320" t="s">
        <v>698</v>
      </c>
      <c r="H320">
        <v>37</v>
      </c>
      <c r="I320" t="s">
        <v>63</v>
      </c>
      <c r="J320">
        <v>82867525</v>
      </c>
    </row>
    <row r="321" spans="4:10" x14ac:dyDescent="0.3">
      <c r="D321">
        <v>1105</v>
      </c>
      <c r="E321" t="s">
        <v>699</v>
      </c>
      <c r="F321" t="s">
        <v>65</v>
      </c>
      <c r="G321" t="s">
        <v>700</v>
      </c>
      <c r="H321">
        <v>38</v>
      </c>
      <c r="I321" t="s">
        <v>78</v>
      </c>
      <c r="J321">
        <v>8340066</v>
      </c>
    </row>
    <row r="322" spans="4:10" x14ac:dyDescent="0.3">
      <c r="D322">
        <v>1700</v>
      </c>
      <c r="E322" t="s">
        <v>701</v>
      </c>
      <c r="F322" t="s">
        <v>61</v>
      </c>
      <c r="G322" t="s">
        <v>702</v>
      </c>
      <c r="H322">
        <v>20</v>
      </c>
      <c r="I322" t="s">
        <v>63</v>
      </c>
      <c r="J322">
        <v>54317886</v>
      </c>
    </row>
    <row r="323" spans="4:10" x14ac:dyDescent="0.3">
      <c r="D323">
        <v>1397</v>
      </c>
      <c r="E323" t="s">
        <v>703</v>
      </c>
      <c r="F323" t="s">
        <v>65</v>
      </c>
      <c r="G323" t="s">
        <v>704</v>
      </c>
      <c r="H323">
        <v>33</v>
      </c>
      <c r="I323" t="s">
        <v>163</v>
      </c>
      <c r="J323">
        <v>43971521</v>
      </c>
    </row>
    <row r="324" spans="4:10" x14ac:dyDescent="0.3">
      <c r="D324">
        <v>865</v>
      </c>
      <c r="E324" t="s">
        <v>705</v>
      </c>
      <c r="F324" t="s">
        <v>61</v>
      </c>
      <c r="G324" t="s">
        <v>706</v>
      </c>
      <c r="H324">
        <v>30</v>
      </c>
      <c r="I324" t="s">
        <v>63</v>
      </c>
      <c r="J324">
        <v>67288160</v>
      </c>
    </row>
    <row r="325" spans="4:10" x14ac:dyDescent="0.3">
      <c r="D325">
        <v>70</v>
      </c>
      <c r="E325" t="s">
        <v>707</v>
      </c>
      <c r="F325" t="s">
        <v>71</v>
      </c>
      <c r="G325" t="s">
        <v>708</v>
      </c>
      <c r="H325">
        <v>27</v>
      </c>
      <c r="I325" t="s">
        <v>63</v>
      </c>
      <c r="J325">
        <v>8799751</v>
      </c>
    </row>
    <row r="326" spans="4:10" x14ac:dyDescent="0.3">
      <c r="D326">
        <v>631</v>
      </c>
      <c r="E326" t="s">
        <v>709</v>
      </c>
      <c r="F326" t="s">
        <v>65</v>
      </c>
      <c r="G326" t="s">
        <v>710</v>
      </c>
      <c r="H326">
        <v>45</v>
      </c>
      <c r="I326" t="s">
        <v>63</v>
      </c>
      <c r="J326">
        <v>4317279</v>
      </c>
    </row>
    <row r="327" spans="4:10" x14ac:dyDescent="0.3">
      <c r="D327">
        <v>792</v>
      </c>
      <c r="E327" t="s">
        <v>711</v>
      </c>
      <c r="F327" t="s">
        <v>61</v>
      </c>
      <c r="G327" t="s">
        <v>712</v>
      </c>
      <c r="H327">
        <v>31</v>
      </c>
      <c r="I327" t="s">
        <v>63</v>
      </c>
      <c r="J327">
        <v>2160315</v>
      </c>
    </row>
    <row r="328" spans="4:10" x14ac:dyDescent="0.3">
      <c r="D328">
        <v>976</v>
      </c>
      <c r="E328" t="s">
        <v>713</v>
      </c>
      <c r="F328" t="s">
        <v>71</v>
      </c>
      <c r="G328" t="s">
        <v>714</v>
      </c>
      <c r="H328">
        <v>34</v>
      </c>
      <c r="I328" t="s">
        <v>174</v>
      </c>
      <c r="J328">
        <v>94768728</v>
      </c>
    </row>
    <row r="329" spans="4:10" x14ac:dyDescent="0.3">
      <c r="D329">
        <v>1359</v>
      </c>
      <c r="E329" t="s">
        <v>715</v>
      </c>
      <c r="F329" t="s">
        <v>71</v>
      </c>
      <c r="G329" t="s">
        <v>716</v>
      </c>
      <c r="H329">
        <v>33</v>
      </c>
      <c r="I329" t="s">
        <v>63</v>
      </c>
      <c r="J329">
        <v>13567075</v>
      </c>
    </row>
    <row r="330" spans="4:10" x14ac:dyDescent="0.3">
      <c r="D330">
        <v>1539</v>
      </c>
      <c r="E330" t="s">
        <v>717</v>
      </c>
      <c r="F330" t="s">
        <v>61</v>
      </c>
      <c r="G330" t="s">
        <v>718</v>
      </c>
      <c r="H330">
        <v>33</v>
      </c>
      <c r="I330" t="s">
        <v>63</v>
      </c>
      <c r="J330">
        <v>12111497</v>
      </c>
    </row>
    <row r="331" spans="4:10" x14ac:dyDescent="0.3">
      <c r="D331">
        <v>666</v>
      </c>
      <c r="E331" t="s">
        <v>719</v>
      </c>
      <c r="F331" t="s">
        <v>61</v>
      </c>
      <c r="G331" t="s">
        <v>720</v>
      </c>
      <c r="H331">
        <v>27</v>
      </c>
      <c r="I331" t="s">
        <v>63</v>
      </c>
      <c r="J331">
        <v>80099182</v>
      </c>
    </row>
    <row r="332" spans="4:10" x14ac:dyDescent="0.3">
      <c r="D332">
        <v>70</v>
      </c>
      <c r="E332" t="s">
        <v>721</v>
      </c>
      <c r="F332" t="s">
        <v>65</v>
      </c>
      <c r="G332" t="s">
        <v>722</v>
      </c>
      <c r="H332">
        <v>25</v>
      </c>
      <c r="I332" t="s">
        <v>63</v>
      </c>
      <c r="J332">
        <v>6726649</v>
      </c>
    </row>
    <row r="333" spans="4:10" x14ac:dyDescent="0.3">
      <c r="D333">
        <v>692</v>
      </c>
      <c r="E333" t="s">
        <v>723</v>
      </c>
      <c r="F333" t="s">
        <v>65</v>
      </c>
      <c r="G333" t="s">
        <v>724</v>
      </c>
      <c r="H333">
        <v>29</v>
      </c>
      <c r="I333" t="s">
        <v>63</v>
      </c>
      <c r="J333">
        <v>64819156</v>
      </c>
    </row>
    <row r="334" spans="4:10" x14ac:dyDescent="0.3">
      <c r="D334">
        <v>896</v>
      </c>
      <c r="E334" t="s">
        <v>725</v>
      </c>
      <c r="F334" t="s">
        <v>61</v>
      </c>
      <c r="G334" t="s">
        <v>726</v>
      </c>
      <c r="H334">
        <v>33</v>
      </c>
      <c r="I334" t="s">
        <v>63</v>
      </c>
      <c r="J334">
        <v>1686686</v>
      </c>
    </row>
    <row r="335" spans="4:10" x14ac:dyDescent="0.3">
      <c r="D335">
        <v>624</v>
      </c>
      <c r="E335" t="s">
        <v>727</v>
      </c>
      <c r="F335" t="s">
        <v>65</v>
      </c>
      <c r="G335" t="s">
        <v>728</v>
      </c>
      <c r="H335">
        <v>29</v>
      </c>
      <c r="I335" t="s">
        <v>174</v>
      </c>
      <c r="J335">
        <v>44172542</v>
      </c>
    </row>
    <row r="336" spans="4:10" x14ac:dyDescent="0.3">
      <c r="D336">
        <v>987</v>
      </c>
      <c r="E336" t="s">
        <v>94</v>
      </c>
      <c r="F336" t="s">
        <v>61</v>
      </c>
      <c r="G336" t="s">
        <v>95</v>
      </c>
      <c r="H336">
        <v>32</v>
      </c>
      <c r="I336" t="s">
        <v>63</v>
      </c>
      <c r="J336">
        <v>9271181</v>
      </c>
    </row>
    <row r="337" spans="4:10" x14ac:dyDescent="0.3">
      <c r="D337">
        <v>451</v>
      </c>
      <c r="E337" t="s">
        <v>729</v>
      </c>
      <c r="F337" t="s">
        <v>65</v>
      </c>
      <c r="G337" t="s">
        <v>234</v>
      </c>
      <c r="H337">
        <v>26</v>
      </c>
      <c r="I337" t="s">
        <v>63</v>
      </c>
      <c r="J337">
        <v>73182556</v>
      </c>
    </row>
    <row r="338" spans="4:10" x14ac:dyDescent="0.3">
      <c r="D338">
        <v>856</v>
      </c>
      <c r="E338" t="s">
        <v>730</v>
      </c>
      <c r="F338" t="s">
        <v>61</v>
      </c>
      <c r="G338" t="s">
        <v>731</v>
      </c>
      <c r="H338">
        <v>30</v>
      </c>
      <c r="I338" t="s">
        <v>73</v>
      </c>
      <c r="J338">
        <v>59616857</v>
      </c>
    </row>
    <row r="339" spans="4:10" x14ac:dyDescent="0.3">
      <c r="D339">
        <v>766</v>
      </c>
      <c r="E339" t="s">
        <v>732</v>
      </c>
      <c r="F339" t="s">
        <v>61</v>
      </c>
      <c r="G339" t="s">
        <v>733</v>
      </c>
      <c r="H339">
        <v>22</v>
      </c>
      <c r="I339" t="s">
        <v>63</v>
      </c>
      <c r="J339">
        <v>83382236</v>
      </c>
    </row>
    <row r="340" spans="4:10" x14ac:dyDescent="0.3">
      <c r="D340">
        <v>641</v>
      </c>
      <c r="E340" t="s">
        <v>734</v>
      </c>
      <c r="F340" t="s">
        <v>61</v>
      </c>
      <c r="G340" t="s">
        <v>735</v>
      </c>
      <c r="H340">
        <v>28</v>
      </c>
      <c r="I340" t="s">
        <v>63</v>
      </c>
      <c r="J340">
        <v>69164429</v>
      </c>
    </row>
    <row r="341" spans="4:10" x14ac:dyDescent="0.3">
      <c r="D341">
        <v>1418</v>
      </c>
      <c r="E341" t="s">
        <v>736</v>
      </c>
      <c r="F341" t="s">
        <v>65</v>
      </c>
      <c r="G341" t="s">
        <v>737</v>
      </c>
      <c r="H341">
        <v>34</v>
      </c>
      <c r="I341" t="s">
        <v>63</v>
      </c>
      <c r="J341">
        <v>80439561</v>
      </c>
    </row>
    <row r="342" spans="4:10" x14ac:dyDescent="0.3">
      <c r="D342">
        <v>221</v>
      </c>
      <c r="E342" t="s">
        <v>738</v>
      </c>
      <c r="F342" t="s">
        <v>61</v>
      </c>
      <c r="G342" t="s">
        <v>739</v>
      </c>
      <c r="H342">
        <v>24</v>
      </c>
      <c r="I342" t="s">
        <v>63</v>
      </c>
      <c r="J342">
        <v>31393397</v>
      </c>
    </row>
    <row r="343" spans="4:10" x14ac:dyDescent="0.3">
      <c r="D343">
        <v>1238</v>
      </c>
      <c r="E343" t="s">
        <v>740</v>
      </c>
      <c r="F343" t="s">
        <v>65</v>
      </c>
      <c r="G343" t="s">
        <v>741</v>
      </c>
      <c r="H343">
        <v>40</v>
      </c>
      <c r="I343" t="s">
        <v>63</v>
      </c>
      <c r="J343">
        <v>46837767</v>
      </c>
    </row>
    <row r="344" spans="4:10" x14ac:dyDescent="0.3">
      <c r="D344">
        <v>859</v>
      </c>
      <c r="E344" t="s">
        <v>742</v>
      </c>
      <c r="F344" t="s">
        <v>61</v>
      </c>
      <c r="G344" t="s">
        <v>571</v>
      </c>
      <c r="H344">
        <v>24</v>
      </c>
      <c r="I344" t="s">
        <v>63</v>
      </c>
      <c r="J344">
        <v>99700467</v>
      </c>
    </row>
    <row r="345" spans="4:10" x14ac:dyDescent="0.3">
      <c r="D345">
        <v>1635</v>
      </c>
      <c r="E345" t="s">
        <v>743</v>
      </c>
      <c r="F345" t="s">
        <v>61</v>
      </c>
      <c r="G345" t="s">
        <v>744</v>
      </c>
      <c r="H345">
        <v>31</v>
      </c>
      <c r="I345" t="s">
        <v>63</v>
      </c>
      <c r="J345">
        <v>58717103</v>
      </c>
    </row>
    <row r="346" spans="4:10" x14ac:dyDescent="0.3">
      <c r="D346">
        <v>973</v>
      </c>
      <c r="E346" t="s">
        <v>745</v>
      </c>
      <c r="F346" t="s">
        <v>65</v>
      </c>
      <c r="G346" t="s">
        <v>746</v>
      </c>
      <c r="H346">
        <v>30</v>
      </c>
      <c r="I346" t="s">
        <v>78</v>
      </c>
      <c r="J346">
        <v>57303680</v>
      </c>
    </row>
    <row r="347" spans="4:10" x14ac:dyDescent="0.3">
      <c r="D347">
        <v>734</v>
      </c>
      <c r="E347" t="s">
        <v>747</v>
      </c>
      <c r="F347" t="s">
        <v>61</v>
      </c>
      <c r="G347" t="s">
        <v>748</v>
      </c>
      <c r="H347">
        <v>29</v>
      </c>
      <c r="I347" t="s">
        <v>749</v>
      </c>
      <c r="J347">
        <v>14439238</v>
      </c>
    </row>
    <row r="348" spans="4:10" x14ac:dyDescent="0.3">
      <c r="D348">
        <v>922</v>
      </c>
      <c r="E348" t="s">
        <v>750</v>
      </c>
      <c r="F348" t="s">
        <v>61</v>
      </c>
      <c r="G348" t="s">
        <v>751</v>
      </c>
      <c r="H348">
        <v>30</v>
      </c>
      <c r="I348" t="s">
        <v>87</v>
      </c>
      <c r="J348">
        <v>51152862</v>
      </c>
    </row>
    <row r="349" spans="4:10" x14ac:dyDescent="0.3">
      <c r="D349">
        <v>484</v>
      </c>
      <c r="E349" t="s">
        <v>752</v>
      </c>
      <c r="F349" t="s">
        <v>61</v>
      </c>
      <c r="G349" t="s">
        <v>753</v>
      </c>
      <c r="H349">
        <v>36</v>
      </c>
      <c r="I349" t="s">
        <v>63</v>
      </c>
      <c r="J349">
        <v>45990691</v>
      </c>
    </row>
    <row r="350" spans="4:10" x14ac:dyDescent="0.3">
      <c r="D350">
        <v>446</v>
      </c>
      <c r="E350" t="s">
        <v>754</v>
      </c>
      <c r="F350" t="s">
        <v>61</v>
      </c>
      <c r="G350" t="s">
        <v>755</v>
      </c>
      <c r="H350">
        <v>30</v>
      </c>
      <c r="I350" t="s">
        <v>232</v>
      </c>
      <c r="J350">
        <v>95089459</v>
      </c>
    </row>
    <row r="351" spans="4:10" x14ac:dyDescent="0.3">
      <c r="D351">
        <v>867</v>
      </c>
      <c r="E351" t="s">
        <v>756</v>
      </c>
      <c r="F351" t="s">
        <v>61</v>
      </c>
      <c r="G351" t="s">
        <v>757</v>
      </c>
      <c r="H351">
        <v>22</v>
      </c>
      <c r="I351" t="s">
        <v>63</v>
      </c>
      <c r="J351">
        <v>85099194</v>
      </c>
    </row>
    <row r="352" spans="4:10" x14ac:dyDescent="0.3">
      <c r="D352">
        <v>68</v>
      </c>
      <c r="E352" t="s">
        <v>758</v>
      </c>
      <c r="F352" t="s">
        <v>61</v>
      </c>
      <c r="G352" t="s">
        <v>759</v>
      </c>
      <c r="H352">
        <v>42</v>
      </c>
      <c r="I352" t="s">
        <v>67</v>
      </c>
      <c r="J352">
        <v>83348347</v>
      </c>
    </row>
    <row r="353" spans="4:10" x14ac:dyDescent="0.3">
      <c r="D353">
        <v>924</v>
      </c>
      <c r="E353" t="s">
        <v>760</v>
      </c>
      <c r="F353" t="s">
        <v>61</v>
      </c>
      <c r="G353" t="s">
        <v>761</v>
      </c>
      <c r="H353">
        <v>30</v>
      </c>
      <c r="I353" t="s">
        <v>63</v>
      </c>
      <c r="J353">
        <v>84144016</v>
      </c>
    </row>
    <row r="354" spans="4:10" x14ac:dyDescent="0.3">
      <c r="D354">
        <v>1106</v>
      </c>
      <c r="E354" t="s">
        <v>762</v>
      </c>
      <c r="F354" t="s">
        <v>61</v>
      </c>
      <c r="G354" t="s">
        <v>763</v>
      </c>
      <c r="H354">
        <v>45</v>
      </c>
      <c r="I354" t="s">
        <v>73</v>
      </c>
      <c r="J354">
        <v>18956616</v>
      </c>
    </row>
    <row r="355" spans="4:10" x14ac:dyDescent="0.3">
      <c r="D355">
        <v>1495</v>
      </c>
      <c r="E355" t="s">
        <v>764</v>
      </c>
      <c r="F355" t="s">
        <v>65</v>
      </c>
      <c r="G355" t="s">
        <v>765</v>
      </c>
      <c r="H355">
        <v>22</v>
      </c>
      <c r="I355" t="s">
        <v>63</v>
      </c>
      <c r="J355">
        <v>53172252</v>
      </c>
    </row>
    <row r="356" spans="4:10" x14ac:dyDescent="0.3">
      <c r="D356">
        <v>1532</v>
      </c>
      <c r="E356" t="s">
        <v>766</v>
      </c>
      <c r="F356" t="s">
        <v>61</v>
      </c>
      <c r="G356" t="s">
        <v>767</v>
      </c>
      <c r="H356">
        <v>30</v>
      </c>
      <c r="I356" t="s">
        <v>63</v>
      </c>
      <c r="J356">
        <v>83449445</v>
      </c>
    </row>
    <row r="357" spans="4:10" x14ac:dyDescent="0.3">
      <c r="D357">
        <v>904</v>
      </c>
      <c r="E357" t="s">
        <v>467</v>
      </c>
      <c r="F357" t="s">
        <v>65</v>
      </c>
      <c r="G357" t="s">
        <v>468</v>
      </c>
      <c r="H357">
        <v>30</v>
      </c>
      <c r="I357" t="s">
        <v>177</v>
      </c>
      <c r="J357">
        <v>79201860</v>
      </c>
    </row>
    <row r="358" spans="4:10" x14ac:dyDescent="0.3">
      <c r="D358">
        <v>392</v>
      </c>
      <c r="E358" t="s">
        <v>768</v>
      </c>
      <c r="F358" t="s">
        <v>65</v>
      </c>
      <c r="G358" t="s">
        <v>769</v>
      </c>
      <c r="H358">
        <v>33</v>
      </c>
      <c r="I358" t="s">
        <v>163</v>
      </c>
      <c r="J358">
        <v>6548726</v>
      </c>
    </row>
    <row r="359" spans="4:10" x14ac:dyDescent="0.3">
      <c r="D359">
        <v>150</v>
      </c>
      <c r="E359" t="s">
        <v>770</v>
      </c>
      <c r="F359" t="s">
        <v>61</v>
      </c>
      <c r="G359" t="s">
        <v>771</v>
      </c>
      <c r="H359">
        <v>36</v>
      </c>
      <c r="I359" t="s">
        <v>87</v>
      </c>
      <c r="J359">
        <v>38405465</v>
      </c>
    </row>
    <row r="360" spans="4:10" x14ac:dyDescent="0.3">
      <c r="D360">
        <v>1338</v>
      </c>
      <c r="E360" t="s">
        <v>772</v>
      </c>
      <c r="F360" t="s">
        <v>61</v>
      </c>
      <c r="G360" t="s">
        <v>773</v>
      </c>
      <c r="H360">
        <v>20</v>
      </c>
      <c r="I360" t="s">
        <v>63</v>
      </c>
      <c r="J360">
        <v>97975600</v>
      </c>
    </row>
    <row r="361" spans="4:10" x14ac:dyDescent="0.3">
      <c r="D361">
        <v>608</v>
      </c>
      <c r="E361" t="s">
        <v>774</v>
      </c>
      <c r="F361" t="s">
        <v>61</v>
      </c>
      <c r="G361" t="s">
        <v>775</v>
      </c>
      <c r="H361">
        <v>21</v>
      </c>
      <c r="I361" t="s">
        <v>63</v>
      </c>
      <c r="J361">
        <v>89315931</v>
      </c>
    </row>
    <row r="362" spans="4:10" x14ac:dyDescent="0.3">
      <c r="D362">
        <v>1573</v>
      </c>
      <c r="E362" t="s">
        <v>776</v>
      </c>
      <c r="F362" t="s">
        <v>61</v>
      </c>
      <c r="G362" t="s">
        <v>777</v>
      </c>
      <c r="H362">
        <v>22</v>
      </c>
      <c r="I362" t="s">
        <v>63</v>
      </c>
      <c r="J362">
        <v>72142959</v>
      </c>
    </row>
    <row r="363" spans="4:10" x14ac:dyDescent="0.3">
      <c r="D363">
        <v>1039</v>
      </c>
      <c r="E363" t="s">
        <v>778</v>
      </c>
      <c r="F363" t="s">
        <v>61</v>
      </c>
      <c r="G363" t="s">
        <v>779</v>
      </c>
      <c r="H363">
        <v>22</v>
      </c>
      <c r="I363" t="s">
        <v>63</v>
      </c>
      <c r="J363">
        <v>68024455</v>
      </c>
    </row>
    <row r="364" spans="4:10" x14ac:dyDescent="0.3">
      <c r="D364">
        <v>1630</v>
      </c>
      <c r="E364" t="s">
        <v>780</v>
      </c>
      <c r="F364" t="s">
        <v>61</v>
      </c>
      <c r="G364" t="s">
        <v>781</v>
      </c>
      <c r="H364">
        <v>25</v>
      </c>
      <c r="I364" t="s">
        <v>63</v>
      </c>
      <c r="J364">
        <v>17258248</v>
      </c>
    </row>
    <row r="365" spans="4:10" x14ac:dyDescent="0.3">
      <c r="D365">
        <v>668</v>
      </c>
      <c r="E365" t="s">
        <v>782</v>
      </c>
      <c r="F365" t="s">
        <v>61</v>
      </c>
      <c r="G365" t="s">
        <v>783</v>
      </c>
      <c r="H365">
        <v>21</v>
      </c>
      <c r="I365" t="s">
        <v>63</v>
      </c>
      <c r="J365">
        <v>13567518</v>
      </c>
    </row>
    <row r="366" spans="4:10" x14ac:dyDescent="0.3">
      <c r="D366">
        <v>949</v>
      </c>
      <c r="E366" t="s">
        <v>483</v>
      </c>
      <c r="F366" t="s">
        <v>61</v>
      </c>
      <c r="G366" t="s">
        <v>484</v>
      </c>
      <c r="H366">
        <v>30</v>
      </c>
      <c r="I366" t="s">
        <v>63</v>
      </c>
      <c r="J366">
        <v>57959590</v>
      </c>
    </row>
    <row r="367" spans="4:10" x14ac:dyDescent="0.3">
      <c r="D367">
        <v>1604</v>
      </c>
      <c r="E367" t="s">
        <v>784</v>
      </c>
      <c r="F367" t="s">
        <v>61</v>
      </c>
      <c r="G367" t="s">
        <v>785</v>
      </c>
      <c r="H367">
        <v>36</v>
      </c>
      <c r="I367" t="s">
        <v>63</v>
      </c>
      <c r="J367">
        <v>91756052</v>
      </c>
    </row>
    <row r="368" spans="4:10" x14ac:dyDescent="0.3">
      <c r="D368">
        <v>977</v>
      </c>
      <c r="E368" t="s">
        <v>786</v>
      </c>
      <c r="F368" t="s">
        <v>65</v>
      </c>
      <c r="G368" t="s">
        <v>787</v>
      </c>
      <c r="H368">
        <v>19</v>
      </c>
      <c r="I368" t="s">
        <v>63</v>
      </c>
      <c r="J368">
        <v>98575996</v>
      </c>
    </row>
    <row r="369" spans="4:10" x14ac:dyDescent="0.3">
      <c r="D369">
        <v>226</v>
      </c>
      <c r="E369" t="s">
        <v>788</v>
      </c>
      <c r="F369" t="s">
        <v>61</v>
      </c>
      <c r="G369" t="s">
        <v>789</v>
      </c>
      <c r="H369">
        <v>36</v>
      </c>
      <c r="I369" t="s">
        <v>63</v>
      </c>
      <c r="J369">
        <v>30201103</v>
      </c>
    </row>
    <row r="370" spans="4:10" x14ac:dyDescent="0.3">
      <c r="D370">
        <v>109</v>
      </c>
      <c r="E370" t="s">
        <v>790</v>
      </c>
      <c r="F370" t="s">
        <v>61</v>
      </c>
      <c r="G370" t="s">
        <v>791</v>
      </c>
      <c r="H370">
        <v>20</v>
      </c>
      <c r="I370" t="s">
        <v>63</v>
      </c>
      <c r="J370">
        <v>99362621</v>
      </c>
    </row>
    <row r="371" spans="4:10" x14ac:dyDescent="0.3">
      <c r="D371">
        <v>724</v>
      </c>
      <c r="E371" t="s">
        <v>792</v>
      </c>
      <c r="F371" t="s">
        <v>65</v>
      </c>
      <c r="G371" t="s">
        <v>793</v>
      </c>
      <c r="H371">
        <v>28</v>
      </c>
      <c r="I371" t="s">
        <v>160</v>
      </c>
      <c r="J371">
        <v>97563074</v>
      </c>
    </row>
    <row r="372" spans="4:10" x14ac:dyDescent="0.3">
      <c r="D372">
        <v>912</v>
      </c>
      <c r="E372" t="s">
        <v>794</v>
      </c>
      <c r="F372" t="s">
        <v>61</v>
      </c>
      <c r="G372" t="s">
        <v>795</v>
      </c>
      <c r="H372">
        <v>37</v>
      </c>
      <c r="I372" t="s">
        <v>63</v>
      </c>
      <c r="J372">
        <v>3605080</v>
      </c>
    </row>
    <row r="373" spans="4:10" x14ac:dyDescent="0.3">
      <c r="D373">
        <v>263</v>
      </c>
      <c r="E373" t="s">
        <v>796</v>
      </c>
      <c r="F373" t="s">
        <v>65</v>
      </c>
      <c r="G373" t="s">
        <v>797</v>
      </c>
      <c r="H373">
        <v>29</v>
      </c>
      <c r="I373" t="s">
        <v>132</v>
      </c>
      <c r="J373">
        <v>63964946</v>
      </c>
    </row>
    <row r="374" spans="4:10" x14ac:dyDescent="0.3">
      <c r="D374">
        <v>267</v>
      </c>
      <c r="E374" t="s">
        <v>798</v>
      </c>
      <c r="F374" t="s">
        <v>61</v>
      </c>
      <c r="G374" t="s">
        <v>799</v>
      </c>
      <c r="H374">
        <v>20</v>
      </c>
      <c r="I374" t="s">
        <v>160</v>
      </c>
      <c r="J374">
        <v>48463536</v>
      </c>
    </row>
    <row r="375" spans="4:10" x14ac:dyDescent="0.3">
      <c r="D375">
        <v>975</v>
      </c>
      <c r="E375" t="s">
        <v>800</v>
      </c>
      <c r="F375" t="s">
        <v>65</v>
      </c>
      <c r="G375" t="s">
        <v>801</v>
      </c>
      <c r="H375">
        <v>32</v>
      </c>
      <c r="I375" t="s">
        <v>174</v>
      </c>
      <c r="J375">
        <v>86542461</v>
      </c>
    </row>
    <row r="376" spans="4:10" x14ac:dyDescent="0.3">
      <c r="D376">
        <v>1419</v>
      </c>
      <c r="E376" t="s">
        <v>802</v>
      </c>
      <c r="F376" t="s">
        <v>61</v>
      </c>
      <c r="G376" t="s">
        <v>803</v>
      </c>
      <c r="H376">
        <v>34</v>
      </c>
      <c r="I376" t="s">
        <v>63</v>
      </c>
      <c r="J376">
        <v>2934489</v>
      </c>
    </row>
    <row r="377" spans="4:10" x14ac:dyDescent="0.3">
      <c r="D377">
        <v>306</v>
      </c>
      <c r="E377" t="s">
        <v>804</v>
      </c>
      <c r="F377" t="s">
        <v>65</v>
      </c>
      <c r="G377" t="s">
        <v>805</v>
      </c>
      <c r="H377">
        <v>45</v>
      </c>
      <c r="I377" t="s">
        <v>63</v>
      </c>
      <c r="J377">
        <v>58120115</v>
      </c>
    </row>
    <row r="378" spans="4:10" x14ac:dyDescent="0.3">
      <c r="D378">
        <v>1343</v>
      </c>
      <c r="E378" t="s">
        <v>806</v>
      </c>
      <c r="F378" t="s">
        <v>61</v>
      </c>
      <c r="G378" t="s">
        <v>807</v>
      </c>
      <c r="H378">
        <v>30</v>
      </c>
      <c r="I378" t="s">
        <v>87</v>
      </c>
      <c r="J378">
        <v>35545543</v>
      </c>
    </row>
    <row r="379" spans="4:10" x14ac:dyDescent="0.3">
      <c r="D379">
        <v>300</v>
      </c>
      <c r="E379" t="s">
        <v>808</v>
      </c>
      <c r="F379" t="s">
        <v>61</v>
      </c>
      <c r="G379" t="s">
        <v>809</v>
      </c>
      <c r="H379">
        <v>22</v>
      </c>
      <c r="I379" t="s">
        <v>67</v>
      </c>
      <c r="J379">
        <v>95055693</v>
      </c>
    </row>
    <row r="380" spans="4:10" x14ac:dyDescent="0.3">
      <c r="D380">
        <v>1425</v>
      </c>
      <c r="E380" t="s">
        <v>810</v>
      </c>
      <c r="F380" t="s">
        <v>71</v>
      </c>
      <c r="G380" t="s">
        <v>811</v>
      </c>
      <c r="H380">
        <v>34</v>
      </c>
      <c r="I380" t="s">
        <v>78</v>
      </c>
      <c r="J380">
        <v>8413312</v>
      </c>
    </row>
    <row r="381" spans="4:10" x14ac:dyDescent="0.3">
      <c r="D381">
        <v>437</v>
      </c>
      <c r="E381" t="s">
        <v>812</v>
      </c>
      <c r="F381" t="s">
        <v>65</v>
      </c>
      <c r="G381" t="s">
        <v>813</v>
      </c>
      <c r="H381">
        <v>22</v>
      </c>
      <c r="I381" t="s">
        <v>63</v>
      </c>
      <c r="J381">
        <v>39206533</v>
      </c>
    </row>
    <row r="382" spans="4:10" x14ac:dyDescent="0.3">
      <c r="D382">
        <v>327</v>
      </c>
      <c r="E382" t="s">
        <v>814</v>
      </c>
      <c r="F382" t="s">
        <v>61</v>
      </c>
      <c r="G382" t="s">
        <v>815</v>
      </c>
      <c r="H382">
        <v>39</v>
      </c>
      <c r="I382" t="s">
        <v>63</v>
      </c>
      <c r="J382">
        <v>14555618</v>
      </c>
    </row>
    <row r="383" spans="4:10" x14ac:dyDescent="0.3">
      <c r="D383">
        <v>230</v>
      </c>
      <c r="E383" t="s">
        <v>816</v>
      </c>
      <c r="F383" t="s">
        <v>65</v>
      </c>
      <c r="G383" t="s">
        <v>817</v>
      </c>
      <c r="H383">
        <v>25</v>
      </c>
      <c r="I383" t="s">
        <v>63</v>
      </c>
      <c r="J383">
        <v>2759245</v>
      </c>
    </row>
    <row r="384" spans="4:10" x14ac:dyDescent="0.3">
      <c r="D384">
        <v>934</v>
      </c>
      <c r="E384" t="s">
        <v>818</v>
      </c>
      <c r="F384" t="s">
        <v>65</v>
      </c>
      <c r="G384" t="s">
        <v>819</v>
      </c>
      <c r="H384">
        <v>28</v>
      </c>
      <c r="I384" t="s">
        <v>177</v>
      </c>
      <c r="J384">
        <v>74516027</v>
      </c>
    </row>
    <row r="385" spans="4:10" x14ac:dyDescent="0.3">
      <c r="D385">
        <v>690</v>
      </c>
      <c r="E385" t="s">
        <v>820</v>
      </c>
      <c r="F385" t="s">
        <v>65</v>
      </c>
      <c r="G385" t="s">
        <v>821</v>
      </c>
      <c r="H385">
        <v>26</v>
      </c>
      <c r="I385" t="s">
        <v>67</v>
      </c>
      <c r="J385">
        <v>83402886</v>
      </c>
    </row>
    <row r="386" spans="4:10" x14ac:dyDescent="0.3">
      <c r="D386">
        <v>350</v>
      </c>
      <c r="E386" t="s">
        <v>822</v>
      </c>
      <c r="F386" t="s">
        <v>61</v>
      </c>
      <c r="G386" t="s">
        <v>103</v>
      </c>
      <c r="H386">
        <v>30</v>
      </c>
      <c r="I386" t="s">
        <v>174</v>
      </c>
      <c r="J386">
        <v>46910859</v>
      </c>
    </row>
    <row r="387" spans="4:10" x14ac:dyDescent="0.3">
      <c r="D387">
        <v>38</v>
      </c>
      <c r="E387" t="s">
        <v>823</v>
      </c>
      <c r="F387" t="s">
        <v>61</v>
      </c>
      <c r="G387" t="s">
        <v>824</v>
      </c>
      <c r="H387">
        <v>44</v>
      </c>
      <c r="I387" t="s">
        <v>160</v>
      </c>
      <c r="J387">
        <v>77714354</v>
      </c>
    </row>
    <row r="388" spans="4:10" x14ac:dyDescent="0.3">
      <c r="D388">
        <v>804</v>
      </c>
      <c r="E388" t="s">
        <v>825</v>
      </c>
      <c r="F388" t="s">
        <v>61</v>
      </c>
      <c r="G388" t="s">
        <v>826</v>
      </c>
      <c r="H388">
        <v>20</v>
      </c>
      <c r="I388" t="s">
        <v>63</v>
      </c>
      <c r="J388">
        <v>83610723</v>
      </c>
    </row>
    <row r="389" spans="4:10" x14ac:dyDescent="0.3">
      <c r="D389">
        <v>808</v>
      </c>
      <c r="E389" t="s">
        <v>827</v>
      </c>
      <c r="F389" t="s">
        <v>65</v>
      </c>
      <c r="G389" t="s">
        <v>828</v>
      </c>
      <c r="H389">
        <v>26</v>
      </c>
      <c r="I389" t="s">
        <v>63</v>
      </c>
      <c r="J389">
        <v>63643293</v>
      </c>
    </row>
    <row r="390" spans="4:10" x14ac:dyDescent="0.3">
      <c r="D390">
        <v>1170</v>
      </c>
      <c r="E390" t="s">
        <v>829</v>
      </c>
      <c r="F390" t="s">
        <v>61</v>
      </c>
      <c r="G390" t="s">
        <v>830</v>
      </c>
      <c r="H390">
        <v>35</v>
      </c>
      <c r="I390" t="s">
        <v>73</v>
      </c>
      <c r="J390">
        <v>34441138</v>
      </c>
    </row>
    <row r="391" spans="4:10" x14ac:dyDescent="0.3">
      <c r="D391">
        <v>1770</v>
      </c>
      <c r="E391" t="s">
        <v>831</v>
      </c>
      <c r="F391" t="s">
        <v>61</v>
      </c>
      <c r="G391" t="s">
        <v>832</v>
      </c>
      <c r="H391">
        <v>28</v>
      </c>
      <c r="I391" t="s">
        <v>163</v>
      </c>
      <c r="J391">
        <v>97701831</v>
      </c>
    </row>
    <row r="392" spans="4:10" x14ac:dyDescent="0.3">
      <c r="D392">
        <v>1046</v>
      </c>
      <c r="E392" t="s">
        <v>833</v>
      </c>
      <c r="F392" t="s">
        <v>65</v>
      </c>
      <c r="G392" t="s">
        <v>834</v>
      </c>
      <c r="H392">
        <v>37</v>
      </c>
      <c r="I392" t="s">
        <v>63</v>
      </c>
      <c r="J392">
        <v>90549448</v>
      </c>
    </row>
    <row r="393" spans="4:10" x14ac:dyDescent="0.3">
      <c r="D393">
        <v>1120</v>
      </c>
      <c r="E393" t="s">
        <v>835</v>
      </c>
      <c r="F393" t="s">
        <v>71</v>
      </c>
      <c r="G393" t="s">
        <v>836</v>
      </c>
      <c r="H393">
        <v>23</v>
      </c>
      <c r="I393" t="s">
        <v>63</v>
      </c>
      <c r="J393">
        <v>38905366</v>
      </c>
    </row>
    <row r="394" spans="4:10" x14ac:dyDescent="0.3">
      <c r="D394">
        <v>875</v>
      </c>
      <c r="E394" t="s">
        <v>837</v>
      </c>
      <c r="F394" t="s">
        <v>61</v>
      </c>
      <c r="G394" t="s">
        <v>838</v>
      </c>
      <c r="H394">
        <v>22</v>
      </c>
      <c r="I394" t="s">
        <v>63</v>
      </c>
      <c r="J394">
        <v>4675141</v>
      </c>
    </row>
    <row r="395" spans="4:10" x14ac:dyDescent="0.3">
      <c r="D395">
        <v>904</v>
      </c>
      <c r="E395" t="s">
        <v>839</v>
      </c>
      <c r="F395" t="s">
        <v>65</v>
      </c>
      <c r="G395" t="s">
        <v>840</v>
      </c>
      <c r="H395">
        <v>23</v>
      </c>
      <c r="I395" t="s">
        <v>63</v>
      </c>
      <c r="J395">
        <v>85535187</v>
      </c>
    </row>
    <row r="396" spans="4:10" x14ac:dyDescent="0.3">
      <c r="D396">
        <v>1514</v>
      </c>
      <c r="E396" t="s">
        <v>841</v>
      </c>
      <c r="F396" t="s">
        <v>65</v>
      </c>
      <c r="G396" t="s">
        <v>842</v>
      </c>
      <c r="H396">
        <v>39</v>
      </c>
      <c r="I396" t="s">
        <v>78</v>
      </c>
      <c r="J396">
        <v>89168755</v>
      </c>
    </row>
    <row r="397" spans="4:10" x14ac:dyDescent="0.3">
      <c r="D397">
        <v>1456</v>
      </c>
      <c r="E397" t="s">
        <v>843</v>
      </c>
      <c r="F397" t="s">
        <v>61</v>
      </c>
      <c r="G397" t="s">
        <v>844</v>
      </c>
      <c r="H397">
        <v>44</v>
      </c>
      <c r="I397" t="s">
        <v>78</v>
      </c>
      <c r="J397">
        <v>97479977</v>
      </c>
    </row>
    <row r="398" spans="4:10" x14ac:dyDescent="0.3">
      <c r="D398">
        <v>552</v>
      </c>
      <c r="E398" t="s">
        <v>845</v>
      </c>
      <c r="F398" t="s">
        <v>61</v>
      </c>
      <c r="G398" t="s">
        <v>846</v>
      </c>
      <c r="H398">
        <v>29</v>
      </c>
      <c r="I398" t="s">
        <v>63</v>
      </c>
      <c r="J398">
        <v>46233185</v>
      </c>
    </row>
    <row r="399" spans="4:10" x14ac:dyDescent="0.3">
      <c r="D399">
        <v>1052</v>
      </c>
      <c r="E399" t="s">
        <v>847</v>
      </c>
      <c r="F399" t="s">
        <v>61</v>
      </c>
      <c r="G399" t="s">
        <v>848</v>
      </c>
      <c r="H399">
        <v>20</v>
      </c>
      <c r="I399" t="s">
        <v>63</v>
      </c>
      <c r="J399">
        <v>54846598</v>
      </c>
    </row>
    <row r="400" spans="4:10" x14ac:dyDescent="0.3">
      <c r="D400">
        <v>1483</v>
      </c>
      <c r="E400" t="s">
        <v>849</v>
      </c>
      <c r="F400" t="s">
        <v>65</v>
      </c>
      <c r="G400" t="s">
        <v>850</v>
      </c>
      <c r="H400">
        <v>23</v>
      </c>
      <c r="I400" t="s">
        <v>63</v>
      </c>
      <c r="J400">
        <v>46724635</v>
      </c>
    </row>
    <row r="401" spans="4:10" x14ac:dyDescent="0.3">
      <c r="D401">
        <v>114</v>
      </c>
      <c r="E401" t="s">
        <v>851</v>
      </c>
      <c r="F401" t="s">
        <v>61</v>
      </c>
      <c r="G401" t="s">
        <v>852</v>
      </c>
      <c r="H401">
        <v>23</v>
      </c>
      <c r="I401" t="s">
        <v>63</v>
      </c>
      <c r="J401">
        <v>92697148</v>
      </c>
    </row>
    <row r="402" spans="4:10" x14ac:dyDescent="0.3">
      <c r="D402">
        <v>968</v>
      </c>
      <c r="E402" t="s">
        <v>853</v>
      </c>
      <c r="F402" t="s">
        <v>65</v>
      </c>
      <c r="G402" t="s">
        <v>854</v>
      </c>
      <c r="H402">
        <v>42</v>
      </c>
      <c r="I402" t="s">
        <v>87</v>
      </c>
      <c r="J402">
        <v>11249743</v>
      </c>
    </row>
    <row r="403" spans="4:10" x14ac:dyDescent="0.3">
      <c r="D403">
        <v>1235</v>
      </c>
      <c r="E403" t="s">
        <v>855</v>
      </c>
      <c r="F403" t="s">
        <v>61</v>
      </c>
      <c r="G403" t="s">
        <v>856</v>
      </c>
      <c r="H403">
        <v>19</v>
      </c>
      <c r="I403" t="s">
        <v>63</v>
      </c>
      <c r="J403">
        <v>91443550</v>
      </c>
    </row>
    <row r="404" spans="4:10" x14ac:dyDescent="0.3">
      <c r="D404">
        <v>346</v>
      </c>
      <c r="E404" t="s">
        <v>857</v>
      </c>
      <c r="F404" t="s">
        <v>71</v>
      </c>
      <c r="G404" t="s">
        <v>858</v>
      </c>
      <c r="H404">
        <v>22</v>
      </c>
      <c r="I404" t="s">
        <v>63</v>
      </c>
      <c r="J404">
        <v>19938056</v>
      </c>
    </row>
    <row r="405" spans="4:10" x14ac:dyDescent="0.3">
      <c r="D405">
        <v>1441</v>
      </c>
      <c r="E405" t="s">
        <v>859</v>
      </c>
      <c r="F405" t="s">
        <v>65</v>
      </c>
      <c r="G405" t="s">
        <v>860</v>
      </c>
      <c r="H405">
        <v>31</v>
      </c>
      <c r="I405" t="s">
        <v>163</v>
      </c>
      <c r="J405">
        <v>6314362</v>
      </c>
    </row>
    <row r="406" spans="4:10" x14ac:dyDescent="0.3">
      <c r="D406">
        <v>1527</v>
      </c>
      <c r="E406" t="s">
        <v>861</v>
      </c>
      <c r="F406" t="s">
        <v>61</v>
      </c>
      <c r="G406" t="s">
        <v>862</v>
      </c>
      <c r="H406">
        <v>30</v>
      </c>
      <c r="I406" t="s">
        <v>160</v>
      </c>
      <c r="J406">
        <v>6480851</v>
      </c>
    </row>
    <row r="407" spans="4:10" x14ac:dyDescent="0.3">
      <c r="D407">
        <v>161</v>
      </c>
      <c r="E407" t="s">
        <v>863</v>
      </c>
      <c r="F407" t="s">
        <v>65</v>
      </c>
      <c r="G407" t="s">
        <v>864</v>
      </c>
      <c r="H407">
        <v>35</v>
      </c>
      <c r="I407" t="s">
        <v>177</v>
      </c>
      <c r="J407">
        <v>800554</v>
      </c>
    </row>
    <row r="408" spans="4:10" x14ac:dyDescent="0.3">
      <c r="D408">
        <v>293</v>
      </c>
      <c r="E408" t="s">
        <v>865</v>
      </c>
      <c r="F408" t="s">
        <v>65</v>
      </c>
      <c r="G408" t="s">
        <v>866</v>
      </c>
      <c r="H408">
        <v>22</v>
      </c>
      <c r="I408" t="s">
        <v>63</v>
      </c>
      <c r="J408">
        <v>96966430</v>
      </c>
    </row>
    <row r="409" spans="4:10" x14ac:dyDescent="0.3">
      <c r="D409">
        <v>465</v>
      </c>
      <c r="E409" t="s">
        <v>867</v>
      </c>
      <c r="F409" t="s">
        <v>71</v>
      </c>
      <c r="G409" t="s">
        <v>868</v>
      </c>
      <c r="H409">
        <v>28</v>
      </c>
      <c r="I409" t="s">
        <v>63</v>
      </c>
      <c r="J409">
        <v>47245226</v>
      </c>
    </row>
    <row r="410" spans="4:10" x14ac:dyDescent="0.3">
      <c r="D410">
        <v>780</v>
      </c>
      <c r="E410" t="s">
        <v>869</v>
      </c>
      <c r="F410" t="s">
        <v>61</v>
      </c>
      <c r="G410" t="s">
        <v>870</v>
      </c>
      <c r="H410">
        <v>22</v>
      </c>
      <c r="I410" t="s">
        <v>63</v>
      </c>
      <c r="J410">
        <v>67510887</v>
      </c>
    </row>
    <row r="411" spans="4:10" x14ac:dyDescent="0.3">
      <c r="D411">
        <v>370</v>
      </c>
      <c r="E411" t="s">
        <v>871</v>
      </c>
      <c r="F411" t="s">
        <v>61</v>
      </c>
      <c r="G411" t="s">
        <v>872</v>
      </c>
      <c r="H411">
        <v>25</v>
      </c>
      <c r="I411" t="s">
        <v>63</v>
      </c>
      <c r="J411">
        <v>18614652</v>
      </c>
    </row>
    <row r="412" spans="4:10" x14ac:dyDescent="0.3">
      <c r="D412">
        <v>1157</v>
      </c>
      <c r="E412" t="s">
        <v>873</v>
      </c>
      <c r="F412" t="s">
        <v>61</v>
      </c>
      <c r="G412" t="s">
        <v>874</v>
      </c>
      <c r="H412">
        <v>24</v>
      </c>
      <c r="I412" t="s">
        <v>63</v>
      </c>
      <c r="J412">
        <v>89602731</v>
      </c>
    </row>
    <row r="413" spans="4:10" x14ac:dyDescent="0.3">
      <c r="D413">
        <v>1077</v>
      </c>
      <c r="E413" t="s">
        <v>875</v>
      </c>
      <c r="F413" t="s">
        <v>61</v>
      </c>
      <c r="G413" t="s">
        <v>876</v>
      </c>
      <c r="H413">
        <v>35</v>
      </c>
      <c r="I413" t="s">
        <v>87</v>
      </c>
      <c r="J413">
        <v>7707042</v>
      </c>
    </row>
    <row r="414" spans="4:10" x14ac:dyDescent="0.3">
      <c r="D414">
        <v>814</v>
      </c>
      <c r="E414" t="s">
        <v>877</v>
      </c>
      <c r="F414" t="s">
        <v>61</v>
      </c>
      <c r="G414" t="s">
        <v>878</v>
      </c>
      <c r="H414">
        <v>33</v>
      </c>
      <c r="I414" t="s">
        <v>63</v>
      </c>
      <c r="J414">
        <v>86386594</v>
      </c>
    </row>
    <row r="415" spans="4:10" x14ac:dyDescent="0.3">
      <c r="D415">
        <v>1328</v>
      </c>
      <c r="E415" t="s">
        <v>879</v>
      </c>
      <c r="F415" t="s">
        <v>61</v>
      </c>
      <c r="G415" t="s">
        <v>880</v>
      </c>
      <c r="H415">
        <v>30</v>
      </c>
      <c r="I415" t="s">
        <v>63</v>
      </c>
      <c r="J415">
        <v>37976217</v>
      </c>
    </row>
    <row r="416" spans="4:10" x14ac:dyDescent="0.3">
      <c r="D416">
        <v>1590</v>
      </c>
      <c r="E416" t="s">
        <v>881</v>
      </c>
      <c r="F416" t="s">
        <v>61</v>
      </c>
      <c r="G416" t="s">
        <v>882</v>
      </c>
      <c r="H416">
        <v>39</v>
      </c>
      <c r="I416" t="s">
        <v>163</v>
      </c>
      <c r="J416">
        <v>35726033</v>
      </c>
    </row>
    <row r="417" spans="4:10" x14ac:dyDescent="0.3">
      <c r="D417">
        <v>423</v>
      </c>
      <c r="E417" t="s">
        <v>883</v>
      </c>
      <c r="F417" t="s">
        <v>65</v>
      </c>
      <c r="G417" t="s">
        <v>884</v>
      </c>
      <c r="H417">
        <v>38</v>
      </c>
      <c r="I417" t="s">
        <v>63</v>
      </c>
      <c r="J417">
        <v>2556877</v>
      </c>
    </row>
    <row r="418" spans="4:10" x14ac:dyDescent="0.3">
      <c r="D418">
        <v>100</v>
      </c>
      <c r="E418" t="s">
        <v>885</v>
      </c>
      <c r="F418" t="s">
        <v>61</v>
      </c>
      <c r="G418" t="s">
        <v>886</v>
      </c>
      <c r="H418">
        <v>24</v>
      </c>
      <c r="I418" t="s">
        <v>63</v>
      </c>
      <c r="J418">
        <v>42056944</v>
      </c>
    </row>
    <row r="419" spans="4:10" x14ac:dyDescent="0.3">
      <c r="D419">
        <v>1085</v>
      </c>
      <c r="E419" t="s">
        <v>887</v>
      </c>
      <c r="F419" t="s">
        <v>61</v>
      </c>
      <c r="G419" t="s">
        <v>888</v>
      </c>
      <c r="H419">
        <v>26</v>
      </c>
      <c r="I419" t="s">
        <v>78</v>
      </c>
      <c r="J419">
        <v>5318407</v>
      </c>
    </row>
    <row r="420" spans="4:10" x14ac:dyDescent="0.3">
      <c r="D420">
        <v>87</v>
      </c>
      <c r="E420" t="s">
        <v>889</v>
      </c>
      <c r="F420" t="s">
        <v>65</v>
      </c>
      <c r="G420" t="s">
        <v>890</v>
      </c>
      <c r="H420">
        <v>25</v>
      </c>
      <c r="I420" t="s">
        <v>63</v>
      </c>
      <c r="J420">
        <v>60569874</v>
      </c>
    </row>
    <row r="421" spans="4:10" x14ac:dyDescent="0.3">
      <c r="D421">
        <v>1187</v>
      </c>
      <c r="E421" t="s">
        <v>891</v>
      </c>
      <c r="F421" t="s">
        <v>71</v>
      </c>
      <c r="G421" t="s">
        <v>892</v>
      </c>
      <c r="H421">
        <v>20</v>
      </c>
      <c r="I421" t="s">
        <v>63</v>
      </c>
      <c r="J421">
        <v>55827145</v>
      </c>
    </row>
    <row r="422" spans="4:10" x14ac:dyDescent="0.3">
      <c r="D422">
        <v>824</v>
      </c>
      <c r="E422" t="s">
        <v>893</v>
      </c>
      <c r="F422" t="s">
        <v>61</v>
      </c>
      <c r="G422" t="s">
        <v>894</v>
      </c>
      <c r="H422">
        <v>27</v>
      </c>
      <c r="I422" t="s">
        <v>63</v>
      </c>
      <c r="J422">
        <v>45251111</v>
      </c>
    </row>
    <row r="423" spans="4:10" x14ac:dyDescent="0.3">
      <c r="D423">
        <v>541</v>
      </c>
      <c r="E423" t="s">
        <v>895</v>
      </c>
      <c r="F423" t="s">
        <v>61</v>
      </c>
      <c r="G423" t="s">
        <v>896</v>
      </c>
      <c r="H423">
        <v>26</v>
      </c>
      <c r="I423" t="s">
        <v>63</v>
      </c>
      <c r="J423">
        <v>40023683</v>
      </c>
    </row>
    <row r="424" spans="4:10" x14ac:dyDescent="0.3">
      <c r="D424">
        <v>811</v>
      </c>
      <c r="E424" t="s">
        <v>897</v>
      </c>
      <c r="F424" t="s">
        <v>61</v>
      </c>
      <c r="G424" t="s">
        <v>898</v>
      </c>
      <c r="H424">
        <v>26</v>
      </c>
      <c r="I424" t="s">
        <v>63</v>
      </c>
      <c r="J424">
        <v>21301866</v>
      </c>
    </row>
    <row r="425" spans="4:10" x14ac:dyDescent="0.3">
      <c r="D425">
        <v>1123</v>
      </c>
      <c r="E425" t="s">
        <v>899</v>
      </c>
      <c r="F425" t="s">
        <v>61</v>
      </c>
      <c r="G425" t="s">
        <v>428</v>
      </c>
      <c r="H425">
        <v>22</v>
      </c>
      <c r="I425" t="s">
        <v>63</v>
      </c>
      <c r="J425">
        <v>96332466</v>
      </c>
    </row>
    <row r="426" spans="4:10" x14ac:dyDescent="0.3">
      <c r="D426">
        <v>582</v>
      </c>
      <c r="E426" t="s">
        <v>900</v>
      </c>
      <c r="F426" t="s">
        <v>65</v>
      </c>
      <c r="G426" t="s">
        <v>901</v>
      </c>
      <c r="H426">
        <v>44</v>
      </c>
      <c r="I426" t="s">
        <v>63</v>
      </c>
      <c r="J426">
        <v>52238508</v>
      </c>
    </row>
    <row r="427" spans="4:10" x14ac:dyDescent="0.3">
      <c r="D427">
        <v>709</v>
      </c>
      <c r="E427" t="s">
        <v>902</v>
      </c>
      <c r="F427" t="s">
        <v>65</v>
      </c>
      <c r="G427" t="s">
        <v>903</v>
      </c>
      <c r="H427">
        <v>31</v>
      </c>
      <c r="I427" t="s">
        <v>63</v>
      </c>
      <c r="J427">
        <v>10048203</v>
      </c>
    </row>
    <row r="428" spans="4:10" x14ac:dyDescent="0.3">
      <c r="D428">
        <v>383</v>
      </c>
      <c r="E428" t="s">
        <v>904</v>
      </c>
      <c r="F428" t="s">
        <v>61</v>
      </c>
      <c r="G428" t="s">
        <v>905</v>
      </c>
      <c r="H428">
        <v>18</v>
      </c>
      <c r="I428" t="s">
        <v>63</v>
      </c>
      <c r="J428">
        <v>13233786</v>
      </c>
    </row>
    <row r="429" spans="4:10" x14ac:dyDescent="0.3">
      <c r="D429">
        <v>1049</v>
      </c>
      <c r="E429" t="s">
        <v>906</v>
      </c>
      <c r="F429" t="s">
        <v>65</v>
      </c>
      <c r="G429" t="s">
        <v>907</v>
      </c>
      <c r="H429">
        <v>20</v>
      </c>
      <c r="I429" t="s">
        <v>63</v>
      </c>
      <c r="J429">
        <v>45609944</v>
      </c>
    </row>
    <row r="430" spans="4:10" x14ac:dyDescent="0.3">
      <c r="D430">
        <v>173</v>
      </c>
      <c r="E430" t="s">
        <v>908</v>
      </c>
      <c r="F430" t="s">
        <v>61</v>
      </c>
      <c r="G430" t="s">
        <v>909</v>
      </c>
      <c r="H430">
        <v>19</v>
      </c>
      <c r="I430" t="s">
        <v>63</v>
      </c>
      <c r="J430">
        <v>98338314</v>
      </c>
    </row>
    <row r="431" spans="4:10" x14ac:dyDescent="0.3">
      <c r="D431">
        <v>352</v>
      </c>
      <c r="E431" t="s">
        <v>910</v>
      </c>
      <c r="F431" t="s">
        <v>61</v>
      </c>
      <c r="G431" t="s">
        <v>911</v>
      </c>
      <c r="H431">
        <v>39</v>
      </c>
      <c r="I431" t="s">
        <v>63</v>
      </c>
      <c r="J431">
        <v>69287284</v>
      </c>
    </row>
    <row r="432" spans="4:10" x14ac:dyDescent="0.3">
      <c r="D432">
        <v>772</v>
      </c>
      <c r="E432" t="s">
        <v>912</v>
      </c>
      <c r="F432" t="s">
        <v>61</v>
      </c>
      <c r="G432" t="s">
        <v>913</v>
      </c>
      <c r="H432">
        <v>30</v>
      </c>
      <c r="I432" t="s">
        <v>87</v>
      </c>
      <c r="J432">
        <v>96168557</v>
      </c>
    </row>
    <row r="433" spans="4:10" x14ac:dyDescent="0.3">
      <c r="D433">
        <v>863</v>
      </c>
      <c r="E433" t="s">
        <v>342</v>
      </c>
      <c r="F433" t="s">
        <v>71</v>
      </c>
      <c r="G433" t="s">
        <v>343</v>
      </c>
      <c r="H433">
        <v>30</v>
      </c>
      <c r="I433" t="s">
        <v>63</v>
      </c>
      <c r="J433">
        <v>84275064</v>
      </c>
    </row>
    <row r="434" spans="4:10" x14ac:dyDescent="0.3">
      <c r="D434">
        <v>432</v>
      </c>
      <c r="E434" t="s">
        <v>914</v>
      </c>
      <c r="F434" t="s">
        <v>61</v>
      </c>
      <c r="G434" t="s">
        <v>915</v>
      </c>
      <c r="H434">
        <v>45</v>
      </c>
      <c r="I434" t="s">
        <v>63</v>
      </c>
      <c r="J434">
        <v>12729124</v>
      </c>
    </row>
    <row r="435" spans="4:10" x14ac:dyDescent="0.3">
      <c r="D435">
        <v>291</v>
      </c>
      <c r="E435" t="s">
        <v>916</v>
      </c>
      <c r="F435" t="s">
        <v>61</v>
      </c>
      <c r="G435" t="s">
        <v>917</v>
      </c>
      <c r="H435">
        <v>45</v>
      </c>
      <c r="I435" t="s">
        <v>63</v>
      </c>
      <c r="J435">
        <v>33413783</v>
      </c>
    </row>
    <row r="436" spans="4:10" x14ac:dyDescent="0.3">
      <c r="D436">
        <v>445</v>
      </c>
      <c r="E436" t="s">
        <v>918</v>
      </c>
      <c r="F436" t="s">
        <v>61</v>
      </c>
      <c r="G436" t="s">
        <v>919</v>
      </c>
      <c r="H436">
        <v>32</v>
      </c>
      <c r="I436" t="s">
        <v>132</v>
      </c>
      <c r="J436">
        <v>73587158</v>
      </c>
    </row>
    <row r="437" spans="4:10" x14ac:dyDescent="0.3">
      <c r="D437">
        <v>1133</v>
      </c>
      <c r="E437" t="s">
        <v>920</v>
      </c>
      <c r="F437" t="s">
        <v>61</v>
      </c>
      <c r="G437" t="s">
        <v>921</v>
      </c>
      <c r="H437">
        <v>33</v>
      </c>
      <c r="I437" t="s">
        <v>63</v>
      </c>
      <c r="J437">
        <v>37925629</v>
      </c>
    </row>
    <row r="438" spans="4:10" x14ac:dyDescent="0.3">
      <c r="D438">
        <v>1668</v>
      </c>
      <c r="E438" t="s">
        <v>922</v>
      </c>
      <c r="F438" t="s">
        <v>61</v>
      </c>
      <c r="G438" t="s">
        <v>923</v>
      </c>
      <c r="H438">
        <v>32</v>
      </c>
      <c r="I438" t="s">
        <v>63</v>
      </c>
      <c r="J438">
        <v>63353162</v>
      </c>
    </row>
    <row r="439" spans="4:10" x14ac:dyDescent="0.3">
      <c r="D439">
        <v>688</v>
      </c>
      <c r="E439" t="s">
        <v>924</v>
      </c>
      <c r="F439" t="s">
        <v>71</v>
      </c>
      <c r="G439" t="s">
        <v>511</v>
      </c>
      <c r="H439">
        <v>27</v>
      </c>
      <c r="I439" t="s">
        <v>73</v>
      </c>
      <c r="J439">
        <v>46059983</v>
      </c>
    </row>
    <row r="440" spans="4:10" x14ac:dyDescent="0.3">
      <c r="D440">
        <v>414</v>
      </c>
      <c r="E440" t="s">
        <v>925</v>
      </c>
      <c r="F440" t="s">
        <v>71</v>
      </c>
      <c r="G440" t="s">
        <v>926</v>
      </c>
      <c r="H440">
        <v>23</v>
      </c>
      <c r="I440" t="s">
        <v>63</v>
      </c>
      <c r="J440">
        <v>1236623</v>
      </c>
    </row>
    <row r="441" spans="4:10" x14ac:dyDescent="0.3">
      <c r="D441">
        <v>1074</v>
      </c>
      <c r="E441" t="s">
        <v>927</v>
      </c>
      <c r="F441" t="s">
        <v>65</v>
      </c>
      <c r="G441" t="s">
        <v>928</v>
      </c>
      <c r="H441">
        <v>38</v>
      </c>
      <c r="I441" t="s">
        <v>163</v>
      </c>
      <c r="J441">
        <v>8746603</v>
      </c>
    </row>
    <row r="442" spans="4:10" x14ac:dyDescent="0.3">
      <c r="D442">
        <v>505</v>
      </c>
      <c r="E442" t="s">
        <v>929</v>
      </c>
      <c r="F442" t="s">
        <v>65</v>
      </c>
      <c r="G442" t="s">
        <v>930</v>
      </c>
      <c r="H442">
        <v>27</v>
      </c>
      <c r="I442" t="s">
        <v>87</v>
      </c>
      <c r="J442">
        <v>72309071</v>
      </c>
    </row>
    <row r="443" spans="4:10" x14ac:dyDescent="0.3">
      <c r="D443">
        <v>1107</v>
      </c>
      <c r="E443" t="s">
        <v>931</v>
      </c>
      <c r="F443" t="s">
        <v>61</v>
      </c>
      <c r="G443" t="s">
        <v>932</v>
      </c>
      <c r="H443">
        <v>21</v>
      </c>
      <c r="I443" t="s">
        <v>63</v>
      </c>
      <c r="J443">
        <v>8216744</v>
      </c>
    </row>
    <row r="444" spans="4:10" x14ac:dyDescent="0.3">
      <c r="D444">
        <v>1693</v>
      </c>
      <c r="E444" t="s">
        <v>933</v>
      </c>
      <c r="F444" t="s">
        <v>61</v>
      </c>
      <c r="G444" t="s">
        <v>934</v>
      </c>
      <c r="H444">
        <v>32</v>
      </c>
      <c r="I444" t="s">
        <v>63</v>
      </c>
      <c r="J444">
        <v>66530487</v>
      </c>
    </row>
    <row r="445" spans="4:10" x14ac:dyDescent="0.3">
      <c r="D445">
        <v>1024</v>
      </c>
      <c r="E445" t="s">
        <v>935</v>
      </c>
      <c r="F445" t="s">
        <v>61</v>
      </c>
      <c r="G445" t="s">
        <v>936</v>
      </c>
      <c r="H445">
        <v>26</v>
      </c>
      <c r="I445" t="s">
        <v>160</v>
      </c>
      <c r="J445">
        <v>381478</v>
      </c>
    </row>
    <row r="446" spans="4:10" x14ac:dyDescent="0.3">
      <c r="D446">
        <v>725</v>
      </c>
      <c r="E446" t="s">
        <v>937</v>
      </c>
      <c r="F446" t="s">
        <v>65</v>
      </c>
      <c r="G446" t="s">
        <v>938</v>
      </c>
      <c r="H446">
        <v>34</v>
      </c>
      <c r="I446" t="s">
        <v>160</v>
      </c>
      <c r="J446">
        <v>79523892</v>
      </c>
    </row>
    <row r="447" spans="4:10" x14ac:dyDescent="0.3">
      <c r="D447">
        <v>324</v>
      </c>
      <c r="E447" t="s">
        <v>541</v>
      </c>
      <c r="F447" t="s">
        <v>65</v>
      </c>
      <c r="G447" t="s">
        <v>939</v>
      </c>
      <c r="H447">
        <v>36</v>
      </c>
      <c r="I447" t="s">
        <v>63</v>
      </c>
      <c r="J447">
        <v>50854045</v>
      </c>
    </row>
    <row r="448" spans="4:10" x14ac:dyDescent="0.3">
      <c r="D448">
        <v>778</v>
      </c>
      <c r="E448" t="s">
        <v>940</v>
      </c>
      <c r="F448" t="s">
        <v>71</v>
      </c>
      <c r="G448" t="s">
        <v>941</v>
      </c>
      <c r="H448">
        <v>34</v>
      </c>
      <c r="I448" t="s">
        <v>63</v>
      </c>
      <c r="J448">
        <v>16159823</v>
      </c>
    </row>
    <row r="449" spans="4:10" x14ac:dyDescent="0.3">
      <c r="D449">
        <v>964</v>
      </c>
      <c r="E449" t="s">
        <v>942</v>
      </c>
      <c r="F449" t="s">
        <v>61</v>
      </c>
      <c r="G449" t="s">
        <v>943</v>
      </c>
      <c r="H449">
        <v>19</v>
      </c>
      <c r="I449" t="s">
        <v>63</v>
      </c>
      <c r="J449">
        <v>108339</v>
      </c>
    </row>
    <row r="450" spans="4:10" x14ac:dyDescent="0.3">
      <c r="D450">
        <v>881</v>
      </c>
      <c r="E450" t="s">
        <v>944</v>
      </c>
      <c r="F450" t="s">
        <v>61</v>
      </c>
      <c r="G450" t="s">
        <v>945</v>
      </c>
      <c r="H450">
        <v>35</v>
      </c>
      <c r="I450" t="s">
        <v>63</v>
      </c>
      <c r="J450">
        <v>13790041</v>
      </c>
    </row>
    <row r="451" spans="4:10" x14ac:dyDescent="0.3">
      <c r="D451">
        <v>521</v>
      </c>
      <c r="E451" t="s">
        <v>946</v>
      </c>
      <c r="F451" t="s">
        <v>65</v>
      </c>
      <c r="G451" t="s">
        <v>947</v>
      </c>
      <c r="H451">
        <v>25</v>
      </c>
      <c r="I451" t="s">
        <v>63</v>
      </c>
      <c r="J451">
        <v>36540983</v>
      </c>
    </row>
    <row r="452" spans="4:10" x14ac:dyDescent="0.3">
      <c r="D452">
        <v>413</v>
      </c>
      <c r="E452" t="s">
        <v>948</v>
      </c>
      <c r="F452" t="s">
        <v>61</v>
      </c>
      <c r="G452" t="s">
        <v>107</v>
      </c>
      <c r="H452">
        <v>32</v>
      </c>
      <c r="I452" t="s">
        <v>177</v>
      </c>
      <c r="J452">
        <v>81635521</v>
      </c>
    </row>
    <row r="453" spans="4:10" x14ac:dyDescent="0.3">
      <c r="D453">
        <v>32</v>
      </c>
      <c r="E453" t="s">
        <v>949</v>
      </c>
      <c r="F453" t="s">
        <v>61</v>
      </c>
      <c r="G453" t="s">
        <v>950</v>
      </c>
      <c r="H453">
        <v>20</v>
      </c>
      <c r="I453" t="s">
        <v>63</v>
      </c>
      <c r="J453">
        <v>51357156</v>
      </c>
    </row>
    <row r="454" spans="4:10" x14ac:dyDescent="0.3">
      <c r="D454">
        <v>41</v>
      </c>
      <c r="E454" t="s">
        <v>951</v>
      </c>
      <c r="F454" t="s">
        <v>61</v>
      </c>
      <c r="G454" t="s">
        <v>952</v>
      </c>
      <c r="H454">
        <v>28</v>
      </c>
      <c r="I454" t="s">
        <v>78</v>
      </c>
      <c r="J454">
        <v>38337817</v>
      </c>
    </row>
    <row r="455" spans="4:10" x14ac:dyDescent="0.3">
      <c r="D455">
        <v>930</v>
      </c>
      <c r="E455" t="s">
        <v>953</v>
      </c>
      <c r="F455" t="s">
        <v>61</v>
      </c>
      <c r="G455" t="s">
        <v>954</v>
      </c>
      <c r="H455">
        <v>30</v>
      </c>
      <c r="I455" t="s">
        <v>174</v>
      </c>
      <c r="J455">
        <v>34547507</v>
      </c>
    </row>
    <row r="456" spans="4:10" x14ac:dyDescent="0.3">
      <c r="D456">
        <v>541</v>
      </c>
      <c r="E456" t="s">
        <v>955</v>
      </c>
      <c r="F456" t="s">
        <v>65</v>
      </c>
      <c r="G456" t="s">
        <v>956</v>
      </c>
      <c r="H456">
        <v>23</v>
      </c>
      <c r="I456" t="s">
        <v>63</v>
      </c>
      <c r="J456">
        <v>27056441</v>
      </c>
    </row>
    <row r="457" spans="4:10" x14ac:dyDescent="0.3">
      <c r="D457">
        <v>1064</v>
      </c>
      <c r="E457" t="s">
        <v>957</v>
      </c>
      <c r="F457" t="s">
        <v>61</v>
      </c>
      <c r="G457" t="s">
        <v>958</v>
      </c>
      <c r="H457">
        <v>18</v>
      </c>
      <c r="I457" t="s">
        <v>63</v>
      </c>
      <c r="J457">
        <v>47506380</v>
      </c>
    </row>
    <row r="458" spans="4:10" x14ac:dyDescent="0.3">
      <c r="D458">
        <v>840</v>
      </c>
      <c r="E458" t="s">
        <v>959</v>
      </c>
      <c r="F458" t="s">
        <v>65</v>
      </c>
      <c r="G458" t="s">
        <v>960</v>
      </c>
      <c r="H458">
        <v>28</v>
      </c>
      <c r="I458" t="s">
        <v>63</v>
      </c>
      <c r="J458">
        <v>45854607</v>
      </c>
    </row>
    <row r="459" spans="4:10" x14ac:dyDescent="0.3">
      <c r="D459">
        <v>795</v>
      </c>
      <c r="E459" t="s">
        <v>961</v>
      </c>
      <c r="F459" t="s">
        <v>61</v>
      </c>
      <c r="G459" t="s">
        <v>962</v>
      </c>
      <c r="H459">
        <v>20</v>
      </c>
      <c r="I459" t="s">
        <v>63</v>
      </c>
      <c r="J459">
        <v>82129051</v>
      </c>
    </row>
    <row r="460" spans="4:10" x14ac:dyDescent="0.3">
      <c r="D460">
        <v>194</v>
      </c>
      <c r="E460" t="s">
        <v>963</v>
      </c>
      <c r="F460" t="s">
        <v>61</v>
      </c>
      <c r="G460" t="s">
        <v>964</v>
      </c>
      <c r="H460">
        <v>36</v>
      </c>
      <c r="I460" t="s">
        <v>78</v>
      </c>
      <c r="J460">
        <v>10116863</v>
      </c>
    </row>
    <row r="461" spans="4:10" x14ac:dyDescent="0.3">
      <c r="D461">
        <v>1110</v>
      </c>
      <c r="E461" t="s">
        <v>965</v>
      </c>
      <c r="F461" t="s">
        <v>61</v>
      </c>
      <c r="G461" t="s">
        <v>966</v>
      </c>
      <c r="H461">
        <v>22</v>
      </c>
      <c r="I461" t="s">
        <v>63</v>
      </c>
      <c r="J461">
        <v>26304090</v>
      </c>
    </row>
    <row r="462" spans="4:10" x14ac:dyDescent="0.3">
      <c r="D462">
        <v>320</v>
      </c>
      <c r="E462" t="s">
        <v>967</v>
      </c>
      <c r="F462" t="s">
        <v>61</v>
      </c>
      <c r="G462" t="s">
        <v>968</v>
      </c>
      <c r="H462">
        <v>33</v>
      </c>
      <c r="I462" t="s">
        <v>163</v>
      </c>
      <c r="J462">
        <v>66061272</v>
      </c>
    </row>
    <row r="463" spans="4:10" x14ac:dyDescent="0.3">
      <c r="D463">
        <v>1393</v>
      </c>
      <c r="E463" t="s">
        <v>969</v>
      </c>
      <c r="F463" t="s">
        <v>61</v>
      </c>
      <c r="G463" t="s">
        <v>970</v>
      </c>
      <c r="H463">
        <v>25</v>
      </c>
      <c r="I463" t="s">
        <v>63</v>
      </c>
      <c r="J463">
        <v>75162386</v>
      </c>
    </row>
    <row r="464" spans="4:10" x14ac:dyDescent="0.3">
      <c r="D464">
        <v>364</v>
      </c>
      <c r="E464" t="s">
        <v>971</v>
      </c>
      <c r="F464" t="s">
        <v>71</v>
      </c>
      <c r="G464" t="s">
        <v>972</v>
      </c>
      <c r="H464">
        <v>38</v>
      </c>
      <c r="I464" t="s">
        <v>63</v>
      </c>
      <c r="J464">
        <v>29660919</v>
      </c>
    </row>
    <row r="465" spans="4:10" x14ac:dyDescent="0.3">
      <c r="D465">
        <v>709</v>
      </c>
      <c r="E465" t="s">
        <v>973</v>
      </c>
      <c r="F465" t="s">
        <v>65</v>
      </c>
      <c r="G465" t="s">
        <v>974</v>
      </c>
      <c r="H465">
        <v>40</v>
      </c>
      <c r="I465" t="s">
        <v>160</v>
      </c>
      <c r="J465">
        <v>23293536</v>
      </c>
    </row>
    <row r="466" spans="4:10" x14ac:dyDescent="0.3">
      <c r="D466">
        <v>670</v>
      </c>
      <c r="E466" t="s">
        <v>975</v>
      </c>
      <c r="F466" t="s">
        <v>65</v>
      </c>
      <c r="G466" t="s">
        <v>976</v>
      </c>
      <c r="H466">
        <v>18</v>
      </c>
      <c r="I466" t="s">
        <v>177</v>
      </c>
      <c r="J466">
        <v>4540616</v>
      </c>
    </row>
    <row r="467" spans="4:10" x14ac:dyDescent="0.3">
      <c r="D467">
        <v>976</v>
      </c>
      <c r="E467" t="s">
        <v>977</v>
      </c>
      <c r="F467" t="s">
        <v>61</v>
      </c>
      <c r="G467" t="s">
        <v>978</v>
      </c>
      <c r="H467">
        <v>30</v>
      </c>
      <c r="I467" t="s">
        <v>63</v>
      </c>
      <c r="J467">
        <v>7320714</v>
      </c>
    </row>
    <row r="468" spans="4:10" x14ac:dyDescent="0.3">
      <c r="D468">
        <v>1555</v>
      </c>
      <c r="E468" t="s">
        <v>979</v>
      </c>
      <c r="F468" t="s">
        <v>61</v>
      </c>
      <c r="G468" t="s">
        <v>980</v>
      </c>
      <c r="H468">
        <v>39</v>
      </c>
      <c r="I468" t="s">
        <v>177</v>
      </c>
      <c r="J468">
        <v>2435934</v>
      </c>
    </row>
    <row r="469" spans="4:10" x14ac:dyDescent="0.3">
      <c r="D469">
        <v>980</v>
      </c>
      <c r="E469" t="s">
        <v>981</v>
      </c>
      <c r="F469" t="s">
        <v>71</v>
      </c>
      <c r="G469" t="s">
        <v>982</v>
      </c>
      <c r="H469">
        <v>37</v>
      </c>
      <c r="I469" t="s">
        <v>78</v>
      </c>
      <c r="J469">
        <v>34561917</v>
      </c>
    </row>
    <row r="470" spans="4:10" x14ac:dyDescent="0.3">
      <c r="D470">
        <v>468</v>
      </c>
      <c r="E470" t="s">
        <v>983</v>
      </c>
      <c r="F470" t="s">
        <v>61</v>
      </c>
      <c r="G470" t="s">
        <v>984</v>
      </c>
      <c r="H470">
        <v>39</v>
      </c>
      <c r="I470" t="s">
        <v>73</v>
      </c>
      <c r="J470">
        <v>88482489</v>
      </c>
    </row>
    <row r="471" spans="4:10" x14ac:dyDescent="0.3">
      <c r="D471">
        <v>284</v>
      </c>
      <c r="E471" t="s">
        <v>985</v>
      </c>
      <c r="F471" t="s">
        <v>61</v>
      </c>
      <c r="G471" t="s">
        <v>986</v>
      </c>
      <c r="H471">
        <v>36</v>
      </c>
      <c r="I471" t="s">
        <v>73</v>
      </c>
      <c r="J471">
        <v>52251233</v>
      </c>
    </row>
    <row r="472" spans="4:10" x14ac:dyDescent="0.3">
      <c r="D472">
        <v>1020</v>
      </c>
      <c r="E472" t="s">
        <v>987</v>
      </c>
      <c r="F472" t="s">
        <v>65</v>
      </c>
      <c r="G472" t="s">
        <v>988</v>
      </c>
      <c r="H472">
        <v>43</v>
      </c>
      <c r="I472" t="s">
        <v>160</v>
      </c>
      <c r="J472">
        <v>60567525</v>
      </c>
    </row>
    <row r="473" spans="4:10" x14ac:dyDescent="0.3">
      <c r="D473">
        <v>1164</v>
      </c>
      <c r="E473" t="s">
        <v>989</v>
      </c>
      <c r="F473" t="s">
        <v>61</v>
      </c>
      <c r="G473" t="s">
        <v>388</v>
      </c>
      <c r="H473">
        <v>28</v>
      </c>
      <c r="I473" t="s">
        <v>63</v>
      </c>
      <c r="J473">
        <v>52870627</v>
      </c>
    </row>
    <row r="474" spans="4:10" x14ac:dyDescent="0.3">
      <c r="D474">
        <v>253</v>
      </c>
      <c r="E474" t="s">
        <v>990</v>
      </c>
      <c r="F474" t="s">
        <v>61</v>
      </c>
      <c r="G474" t="s">
        <v>991</v>
      </c>
      <c r="H474">
        <v>32</v>
      </c>
      <c r="I474" t="s">
        <v>87</v>
      </c>
      <c r="J474">
        <v>91149711</v>
      </c>
    </row>
    <row r="475" spans="4:10" x14ac:dyDescent="0.3">
      <c r="D475">
        <v>1442</v>
      </c>
      <c r="E475" t="s">
        <v>992</v>
      </c>
      <c r="F475" t="s">
        <v>61</v>
      </c>
      <c r="G475" t="s">
        <v>993</v>
      </c>
      <c r="H475">
        <v>27</v>
      </c>
      <c r="I475" t="s">
        <v>63</v>
      </c>
      <c r="J475">
        <v>3677316</v>
      </c>
    </row>
    <row r="476" spans="4:10" x14ac:dyDescent="0.3">
      <c r="D476">
        <v>472</v>
      </c>
      <c r="E476" t="s">
        <v>994</v>
      </c>
      <c r="F476" t="s">
        <v>61</v>
      </c>
      <c r="G476" t="s">
        <v>995</v>
      </c>
      <c r="H476">
        <v>39</v>
      </c>
      <c r="I476" t="s">
        <v>63</v>
      </c>
      <c r="J476">
        <v>24470502</v>
      </c>
    </row>
    <row r="477" spans="4:10" x14ac:dyDescent="0.3">
      <c r="D477">
        <v>1093</v>
      </c>
      <c r="E477" t="s">
        <v>996</v>
      </c>
      <c r="F477" t="s">
        <v>61</v>
      </c>
      <c r="G477" t="s">
        <v>997</v>
      </c>
      <c r="H477">
        <v>31</v>
      </c>
      <c r="I477" t="s">
        <v>63</v>
      </c>
      <c r="J477">
        <v>48577042</v>
      </c>
    </row>
    <row r="478" spans="4:10" x14ac:dyDescent="0.3">
      <c r="D478">
        <v>1384</v>
      </c>
      <c r="E478" t="s">
        <v>998</v>
      </c>
      <c r="F478" t="s">
        <v>71</v>
      </c>
      <c r="G478" t="s">
        <v>999</v>
      </c>
      <c r="H478">
        <v>33</v>
      </c>
      <c r="I478" t="s">
        <v>174</v>
      </c>
      <c r="J478">
        <v>47857903</v>
      </c>
    </row>
    <row r="479" spans="4:10" x14ac:dyDescent="0.3">
      <c r="D479">
        <v>238</v>
      </c>
      <c r="E479" t="s">
        <v>1000</v>
      </c>
      <c r="F479" t="s">
        <v>71</v>
      </c>
      <c r="G479" t="s">
        <v>1001</v>
      </c>
      <c r="H479">
        <v>29</v>
      </c>
      <c r="I479" t="s">
        <v>63</v>
      </c>
      <c r="J479">
        <v>71824019</v>
      </c>
    </row>
    <row r="480" spans="4:10" x14ac:dyDescent="0.3">
      <c r="D480">
        <v>1494</v>
      </c>
      <c r="E480" t="s">
        <v>764</v>
      </c>
      <c r="F480" t="s">
        <v>61</v>
      </c>
      <c r="G480" t="s">
        <v>1002</v>
      </c>
      <c r="H480">
        <v>26</v>
      </c>
      <c r="I480" t="s">
        <v>63</v>
      </c>
      <c r="J480">
        <v>58245395</v>
      </c>
    </row>
    <row r="481" spans="4:10" x14ac:dyDescent="0.3">
      <c r="D481">
        <v>738</v>
      </c>
      <c r="E481" t="s">
        <v>1003</v>
      </c>
      <c r="F481" t="s">
        <v>65</v>
      </c>
      <c r="G481" t="s">
        <v>1004</v>
      </c>
      <c r="H481">
        <v>32</v>
      </c>
      <c r="I481" t="s">
        <v>63</v>
      </c>
      <c r="J481">
        <v>59151132</v>
      </c>
    </row>
    <row r="482" spans="4:10" x14ac:dyDescent="0.3">
      <c r="D482">
        <v>879</v>
      </c>
      <c r="E482" t="s">
        <v>1005</v>
      </c>
      <c r="F482" t="s">
        <v>71</v>
      </c>
      <c r="G482" t="s">
        <v>146</v>
      </c>
      <c r="H482">
        <v>29</v>
      </c>
      <c r="I482" t="s">
        <v>63</v>
      </c>
      <c r="J482">
        <v>11546192</v>
      </c>
    </row>
    <row r="483" spans="4:10" x14ac:dyDescent="0.3">
      <c r="D483">
        <v>512</v>
      </c>
      <c r="E483" t="s">
        <v>1006</v>
      </c>
      <c r="F483" t="s">
        <v>71</v>
      </c>
      <c r="G483" t="s">
        <v>1007</v>
      </c>
      <c r="H483">
        <v>41</v>
      </c>
      <c r="I483" t="s">
        <v>63</v>
      </c>
      <c r="J483">
        <v>34845347</v>
      </c>
    </row>
    <row r="484" spans="4:10" x14ac:dyDescent="0.3">
      <c r="D484">
        <v>1033</v>
      </c>
      <c r="E484" t="s">
        <v>1008</v>
      </c>
      <c r="F484" t="s">
        <v>65</v>
      </c>
      <c r="G484" t="s">
        <v>1009</v>
      </c>
      <c r="H484">
        <v>32</v>
      </c>
      <c r="I484" t="s">
        <v>163</v>
      </c>
      <c r="J484">
        <v>85635275</v>
      </c>
    </row>
    <row r="485" spans="4:10" x14ac:dyDescent="0.3">
      <c r="D485">
        <v>1286</v>
      </c>
      <c r="E485" t="s">
        <v>1010</v>
      </c>
      <c r="F485" t="s">
        <v>61</v>
      </c>
      <c r="G485" t="s">
        <v>1011</v>
      </c>
      <c r="H485">
        <v>27</v>
      </c>
      <c r="I485" t="s">
        <v>63</v>
      </c>
      <c r="J485">
        <v>59628717</v>
      </c>
    </row>
    <row r="486" spans="4:10" x14ac:dyDescent="0.3">
      <c r="D486">
        <v>1706</v>
      </c>
      <c r="E486" t="s">
        <v>1012</v>
      </c>
      <c r="F486" t="s">
        <v>71</v>
      </c>
      <c r="G486" t="s">
        <v>1013</v>
      </c>
      <c r="H486">
        <v>28</v>
      </c>
      <c r="I486" t="s">
        <v>174</v>
      </c>
      <c r="J486">
        <v>43687212</v>
      </c>
    </row>
    <row r="487" spans="4:10" x14ac:dyDescent="0.3">
      <c r="D487">
        <v>596</v>
      </c>
      <c r="E487" t="s">
        <v>1014</v>
      </c>
      <c r="F487" t="s">
        <v>65</v>
      </c>
      <c r="G487" t="s">
        <v>1015</v>
      </c>
      <c r="H487">
        <v>34</v>
      </c>
      <c r="I487" t="s">
        <v>63</v>
      </c>
      <c r="J487">
        <v>61320267</v>
      </c>
    </row>
    <row r="488" spans="4:10" x14ac:dyDescent="0.3">
      <c r="D488">
        <v>1482</v>
      </c>
      <c r="E488" t="s">
        <v>1016</v>
      </c>
      <c r="F488" t="s">
        <v>61</v>
      </c>
      <c r="G488" t="s">
        <v>1017</v>
      </c>
      <c r="H488">
        <v>27</v>
      </c>
      <c r="I488" t="s">
        <v>63</v>
      </c>
      <c r="J488">
        <v>12908339</v>
      </c>
    </row>
    <row r="489" spans="4:10" x14ac:dyDescent="0.3">
      <c r="D489">
        <v>249</v>
      </c>
      <c r="E489" t="s">
        <v>1018</v>
      </c>
      <c r="F489" t="s">
        <v>61</v>
      </c>
      <c r="G489" t="s">
        <v>1019</v>
      </c>
      <c r="H489">
        <v>31</v>
      </c>
      <c r="I489" t="s">
        <v>177</v>
      </c>
      <c r="J489">
        <v>26238281</v>
      </c>
    </row>
    <row r="490" spans="4:10" x14ac:dyDescent="0.3">
      <c r="D490">
        <v>1014</v>
      </c>
      <c r="E490" t="s">
        <v>1020</v>
      </c>
      <c r="F490" t="s">
        <v>65</v>
      </c>
      <c r="G490" t="s">
        <v>1021</v>
      </c>
      <c r="H490">
        <v>27</v>
      </c>
      <c r="I490" t="s">
        <v>73</v>
      </c>
      <c r="J490">
        <v>73277533</v>
      </c>
    </row>
    <row r="491" spans="4:10" x14ac:dyDescent="0.3">
      <c r="D491">
        <v>304</v>
      </c>
      <c r="E491" t="s">
        <v>1022</v>
      </c>
      <c r="F491" t="s">
        <v>65</v>
      </c>
      <c r="G491" t="s">
        <v>1023</v>
      </c>
      <c r="H491">
        <v>32</v>
      </c>
      <c r="I491" t="s">
        <v>163</v>
      </c>
      <c r="J491">
        <v>7847328</v>
      </c>
    </row>
    <row r="492" spans="4:10" x14ac:dyDescent="0.3">
      <c r="D492">
        <v>1428</v>
      </c>
      <c r="E492" t="s">
        <v>1024</v>
      </c>
      <c r="F492" t="s">
        <v>61</v>
      </c>
      <c r="G492" t="s">
        <v>1025</v>
      </c>
      <c r="H492">
        <v>37</v>
      </c>
      <c r="I492" t="s">
        <v>78</v>
      </c>
      <c r="J492">
        <v>50574448</v>
      </c>
    </row>
    <row r="493" spans="4:10" x14ac:dyDescent="0.3">
      <c r="D493">
        <v>667</v>
      </c>
      <c r="E493" t="s">
        <v>1026</v>
      </c>
      <c r="F493" t="s">
        <v>61</v>
      </c>
      <c r="G493" t="s">
        <v>1027</v>
      </c>
      <c r="H493">
        <v>21</v>
      </c>
      <c r="I493" t="s">
        <v>63</v>
      </c>
      <c r="J493">
        <v>25602033</v>
      </c>
    </row>
    <row r="494" spans="4:10" x14ac:dyDescent="0.3">
      <c r="D494">
        <v>991</v>
      </c>
      <c r="E494" t="s">
        <v>1028</v>
      </c>
      <c r="F494" t="s">
        <v>61</v>
      </c>
      <c r="G494" t="s">
        <v>1029</v>
      </c>
      <c r="H494">
        <v>41</v>
      </c>
      <c r="I494" t="s">
        <v>63</v>
      </c>
      <c r="J494">
        <v>26055171</v>
      </c>
    </row>
    <row r="495" spans="4:10" x14ac:dyDescent="0.3">
      <c r="D495">
        <v>160</v>
      </c>
      <c r="E495" t="s">
        <v>1030</v>
      </c>
      <c r="F495" t="s">
        <v>61</v>
      </c>
      <c r="G495" t="s">
        <v>1031</v>
      </c>
      <c r="H495">
        <v>28</v>
      </c>
      <c r="I495" t="s">
        <v>63</v>
      </c>
      <c r="J495">
        <v>32199814</v>
      </c>
    </row>
    <row r="496" spans="4:10" x14ac:dyDescent="0.3">
      <c r="D496">
        <v>942</v>
      </c>
      <c r="E496" t="s">
        <v>1032</v>
      </c>
      <c r="F496" t="s">
        <v>65</v>
      </c>
      <c r="G496" t="s">
        <v>1033</v>
      </c>
      <c r="H496">
        <v>37</v>
      </c>
      <c r="I496" t="s">
        <v>63</v>
      </c>
      <c r="J496">
        <v>55269792</v>
      </c>
    </row>
    <row r="497" spans="4:10" x14ac:dyDescent="0.3">
      <c r="D497">
        <v>712</v>
      </c>
      <c r="E497" t="s">
        <v>1034</v>
      </c>
      <c r="F497" t="s">
        <v>61</v>
      </c>
      <c r="G497" t="s">
        <v>1035</v>
      </c>
      <c r="H497">
        <v>27</v>
      </c>
      <c r="I497" t="s">
        <v>63</v>
      </c>
      <c r="J497">
        <v>53132474</v>
      </c>
    </row>
    <row r="498" spans="4:10" x14ac:dyDescent="0.3">
      <c r="D498">
        <v>1637</v>
      </c>
      <c r="E498" t="s">
        <v>1036</v>
      </c>
      <c r="F498" t="s">
        <v>71</v>
      </c>
      <c r="G498" t="s">
        <v>1037</v>
      </c>
      <c r="H498">
        <v>20</v>
      </c>
      <c r="I498" t="s">
        <v>67</v>
      </c>
      <c r="J498">
        <v>7721259</v>
      </c>
    </row>
    <row r="499" spans="4:10" x14ac:dyDescent="0.3">
      <c r="D499">
        <v>672</v>
      </c>
      <c r="E499" t="s">
        <v>1038</v>
      </c>
      <c r="F499" t="s">
        <v>71</v>
      </c>
      <c r="G499" t="s">
        <v>1039</v>
      </c>
      <c r="H499">
        <v>22</v>
      </c>
      <c r="I499" t="s">
        <v>63</v>
      </c>
      <c r="J499">
        <v>31184971</v>
      </c>
    </row>
    <row r="500" spans="4:10" x14ac:dyDescent="0.3">
      <c r="D500">
        <v>40</v>
      </c>
      <c r="E500" t="s">
        <v>1040</v>
      </c>
      <c r="F500" t="s">
        <v>71</v>
      </c>
      <c r="G500" t="s">
        <v>1041</v>
      </c>
      <c r="H500">
        <v>27</v>
      </c>
      <c r="I500" t="s">
        <v>63</v>
      </c>
      <c r="J500">
        <v>26543696</v>
      </c>
    </row>
    <row r="501" spans="4:10" x14ac:dyDescent="0.3">
      <c r="D501">
        <v>1750</v>
      </c>
      <c r="E501" t="s">
        <v>1042</v>
      </c>
      <c r="F501" t="s">
        <v>65</v>
      </c>
      <c r="G501" t="s">
        <v>1043</v>
      </c>
      <c r="H501">
        <v>43</v>
      </c>
      <c r="I501" t="s">
        <v>63</v>
      </c>
      <c r="J501">
        <v>23957032</v>
      </c>
    </row>
    <row r="502" spans="4:10" x14ac:dyDescent="0.3">
      <c r="D502">
        <v>156</v>
      </c>
      <c r="E502" t="s">
        <v>1044</v>
      </c>
      <c r="F502" t="s">
        <v>65</v>
      </c>
      <c r="G502" t="s">
        <v>1045</v>
      </c>
      <c r="H502">
        <v>22</v>
      </c>
      <c r="I502" t="s">
        <v>160</v>
      </c>
      <c r="J502">
        <v>46237450</v>
      </c>
    </row>
    <row r="503" spans="4:10" x14ac:dyDescent="0.3">
      <c r="D503">
        <v>1373</v>
      </c>
      <c r="E503" t="s">
        <v>1046</v>
      </c>
      <c r="F503" t="s">
        <v>61</v>
      </c>
      <c r="G503" t="s">
        <v>1047</v>
      </c>
      <c r="H503">
        <v>21</v>
      </c>
      <c r="I503" t="s">
        <v>67</v>
      </c>
      <c r="J503">
        <v>77913898</v>
      </c>
    </row>
    <row r="504" spans="4:10" x14ac:dyDescent="0.3">
      <c r="D504">
        <v>328</v>
      </c>
      <c r="E504" t="s">
        <v>1048</v>
      </c>
      <c r="F504" t="s">
        <v>65</v>
      </c>
      <c r="G504" t="s">
        <v>1049</v>
      </c>
      <c r="H504">
        <v>33</v>
      </c>
      <c r="I504" t="s">
        <v>132</v>
      </c>
      <c r="J504">
        <v>28431402</v>
      </c>
    </row>
    <row r="505" spans="4:10" x14ac:dyDescent="0.3">
      <c r="D505">
        <v>496</v>
      </c>
      <c r="E505" t="s">
        <v>1050</v>
      </c>
      <c r="F505" t="s">
        <v>65</v>
      </c>
      <c r="G505" t="s">
        <v>1051</v>
      </c>
      <c r="H505">
        <v>19</v>
      </c>
      <c r="I505" t="s">
        <v>160</v>
      </c>
      <c r="J505">
        <v>59690077</v>
      </c>
    </row>
    <row r="506" spans="4:10" x14ac:dyDescent="0.3">
      <c r="D506">
        <v>1058</v>
      </c>
      <c r="E506" t="s">
        <v>1052</v>
      </c>
      <c r="F506" t="s">
        <v>61</v>
      </c>
      <c r="G506" t="s">
        <v>1053</v>
      </c>
      <c r="H506">
        <v>27</v>
      </c>
      <c r="I506" t="s">
        <v>73</v>
      </c>
      <c r="J506">
        <v>43902995</v>
      </c>
    </row>
    <row r="507" spans="4:10" x14ac:dyDescent="0.3">
      <c r="D507">
        <v>436</v>
      </c>
      <c r="E507" t="s">
        <v>1054</v>
      </c>
      <c r="F507" t="s">
        <v>61</v>
      </c>
      <c r="G507" t="s">
        <v>803</v>
      </c>
      <c r="H507">
        <v>34</v>
      </c>
      <c r="I507" t="s">
        <v>78</v>
      </c>
      <c r="J507">
        <v>56865743</v>
      </c>
    </row>
    <row r="508" spans="4:10" x14ac:dyDescent="0.3">
      <c r="D508">
        <v>242</v>
      </c>
      <c r="E508" t="s">
        <v>1055</v>
      </c>
      <c r="F508" t="s">
        <v>65</v>
      </c>
      <c r="G508" t="s">
        <v>1056</v>
      </c>
      <c r="H508">
        <v>19</v>
      </c>
      <c r="I508" t="s">
        <v>63</v>
      </c>
      <c r="J508">
        <v>37452578</v>
      </c>
    </row>
    <row r="509" spans="4:10" x14ac:dyDescent="0.3">
      <c r="D509">
        <v>416</v>
      </c>
      <c r="E509" t="s">
        <v>1057</v>
      </c>
      <c r="F509" t="s">
        <v>71</v>
      </c>
      <c r="G509" t="s">
        <v>1058</v>
      </c>
      <c r="H509">
        <v>20</v>
      </c>
      <c r="I509" t="s">
        <v>63</v>
      </c>
      <c r="J509">
        <v>12750937</v>
      </c>
    </row>
    <row r="510" spans="4:10" x14ac:dyDescent="0.3">
      <c r="D510">
        <v>23</v>
      </c>
      <c r="E510" t="s">
        <v>1059</v>
      </c>
      <c r="F510" t="s">
        <v>61</v>
      </c>
      <c r="G510" t="s">
        <v>1060</v>
      </c>
      <c r="H510">
        <v>23</v>
      </c>
      <c r="I510" t="s">
        <v>63</v>
      </c>
      <c r="J510">
        <v>67145594</v>
      </c>
    </row>
    <row r="511" spans="4:10" x14ac:dyDescent="0.3">
      <c r="D511">
        <v>8</v>
      </c>
      <c r="E511" t="s">
        <v>1061</v>
      </c>
      <c r="F511" t="s">
        <v>65</v>
      </c>
      <c r="G511" t="s">
        <v>1062</v>
      </c>
      <c r="H511">
        <v>18</v>
      </c>
      <c r="I511" t="s">
        <v>63</v>
      </c>
      <c r="J511">
        <v>11595988</v>
      </c>
    </row>
    <row r="512" spans="4:10" x14ac:dyDescent="0.3">
      <c r="D512">
        <v>774</v>
      </c>
      <c r="E512" t="s">
        <v>1063</v>
      </c>
      <c r="F512" t="s">
        <v>61</v>
      </c>
      <c r="G512" t="s">
        <v>1064</v>
      </c>
      <c r="H512">
        <v>29</v>
      </c>
      <c r="I512" t="s">
        <v>78</v>
      </c>
      <c r="J512">
        <v>16818068</v>
      </c>
    </row>
    <row r="513" spans="4:10" x14ac:dyDescent="0.3">
      <c r="D513">
        <v>979</v>
      </c>
      <c r="E513" t="s">
        <v>1065</v>
      </c>
      <c r="F513" t="s">
        <v>61</v>
      </c>
      <c r="G513" t="s">
        <v>1066</v>
      </c>
      <c r="H513">
        <v>24</v>
      </c>
      <c r="I513" t="s">
        <v>63</v>
      </c>
      <c r="J513">
        <v>24583007</v>
      </c>
    </row>
    <row r="514" spans="4:10" x14ac:dyDescent="0.3">
      <c r="D514">
        <v>1043</v>
      </c>
      <c r="E514" t="s">
        <v>1067</v>
      </c>
      <c r="F514" t="s">
        <v>61</v>
      </c>
      <c r="G514" t="s">
        <v>1068</v>
      </c>
      <c r="H514">
        <v>28</v>
      </c>
      <c r="I514" t="s">
        <v>63</v>
      </c>
      <c r="J514">
        <v>58440844</v>
      </c>
    </row>
    <row r="515" spans="4:10" x14ac:dyDescent="0.3">
      <c r="D515">
        <v>538</v>
      </c>
      <c r="E515" t="s">
        <v>1069</v>
      </c>
      <c r="F515" t="s">
        <v>65</v>
      </c>
      <c r="G515" t="s">
        <v>1070</v>
      </c>
      <c r="H515">
        <v>23</v>
      </c>
      <c r="I515" t="s">
        <v>63</v>
      </c>
      <c r="J515">
        <v>1822065</v>
      </c>
    </row>
    <row r="516" spans="4:10" x14ac:dyDescent="0.3">
      <c r="D516">
        <v>267</v>
      </c>
      <c r="E516" t="s">
        <v>1071</v>
      </c>
      <c r="F516" t="s">
        <v>61</v>
      </c>
      <c r="G516" t="s">
        <v>1072</v>
      </c>
      <c r="H516">
        <v>20</v>
      </c>
      <c r="I516" t="s">
        <v>63</v>
      </c>
      <c r="J516">
        <v>41272969</v>
      </c>
    </row>
    <row r="517" spans="4:10" x14ac:dyDescent="0.3">
      <c r="D517">
        <v>1065</v>
      </c>
      <c r="E517" t="s">
        <v>1073</v>
      </c>
      <c r="F517" t="s">
        <v>71</v>
      </c>
      <c r="G517" t="s">
        <v>1074</v>
      </c>
      <c r="H517">
        <v>19</v>
      </c>
      <c r="I517" t="s">
        <v>160</v>
      </c>
      <c r="J517">
        <v>92547469</v>
      </c>
    </row>
    <row r="518" spans="4:10" x14ac:dyDescent="0.3">
      <c r="D518">
        <v>700</v>
      </c>
      <c r="E518" t="s">
        <v>1075</v>
      </c>
      <c r="F518" t="s">
        <v>61</v>
      </c>
      <c r="G518" t="s">
        <v>1076</v>
      </c>
      <c r="H518">
        <v>38</v>
      </c>
      <c r="I518" t="s">
        <v>78</v>
      </c>
      <c r="J518">
        <v>9282520</v>
      </c>
    </row>
    <row r="519" spans="4:10" x14ac:dyDescent="0.3">
      <c r="D519">
        <v>233</v>
      </c>
      <c r="E519" t="s">
        <v>1077</v>
      </c>
      <c r="F519" t="s">
        <v>71</v>
      </c>
      <c r="G519" t="s">
        <v>1078</v>
      </c>
      <c r="H519">
        <v>17</v>
      </c>
      <c r="I519" t="s">
        <v>63</v>
      </c>
      <c r="J519">
        <v>33526162</v>
      </c>
    </row>
    <row r="520" spans="4:10" x14ac:dyDescent="0.3">
      <c r="D520">
        <v>1116</v>
      </c>
      <c r="E520" t="s">
        <v>1079</v>
      </c>
      <c r="F520" t="s">
        <v>65</v>
      </c>
      <c r="G520" t="s">
        <v>1080</v>
      </c>
      <c r="H520">
        <v>26</v>
      </c>
      <c r="I520" t="s">
        <v>67</v>
      </c>
      <c r="J520">
        <v>72749423</v>
      </c>
    </row>
    <row r="521" spans="4:10" x14ac:dyDescent="0.3">
      <c r="D521">
        <v>1060</v>
      </c>
      <c r="E521" t="s">
        <v>1081</v>
      </c>
      <c r="F521" t="s">
        <v>65</v>
      </c>
      <c r="G521" t="s">
        <v>1082</v>
      </c>
      <c r="H521">
        <v>21</v>
      </c>
      <c r="I521" t="s">
        <v>63</v>
      </c>
      <c r="J521">
        <v>85847090</v>
      </c>
    </row>
    <row r="522" spans="4:10" x14ac:dyDescent="0.3">
      <c r="D522">
        <v>319</v>
      </c>
      <c r="E522" t="s">
        <v>1083</v>
      </c>
      <c r="F522" t="s">
        <v>61</v>
      </c>
      <c r="G522" t="s">
        <v>1084</v>
      </c>
      <c r="H522">
        <v>37</v>
      </c>
      <c r="I522" t="s">
        <v>63</v>
      </c>
      <c r="J522">
        <v>70717621</v>
      </c>
    </row>
    <row r="523" spans="4:10" x14ac:dyDescent="0.3">
      <c r="D523">
        <v>480</v>
      </c>
      <c r="E523" t="s">
        <v>1085</v>
      </c>
      <c r="F523" t="s">
        <v>61</v>
      </c>
      <c r="G523" t="s">
        <v>626</v>
      </c>
      <c r="H523">
        <v>29</v>
      </c>
      <c r="I523" t="s">
        <v>63</v>
      </c>
      <c r="J523">
        <v>74174227</v>
      </c>
    </row>
    <row r="524" spans="4:10" x14ac:dyDescent="0.3">
      <c r="D524">
        <v>764</v>
      </c>
      <c r="E524" t="s">
        <v>1086</v>
      </c>
      <c r="F524" t="s">
        <v>61</v>
      </c>
      <c r="G524" t="s">
        <v>1087</v>
      </c>
      <c r="H524">
        <v>28</v>
      </c>
      <c r="I524" t="s">
        <v>63</v>
      </c>
      <c r="J524">
        <v>17314170</v>
      </c>
    </row>
    <row r="525" spans="4:10" x14ac:dyDescent="0.3">
      <c r="D525">
        <v>1586</v>
      </c>
      <c r="E525" t="s">
        <v>1088</v>
      </c>
      <c r="F525" t="s">
        <v>61</v>
      </c>
      <c r="G525" t="s">
        <v>1089</v>
      </c>
      <c r="H525">
        <v>22</v>
      </c>
      <c r="I525" t="s">
        <v>63</v>
      </c>
      <c r="J525">
        <v>95464341</v>
      </c>
    </row>
    <row r="526" spans="4:10" x14ac:dyDescent="0.3">
      <c r="D526">
        <v>977</v>
      </c>
      <c r="E526" t="s">
        <v>477</v>
      </c>
      <c r="F526" t="s">
        <v>61</v>
      </c>
      <c r="G526" t="s">
        <v>478</v>
      </c>
      <c r="H526">
        <v>20</v>
      </c>
      <c r="I526" t="s">
        <v>63</v>
      </c>
      <c r="J526">
        <v>94308594</v>
      </c>
    </row>
    <row r="527" spans="4:10" x14ac:dyDescent="0.3">
      <c r="D527">
        <v>1762</v>
      </c>
      <c r="E527" t="s">
        <v>1090</v>
      </c>
      <c r="F527" t="s">
        <v>61</v>
      </c>
      <c r="G527" t="s">
        <v>1091</v>
      </c>
      <c r="H527">
        <v>29</v>
      </c>
      <c r="I527" t="s">
        <v>177</v>
      </c>
      <c r="J527">
        <v>22859059</v>
      </c>
    </row>
    <row r="528" spans="4:10" x14ac:dyDescent="0.3">
      <c r="D528">
        <v>809</v>
      </c>
      <c r="E528" t="s">
        <v>1092</v>
      </c>
      <c r="F528" t="s">
        <v>71</v>
      </c>
      <c r="G528" t="s">
        <v>1093</v>
      </c>
      <c r="H528">
        <v>30</v>
      </c>
      <c r="I528" t="s">
        <v>63</v>
      </c>
      <c r="J528">
        <v>33885495</v>
      </c>
    </row>
    <row r="529" spans="4:10" x14ac:dyDescent="0.3">
      <c r="D529">
        <v>54</v>
      </c>
      <c r="E529" t="s">
        <v>680</v>
      </c>
      <c r="F529" t="s">
        <v>61</v>
      </c>
      <c r="G529" t="s">
        <v>1094</v>
      </c>
      <c r="H529">
        <v>32</v>
      </c>
      <c r="I529" t="s">
        <v>78</v>
      </c>
      <c r="J529">
        <v>98912477</v>
      </c>
    </row>
    <row r="530" spans="4:10" x14ac:dyDescent="0.3">
      <c r="D530">
        <v>369</v>
      </c>
      <c r="E530" t="s">
        <v>1095</v>
      </c>
      <c r="F530" t="s">
        <v>61</v>
      </c>
      <c r="G530" t="s">
        <v>1096</v>
      </c>
      <c r="H530">
        <v>36</v>
      </c>
      <c r="I530" t="s">
        <v>63</v>
      </c>
      <c r="J530">
        <v>9555799</v>
      </c>
    </row>
    <row r="531" spans="4:10" x14ac:dyDescent="0.3">
      <c r="D531">
        <v>252</v>
      </c>
      <c r="E531" t="s">
        <v>1097</v>
      </c>
      <c r="F531" t="s">
        <v>65</v>
      </c>
      <c r="G531" t="s">
        <v>1098</v>
      </c>
      <c r="H531">
        <v>23</v>
      </c>
      <c r="I531" t="s">
        <v>87</v>
      </c>
      <c r="J531">
        <v>13281231</v>
      </c>
    </row>
    <row r="532" spans="4:10" x14ac:dyDescent="0.3">
      <c r="D532">
        <v>588</v>
      </c>
      <c r="E532" t="s">
        <v>1099</v>
      </c>
      <c r="F532" t="s">
        <v>71</v>
      </c>
      <c r="G532" t="s">
        <v>1100</v>
      </c>
      <c r="H532">
        <v>23</v>
      </c>
      <c r="I532" t="s">
        <v>67</v>
      </c>
      <c r="J532">
        <v>22931591</v>
      </c>
    </row>
    <row r="533" spans="4:10" x14ac:dyDescent="0.3">
      <c r="D533">
        <v>627</v>
      </c>
      <c r="E533" t="s">
        <v>1101</v>
      </c>
      <c r="F533" t="s">
        <v>61</v>
      </c>
      <c r="G533" t="s">
        <v>1102</v>
      </c>
      <c r="H533">
        <v>22</v>
      </c>
      <c r="I533" t="s">
        <v>63</v>
      </c>
      <c r="J533">
        <v>71990242</v>
      </c>
    </row>
    <row r="534" spans="4:10" x14ac:dyDescent="0.3">
      <c r="D534">
        <v>66</v>
      </c>
      <c r="E534" t="s">
        <v>1103</v>
      </c>
      <c r="F534" t="s">
        <v>61</v>
      </c>
      <c r="G534" t="s">
        <v>1104</v>
      </c>
      <c r="H534">
        <v>29</v>
      </c>
      <c r="I534" t="s">
        <v>63</v>
      </c>
      <c r="J534">
        <v>32269139</v>
      </c>
    </row>
    <row r="535" spans="4:10" x14ac:dyDescent="0.3">
      <c r="D535">
        <v>109</v>
      </c>
      <c r="E535" t="s">
        <v>1105</v>
      </c>
      <c r="F535" t="s">
        <v>65</v>
      </c>
      <c r="G535" t="s">
        <v>493</v>
      </c>
      <c r="H535">
        <v>29</v>
      </c>
      <c r="I535" t="s">
        <v>132</v>
      </c>
      <c r="J535">
        <v>11780930</v>
      </c>
    </row>
    <row r="536" spans="4:10" x14ac:dyDescent="0.3">
      <c r="D536">
        <v>46</v>
      </c>
      <c r="E536" t="s">
        <v>1106</v>
      </c>
      <c r="F536" t="s">
        <v>61</v>
      </c>
      <c r="G536" t="s">
        <v>1107</v>
      </c>
      <c r="H536">
        <v>26</v>
      </c>
      <c r="I536" t="s">
        <v>63</v>
      </c>
      <c r="J536">
        <v>60035982</v>
      </c>
    </row>
    <row r="537" spans="4:10" x14ac:dyDescent="0.3">
      <c r="D537">
        <v>480</v>
      </c>
      <c r="E537" t="s">
        <v>1108</v>
      </c>
      <c r="F537" t="s">
        <v>61</v>
      </c>
      <c r="G537" t="s">
        <v>1109</v>
      </c>
      <c r="H537">
        <v>33</v>
      </c>
      <c r="I537" t="s">
        <v>78</v>
      </c>
      <c r="J537">
        <v>43756571</v>
      </c>
    </row>
    <row r="538" spans="4:10" x14ac:dyDescent="0.3">
      <c r="D538">
        <v>340</v>
      </c>
      <c r="E538" t="s">
        <v>1110</v>
      </c>
      <c r="F538" t="s">
        <v>65</v>
      </c>
      <c r="G538" t="s">
        <v>1111</v>
      </c>
      <c r="H538">
        <v>21</v>
      </c>
      <c r="I538" t="s">
        <v>63</v>
      </c>
      <c r="J538">
        <v>3685216</v>
      </c>
    </row>
    <row r="539" spans="4:10" x14ac:dyDescent="0.3">
      <c r="D539">
        <v>807</v>
      </c>
      <c r="E539" t="s">
        <v>1112</v>
      </c>
      <c r="F539" t="s">
        <v>65</v>
      </c>
      <c r="G539" t="s">
        <v>1113</v>
      </c>
      <c r="H539">
        <v>36</v>
      </c>
      <c r="I539" t="s">
        <v>63</v>
      </c>
      <c r="J539">
        <v>76220966</v>
      </c>
    </row>
    <row r="540" spans="4:10" x14ac:dyDescent="0.3">
      <c r="D540">
        <v>131</v>
      </c>
      <c r="E540" t="s">
        <v>1114</v>
      </c>
      <c r="F540" t="s">
        <v>61</v>
      </c>
      <c r="G540" t="s">
        <v>1011</v>
      </c>
      <c r="H540">
        <v>27</v>
      </c>
      <c r="I540" t="s">
        <v>63</v>
      </c>
      <c r="J540">
        <v>97092553</v>
      </c>
    </row>
    <row r="541" spans="4:10" x14ac:dyDescent="0.3">
      <c r="D541">
        <v>308</v>
      </c>
      <c r="E541" t="s">
        <v>1115</v>
      </c>
      <c r="F541" t="s">
        <v>61</v>
      </c>
      <c r="G541" t="s">
        <v>1116</v>
      </c>
      <c r="H541">
        <v>23</v>
      </c>
      <c r="I541" t="s">
        <v>63</v>
      </c>
      <c r="J541">
        <v>29951620</v>
      </c>
    </row>
    <row r="542" spans="4:10" x14ac:dyDescent="0.3">
      <c r="D542">
        <v>675</v>
      </c>
      <c r="E542" t="s">
        <v>1117</v>
      </c>
      <c r="F542" t="s">
        <v>61</v>
      </c>
      <c r="G542" t="s">
        <v>1118</v>
      </c>
      <c r="H542">
        <v>22</v>
      </c>
      <c r="I542" t="s">
        <v>63</v>
      </c>
      <c r="J542">
        <v>13103110</v>
      </c>
    </row>
    <row r="543" spans="4:10" x14ac:dyDescent="0.3">
      <c r="D543">
        <v>834</v>
      </c>
      <c r="E543" t="s">
        <v>1119</v>
      </c>
      <c r="F543" t="s">
        <v>61</v>
      </c>
      <c r="G543" t="s">
        <v>1120</v>
      </c>
      <c r="H543">
        <v>32</v>
      </c>
      <c r="I543" t="s">
        <v>177</v>
      </c>
      <c r="J543">
        <v>38897999</v>
      </c>
    </row>
    <row r="544" spans="4:10" x14ac:dyDescent="0.3">
      <c r="D544">
        <v>1757</v>
      </c>
      <c r="E544" t="s">
        <v>1121</v>
      </c>
      <c r="F544" t="s">
        <v>61</v>
      </c>
      <c r="G544" t="s">
        <v>1122</v>
      </c>
      <c r="H544">
        <v>28</v>
      </c>
      <c r="I544" t="s">
        <v>63</v>
      </c>
      <c r="J544">
        <v>41660517</v>
      </c>
    </row>
    <row r="545" spans="4:10" x14ac:dyDescent="0.3">
      <c r="D545">
        <v>947</v>
      </c>
      <c r="E545" t="s">
        <v>1123</v>
      </c>
      <c r="F545" t="s">
        <v>61</v>
      </c>
      <c r="G545" t="s">
        <v>1124</v>
      </c>
      <c r="H545">
        <v>30</v>
      </c>
      <c r="I545" t="s">
        <v>73</v>
      </c>
      <c r="J545">
        <v>9840872</v>
      </c>
    </row>
    <row r="546" spans="4:10" x14ac:dyDescent="0.3">
      <c r="D546">
        <v>1047</v>
      </c>
      <c r="E546" t="s">
        <v>1125</v>
      </c>
      <c r="F546" t="s">
        <v>61</v>
      </c>
      <c r="G546" t="s">
        <v>1126</v>
      </c>
      <c r="H546">
        <v>21</v>
      </c>
      <c r="I546" t="s">
        <v>63</v>
      </c>
      <c r="J546">
        <v>88488876</v>
      </c>
    </row>
    <row r="547" spans="4:10" x14ac:dyDescent="0.3">
      <c r="D547">
        <v>564</v>
      </c>
      <c r="E547" t="s">
        <v>1127</v>
      </c>
      <c r="F547" t="s">
        <v>71</v>
      </c>
      <c r="G547" t="s">
        <v>1128</v>
      </c>
      <c r="H547">
        <v>32</v>
      </c>
      <c r="I547" t="s">
        <v>177</v>
      </c>
      <c r="J547">
        <v>55389138</v>
      </c>
    </row>
    <row r="548" spans="4:10" x14ac:dyDescent="0.3">
      <c r="D548">
        <v>39</v>
      </c>
      <c r="E548" t="s">
        <v>1129</v>
      </c>
      <c r="F548" t="s">
        <v>61</v>
      </c>
      <c r="G548" t="s">
        <v>1130</v>
      </c>
      <c r="H548">
        <v>40</v>
      </c>
      <c r="I548" t="s">
        <v>160</v>
      </c>
      <c r="J548">
        <v>16791218</v>
      </c>
    </row>
    <row r="549" spans="4:10" x14ac:dyDescent="0.3">
      <c r="D549">
        <v>329</v>
      </c>
      <c r="E549" t="s">
        <v>1131</v>
      </c>
      <c r="F549" t="s">
        <v>61</v>
      </c>
      <c r="G549" t="s">
        <v>1132</v>
      </c>
      <c r="H549">
        <v>33</v>
      </c>
      <c r="I549" t="s">
        <v>63</v>
      </c>
      <c r="J549">
        <v>49820877</v>
      </c>
    </row>
    <row r="550" spans="4:10" x14ac:dyDescent="0.3">
      <c r="D550">
        <v>1285</v>
      </c>
      <c r="E550" t="s">
        <v>1133</v>
      </c>
      <c r="F550" t="s">
        <v>61</v>
      </c>
      <c r="G550" t="s">
        <v>1134</v>
      </c>
      <c r="H550">
        <v>40</v>
      </c>
      <c r="I550" t="s">
        <v>160</v>
      </c>
      <c r="J550">
        <v>89898587</v>
      </c>
    </row>
    <row r="551" spans="4:10" x14ac:dyDescent="0.3">
      <c r="D551">
        <v>140</v>
      </c>
      <c r="E551" t="s">
        <v>1135</v>
      </c>
      <c r="F551" t="s">
        <v>61</v>
      </c>
      <c r="G551" t="s">
        <v>1136</v>
      </c>
      <c r="H551">
        <v>25</v>
      </c>
      <c r="I551" t="s">
        <v>63</v>
      </c>
      <c r="J551">
        <v>92997401</v>
      </c>
    </row>
    <row r="552" spans="4:10" x14ac:dyDescent="0.3">
      <c r="D552">
        <v>720</v>
      </c>
      <c r="E552" t="s">
        <v>1137</v>
      </c>
      <c r="F552" t="s">
        <v>61</v>
      </c>
      <c r="G552" t="s">
        <v>1138</v>
      </c>
      <c r="H552">
        <v>31</v>
      </c>
      <c r="I552" t="s">
        <v>163</v>
      </c>
      <c r="J552">
        <v>35493964</v>
      </c>
    </row>
    <row r="553" spans="4:10" x14ac:dyDescent="0.3">
      <c r="D553">
        <v>1135</v>
      </c>
      <c r="E553" t="s">
        <v>1139</v>
      </c>
      <c r="F553" t="s">
        <v>71</v>
      </c>
      <c r="G553" t="s">
        <v>1140</v>
      </c>
      <c r="H553">
        <v>28</v>
      </c>
      <c r="I553" t="s">
        <v>63</v>
      </c>
      <c r="J553">
        <v>40042838</v>
      </c>
    </row>
    <row r="554" spans="4:10" x14ac:dyDescent="0.3">
      <c r="D554">
        <v>841</v>
      </c>
      <c r="E554" t="s">
        <v>1141</v>
      </c>
      <c r="F554" t="s">
        <v>61</v>
      </c>
      <c r="G554" t="s">
        <v>1142</v>
      </c>
      <c r="H554">
        <v>42</v>
      </c>
      <c r="I554" t="s">
        <v>160</v>
      </c>
      <c r="J554">
        <v>72515569</v>
      </c>
    </row>
    <row r="555" spans="4:10" x14ac:dyDescent="0.3">
      <c r="D555">
        <v>508</v>
      </c>
      <c r="E555" t="s">
        <v>1143</v>
      </c>
      <c r="F555" t="s">
        <v>61</v>
      </c>
      <c r="G555" t="s">
        <v>1144</v>
      </c>
      <c r="H555">
        <v>33</v>
      </c>
      <c r="I555" t="s">
        <v>78</v>
      </c>
      <c r="J555">
        <v>24357339</v>
      </c>
    </row>
    <row r="556" spans="4:10" x14ac:dyDescent="0.3">
      <c r="D556">
        <v>1230</v>
      </c>
      <c r="E556" t="s">
        <v>1145</v>
      </c>
      <c r="F556" t="s">
        <v>71</v>
      </c>
      <c r="G556" t="s">
        <v>1146</v>
      </c>
      <c r="H556">
        <v>22</v>
      </c>
      <c r="I556" t="s">
        <v>132</v>
      </c>
      <c r="J556">
        <v>98116605</v>
      </c>
    </row>
    <row r="557" spans="4:10" x14ac:dyDescent="0.3">
      <c r="D557">
        <v>334</v>
      </c>
      <c r="E557" t="s">
        <v>1147</v>
      </c>
      <c r="F557" t="s">
        <v>61</v>
      </c>
      <c r="G557" t="s">
        <v>1148</v>
      </c>
      <c r="H557">
        <v>35</v>
      </c>
      <c r="I557" t="s">
        <v>177</v>
      </c>
      <c r="J557">
        <v>78000739</v>
      </c>
    </row>
    <row r="558" spans="4:10" x14ac:dyDescent="0.3">
      <c r="D558">
        <v>696</v>
      </c>
      <c r="E558" t="s">
        <v>1149</v>
      </c>
      <c r="F558" t="s">
        <v>61</v>
      </c>
      <c r="G558" t="s">
        <v>1150</v>
      </c>
      <c r="H558">
        <v>40</v>
      </c>
      <c r="I558" t="s">
        <v>73</v>
      </c>
      <c r="J558">
        <v>72187159</v>
      </c>
    </row>
    <row r="559" spans="4:10" x14ac:dyDescent="0.3">
      <c r="D559">
        <v>1650</v>
      </c>
      <c r="E559" t="s">
        <v>1151</v>
      </c>
      <c r="F559" t="s">
        <v>61</v>
      </c>
      <c r="G559" t="s">
        <v>1152</v>
      </c>
      <c r="H559">
        <v>26</v>
      </c>
      <c r="I559" t="s">
        <v>73</v>
      </c>
      <c r="J559">
        <v>63966887</v>
      </c>
    </row>
    <row r="560" spans="4:10" x14ac:dyDescent="0.3">
      <c r="D560">
        <v>892</v>
      </c>
      <c r="E560" t="s">
        <v>1153</v>
      </c>
      <c r="F560" t="s">
        <v>61</v>
      </c>
      <c r="G560" t="s">
        <v>1154</v>
      </c>
      <c r="H560">
        <v>35</v>
      </c>
      <c r="I560" t="s">
        <v>78</v>
      </c>
      <c r="J560">
        <v>79216929</v>
      </c>
    </row>
    <row r="561" spans="4:10" x14ac:dyDescent="0.3">
      <c r="D561">
        <v>940</v>
      </c>
      <c r="E561" t="s">
        <v>670</v>
      </c>
      <c r="F561" t="s">
        <v>61</v>
      </c>
      <c r="G561" t="s">
        <v>671</v>
      </c>
      <c r="H561">
        <v>37</v>
      </c>
      <c r="I561" t="s">
        <v>63</v>
      </c>
      <c r="J561">
        <v>25587058</v>
      </c>
    </row>
    <row r="562" spans="4:10" x14ac:dyDescent="0.3">
      <c r="D562">
        <v>1192</v>
      </c>
      <c r="E562" t="s">
        <v>1155</v>
      </c>
      <c r="F562" t="s">
        <v>65</v>
      </c>
      <c r="G562" t="s">
        <v>1156</v>
      </c>
      <c r="H562">
        <v>25</v>
      </c>
      <c r="I562" t="s">
        <v>63</v>
      </c>
      <c r="J562">
        <v>10494494</v>
      </c>
    </row>
    <row r="563" spans="4:10" x14ac:dyDescent="0.3">
      <c r="D563">
        <v>861</v>
      </c>
      <c r="E563" t="s">
        <v>1157</v>
      </c>
      <c r="F563" t="s">
        <v>61</v>
      </c>
      <c r="G563" t="s">
        <v>1158</v>
      </c>
      <c r="H563">
        <v>45</v>
      </c>
      <c r="I563" t="s">
        <v>63</v>
      </c>
      <c r="J563">
        <v>76110969</v>
      </c>
    </row>
    <row r="564" spans="4:10" x14ac:dyDescent="0.3">
      <c r="D564">
        <v>762</v>
      </c>
      <c r="E564" t="s">
        <v>1159</v>
      </c>
      <c r="F564" t="s">
        <v>61</v>
      </c>
      <c r="G564" t="s">
        <v>1160</v>
      </c>
      <c r="H564">
        <v>24</v>
      </c>
      <c r="I564" t="s">
        <v>63</v>
      </c>
      <c r="J564">
        <v>12774301</v>
      </c>
    </row>
    <row r="565" spans="4:10" x14ac:dyDescent="0.3">
      <c r="D565">
        <v>120</v>
      </c>
      <c r="E565" t="s">
        <v>1161</v>
      </c>
      <c r="F565" t="s">
        <v>71</v>
      </c>
      <c r="G565" t="s">
        <v>1162</v>
      </c>
      <c r="H565">
        <v>36</v>
      </c>
      <c r="I565" t="s">
        <v>174</v>
      </c>
      <c r="J565">
        <v>62675656</v>
      </c>
    </row>
    <row r="566" spans="4:10" x14ac:dyDescent="0.3">
      <c r="D566">
        <v>590</v>
      </c>
      <c r="E566" t="s">
        <v>1163</v>
      </c>
      <c r="F566" t="s">
        <v>61</v>
      </c>
      <c r="G566" t="s">
        <v>1164</v>
      </c>
      <c r="H566">
        <v>26</v>
      </c>
      <c r="I566" t="s">
        <v>160</v>
      </c>
      <c r="J566">
        <v>44918574</v>
      </c>
    </row>
    <row r="567" spans="4:10" x14ac:dyDescent="0.3">
      <c r="D567">
        <v>130</v>
      </c>
      <c r="E567" t="s">
        <v>1165</v>
      </c>
      <c r="F567" t="s">
        <v>65</v>
      </c>
      <c r="G567" t="s">
        <v>1166</v>
      </c>
      <c r="H567">
        <v>22</v>
      </c>
      <c r="I567" t="s">
        <v>63</v>
      </c>
      <c r="J567">
        <v>96326209</v>
      </c>
    </row>
    <row r="568" spans="4:10" x14ac:dyDescent="0.3">
      <c r="D568">
        <v>618</v>
      </c>
      <c r="E568" t="s">
        <v>1167</v>
      </c>
      <c r="F568" t="s">
        <v>61</v>
      </c>
      <c r="G568" t="s">
        <v>1168</v>
      </c>
      <c r="H568">
        <v>20</v>
      </c>
      <c r="I568" t="s">
        <v>63</v>
      </c>
      <c r="J568">
        <v>7948345</v>
      </c>
    </row>
    <row r="569" spans="4:10" x14ac:dyDescent="0.3">
      <c r="D569">
        <v>803</v>
      </c>
      <c r="E569" t="s">
        <v>1169</v>
      </c>
      <c r="F569" t="s">
        <v>65</v>
      </c>
      <c r="G569" t="s">
        <v>1170</v>
      </c>
      <c r="H569">
        <v>42</v>
      </c>
      <c r="I569" t="s">
        <v>63</v>
      </c>
      <c r="J569">
        <v>71918674</v>
      </c>
    </row>
    <row r="570" spans="4:10" x14ac:dyDescent="0.3">
      <c r="D570">
        <v>530</v>
      </c>
      <c r="E570" t="s">
        <v>1171</v>
      </c>
      <c r="F570" t="s">
        <v>65</v>
      </c>
      <c r="G570" t="s">
        <v>1172</v>
      </c>
      <c r="H570">
        <v>22</v>
      </c>
      <c r="I570" t="s">
        <v>63</v>
      </c>
      <c r="J570">
        <v>80896532</v>
      </c>
    </row>
    <row r="571" spans="4:10" x14ac:dyDescent="0.3">
      <c r="D571">
        <v>1642</v>
      </c>
      <c r="E571" t="s">
        <v>1173</v>
      </c>
      <c r="F571" t="s">
        <v>61</v>
      </c>
      <c r="G571" t="s">
        <v>1174</v>
      </c>
      <c r="H571">
        <v>21</v>
      </c>
      <c r="I571" t="s">
        <v>63</v>
      </c>
      <c r="J571">
        <v>42220418</v>
      </c>
    </row>
    <row r="572" spans="4:10" x14ac:dyDescent="0.3">
      <c r="D572">
        <v>302</v>
      </c>
      <c r="E572" t="s">
        <v>1175</v>
      </c>
      <c r="F572" t="s">
        <v>61</v>
      </c>
      <c r="G572" t="s">
        <v>1176</v>
      </c>
      <c r="H572">
        <v>39</v>
      </c>
      <c r="I572" t="s">
        <v>63</v>
      </c>
      <c r="J572">
        <v>37240162</v>
      </c>
    </row>
    <row r="573" spans="4:10" x14ac:dyDescent="0.3">
      <c r="D573">
        <v>25</v>
      </c>
      <c r="E573" t="s">
        <v>1177</v>
      </c>
      <c r="F573" t="s">
        <v>65</v>
      </c>
      <c r="G573" t="s">
        <v>1178</v>
      </c>
      <c r="H573">
        <v>31</v>
      </c>
      <c r="I573" t="s">
        <v>63</v>
      </c>
      <c r="J573">
        <v>67740724</v>
      </c>
    </row>
    <row r="574" spans="4:10" x14ac:dyDescent="0.3">
      <c r="D574">
        <v>774</v>
      </c>
      <c r="E574" t="s">
        <v>1179</v>
      </c>
      <c r="F574" t="s">
        <v>61</v>
      </c>
      <c r="G574" t="s">
        <v>1180</v>
      </c>
      <c r="H574">
        <v>25</v>
      </c>
      <c r="I574" t="s">
        <v>63</v>
      </c>
      <c r="J574">
        <v>84346391</v>
      </c>
    </row>
    <row r="575" spans="4:10" x14ac:dyDescent="0.3">
      <c r="D575">
        <v>1464</v>
      </c>
      <c r="E575" t="s">
        <v>1181</v>
      </c>
      <c r="F575" t="s">
        <v>65</v>
      </c>
      <c r="G575" t="s">
        <v>1182</v>
      </c>
      <c r="H575">
        <v>21</v>
      </c>
      <c r="I575" t="s">
        <v>63</v>
      </c>
      <c r="J575">
        <v>76075605</v>
      </c>
    </row>
    <row r="576" spans="4:10" x14ac:dyDescent="0.3">
      <c r="D576">
        <v>372</v>
      </c>
      <c r="E576" t="s">
        <v>1183</v>
      </c>
      <c r="F576" t="s">
        <v>61</v>
      </c>
      <c r="G576" t="s">
        <v>1184</v>
      </c>
      <c r="H576">
        <v>37</v>
      </c>
      <c r="I576" t="s">
        <v>174</v>
      </c>
      <c r="J576">
        <v>51805629</v>
      </c>
    </row>
    <row r="577" spans="4:10" x14ac:dyDescent="0.3">
      <c r="D577">
        <v>116</v>
      </c>
      <c r="E577" t="s">
        <v>1185</v>
      </c>
      <c r="F577" t="s">
        <v>65</v>
      </c>
      <c r="G577" t="s">
        <v>1186</v>
      </c>
      <c r="H577">
        <v>28</v>
      </c>
      <c r="I577" t="s">
        <v>177</v>
      </c>
      <c r="J577">
        <v>9361490</v>
      </c>
    </row>
    <row r="578" spans="4:10" x14ac:dyDescent="0.3">
      <c r="D578">
        <v>52</v>
      </c>
      <c r="E578" t="s">
        <v>1187</v>
      </c>
      <c r="F578" t="s">
        <v>65</v>
      </c>
      <c r="G578" t="s">
        <v>1188</v>
      </c>
      <c r="H578">
        <v>26</v>
      </c>
      <c r="I578" t="s">
        <v>63</v>
      </c>
      <c r="J578">
        <v>26678156</v>
      </c>
    </row>
    <row r="579" spans="4:10" x14ac:dyDescent="0.3">
      <c r="D579">
        <v>1309</v>
      </c>
      <c r="E579" t="s">
        <v>1189</v>
      </c>
      <c r="F579" t="s">
        <v>61</v>
      </c>
      <c r="G579" t="s">
        <v>1190</v>
      </c>
      <c r="H579">
        <v>30</v>
      </c>
      <c r="I579" t="s">
        <v>87</v>
      </c>
      <c r="J579">
        <v>34175510</v>
      </c>
    </row>
    <row r="580" spans="4:10" x14ac:dyDescent="0.3">
      <c r="D580">
        <v>246</v>
      </c>
      <c r="E580" t="s">
        <v>1191</v>
      </c>
      <c r="F580" t="s">
        <v>71</v>
      </c>
      <c r="G580" t="s">
        <v>1192</v>
      </c>
      <c r="H580">
        <v>26</v>
      </c>
      <c r="I580" t="s">
        <v>63</v>
      </c>
      <c r="J580">
        <v>15399442</v>
      </c>
    </row>
    <row r="581" spans="4:10" x14ac:dyDescent="0.3">
      <c r="D581">
        <v>10</v>
      </c>
      <c r="E581" t="s">
        <v>1193</v>
      </c>
      <c r="F581" t="s">
        <v>71</v>
      </c>
      <c r="G581" t="s">
        <v>828</v>
      </c>
      <c r="H581">
        <v>26</v>
      </c>
      <c r="I581" t="s">
        <v>63</v>
      </c>
      <c r="J581">
        <v>86947947</v>
      </c>
    </row>
    <row r="582" spans="4:10" x14ac:dyDescent="0.3">
      <c r="D582">
        <v>364</v>
      </c>
      <c r="E582" t="s">
        <v>1194</v>
      </c>
      <c r="F582" t="s">
        <v>65</v>
      </c>
      <c r="G582" t="s">
        <v>1195</v>
      </c>
      <c r="H582">
        <v>23</v>
      </c>
      <c r="I582" t="s">
        <v>63</v>
      </c>
      <c r="J582">
        <v>56082451</v>
      </c>
    </row>
    <row r="583" spans="4:10" x14ac:dyDescent="0.3">
      <c r="D583">
        <v>1413</v>
      </c>
      <c r="E583" t="s">
        <v>1196</v>
      </c>
      <c r="F583" t="s">
        <v>61</v>
      </c>
      <c r="G583" t="s">
        <v>1197</v>
      </c>
      <c r="H583">
        <v>28</v>
      </c>
      <c r="I583" t="s">
        <v>63</v>
      </c>
      <c r="J583">
        <v>36655014</v>
      </c>
    </row>
    <row r="584" spans="4:10" x14ac:dyDescent="0.3">
      <c r="D584">
        <v>244</v>
      </c>
      <c r="E584" t="s">
        <v>1198</v>
      </c>
      <c r="F584" t="s">
        <v>65</v>
      </c>
      <c r="G584" t="s">
        <v>1199</v>
      </c>
      <c r="H584">
        <v>41</v>
      </c>
      <c r="I584" t="s">
        <v>63</v>
      </c>
      <c r="J584">
        <v>13910829</v>
      </c>
    </row>
    <row r="585" spans="4:10" x14ac:dyDescent="0.3">
      <c r="D585">
        <v>1294</v>
      </c>
      <c r="E585" t="s">
        <v>1200</v>
      </c>
      <c r="F585" t="s">
        <v>71</v>
      </c>
      <c r="G585" t="s">
        <v>1201</v>
      </c>
      <c r="H585">
        <v>43</v>
      </c>
      <c r="I585" t="s">
        <v>78</v>
      </c>
      <c r="J585">
        <v>18034941</v>
      </c>
    </row>
    <row r="586" spans="4:10" x14ac:dyDescent="0.3">
      <c r="D586">
        <v>407</v>
      </c>
      <c r="E586" t="s">
        <v>1202</v>
      </c>
      <c r="F586" t="s">
        <v>65</v>
      </c>
      <c r="G586" t="s">
        <v>1203</v>
      </c>
      <c r="H586">
        <v>27</v>
      </c>
      <c r="I586" t="s">
        <v>63</v>
      </c>
      <c r="J586">
        <v>48079987</v>
      </c>
    </row>
    <row r="587" spans="4:10" x14ac:dyDescent="0.3">
      <c r="D587">
        <v>461</v>
      </c>
      <c r="E587" t="s">
        <v>1204</v>
      </c>
      <c r="F587" t="s">
        <v>71</v>
      </c>
      <c r="G587" t="s">
        <v>1205</v>
      </c>
      <c r="H587">
        <v>30</v>
      </c>
      <c r="I587" t="s">
        <v>63</v>
      </c>
      <c r="J587">
        <v>8623671</v>
      </c>
    </row>
    <row r="588" spans="4:10" x14ac:dyDescent="0.3">
      <c r="D588">
        <v>911</v>
      </c>
      <c r="E588" t="s">
        <v>1206</v>
      </c>
      <c r="F588" t="s">
        <v>71</v>
      </c>
      <c r="G588" t="s">
        <v>1207</v>
      </c>
      <c r="H588">
        <v>29</v>
      </c>
      <c r="I588" t="s">
        <v>78</v>
      </c>
      <c r="J588">
        <v>23671888</v>
      </c>
    </row>
    <row r="589" spans="4:10" x14ac:dyDescent="0.3">
      <c r="D589">
        <v>1218</v>
      </c>
      <c r="E589" t="s">
        <v>1208</v>
      </c>
      <c r="F589" t="s">
        <v>61</v>
      </c>
      <c r="G589" t="s">
        <v>1209</v>
      </c>
      <c r="H589">
        <v>28</v>
      </c>
      <c r="I589" t="s">
        <v>63</v>
      </c>
      <c r="J589">
        <v>13839708</v>
      </c>
    </row>
    <row r="590" spans="4:10" x14ac:dyDescent="0.3">
      <c r="D590">
        <v>448</v>
      </c>
      <c r="E590" t="s">
        <v>1210</v>
      </c>
      <c r="F590" t="s">
        <v>65</v>
      </c>
      <c r="G590" t="s">
        <v>1211</v>
      </c>
      <c r="H590">
        <v>36</v>
      </c>
      <c r="I590" t="s">
        <v>160</v>
      </c>
      <c r="J590">
        <v>77902378</v>
      </c>
    </row>
    <row r="591" spans="4:10" x14ac:dyDescent="0.3">
      <c r="D591">
        <v>1383</v>
      </c>
      <c r="E591" t="s">
        <v>1212</v>
      </c>
      <c r="F591" t="s">
        <v>61</v>
      </c>
      <c r="G591" t="s">
        <v>1213</v>
      </c>
      <c r="H591">
        <v>37</v>
      </c>
      <c r="I591" t="s">
        <v>78</v>
      </c>
      <c r="J591">
        <v>77622051</v>
      </c>
    </row>
    <row r="592" spans="4:10" x14ac:dyDescent="0.3">
      <c r="D592">
        <v>1135</v>
      </c>
      <c r="E592" t="s">
        <v>1214</v>
      </c>
      <c r="F592" t="s">
        <v>65</v>
      </c>
      <c r="G592" t="s">
        <v>234</v>
      </c>
      <c r="H592">
        <v>26</v>
      </c>
      <c r="I592" t="s">
        <v>73</v>
      </c>
      <c r="J592">
        <v>12088917</v>
      </c>
    </row>
    <row r="593" spans="4:10" x14ac:dyDescent="0.3">
      <c r="D593">
        <v>931</v>
      </c>
      <c r="E593" t="s">
        <v>1215</v>
      </c>
      <c r="F593" t="s">
        <v>65</v>
      </c>
      <c r="G593" t="s">
        <v>1216</v>
      </c>
      <c r="H593">
        <v>27</v>
      </c>
      <c r="I593" t="s">
        <v>177</v>
      </c>
      <c r="J593">
        <v>68948264</v>
      </c>
    </row>
    <row r="594" spans="4:10" x14ac:dyDescent="0.3">
      <c r="D594">
        <v>885</v>
      </c>
      <c r="E594" t="s">
        <v>1217</v>
      </c>
      <c r="F594" t="s">
        <v>65</v>
      </c>
      <c r="G594" t="s">
        <v>1218</v>
      </c>
      <c r="H594">
        <v>24</v>
      </c>
      <c r="I594" t="s">
        <v>63</v>
      </c>
      <c r="J594">
        <v>36190404</v>
      </c>
    </row>
    <row r="595" spans="4:10" x14ac:dyDescent="0.3">
      <c r="D595">
        <v>417</v>
      </c>
      <c r="E595" t="s">
        <v>1219</v>
      </c>
      <c r="F595" t="s">
        <v>65</v>
      </c>
      <c r="G595" t="s">
        <v>1220</v>
      </c>
      <c r="H595">
        <v>40</v>
      </c>
      <c r="I595" t="s">
        <v>63</v>
      </c>
      <c r="J595">
        <v>81412369</v>
      </c>
    </row>
    <row r="596" spans="4:10" x14ac:dyDescent="0.3">
      <c r="D596">
        <v>233</v>
      </c>
      <c r="E596" t="s">
        <v>1221</v>
      </c>
      <c r="F596" t="s">
        <v>65</v>
      </c>
      <c r="G596" t="s">
        <v>1222</v>
      </c>
      <c r="H596">
        <v>38</v>
      </c>
      <c r="I596" t="s">
        <v>63</v>
      </c>
      <c r="J596">
        <v>63839136</v>
      </c>
    </row>
    <row r="597" spans="4:10" x14ac:dyDescent="0.3">
      <c r="D597">
        <v>856</v>
      </c>
      <c r="E597" t="s">
        <v>1223</v>
      </c>
      <c r="F597" t="s">
        <v>65</v>
      </c>
      <c r="G597" t="s">
        <v>1224</v>
      </c>
      <c r="H597">
        <v>42</v>
      </c>
      <c r="I597" t="s">
        <v>63</v>
      </c>
      <c r="J597">
        <v>11903734</v>
      </c>
    </row>
    <row r="598" spans="4:10" x14ac:dyDescent="0.3">
      <c r="D598">
        <v>283</v>
      </c>
      <c r="E598" t="s">
        <v>1225</v>
      </c>
      <c r="F598" t="s">
        <v>65</v>
      </c>
      <c r="G598" t="s">
        <v>1226</v>
      </c>
      <c r="H598">
        <v>28</v>
      </c>
      <c r="I598" t="s">
        <v>160</v>
      </c>
      <c r="J598">
        <v>35312085</v>
      </c>
    </row>
    <row r="599" spans="4:10" x14ac:dyDescent="0.3">
      <c r="D599">
        <v>1044</v>
      </c>
      <c r="E599" t="s">
        <v>1227</v>
      </c>
      <c r="F599" t="s">
        <v>65</v>
      </c>
      <c r="G599" t="s">
        <v>1228</v>
      </c>
      <c r="H599">
        <v>37</v>
      </c>
      <c r="I599" t="s">
        <v>73</v>
      </c>
      <c r="J599">
        <v>77871434</v>
      </c>
    </row>
    <row r="600" spans="4:10" x14ac:dyDescent="0.3">
      <c r="D600">
        <v>1735</v>
      </c>
      <c r="E600" t="s">
        <v>1229</v>
      </c>
      <c r="F600" t="s">
        <v>61</v>
      </c>
      <c r="G600" t="s">
        <v>1230</v>
      </c>
      <c r="H600">
        <v>27</v>
      </c>
      <c r="I600" t="s">
        <v>63</v>
      </c>
      <c r="J600">
        <v>10546916</v>
      </c>
    </row>
    <row r="601" spans="4:10" x14ac:dyDescent="0.3">
      <c r="D601">
        <v>517</v>
      </c>
      <c r="E601" t="s">
        <v>1231</v>
      </c>
      <c r="F601" t="s">
        <v>61</v>
      </c>
      <c r="G601" t="s">
        <v>1232</v>
      </c>
      <c r="H601">
        <v>34</v>
      </c>
      <c r="I601" t="s">
        <v>63</v>
      </c>
      <c r="J601">
        <v>77465839</v>
      </c>
    </row>
    <row r="602" spans="4:10" x14ac:dyDescent="0.3">
      <c r="D602">
        <v>483</v>
      </c>
      <c r="E602" t="s">
        <v>1233</v>
      </c>
      <c r="F602" t="s">
        <v>61</v>
      </c>
      <c r="G602" t="s">
        <v>1234</v>
      </c>
      <c r="H602">
        <v>29</v>
      </c>
      <c r="I602" t="s">
        <v>73</v>
      </c>
      <c r="J602">
        <v>75441873</v>
      </c>
    </row>
    <row r="603" spans="4:10" x14ac:dyDescent="0.3">
      <c r="D603">
        <v>69</v>
      </c>
      <c r="E603" t="s">
        <v>1235</v>
      </c>
      <c r="F603" t="s">
        <v>61</v>
      </c>
      <c r="G603" t="s">
        <v>1236</v>
      </c>
      <c r="H603">
        <v>26</v>
      </c>
      <c r="I603" t="s">
        <v>63</v>
      </c>
      <c r="J603">
        <v>87233490</v>
      </c>
    </row>
    <row r="604" spans="4:10" x14ac:dyDescent="0.3">
      <c r="D604">
        <v>881</v>
      </c>
      <c r="E604" t="s">
        <v>1237</v>
      </c>
      <c r="F604" t="s">
        <v>61</v>
      </c>
      <c r="G604" t="s">
        <v>1238</v>
      </c>
      <c r="H604">
        <v>19</v>
      </c>
      <c r="I604" t="s">
        <v>63</v>
      </c>
      <c r="J604">
        <v>78754806</v>
      </c>
    </row>
    <row r="605" spans="4:10" x14ac:dyDescent="0.3">
      <c r="D605">
        <v>499</v>
      </c>
      <c r="E605" t="s">
        <v>1239</v>
      </c>
      <c r="F605" t="s">
        <v>61</v>
      </c>
      <c r="G605" t="s">
        <v>583</v>
      </c>
      <c r="H605">
        <v>27</v>
      </c>
      <c r="I605" t="s">
        <v>63</v>
      </c>
      <c r="J605">
        <v>97766908</v>
      </c>
    </row>
    <row r="606" spans="4:10" x14ac:dyDescent="0.3">
      <c r="D606">
        <v>1300</v>
      </c>
      <c r="E606" t="s">
        <v>1240</v>
      </c>
      <c r="F606" t="s">
        <v>61</v>
      </c>
      <c r="G606" t="s">
        <v>1241</v>
      </c>
      <c r="H606">
        <v>37</v>
      </c>
      <c r="I606" t="s">
        <v>63</v>
      </c>
      <c r="J606">
        <v>15347297</v>
      </c>
    </row>
    <row r="607" spans="4:10" x14ac:dyDescent="0.3">
      <c r="D607">
        <v>843</v>
      </c>
      <c r="E607" t="s">
        <v>1242</v>
      </c>
      <c r="F607" t="s">
        <v>61</v>
      </c>
      <c r="G607" t="s">
        <v>1243</v>
      </c>
      <c r="H607">
        <v>21</v>
      </c>
      <c r="I607" t="s">
        <v>63</v>
      </c>
      <c r="J607">
        <v>25773565</v>
      </c>
    </row>
    <row r="608" spans="4:10" x14ac:dyDescent="0.3">
      <c r="D608">
        <v>585</v>
      </c>
      <c r="E608" t="s">
        <v>1244</v>
      </c>
      <c r="F608" t="s">
        <v>71</v>
      </c>
      <c r="G608" t="s">
        <v>1245</v>
      </c>
      <c r="H608">
        <v>23</v>
      </c>
      <c r="I608" t="s">
        <v>63</v>
      </c>
      <c r="J608">
        <v>94030042</v>
      </c>
    </row>
    <row r="609" spans="4:10" x14ac:dyDescent="0.3">
      <c r="D609">
        <v>539</v>
      </c>
      <c r="E609" t="s">
        <v>1246</v>
      </c>
      <c r="F609" t="s">
        <v>65</v>
      </c>
      <c r="G609" t="s">
        <v>1247</v>
      </c>
      <c r="H609">
        <v>24</v>
      </c>
      <c r="I609" t="s">
        <v>63</v>
      </c>
      <c r="J609">
        <v>43978763</v>
      </c>
    </row>
    <row r="610" spans="4:10" x14ac:dyDescent="0.3">
      <c r="D610">
        <v>1677</v>
      </c>
      <c r="E610" t="s">
        <v>1248</v>
      </c>
      <c r="F610" t="s">
        <v>65</v>
      </c>
      <c r="G610" t="s">
        <v>1249</v>
      </c>
      <c r="H610">
        <v>38</v>
      </c>
      <c r="I610" t="s">
        <v>73</v>
      </c>
      <c r="J610">
        <v>33096392</v>
      </c>
    </row>
    <row r="611" spans="4:10" x14ac:dyDescent="0.3">
      <c r="D611">
        <v>1115</v>
      </c>
      <c r="E611" t="s">
        <v>1250</v>
      </c>
      <c r="F611" t="s">
        <v>61</v>
      </c>
      <c r="G611" t="s">
        <v>1182</v>
      </c>
      <c r="H611">
        <v>21</v>
      </c>
      <c r="I611" t="s">
        <v>63</v>
      </c>
      <c r="J611">
        <v>51830887</v>
      </c>
    </row>
    <row r="612" spans="4:10" x14ac:dyDescent="0.3">
      <c r="D612">
        <v>1411</v>
      </c>
      <c r="E612" t="s">
        <v>1251</v>
      </c>
      <c r="F612" t="s">
        <v>65</v>
      </c>
      <c r="G612" t="s">
        <v>1252</v>
      </c>
      <c r="H612">
        <v>34</v>
      </c>
      <c r="I612" t="s">
        <v>174</v>
      </c>
      <c r="J612">
        <v>79554790</v>
      </c>
    </row>
    <row r="613" spans="4:10" x14ac:dyDescent="0.3">
      <c r="D613">
        <v>519</v>
      </c>
      <c r="E613" t="s">
        <v>1253</v>
      </c>
      <c r="F613" t="s">
        <v>65</v>
      </c>
      <c r="G613" t="s">
        <v>1254</v>
      </c>
      <c r="H613">
        <v>25</v>
      </c>
      <c r="I613" t="s">
        <v>63</v>
      </c>
      <c r="J613">
        <v>51448038</v>
      </c>
    </row>
    <row r="614" spans="4:10" x14ac:dyDescent="0.3">
      <c r="D614">
        <v>24</v>
      </c>
      <c r="E614" t="s">
        <v>1255</v>
      </c>
      <c r="F614" t="s">
        <v>61</v>
      </c>
      <c r="G614" t="s">
        <v>1256</v>
      </c>
      <c r="H614">
        <v>20</v>
      </c>
      <c r="I614" t="s">
        <v>160</v>
      </c>
      <c r="J614">
        <v>36636648</v>
      </c>
    </row>
    <row r="615" spans="4:10" x14ac:dyDescent="0.3">
      <c r="D615">
        <v>172</v>
      </c>
      <c r="E615" t="s">
        <v>1257</v>
      </c>
      <c r="F615" t="s">
        <v>71</v>
      </c>
      <c r="G615" t="s">
        <v>1258</v>
      </c>
      <c r="H615">
        <v>28</v>
      </c>
      <c r="I615" t="s">
        <v>177</v>
      </c>
      <c r="J615">
        <v>86767807</v>
      </c>
    </row>
    <row r="616" spans="4:10" x14ac:dyDescent="0.3">
      <c r="D616">
        <v>604</v>
      </c>
      <c r="E616" t="s">
        <v>1259</v>
      </c>
      <c r="F616" t="s">
        <v>65</v>
      </c>
      <c r="G616" t="s">
        <v>1260</v>
      </c>
      <c r="H616">
        <v>33</v>
      </c>
      <c r="I616" t="s">
        <v>78</v>
      </c>
      <c r="J616">
        <v>95391062</v>
      </c>
    </row>
    <row r="617" spans="4:10" x14ac:dyDescent="0.3">
      <c r="D617">
        <v>1275</v>
      </c>
      <c r="E617" t="s">
        <v>1261</v>
      </c>
      <c r="F617" t="s">
        <v>65</v>
      </c>
      <c r="G617" t="s">
        <v>1262</v>
      </c>
      <c r="H617">
        <v>32</v>
      </c>
      <c r="I617" t="s">
        <v>63</v>
      </c>
      <c r="J617">
        <v>22703322</v>
      </c>
    </row>
    <row r="618" spans="4:10" x14ac:dyDescent="0.3">
      <c r="D618">
        <v>237</v>
      </c>
      <c r="E618" t="s">
        <v>1263</v>
      </c>
      <c r="F618" t="s">
        <v>65</v>
      </c>
      <c r="G618" t="s">
        <v>1264</v>
      </c>
      <c r="H618">
        <v>20</v>
      </c>
      <c r="I618" t="s">
        <v>63</v>
      </c>
      <c r="J618">
        <v>21108174</v>
      </c>
    </row>
    <row r="619" spans="4:10" x14ac:dyDescent="0.3">
      <c r="D619">
        <v>1542</v>
      </c>
      <c r="E619" t="s">
        <v>1265</v>
      </c>
      <c r="F619" t="s">
        <v>65</v>
      </c>
      <c r="G619" t="s">
        <v>1266</v>
      </c>
      <c r="H619">
        <v>22</v>
      </c>
      <c r="I619" t="s">
        <v>63</v>
      </c>
      <c r="J619">
        <v>17536117</v>
      </c>
    </row>
    <row r="620" spans="4:10" x14ac:dyDescent="0.3">
      <c r="D620">
        <v>104</v>
      </c>
      <c r="E620" t="s">
        <v>1267</v>
      </c>
      <c r="F620" t="s">
        <v>65</v>
      </c>
      <c r="G620" t="s">
        <v>1268</v>
      </c>
      <c r="H620">
        <v>23</v>
      </c>
      <c r="I620" t="s">
        <v>67</v>
      </c>
      <c r="J620">
        <v>49897975</v>
      </c>
    </row>
    <row r="621" spans="4:10" x14ac:dyDescent="0.3">
      <c r="D621">
        <v>398</v>
      </c>
      <c r="E621" t="s">
        <v>1269</v>
      </c>
      <c r="F621" t="s">
        <v>61</v>
      </c>
      <c r="G621" t="s">
        <v>1270</v>
      </c>
      <c r="H621">
        <v>35</v>
      </c>
      <c r="I621" t="s">
        <v>63</v>
      </c>
      <c r="J621">
        <v>26255170</v>
      </c>
    </row>
    <row r="622" spans="4:10" x14ac:dyDescent="0.3">
      <c r="D622">
        <v>1008</v>
      </c>
      <c r="E622" t="s">
        <v>1271</v>
      </c>
      <c r="F622" t="s">
        <v>61</v>
      </c>
      <c r="G622" t="s">
        <v>1272</v>
      </c>
      <c r="H622">
        <v>33</v>
      </c>
      <c r="I622" t="s">
        <v>160</v>
      </c>
      <c r="J622">
        <v>7646343</v>
      </c>
    </row>
    <row r="623" spans="4:10" x14ac:dyDescent="0.3">
      <c r="D623">
        <v>880</v>
      </c>
      <c r="E623" t="s">
        <v>1273</v>
      </c>
      <c r="F623" t="s">
        <v>71</v>
      </c>
      <c r="G623" t="s">
        <v>1274</v>
      </c>
      <c r="H623">
        <v>26</v>
      </c>
      <c r="I623" t="s">
        <v>63</v>
      </c>
      <c r="J623">
        <v>89266704</v>
      </c>
    </row>
    <row r="624" spans="4:10" x14ac:dyDescent="0.3">
      <c r="D624">
        <v>291</v>
      </c>
      <c r="E624" t="s">
        <v>1275</v>
      </c>
      <c r="F624" t="s">
        <v>71</v>
      </c>
      <c r="G624" t="s">
        <v>1276</v>
      </c>
      <c r="H624">
        <v>37</v>
      </c>
      <c r="I624" t="s">
        <v>63</v>
      </c>
      <c r="J624">
        <v>96900458</v>
      </c>
    </row>
    <row r="625" spans="4:10" x14ac:dyDescent="0.3">
      <c r="D625">
        <v>739</v>
      </c>
      <c r="E625" t="s">
        <v>1277</v>
      </c>
      <c r="F625" t="s">
        <v>71</v>
      </c>
      <c r="G625" t="s">
        <v>1278</v>
      </c>
      <c r="H625">
        <v>31</v>
      </c>
      <c r="I625" t="s">
        <v>63</v>
      </c>
      <c r="J625">
        <v>8995458</v>
      </c>
    </row>
    <row r="626" spans="4:10" x14ac:dyDescent="0.3">
      <c r="D626">
        <v>1002</v>
      </c>
      <c r="E626" t="s">
        <v>1279</v>
      </c>
      <c r="F626" t="s">
        <v>61</v>
      </c>
      <c r="G626" t="s">
        <v>1280</v>
      </c>
      <c r="H626">
        <v>20</v>
      </c>
      <c r="I626" t="s">
        <v>63</v>
      </c>
      <c r="J626">
        <v>83642782</v>
      </c>
    </row>
    <row r="627" spans="4:10" x14ac:dyDescent="0.3">
      <c r="D627">
        <v>786</v>
      </c>
      <c r="E627" t="s">
        <v>1281</v>
      </c>
      <c r="F627" t="s">
        <v>65</v>
      </c>
      <c r="G627" t="s">
        <v>1282</v>
      </c>
      <c r="H627">
        <v>25</v>
      </c>
      <c r="I627" t="s">
        <v>63</v>
      </c>
      <c r="J627">
        <v>76770538</v>
      </c>
    </row>
    <row r="628" spans="4:10" x14ac:dyDescent="0.3">
      <c r="D628">
        <v>1007</v>
      </c>
      <c r="E628" t="s">
        <v>1271</v>
      </c>
      <c r="F628" t="s">
        <v>61</v>
      </c>
      <c r="G628" t="s">
        <v>1272</v>
      </c>
      <c r="H628">
        <v>33</v>
      </c>
      <c r="I628" t="s">
        <v>160</v>
      </c>
      <c r="J628">
        <v>21473370</v>
      </c>
    </row>
    <row r="629" spans="4:10" x14ac:dyDescent="0.3">
      <c r="D629">
        <v>1388</v>
      </c>
      <c r="E629" t="s">
        <v>1283</v>
      </c>
      <c r="F629" t="s">
        <v>61</v>
      </c>
      <c r="G629" t="s">
        <v>1284</v>
      </c>
      <c r="H629">
        <v>34</v>
      </c>
      <c r="I629" t="s">
        <v>78</v>
      </c>
      <c r="J629">
        <v>94792229</v>
      </c>
    </row>
    <row r="630" spans="4:10" x14ac:dyDescent="0.3">
      <c r="D630">
        <v>341</v>
      </c>
      <c r="E630" t="s">
        <v>1285</v>
      </c>
      <c r="F630" t="s">
        <v>71</v>
      </c>
      <c r="G630" t="s">
        <v>1286</v>
      </c>
      <c r="H630">
        <v>22</v>
      </c>
      <c r="I630" t="s">
        <v>63</v>
      </c>
      <c r="J630">
        <v>74930100</v>
      </c>
    </row>
    <row r="631" spans="4:10" x14ac:dyDescent="0.3">
      <c r="D631">
        <v>380</v>
      </c>
      <c r="E631" t="s">
        <v>1287</v>
      </c>
      <c r="F631" t="s">
        <v>71</v>
      </c>
      <c r="G631" t="s">
        <v>1288</v>
      </c>
      <c r="H631">
        <v>19</v>
      </c>
      <c r="I631" t="s">
        <v>63</v>
      </c>
      <c r="J631">
        <v>72284564</v>
      </c>
    </row>
    <row r="632" spans="4:10" x14ac:dyDescent="0.3">
      <c r="D632">
        <v>1046</v>
      </c>
      <c r="E632" t="s">
        <v>1289</v>
      </c>
      <c r="F632" t="s">
        <v>71</v>
      </c>
      <c r="G632" t="s">
        <v>1290</v>
      </c>
      <c r="H632">
        <v>34</v>
      </c>
      <c r="I632" t="s">
        <v>63</v>
      </c>
      <c r="J632">
        <v>6887767</v>
      </c>
    </row>
    <row r="633" spans="4:10" x14ac:dyDescent="0.3">
      <c r="D633">
        <v>753</v>
      </c>
      <c r="E633" t="s">
        <v>1291</v>
      </c>
      <c r="F633" t="s">
        <v>71</v>
      </c>
      <c r="G633" t="s">
        <v>1292</v>
      </c>
      <c r="H633">
        <v>20</v>
      </c>
      <c r="I633" t="s">
        <v>63</v>
      </c>
      <c r="J633">
        <v>91659622</v>
      </c>
    </row>
    <row r="634" spans="4:10" x14ac:dyDescent="0.3">
      <c r="D634">
        <v>656</v>
      </c>
      <c r="E634" t="s">
        <v>1293</v>
      </c>
      <c r="F634" t="s">
        <v>61</v>
      </c>
      <c r="G634" t="s">
        <v>1294</v>
      </c>
      <c r="H634">
        <v>39</v>
      </c>
      <c r="I634" t="s">
        <v>1295</v>
      </c>
      <c r="J634">
        <v>78940957</v>
      </c>
    </row>
    <row r="635" spans="4:10" x14ac:dyDescent="0.3">
      <c r="D635">
        <v>1476</v>
      </c>
      <c r="E635" t="s">
        <v>1296</v>
      </c>
      <c r="F635" t="s">
        <v>65</v>
      </c>
      <c r="G635" t="s">
        <v>1297</v>
      </c>
      <c r="H635">
        <v>37</v>
      </c>
      <c r="I635" t="s">
        <v>63</v>
      </c>
      <c r="J635">
        <v>15702652</v>
      </c>
    </row>
    <row r="636" spans="4:10" x14ac:dyDescent="0.3">
      <c r="D636">
        <v>7</v>
      </c>
      <c r="E636" t="s">
        <v>1298</v>
      </c>
      <c r="F636" t="s">
        <v>65</v>
      </c>
      <c r="G636" t="s">
        <v>1299</v>
      </c>
      <c r="H636">
        <v>21</v>
      </c>
      <c r="I636" t="s">
        <v>63</v>
      </c>
      <c r="J636">
        <v>40652819</v>
      </c>
    </row>
    <row r="637" spans="4:10" x14ac:dyDescent="0.3">
      <c r="D637">
        <v>969</v>
      </c>
      <c r="E637" t="s">
        <v>1300</v>
      </c>
      <c r="F637" t="s">
        <v>61</v>
      </c>
      <c r="G637" t="s">
        <v>1301</v>
      </c>
      <c r="H637">
        <v>28</v>
      </c>
      <c r="I637" t="s">
        <v>63</v>
      </c>
      <c r="J637">
        <v>52259534</v>
      </c>
    </row>
    <row r="638" spans="4:10" x14ac:dyDescent="0.3">
      <c r="D638">
        <v>966</v>
      </c>
      <c r="E638" t="s">
        <v>1302</v>
      </c>
      <c r="F638" t="s">
        <v>61</v>
      </c>
      <c r="G638" t="s">
        <v>1303</v>
      </c>
      <c r="H638">
        <v>31</v>
      </c>
      <c r="I638" t="s">
        <v>73</v>
      </c>
      <c r="J638">
        <v>50750488</v>
      </c>
    </row>
    <row r="639" spans="4:10" x14ac:dyDescent="0.3">
      <c r="D639">
        <v>798</v>
      </c>
      <c r="E639" t="s">
        <v>1304</v>
      </c>
      <c r="F639" t="s">
        <v>65</v>
      </c>
      <c r="G639" t="s">
        <v>1305</v>
      </c>
      <c r="H639">
        <v>42</v>
      </c>
      <c r="I639" t="s">
        <v>63</v>
      </c>
      <c r="J639">
        <v>69832064</v>
      </c>
    </row>
    <row r="640" spans="4:10" x14ac:dyDescent="0.3">
      <c r="D640">
        <v>644</v>
      </c>
      <c r="E640" t="s">
        <v>1306</v>
      </c>
      <c r="F640" t="s">
        <v>61</v>
      </c>
      <c r="G640" t="s">
        <v>1307</v>
      </c>
      <c r="H640">
        <v>32</v>
      </c>
      <c r="I640" t="s">
        <v>78</v>
      </c>
      <c r="J640">
        <v>93001416</v>
      </c>
    </row>
    <row r="641" spans="4:10" x14ac:dyDescent="0.3">
      <c r="D641">
        <v>883</v>
      </c>
      <c r="E641" t="s">
        <v>1308</v>
      </c>
      <c r="F641" t="s">
        <v>61</v>
      </c>
      <c r="G641" t="s">
        <v>1309</v>
      </c>
      <c r="H641">
        <v>23</v>
      </c>
      <c r="I641" t="s">
        <v>63</v>
      </c>
      <c r="J641">
        <v>49741084</v>
      </c>
    </row>
    <row r="642" spans="4:10" x14ac:dyDescent="0.3">
      <c r="D642">
        <v>622</v>
      </c>
      <c r="E642" t="s">
        <v>1310</v>
      </c>
      <c r="F642" t="s">
        <v>65</v>
      </c>
      <c r="G642" t="s">
        <v>1311</v>
      </c>
      <c r="H642">
        <v>42</v>
      </c>
      <c r="I642" t="s">
        <v>63</v>
      </c>
      <c r="J642">
        <v>26492888</v>
      </c>
    </row>
    <row r="643" spans="4:10" x14ac:dyDescent="0.3">
      <c r="D643">
        <v>217</v>
      </c>
      <c r="E643" t="s">
        <v>1312</v>
      </c>
      <c r="F643" t="s">
        <v>61</v>
      </c>
      <c r="G643" t="s">
        <v>1313</v>
      </c>
      <c r="H643">
        <v>26</v>
      </c>
      <c r="I643" t="s">
        <v>67</v>
      </c>
      <c r="J643">
        <v>58306119</v>
      </c>
    </row>
    <row r="644" spans="4:10" x14ac:dyDescent="0.3">
      <c r="D644">
        <v>1361</v>
      </c>
      <c r="E644" t="s">
        <v>1314</v>
      </c>
      <c r="F644" t="s">
        <v>65</v>
      </c>
      <c r="G644" t="s">
        <v>1315</v>
      </c>
      <c r="H644">
        <v>30</v>
      </c>
      <c r="I644" t="s">
        <v>63</v>
      </c>
      <c r="J644">
        <v>85694889</v>
      </c>
    </row>
    <row r="645" spans="4:10" x14ac:dyDescent="0.3">
      <c r="D645">
        <v>1629</v>
      </c>
      <c r="E645" t="s">
        <v>1316</v>
      </c>
      <c r="F645" t="s">
        <v>71</v>
      </c>
      <c r="G645" t="s">
        <v>327</v>
      </c>
      <c r="H645">
        <v>22</v>
      </c>
      <c r="I645" t="s">
        <v>63</v>
      </c>
      <c r="J645">
        <v>70014129</v>
      </c>
    </row>
    <row r="646" spans="4:10" x14ac:dyDescent="0.3">
      <c r="D646">
        <v>1459</v>
      </c>
      <c r="E646" t="s">
        <v>1317</v>
      </c>
      <c r="F646" t="s">
        <v>61</v>
      </c>
      <c r="G646" t="s">
        <v>1318</v>
      </c>
      <c r="H646">
        <v>20</v>
      </c>
      <c r="I646" t="s">
        <v>63</v>
      </c>
      <c r="J646">
        <v>80028631</v>
      </c>
    </row>
    <row r="647" spans="4:10" x14ac:dyDescent="0.3">
      <c r="D647">
        <v>890</v>
      </c>
      <c r="E647" t="s">
        <v>1319</v>
      </c>
      <c r="F647" t="s">
        <v>61</v>
      </c>
      <c r="G647" t="s">
        <v>1320</v>
      </c>
      <c r="H647">
        <v>33</v>
      </c>
      <c r="I647" t="s">
        <v>63</v>
      </c>
      <c r="J647">
        <v>76854948</v>
      </c>
    </row>
    <row r="648" spans="4:10" x14ac:dyDescent="0.3">
      <c r="D648">
        <v>440</v>
      </c>
      <c r="E648" t="s">
        <v>1321</v>
      </c>
      <c r="F648" t="s">
        <v>61</v>
      </c>
      <c r="G648" t="s">
        <v>1322</v>
      </c>
      <c r="H648">
        <v>35</v>
      </c>
      <c r="I648" t="s">
        <v>132</v>
      </c>
      <c r="J648">
        <v>94464253</v>
      </c>
    </row>
    <row r="649" spans="4:10" x14ac:dyDescent="0.3">
      <c r="D649">
        <v>379</v>
      </c>
      <c r="E649" t="s">
        <v>1323</v>
      </c>
      <c r="F649" t="s">
        <v>61</v>
      </c>
      <c r="G649" t="s">
        <v>1324</v>
      </c>
      <c r="H649">
        <v>23</v>
      </c>
      <c r="I649" t="s">
        <v>63</v>
      </c>
      <c r="J649">
        <v>23261858</v>
      </c>
    </row>
    <row r="650" spans="4:10" x14ac:dyDescent="0.3">
      <c r="D650">
        <v>734</v>
      </c>
      <c r="E650" t="s">
        <v>1325</v>
      </c>
      <c r="F650" t="s">
        <v>65</v>
      </c>
      <c r="G650" t="s">
        <v>1326</v>
      </c>
      <c r="H650">
        <v>30</v>
      </c>
      <c r="I650" t="s">
        <v>174</v>
      </c>
      <c r="J650">
        <v>96753891</v>
      </c>
    </row>
    <row r="651" spans="4:10" x14ac:dyDescent="0.3">
      <c r="D651">
        <v>655</v>
      </c>
      <c r="E651" t="s">
        <v>1327</v>
      </c>
      <c r="F651" t="s">
        <v>65</v>
      </c>
      <c r="G651" t="s">
        <v>860</v>
      </c>
      <c r="H651">
        <v>31</v>
      </c>
      <c r="I651" t="s">
        <v>63</v>
      </c>
      <c r="J651">
        <v>31433313</v>
      </c>
    </row>
    <row r="652" spans="4:10" x14ac:dyDescent="0.3">
      <c r="D652">
        <v>396</v>
      </c>
      <c r="E652" t="s">
        <v>1328</v>
      </c>
      <c r="F652" t="s">
        <v>61</v>
      </c>
      <c r="G652" t="s">
        <v>1329</v>
      </c>
      <c r="H652">
        <v>21</v>
      </c>
      <c r="I652" t="s">
        <v>73</v>
      </c>
      <c r="J652">
        <v>32547600</v>
      </c>
    </row>
    <row r="653" spans="4:10" x14ac:dyDescent="0.3">
      <c r="D653">
        <v>852</v>
      </c>
      <c r="E653" t="s">
        <v>350</v>
      </c>
      <c r="F653" t="s">
        <v>61</v>
      </c>
      <c r="G653" t="s">
        <v>351</v>
      </c>
      <c r="H653">
        <v>18</v>
      </c>
      <c r="I653" t="s">
        <v>63</v>
      </c>
      <c r="J653">
        <v>91005089</v>
      </c>
    </row>
    <row r="654" spans="4:10" x14ac:dyDescent="0.3">
      <c r="D654">
        <v>296</v>
      </c>
      <c r="E654" t="s">
        <v>1330</v>
      </c>
      <c r="F654" t="s">
        <v>61</v>
      </c>
      <c r="G654" t="s">
        <v>1331</v>
      </c>
      <c r="H654">
        <v>31</v>
      </c>
      <c r="I654" t="s">
        <v>78</v>
      </c>
      <c r="J654">
        <v>53700399</v>
      </c>
    </row>
    <row r="655" spans="4:10" x14ac:dyDescent="0.3">
      <c r="D655">
        <v>687</v>
      </c>
      <c r="E655" t="s">
        <v>1332</v>
      </c>
      <c r="F655" t="s">
        <v>61</v>
      </c>
      <c r="G655" t="s">
        <v>1333</v>
      </c>
      <c r="H655">
        <v>36</v>
      </c>
      <c r="I655" t="s">
        <v>63</v>
      </c>
      <c r="J655">
        <v>41176065</v>
      </c>
    </row>
    <row r="656" spans="4:10" x14ac:dyDescent="0.3">
      <c r="D656">
        <v>612</v>
      </c>
      <c r="E656" t="s">
        <v>1334</v>
      </c>
      <c r="F656" t="s">
        <v>65</v>
      </c>
      <c r="G656" t="s">
        <v>1335</v>
      </c>
      <c r="H656">
        <v>34</v>
      </c>
      <c r="I656" t="s">
        <v>163</v>
      </c>
      <c r="J656">
        <v>96614473</v>
      </c>
    </row>
    <row r="657" spans="4:10" x14ac:dyDescent="0.3">
      <c r="D657">
        <v>294</v>
      </c>
      <c r="E657" t="s">
        <v>1336</v>
      </c>
      <c r="F657" t="s">
        <v>65</v>
      </c>
      <c r="G657" t="s">
        <v>1337</v>
      </c>
      <c r="H657">
        <v>36</v>
      </c>
      <c r="I657" t="s">
        <v>63</v>
      </c>
      <c r="J657">
        <v>58106863</v>
      </c>
    </row>
    <row r="658" spans="4:10" x14ac:dyDescent="0.3">
      <c r="D658">
        <v>83</v>
      </c>
      <c r="E658" t="s">
        <v>1338</v>
      </c>
      <c r="F658" t="s">
        <v>61</v>
      </c>
      <c r="G658" t="s">
        <v>1339</v>
      </c>
      <c r="H658">
        <v>28</v>
      </c>
      <c r="I658" t="s">
        <v>63</v>
      </c>
      <c r="J658">
        <v>10753685</v>
      </c>
    </row>
    <row r="659" spans="4:10" x14ac:dyDescent="0.3">
      <c r="D659">
        <v>822</v>
      </c>
      <c r="E659" t="s">
        <v>1340</v>
      </c>
      <c r="F659" t="s">
        <v>61</v>
      </c>
      <c r="G659" t="s">
        <v>1341</v>
      </c>
      <c r="H659">
        <v>25</v>
      </c>
      <c r="I659" t="s">
        <v>63</v>
      </c>
      <c r="J659">
        <v>96829597</v>
      </c>
    </row>
    <row r="660" spans="4:10" x14ac:dyDescent="0.3">
      <c r="D660">
        <v>1546</v>
      </c>
      <c r="E660" t="s">
        <v>1342</v>
      </c>
      <c r="F660" t="s">
        <v>61</v>
      </c>
      <c r="G660" t="s">
        <v>1343</v>
      </c>
      <c r="H660">
        <v>23</v>
      </c>
      <c r="I660" t="s">
        <v>63</v>
      </c>
      <c r="J660">
        <v>71241628</v>
      </c>
    </row>
    <row r="661" spans="4:10" x14ac:dyDescent="0.3">
      <c r="D661">
        <v>1071</v>
      </c>
      <c r="E661" t="s">
        <v>1344</v>
      </c>
      <c r="F661" t="s">
        <v>61</v>
      </c>
      <c r="G661" t="s">
        <v>1345</v>
      </c>
      <c r="H661">
        <v>29</v>
      </c>
      <c r="I661" t="s">
        <v>78</v>
      </c>
      <c r="J661">
        <v>61601664</v>
      </c>
    </row>
    <row r="662" spans="4:10" x14ac:dyDescent="0.3">
      <c r="D662">
        <v>950</v>
      </c>
      <c r="E662" t="s">
        <v>1346</v>
      </c>
      <c r="F662" t="s">
        <v>61</v>
      </c>
      <c r="G662" t="s">
        <v>1347</v>
      </c>
      <c r="H662">
        <v>23</v>
      </c>
      <c r="I662" t="s">
        <v>63</v>
      </c>
      <c r="J662">
        <v>2134621</v>
      </c>
    </row>
    <row r="663" spans="4:10" x14ac:dyDescent="0.3">
      <c r="D663">
        <v>1215</v>
      </c>
      <c r="E663" t="s">
        <v>1348</v>
      </c>
      <c r="F663" t="s">
        <v>61</v>
      </c>
      <c r="G663" t="s">
        <v>1349</v>
      </c>
      <c r="H663">
        <v>22</v>
      </c>
      <c r="I663" t="s">
        <v>73</v>
      </c>
      <c r="J663">
        <v>97926936</v>
      </c>
    </row>
    <row r="664" spans="4:10" x14ac:dyDescent="0.3">
      <c r="D664">
        <v>1552</v>
      </c>
      <c r="E664" t="s">
        <v>1350</v>
      </c>
      <c r="F664" t="s">
        <v>61</v>
      </c>
      <c r="G664" t="s">
        <v>1351</v>
      </c>
      <c r="H664">
        <v>24</v>
      </c>
      <c r="I664" t="s">
        <v>63</v>
      </c>
      <c r="J664">
        <v>24176370</v>
      </c>
    </row>
    <row r="665" spans="4:10" x14ac:dyDescent="0.3">
      <c r="D665">
        <v>1446</v>
      </c>
      <c r="E665" t="s">
        <v>1352</v>
      </c>
      <c r="F665" t="s">
        <v>61</v>
      </c>
      <c r="G665" t="s">
        <v>1353</v>
      </c>
      <c r="H665">
        <v>27</v>
      </c>
      <c r="I665" t="s">
        <v>63</v>
      </c>
      <c r="J665">
        <v>46388123</v>
      </c>
    </row>
    <row r="666" spans="4:10" x14ac:dyDescent="0.3">
      <c r="D666">
        <v>963</v>
      </c>
      <c r="E666" t="s">
        <v>1354</v>
      </c>
      <c r="F666" t="s">
        <v>61</v>
      </c>
      <c r="G666" t="s">
        <v>1355</v>
      </c>
      <c r="H666">
        <v>23</v>
      </c>
      <c r="I666" t="s">
        <v>63</v>
      </c>
      <c r="J666">
        <v>90356086</v>
      </c>
    </row>
    <row r="667" spans="4:10" x14ac:dyDescent="0.3">
      <c r="D667">
        <v>510</v>
      </c>
      <c r="E667" t="s">
        <v>1356</v>
      </c>
      <c r="F667" t="s">
        <v>65</v>
      </c>
      <c r="G667" t="s">
        <v>1357</v>
      </c>
      <c r="H667">
        <v>33</v>
      </c>
      <c r="I667" t="s">
        <v>163</v>
      </c>
      <c r="J667">
        <v>71937812</v>
      </c>
    </row>
    <row r="668" spans="4:10" x14ac:dyDescent="0.3">
      <c r="D668">
        <v>546</v>
      </c>
      <c r="E668" t="s">
        <v>1358</v>
      </c>
      <c r="F668" t="s">
        <v>65</v>
      </c>
      <c r="G668" t="s">
        <v>1359</v>
      </c>
      <c r="H668">
        <v>28</v>
      </c>
      <c r="I668" t="s">
        <v>63</v>
      </c>
      <c r="J668">
        <v>44425683</v>
      </c>
    </row>
    <row r="669" spans="4:10" x14ac:dyDescent="0.3">
      <c r="D669">
        <v>603</v>
      </c>
      <c r="E669" t="s">
        <v>1360</v>
      </c>
      <c r="F669" t="s">
        <v>61</v>
      </c>
      <c r="G669" t="s">
        <v>1361</v>
      </c>
      <c r="H669">
        <v>38</v>
      </c>
      <c r="I669" t="s">
        <v>73</v>
      </c>
      <c r="J669">
        <v>77843103</v>
      </c>
    </row>
    <row r="670" spans="4:10" x14ac:dyDescent="0.3">
      <c r="D670">
        <v>1211</v>
      </c>
      <c r="E670" t="s">
        <v>1362</v>
      </c>
      <c r="F670" t="s">
        <v>65</v>
      </c>
      <c r="G670" t="s">
        <v>1363</v>
      </c>
      <c r="H670">
        <v>39</v>
      </c>
      <c r="I670" t="s">
        <v>63</v>
      </c>
      <c r="J670">
        <v>34931820</v>
      </c>
    </row>
    <row r="671" spans="4:10" x14ac:dyDescent="0.3">
      <c r="D671">
        <v>344</v>
      </c>
      <c r="E671" t="s">
        <v>1364</v>
      </c>
      <c r="F671" t="s">
        <v>61</v>
      </c>
      <c r="G671" t="s">
        <v>1365</v>
      </c>
      <c r="H671">
        <v>33</v>
      </c>
      <c r="I671" t="s">
        <v>163</v>
      </c>
      <c r="J671">
        <v>54621499</v>
      </c>
    </row>
    <row r="672" spans="4:10" x14ac:dyDescent="0.3">
      <c r="D672">
        <v>228</v>
      </c>
      <c r="E672" t="s">
        <v>1366</v>
      </c>
      <c r="F672" t="s">
        <v>61</v>
      </c>
      <c r="G672" t="s">
        <v>1367</v>
      </c>
      <c r="H672">
        <v>32</v>
      </c>
      <c r="I672" t="s">
        <v>73</v>
      </c>
      <c r="J672">
        <v>75641681</v>
      </c>
    </row>
    <row r="673" spans="4:10" x14ac:dyDescent="0.3">
      <c r="D673">
        <v>132</v>
      </c>
      <c r="E673" t="s">
        <v>1368</v>
      </c>
      <c r="F673" t="s">
        <v>61</v>
      </c>
      <c r="G673" t="s">
        <v>1195</v>
      </c>
      <c r="H673">
        <v>23</v>
      </c>
      <c r="I673" t="s">
        <v>63</v>
      </c>
      <c r="J673">
        <v>46075998</v>
      </c>
    </row>
    <row r="674" spans="4:10" x14ac:dyDescent="0.3">
      <c r="D674">
        <v>804</v>
      </c>
      <c r="E674" t="s">
        <v>1369</v>
      </c>
      <c r="F674" t="s">
        <v>61</v>
      </c>
      <c r="G674" t="s">
        <v>1370</v>
      </c>
      <c r="H674">
        <v>32</v>
      </c>
      <c r="I674" t="s">
        <v>63</v>
      </c>
      <c r="J674">
        <v>27280803</v>
      </c>
    </row>
    <row r="675" spans="4:10" x14ac:dyDescent="0.3">
      <c r="D675">
        <v>557</v>
      </c>
      <c r="E675" t="s">
        <v>1371</v>
      </c>
      <c r="F675" t="s">
        <v>71</v>
      </c>
      <c r="G675" t="s">
        <v>1372</v>
      </c>
      <c r="H675">
        <v>25</v>
      </c>
      <c r="I675" t="s">
        <v>63</v>
      </c>
      <c r="J675">
        <v>90938888</v>
      </c>
    </row>
    <row r="676" spans="4:10" x14ac:dyDescent="0.3">
      <c r="D676">
        <v>319</v>
      </c>
      <c r="E676" t="s">
        <v>1373</v>
      </c>
      <c r="F676" t="s">
        <v>61</v>
      </c>
      <c r="G676" t="s">
        <v>1374</v>
      </c>
      <c r="H676">
        <v>30</v>
      </c>
      <c r="I676" t="s">
        <v>163</v>
      </c>
      <c r="J676">
        <v>92405159</v>
      </c>
    </row>
    <row r="677" spans="4:10" x14ac:dyDescent="0.3">
      <c r="D677">
        <v>215</v>
      </c>
      <c r="E677" t="s">
        <v>1375</v>
      </c>
      <c r="F677" t="s">
        <v>71</v>
      </c>
      <c r="G677" t="s">
        <v>1376</v>
      </c>
      <c r="H677">
        <v>18</v>
      </c>
      <c r="I677" t="s">
        <v>63</v>
      </c>
      <c r="J677">
        <v>64983078</v>
      </c>
    </row>
    <row r="678" spans="4:10" x14ac:dyDescent="0.3">
      <c r="D678">
        <v>468</v>
      </c>
      <c r="E678" t="s">
        <v>1377</v>
      </c>
      <c r="F678" t="s">
        <v>61</v>
      </c>
      <c r="G678" t="s">
        <v>1378</v>
      </c>
      <c r="H678">
        <v>22</v>
      </c>
      <c r="I678" t="s">
        <v>160</v>
      </c>
      <c r="J678">
        <v>9276320</v>
      </c>
    </row>
    <row r="679" spans="4:10" x14ac:dyDescent="0.3">
      <c r="D679">
        <v>71</v>
      </c>
      <c r="E679" t="s">
        <v>1379</v>
      </c>
      <c r="F679" t="s">
        <v>65</v>
      </c>
      <c r="G679" t="s">
        <v>1380</v>
      </c>
      <c r="H679">
        <v>47</v>
      </c>
      <c r="I679" t="s">
        <v>63</v>
      </c>
      <c r="J679">
        <v>95837534</v>
      </c>
    </row>
    <row r="680" spans="4:10" x14ac:dyDescent="0.3">
      <c r="D680">
        <v>1269</v>
      </c>
      <c r="E680" t="s">
        <v>1381</v>
      </c>
      <c r="F680" t="s">
        <v>65</v>
      </c>
      <c r="G680" t="s">
        <v>1382</v>
      </c>
      <c r="H680">
        <v>29</v>
      </c>
      <c r="I680" t="s">
        <v>63</v>
      </c>
      <c r="J680">
        <v>38787444</v>
      </c>
    </row>
    <row r="681" spans="4:10" x14ac:dyDescent="0.3">
      <c r="D681">
        <v>387</v>
      </c>
      <c r="E681" t="s">
        <v>1383</v>
      </c>
      <c r="F681" t="s">
        <v>65</v>
      </c>
      <c r="G681" t="s">
        <v>1384</v>
      </c>
      <c r="H681">
        <v>31</v>
      </c>
      <c r="I681" t="s">
        <v>174</v>
      </c>
      <c r="J681">
        <v>61506622</v>
      </c>
    </row>
    <row r="682" spans="4:10" x14ac:dyDescent="0.3">
      <c r="D682">
        <v>1109</v>
      </c>
      <c r="E682" t="s">
        <v>1385</v>
      </c>
      <c r="F682" t="s">
        <v>65</v>
      </c>
      <c r="G682" t="s">
        <v>1386</v>
      </c>
      <c r="H682">
        <v>19</v>
      </c>
      <c r="I682" t="s">
        <v>63</v>
      </c>
      <c r="J682">
        <v>34186348</v>
      </c>
    </row>
    <row r="683" spans="4:10" x14ac:dyDescent="0.3">
      <c r="D683">
        <v>371</v>
      </c>
      <c r="E683" t="s">
        <v>1387</v>
      </c>
      <c r="F683" t="s">
        <v>61</v>
      </c>
      <c r="G683" t="s">
        <v>1388</v>
      </c>
      <c r="H683">
        <v>26</v>
      </c>
      <c r="I683" t="s">
        <v>78</v>
      </c>
      <c r="J683">
        <v>99205168</v>
      </c>
    </row>
    <row r="684" spans="4:10" x14ac:dyDescent="0.3">
      <c r="D684">
        <v>1703</v>
      </c>
      <c r="E684" t="s">
        <v>1389</v>
      </c>
      <c r="F684" t="s">
        <v>61</v>
      </c>
      <c r="G684" t="s">
        <v>1390</v>
      </c>
      <c r="H684">
        <v>34</v>
      </c>
      <c r="I684" t="s">
        <v>63</v>
      </c>
      <c r="J684">
        <v>17304730</v>
      </c>
    </row>
    <row r="685" spans="4:10" x14ac:dyDescent="0.3">
      <c r="D685">
        <v>776</v>
      </c>
      <c r="E685" t="s">
        <v>1391</v>
      </c>
      <c r="F685" t="s">
        <v>61</v>
      </c>
      <c r="G685" t="s">
        <v>1392</v>
      </c>
      <c r="H685">
        <v>36</v>
      </c>
      <c r="I685" t="s">
        <v>87</v>
      </c>
      <c r="J685">
        <v>50884494</v>
      </c>
    </row>
    <row r="686" spans="4:10" x14ac:dyDescent="0.3">
      <c r="D686">
        <v>755</v>
      </c>
      <c r="E686" t="s">
        <v>1393</v>
      </c>
      <c r="F686" t="s">
        <v>61</v>
      </c>
      <c r="G686" t="s">
        <v>1394</v>
      </c>
      <c r="H686">
        <v>32</v>
      </c>
      <c r="I686" t="s">
        <v>63</v>
      </c>
      <c r="J686">
        <v>86792645</v>
      </c>
    </row>
    <row r="687" spans="4:10" x14ac:dyDescent="0.3">
      <c r="D687">
        <v>47</v>
      </c>
      <c r="E687" t="s">
        <v>1395</v>
      </c>
      <c r="F687" t="s">
        <v>71</v>
      </c>
      <c r="G687" t="s">
        <v>941</v>
      </c>
      <c r="H687">
        <v>34</v>
      </c>
      <c r="I687" t="s">
        <v>63</v>
      </c>
      <c r="J687">
        <v>93236118</v>
      </c>
    </row>
    <row r="688" spans="4:10" x14ac:dyDescent="0.3">
      <c r="D688">
        <v>1605</v>
      </c>
      <c r="E688" t="s">
        <v>1396</v>
      </c>
      <c r="F688" t="s">
        <v>61</v>
      </c>
      <c r="G688" t="s">
        <v>323</v>
      </c>
      <c r="H688">
        <v>30</v>
      </c>
      <c r="I688" t="s">
        <v>749</v>
      </c>
      <c r="J688">
        <v>90363588</v>
      </c>
    </row>
    <row r="689" spans="4:10" x14ac:dyDescent="0.3">
      <c r="D689">
        <v>1109</v>
      </c>
      <c r="E689" t="s">
        <v>1397</v>
      </c>
      <c r="F689" t="s">
        <v>65</v>
      </c>
      <c r="G689" t="s">
        <v>1398</v>
      </c>
      <c r="H689">
        <v>28</v>
      </c>
      <c r="I689" t="s">
        <v>63</v>
      </c>
      <c r="J689">
        <v>45333741</v>
      </c>
    </row>
    <row r="690" spans="4:10" x14ac:dyDescent="0.3">
      <c r="D690">
        <v>419</v>
      </c>
      <c r="E690" t="s">
        <v>1399</v>
      </c>
      <c r="F690" t="s">
        <v>71</v>
      </c>
      <c r="G690" t="s">
        <v>1400</v>
      </c>
      <c r="H690">
        <v>45</v>
      </c>
      <c r="I690" t="s">
        <v>63</v>
      </c>
      <c r="J690">
        <v>38190650</v>
      </c>
    </row>
    <row r="691" spans="4:10" x14ac:dyDescent="0.3">
      <c r="D691">
        <v>1253</v>
      </c>
      <c r="E691" t="s">
        <v>1401</v>
      </c>
      <c r="F691" t="s">
        <v>61</v>
      </c>
      <c r="G691" t="s">
        <v>1402</v>
      </c>
      <c r="H691">
        <v>34</v>
      </c>
      <c r="I691" t="s">
        <v>177</v>
      </c>
      <c r="J691">
        <v>73448178</v>
      </c>
    </row>
    <row r="692" spans="4:10" x14ac:dyDescent="0.3">
      <c r="D692">
        <v>851</v>
      </c>
      <c r="E692" t="s">
        <v>1403</v>
      </c>
      <c r="F692" t="s">
        <v>61</v>
      </c>
      <c r="G692" t="s">
        <v>1404</v>
      </c>
      <c r="H692">
        <v>20</v>
      </c>
      <c r="I692" t="s">
        <v>63</v>
      </c>
      <c r="J692">
        <v>43809818</v>
      </c>
    </row>
    <row r="693" spans="4:10" x14ac:dyDescent="0.3">
      <c r="D693">
        <v>260</v>
      </c>
      <c r="E693" t="s">
        <v>1405</v>
      </c>
      <c r="F693" t="s">
        <v>61</v>
      </c>
      <c r="G693" t="s">
        <v>1128</v>
      </c>
      <c r="H693">
        <v>32</v>
      </c>
      <c r="I693" t="s">
        <v>78</v>
      </c>
      <c r="J693">
        <v>6381255</v>
      </c>
    </row>
    <row r="694" spans="4:10" x14ac:dyDescent="0.3">
      <c r="D694">
        <v>928</v>
      </c>
      <c r="E694" t="s">
        <v>1406</v>
      </c>
      <c r="F694" t="s">
        <v>65</v>
      </c>
      <c r="G694" t="s">
        <v>1407</v>
      </c>
      <c r="H694">
        <v>24</v>
      </c>
      <c r="I694" t="s">
        <v>177</v>
      </c>
      <c r="J694">
        <v>75525822</v>
      </c>
    </row>
    <row r="695" spans="4:10" x14ac:dyDescent="0.3">
      <c r="D695">
        <v>893</v>
      </c>
      <c r="E695" t="s">
        <v>1408</v>
      </c>
      <c r="F695" t="s">
        <v>61</v>
      </c>
      <c r="G695" t="s">
        <v>1409</v>
      </c>
      <c r="H695">
        <v>43</v>
      </c>
      <c r="I695" t="s">
        <v>63</v>
      </c>
      <c r="J695">
        <v>27063741</v>
      </c>
    </row>
    <row r="696" spans="4:10" x14ac:dyDescent="0.3">
      <c r="D696">
        <v>663</v>
      </c>
      <c r="E696" t="s">
        <v>1410</v>
      </c>
      <c r="F696" t="s">
        <v>65</v>
      </c>
      <c r="G696" t="s">
        <v>1411</v>
      </c>
      <c r="H696">
        <v>36</v>
      </c>
      <c r="I696" t="s">
        <v>63</v>
      </c>
      <c r="J696">
        <v>90477795</v>
      </c>
    </row>
    <row r="697" spans="4:10" x14ac:dyDescent="0.3">
      <c r="D697">
        <v>484</v>
      </c>
      <c r="E697" t="s">
        <v>1412</v>
      </c>
      <c r="F697" t="s">
        <v>61</v>
      </c>
      <c r="G697" t="s">
        <v>1413</v>
      </c>
      <c r="H697">
        <v>32</v>
      </c>
      <c r="I697" t="s">
        <v>78</v>
      </c>
      <c r="J697">
        <v>93421145</v>
      </c>
    </row>
    <row r="698" spans="4:10" x14ac:dyDescent="0.3">
      <c r="D698">
        <v>1625</v>
      </c>
      <c r="E698" t="s">
        <v>1414</v>
      </c>
      <c r="F698" t="s">
        <v>65</v>
      </c>
      <c r="G698" t="s">
        <v>1415</v>
      </c>
      <c r="H698">
        <v>20</v>
      </c>
      <c r="I698" t="s">
        <v>63</v>
      </c>
      <c r="J698">
        <v>53904693</v>
      </c>
    </row>
    <row r="699" spans="4:10" x14ac:dyDescent="0.3">
      <c r="D699">
        <v>729</v>
      </c>
      <c r="E699" t="s">
        <v>1416</v>
      </c>
      <c r="F699" t="s">
        <v>65</v>
      </c>
      <c r="G699" t="s">
        <v>1417</v>
      </c>
      <c r="H699">
        <v>27</v>
      </c>
      <c r="I699" t="s">
        <v>174</v>
      </c>
      <c r="J699">
        <v>39429644</v>
      </c>
    </row>
    <row r="700" spans="4:10" x14ac:dyDescent="0.3">
      <c r="D700">
        <v>260</v>
      </c>
      <c r="E700" t="s">
        <v>1418</v>
      </c>
      <c r="F700" t="s">
        <v>61</v>
      </c>
      <c r="G700" t="s">
        <v>1419</v>
      </c>
      <c r="H700">
        <v>32</v>
      </c>
      <c r="I700" t="s">
        <v>87</v>
      </c>
      <c r="J700">
        <v>83420275</v>
      </c>
    </row>
    <row r="701" spans="4:10" x14ac:dyDescent="0.3">
      <c r="D701">
        <v>729</v>
      </c>
      <c r="E701" t="s">
        <v>1420</v>
      </c>
      <c r="F701" t="s">
        <v>61</v>
      </c>
      <c r="G701" t="s">
        <v>1421</v>
      </c>
      <c r="H701">
        <v>23</v>
      </c>
      <c r="I701" t="s">
        <v>67</v>
      </c>
      <c r="J701">
        <v>17236175</v>
      </c>
    </row>
    <row r="702" spans="4:10" x14ac:dyDescent="0.3">
      <c r="D702">
        <v>1599</v>
      </c>
      <c r="E702" t="s">
        <v>1422</v>
      </c>
      <c r="F702" t="s">
        <v>61</v>
      </c>
      <c r="G702" t="s">
        <v>1423</v>
      </c>
      <c r="H702">
        <v>24</v>
      </c>
      <c r="I702" t="s">
        <v>160</v>
      </c>
      <c r="J702">
        <v>19898728</v>
      </c>
    </row>
    <row r="703" spans="4:10" x14ac:dyDescent="0.3">
      <c r="D703">
        <v>1477</v>
      </c>
      <c r="E703" t="s">
        <v>1424</v>
      </c>
      <c r="F703" t="s">
        <v>61</v>
      </c>
      <c r="G703" t="s">
        <v>1425</v>
      </c>
      <c r="H703">
        <v>33</v>
      </c>
      <c r="I703" t="s">
        <v>87</v>
      </c>
      <c r="J703">
        <v>7530219</v>
      </c>
    </row>
    <row r="704" spans="4:10" x14ac:dyDescent="0.3">
      <c r="D704">
        <v>360</v>
      </c>
      <c r="E704" t="s">
        <v>1426</v>
      </c>
      <c r="F704" t="s">
        <v>61</v>
      </c>
      <c r="G704" t="s">
        <v>1427</v>
      </c>
      <c r="H704">
        <v>38</v>
      </c>
      <c r="I704" t="s">
        <v>63</v>
      </c>
      <c r="J704">
        <v>42817152</v>
      </c>
    </row>
    <row r="705" spans="4:10" x14ac:dyDescent="0.3">
      <c r="D705">
        <v>103</v>
      </c>
      <c r="E705" t="s">
        <v>1428</v>
      </c>
      <c r="F705" t="s">
        <v>65</v>
      </c>
      <c r="G705" t="s">
        <v>544</v>
      </c>
      <c r="H705">
        <v>38</v>
      </c>
      <c r="I705" t="s">
        <v>63</v>
      </c>
      <c r="J705">
        <v>19084955</v>
      </c>
    </row>
    <row r="706" spans="4:10" x14ac:dyDescent="0.3">
      <c r="D706">
        <v>12</v>
      </c>
      <c r="E706" t="s">
        <v>1429</v>
      </c>
      <c r="F706" t="s">
        <v>61</v>
      </c>
      <c r="G706" t="s">
        <v>1430</v>
      </c>
      <c r="H706">
        <v>32</v>
      </c>
      <c r="I706" t="s">
        <v>269</v>
      </c>
      <c r="J706">
        <v>20862927</v>
      </c>
    </row>
    <row r="707" spans="4:10" x14ac:dyDescent="0.3">
      <c r="D707">
        <v>866</v>
      </c>
      <c r="E707" t="s">
        <v>1431</v>
      </c>
      <c r="F707" t="s">
        <v>65</v>
      </c>
      <c r="G707" t="s">
        <v>1432</v>
      </c>
      <c r="H707">
        <v>47</v>
      </c>
      <c r="I707" t="s">
        <v>63</v>
      </c>
      <c r="J707">
        <v>3725806</v>
      </c>
    </row>
    <row r="708" spans="4:10" x14ac:dyDescent="0.3">
      <c r="D708">
        <v>764</v>
      </c>
      <c r="E708" t="s">
        <v>1433</v>
      </c>
      <c r="F708" t="s">
        <v>65</v>
      </c>
      <c r="G708" t="s">
        <v>1434</v>
      </c>
      <c r="H708">
        <v>23</v>
      </c>
      <c r="I708" t="s">
        <v>63</v>
      </c>
      <c r="J708">
        <v>73982055</v>
      </c>
    </row>
    <row r="709" spans="4:10" x14ac:dyDescent="0.3">
      <c r="D709">
        <v>1274</v>
      </c>
      <c r="E709" t="s">
        <v>1435</v>
      </c>
      <c r="F709" t="s">
        <v>65</v>
      </c>
      <c r="G709" t="s">
        <v>1436</v>
      </c>
      <c r="H709">
        <v>37</v>
      </c>
      <c r="I709" t="s">
        <v>73</v>
      </c>
      <c r="J709">
        <v>7892165</v>
      </c>
    </row>
    <row r="710" spans="4:10" x14ac:dyDescent="0.3">
      <c r="D710">
        <v>338</v>
      </c>
      <c r="E710" t="s">
        <v>1437</v>
      </c>
      <c r="F710" t="s">
        <v>61</v>
      </c>
      <c r="G710" t="s">
        <v>121</v>
      </c>
      <c r="H710">
        <v>24</v>
      </c>
      <c r="I710" t="s">
        <v>63</v>
      </c>
      <c r="J710">
        <v>16994125</v>
      </c>
    </row>
    <row r="711" spans="4:10" x14ac:dyDescent="0.3">
      <c r="D711">
        <v>368</v>
      </c>
      <c r="E711" t="s">
        <v>1438</v>
      </c>
      <c r="F711" t="s">
        <v>61</v>
      </c>
      <c r="G711" t="s">
        <v>1439</v>
      </c>
      <c r="H711">
        <v>24</v>
      </c>
      <c r="I711" t="s">
        <v>63</v>
      </c>
      <c r="J711">
        <v>27081654</v>
      </c>
    </row>
    <row r="712" spans="4:10" x14ac:dyDescent="0.3">
      <c r="D712">
        <v>394</v>
      </c>
      <c r="E712" t="s">
        <v>1440</v>
      </c>
      <c r="F712" t="s">
        <v>61</v>
      </c>
      <c r="G712" t="s">
        <v>1441</v>
      </c>
      <c r="H712">
        <v>20</v>
      </c>
      <c r="I712" t="s">
        <v>160</v>
      </c>
      <c r="J712">
        <v>48557622</v>
      </c>
    </row>
    <row r="713" spans="4:10" x14ac:dyDescent="0.3">
      <c r="D713">
        <v>88</v>
      </c>
      <c r="E713" t="s">
        <v>1442</v>
      </c>
      <c r="F713" t="s">
        <v>61</v>
      </c>
      <c r="G713" t="s">
        <v>173</v>
      </c>
      <c r="H713">
        <v>32</v>
      </c>
      <c r="I713" t="s">
        <v>73</v>
      </c>
      <c r="J713">
        <v>66243220</v>
      </c>
    </row>
    <row r="714" spans="4:10" x14ac:dyDescent="0.3">
      <c r="D714">
        <v>224</v>
      </c>
      <c r="E714" t="s">
        <v>1443</v>
      </c>
      <c r="F714" t="s">
        <v>65</v>
      </c>
      <c r="G714" t="s">
        <v>1444</v>
      </c>
      <c r="H714">
        <v>27</v>
      </c>
      <c r="I714" t="s">
        <v>73</v>
      </c>
      <c r="J714">
        <v>5495934</v>
      </c>
    </row>
    <row r="715" spans="4:10" x14ac:dyDescent="0.3">
      <c r="D715">
        <v>770</v>
      </c>
      <c r="E715" t="s">
        <v>1445</v>
      </c>
      <c r="F715" t="s">
        <v>61</v>
      </c>
      <c r="G715" t="s">
        <v>1446</v>
      </c>
      <c r="H715">
        <v>29</v>
      </c>
      <c r="I715" t="s">
        <v>63</v>
      </c>
      <c r="J715">
        <v>72705249</v>
      </c>
    </row>
    <row r="716" spans="4:10" x14ac:dyDescent="0.3">
      <c r="D716">
        <v>873</v>
      </c>
      <c r="E716" t="s">
        <v>427</v>
      </c>
      <c r="F716" t="s">
        <v>61</v>
      </c>
      <c r="G716" t="s">
        <v>428</v>
      </c>
      <c r="H716">
        <v>22</v>
      </c>
      <c r="I716" t="s">
        <v>63</v>
      </c>
      <c r="J716">
        <v>88788721</v>
      </c>
    </row>
    <row r="717" spans="4:10" x14ac:dyDescent="0.3">
      <c r="D717">
        <v>165</v>
      </c>
      <c r="E717" t="s">
        <v>1447</v>
      </c>
      <c r="F717" t="s">
        <v>65</v>
      </c>
      <c r="G717" t="s">
        <v>1448</v>
      </c>
      <c r="H717">
        <v>37</v>
      </c>
      <c r="I717" t="s">
        <v>269</v>
      </c>
      <c r="J717">
        <v>13044640</v>
      </c>
    </row>
    <row r="718" spans="4:10" x14ac:dyDescent="0.3">
      <c r="D718">
        <v>797</v>
      </c>
      <c r="E718" t="s">
        <v>1449</v>
      </c>
      <c r="F718" t="s">
        <v>61</v>
      </c>
      <c r="G718" t="s">
        <v>1450</v>
      </c>
      <c r="H718">
        <v>33</v>
      </c>
      <c r="I718" t="s">
        <v>63</v>
      </c>
      <c r="J718">
        <v>70835879</v>
      </c>
    </row>
    <row r="719" spans="4:10" x14ac:dyDescent="0.3">
      <c r="D719">
        <v>1608</v>
      </c>
      <c r="E719" t="s">
        <v>1451</v>
      </c>
      <c r="F719" t="s">
        <v>65</v>
      </c>
      <c r="G719" t="s">
        <v>1452</v>
      </c>
      <c r="H719">
        <v>23</v>
      </c>
      <c r="I719" t="s">
        <v>63</v>
      </c>
      <c r="J719">
        <v>41980470</v>
      </c>
    </row>
    <row r="720" spans="4:10" x14ac:dyDescent="0.3">
      <c r="D720">
        <v>449</v>
      </c>
      <c r="E720" t="s">
        <v>1453</v>
      </c>
      <c r="F720" t="s">
        <v>61</v>
      </c>
      <c r="G720" t="s">
        <v>1454</v>
      </c>
      <c r="H720">
        <v>32</v>
      </c>
      <c r="I720" t="s">
        <v>73</v>
      </c>
      <c r="J720">
        <v>32507021</v>
      </c>
    </row>
    <row r="721" spans="4:10" x14ac:dyDescent="0.3">
      <c r="D721">
        <v>126</v>
      </c>
      <c r="E721" t="s">
        <v>1455</v>
      </c>
      <c r="F721" t="s">
        <v>65</v>
      </c>
      <c r="G721" t="s">
        <v>1456</v>
      </c>
      <c r="H721">
        <v>39</v>
      </c>
      <c r="I721" t="s">
        <v>163</v>
      </c>
      <c r="J721">
        <v>28913906</v>
      </c>
    </row>
    <row r="722" spans="4:10" x14ac:dyDescent="0.3">
      <c r="D722">
        <v>3</v>
      </c>
      <c r="E722" t="s">
        <v>1457</v>
      </c>
      <c r="F722" t="s">
        <v>61</v>
      </c>
      <c r="G722" t="s">
        <v>892</v>
      </c>
      <c r="H722">
        <v>20</v>
      </c>
      <c r="I722" t="s">
        <v>63</v>
      </c>
      <c r="J722">
        <v>8263482</v>
      </c>
    </row>
    <row r="723" spans="4:10" x14ac:dyDescent="0.3">
      <c r="D723">
        <v>1788</v>
      </c>
      <c r="E723" t="s">
        <v>1458</v>
      </c>
      <c r="F723" t="s">
        <v>65</v>
      </c>
      <c r="G723" t="s">
        <v>1459</v>
      </c>
      <c r="H723">
        <v>21</v>
      </c>
      <c r="I723" t="s">
        <v>63</v>
      </c>
      <c r="J723">
        <v>88795653</v>
      </c>
    </row>
    <row r="724" spans="4:10" x14ac:dyDescent="0.3">
      <c r="D724">
        <v>321</v>
      </c>
      <c r="E724" t="s">
        <v>1460</v>
      </c>
      <c r="F724" t="s">
        <v>61</v>
      </c>
      <c r="G724" t="s">
        <v>1461</v>
      </c>
      <c r="H724">
        <v>23</v>
      </c>
      <c r="I724" t="s">
        <v>63</v>
      </c>
      <c r="J724">
        <v>25670632</v>
      </c>
    </row>
    <row r="725" spans="4:10" x14ac:dyDescent="0.3">
      <c r="D725">
        <v>273</v>
      </c>
      <c r="E725" t="s">
        <v>1462</v>
      </c>
      <c r="F725" t="s">
        <v>61</v>
      </c>
      <c r="G725" t="s">
        <v>654</v>
      </c>
      <c r="H725">
        <v>28</v>
      </c>
      <c r="I725" t="s">
        <v>87</v>
      </c>
      <c r="J725">
        <v>270983</v>
      </c>
    </row>
    <row r="726" spans="4:10" x14ac:dyDescent="0.3">
      <c r="D726">
        <v>335</v>
      </c>
      <c r="E726" t="s">
        <v>1463</v>
      </c>
      <c r="F726" t="s">
        <v>61</v>
      </c>
      <c r="G726" t="s">
        <v>1464</v>
      </c>
      <c r="H726">
        <v>30</v>
      </c>
      <c r="I726" t="s">
        <v>174</v>
      </c>
      <c r="J726">
        <v>41179231</v>
      </c>
    </row>
    <row r="727" spans="4:10" x14ac:dyDescent="0.3">
      <c r="D727">
        <v>1661</v>
      </c>
      <c r="E727" t="s">
        <v>1465</v>
      </c>
      <c r="F727" t="s">
        <v>61</v>
      </c>
      <c r="G727" t="s">
        <v>1466</v>
      </c>
      <c r="H727">
        <v>24</v>
      </c>
      <c r="I727" t="s">
        <v>63</v>
      </c>
      <c r="J727">
        <v>92405340</v>
      </c>
    </row>
    <row r="728" spans="4:10" x14ac:dyDescent="0.3">
      <c r="D728">
        <v>833</v>
      </c>
      <c r="E728" t="s">
        <v>1467</v>
      </c>
      <c r="F728" t="s">
        <v>61</v>
      </c>
      <c r="G728" t="s">
        <v>301</v>
      </c>
      <c r="H728">
        <v>24</v>
      </c>
      <c r="I728" t="s">
        <v>63</v>
      </c>
      <c r="J728">
        <v>80794926</v>
      </c>
    </row>
    <row r="729" spans="4:10" x14ac:dyDescent="0.3">
      <c r="D729">
        <v>213</v>
      </c>
      <c r="E729" t="s">
        <v>1468</v>
      </c>
      <c r="F729" t="s">
        <v>61</v>
      </c>
      <c r="G729" t="s">
        <v>1469</v>
      </c>
      <c r="H729">
        <v>28</v>
      </c>
      <c r="I729" t="s">
        <v>73</v>
      </c>
      <c r="J729">
        <v>68979102</v>
      </c>
    </row>
    <row r="730" spans="4:10" x14ac:dyDescent="0.3">
      <c r="D730">
        <v>898</v>
      </c>
      <c r="E730" t="s">
        <v>1470</v>
      </c>
      <c r="F730" t="s">
        <v>61</v>
      </c>
      <c r="G730" t="s">
        <v>1471</v>
      </c>
      <c r="H730">
        <v>21</v>
      </c>
      <c r="I730" t="s">
        <v>63</v>
      </c>
      <c r="J730">
        <v>44046356</v>
      </c>
    </row>
    <row r="731" spans="4:10" x14ac:dyDescent="0.3">
      <c r="D731">
        <v>1117</v>
      </c>
      <c r="E731" t="s">
        <v>1472</v>
      </c>
      <c r="F731" t="s">
        <v>61</v>
      </c>
      <c r="G731" t="s">
        <v>1473</v>
      </c>
      <c r="H731">
        <v>33</v>
      </c>
      <c r="I731" t="s">
        <v>87</v>
      </c>
      <c r="J731">
        <v>2115277</v>
      </c>
    </row>
    <row r="732" spans="4:10" x14ac:dyDescent="0.3">
      <c r="D732">
        <v>605</v>
      </c>
      <c r="E732" t="s">
        <v>1474</v>
      </c>
      <c r="F732" t="s">
        <v>61</v>
      </c>
      <c r="G732" t="s">
        <v>1475</v>
      </c>
      <c r="H732">
        <v>27</v>
      </c>
      <c r="I732" t="s">
        <v>160</v>
      </c>
      <c r="J732">
        <v>48280479</v>
      </c>
    </row>
    <row r="733" spans="4:10" x14ac:dyDescent="0.3">
      <c r="D733">
        <v>56</v>
      </c>
      <c r="E733" t="s">
        <v>1476</v>
      </c>
      <c r="F733" t="s">
        <v>65</v>
      </c>
      <c r="G733" t="s">
        <v>1477</v>
      </c>
      <c r="H733">
        <v>31</v>
      </c>
      <c r="I733" t="s">
        <v>67</v>
      </c>
      <c r="J733">
        <v>30388957</v>
      </c>
    </row>
    <row r="734" spans="4:10" x14ac:dyDescent="0.3">
      <c r="D734">
        <v>1092</v>
      </c>
      <c r="E734" t="s">
        <v>1478</v>
      </c>
      <c r="F734" t="s">
        <v>61</v>
      </c>
      <c r="G734" t="s">
        <v>1479</v>
      </c>
      <c r="H734">
        <v>35</v>
      </c>
      <c r="I734" t="s">
        <v>63</v>
      </c>
      <c r="J734">
        <v>96940975</v>
      </c>
    </row>
    <row r="735" spans="4:10" x14ac:dyDescent="0.3">
      <c r="D735">
        <v>955</v>
      </c>
      <c r="E735" t="s">
        <v>1480</v>
      </c>
      <c r="F735" t="s">
        <v>61</v>
      </c>
      <c r="G735" t="s">
        <v>1481</v>
      </c>
      <c r="H735">
        <v>23</v>
      </c>
      <c r="I735" t="s">
        <v>63</v>
      </c>
      <c r="J735">
        <v>84547750</v>
      </c>
    </row>
    <row r="736" spans="4:10" x14ac:dyDescent="0.3">
      <c r="D736">
        <v>1146</v>
      </c>
      <c r="E736" t="s">
        <v>1482</v>
      </c>
      <c r="F736" t="s">
        <v>61</v>
      </c>
      <c r="G736" t="s">
        <v>1483</v>
      </c>
      <c r="H736">
        <v>32</v>
      </c>
      <c r="I736" t="s">
        <v>63</v>
      </c>
      <c r="J736">
        <v>92982720</v>
      </c>
    </row>
    <row r="737" spans="4:10" x14ac:dyDescent="0.3">
      <c r="D737">
        <v>1421</v>
      </c>
      <c r="E737" t="s">
        <v>1484</v>
      </c>
      <c r="F737" t="s">
        <v>61</v>
      </c>
      <c r="G737" t="s">
        <v>1485</v>
      </c>
      <c r="H737">
        <v>32</v>
      </c>
      <c r="I737" t="s">
        <v>63</v>
      </c>
      <c r="J737">
        <v>14068043</v>
      </c>
    </row>
    <row r="738" spans="4:10" x14ac:dyDescent="0.3">
      <c r="D738">
        <v>730</v>
      </c>
      <c r="E738" t="s">
        <v>1486</v>
      </c>
      <c r="F738" t="s">
        <v>61</v>
      </c>
      <c r="G738" t="s">
        <v>1487</v>
      </c>
      <c r="H738">
        <v>33</v>
      </c>
      <c r="I738" t="s">
        <v>63</v>
      </c>
      <c r="J738">
        <v>47678572</v>
      </c>
    </row>
    <row r="739" spans="4:10" x14ac:dyDescent="0.3">
      <c r="D739">
        <v>1020</v>
      </c>
      <c r="E739" t="s">
        <v>1488</v>
      </c>
      <c r="F739" t="s">
        <v>61</v>
      </c>
      <c r="G739" t="s">
        <v>1477</v>
      </c>
      <c r="H739">
        <v>31</v>
      </c>
      <c r="I739" t="s">
        <v>87</v>
      </c>
      <c r="J739">
        <v>19737271</v>
      </c>
    </row>
    <row r="740" spans="4:10" x14ac:dyDescent="0.3">
      <c r="D740">
        <v>234</v>
      </c>
      <c r="E740" t="s">
        <v>1489</v>
      </c>
      <c r="F740" t="s">
        <v>65</v>
      </c>
      <c r="G740" t="s">
        <v>1490</v>
      </c>
      <c r="H740">
        <v>28</v>
      </c>
      <c r="I740" t="s">
        <v>163</v>
      </c>
      <c r="J740">
        <v>8183228</v>
      </c>
    </row>
    <row r="741" spans="4:10" x14ac:dyDescent="0.3">
      <c r="D741">
        <v>1016</v>
      </c>
      <c r="E741" t="s">
        <v>1491</v>
      </c>
      <c r="F741" t="s">
        <v>61</v>
      </c>
      <c r="G741" t="s">
        <v>1492</v>
      </c>
      <c r="H741">
        <v>31</v>
      </c>
      <c r="I741" t="s">
        <v>163</v>
      </c>
      <c r="J741">
        <v>84090047</v>
      </c>
    </row>
    <row r="742" spans="4:10" x14ac:dyDescent="0.3">
      <c r="D742">
        <v>511</v>
      </c>
      <c r="E742" t="s">
        <v>1493</v>
      </c>
      <c r="F742" t="s">
        <v>65</v>
      </c>
      <c r="G742" t="s">
        <v>1494</v>
      </c>
      <c r="H742">
        <v>33</v>
      </c>
      <c r="I742" t="s">
        <v>63</v>
      </c>
      <c r="J742">
        <v>2432796</v>
      </c>
    </row>
    <row r="743" spans="4:10" x14ac:dyDescent="0.3">
      <c r="D743">
        <v>674</v>
      </c>
      <c r="E743" t="s">
        <v>1495</v>
      </c>
      <c r="F743" t="s">
        <v>61</v>
      </c>
      <c r="G743" t="s">
        <v>1496</v>
      </c>
      <c r="H743">
        <v>27</v>
      </c>
      <c r="I743" t="s">
        <v>63</v>
      </c>
      <c r="J743">
        <v>37276398</v>
      </c>
    </row>
    <row r="744" spans="4:10" x14ac:dyDescent="0.3">
      <c r="D744">
        <v>1686</v>
      </c>
      <c r="E744" t="s">
        <v>1497</v>
      </c>
      <c r="F744" t="s">
        <v>61</v>
      </c>
      <c r="G744" t="s">
        <v>1498</v>
      </c>
      <c r="H744">
        <v>32</v>
      </c>
      <c r="I744" t="s">
        <v>87</v>
      </c>
      <c r="J744">
        <v>49848853</v>
      </c>
    </row>
    <row r="745" spans="4:10" x14ac:dyDescent="0.3">
      <c r="D745">
        <v>991</v>
      </c>
      <c r="E745" t="s">
        <v>1499</v>
      </c>
      <c r="F745" t="s">
        <v>61</v>
      </c>
      <c r="G745" t="s">
        <v>1500</v>
      </c>
      <c r="H745">
        <v>34</v>
      </c>
      <c r="I745" t="s">
        <v>63</v>
      </c>
      <c r="J745">
        <v>27660460</v>
      </c>
    </row>
    <row r="746" spans="4:10" x14ac:dyDescent="0.3">
      <c r="D746">
        <v>28</v>
      </c>
      <c r="E746" t="s">
        <v>1501</v>
      </c>
      <c r="F746" t="s">
        <v>65</v>
      </c>
      <c r="G746" t="s">
        <v>1502</v>
      </c>
      <c r="H746">
        <v>22</v>
      </c>
      <c r="I746" t="s">
        <v>63</v>
      </c>
      <c r="J746">
        <v>28251067</v>
      </c>
    </row>
    <row r="747" spans="4:10" x14ac:dyDescent="0.3">
      <c r="D747">
        <v>1257</v>
      </c>
      <c r="E747" t="s">
        <v>1503</v>
      </c>
      <c r="F747" t="s">
        <v>61</v>
      </c>
      <c r="G747" t="s">
        <v>1504</v>
      </c>
      <c r="H747">
        <v>31</v>
      </c>
      <c r="I747" t="s">
        <v>63</v>
      </c>
      <c r="J747">
        <v>96453370</v>
      </c>
    </row>
    <row r="748" spans="4:10" x14ac:dyDescent="0.3">
      <c r="D748">
        <v>958</v>
      </c>
      <c r="E748" t="s">
        <v>1505</v>
      </c>
      <c r="F748" t="s">
        <v>65</v>
      </c>
      <c r="G748" t="s">
        <v>1506</v>
      </c>
      <c r="H748">
        <v>26</v>
      </c>
      <c r="I748" t="s">
        <v>63</v>
      </c>
      <c r="J748">
        <v>76116948</v>
      </c>
    </row>
    <row r="749" spans="4:10" x14ac:dyDescent="0.3">
      <c r="D749">
        <v>749</v>
      </c>
      <c r="E749" t="s">
        <v>1507</v>
      </c>
      <c r="F749" t="s">
        <v>71</v>
      </c>
      <c r="G749" t="s">
        <v>1508</v>
      </c>
      <c r="H749">
        <v>29</v>
      </c>
      <c r="I749" t="s">
        <v>87</v>
      </c>
      <c r="J749">
        <v>44662376</v>
      </c>
    </row>
    <row r="750" spans="4:10" x14ac:dyDescent="0.3">
      <c r="D750">
        <v>1080</v>
      </c>
      <c r="E750" t="s">
        <v>1509</v>
      </c>
      <c r="F750" t="s">
        <v>61</v>
      </c>
      <c r="G750" t="s">
        <v>1510</v>
      </c>
      <c r="H750">
        <v>31</v>
      </c>
      <c r="I750" t="s">
        <v>63</v>
      </c>
      <c r="J750">
        <v>41486962</v>
      </c>
    </row>
    <row r="751" spans="4:10" x14ac:dyDescent="0.3">
      <c r="D751">
        <v>361</v>
      </c>
      <c r="E751" t="s">
        <v>1511</v>
      </c>
      <c r="F751" t="s">
        <v>71</v>
      </c>
      <c r="G751" t="s">
        <v>1512</v>
      </c>
      <c r="H751">
        <v>23</v>
      </c>
      <c r="I751" t="s">
        <v>63</v>
      </c>
      <c r="J751">
        <v>95957416</v>
      </c>
    </row>
    <row r="752" spans="4:10" x14ac:dyDescent="0.3">
      <c r="D752">
        <v>91</v>
      </c>
      <c r="E752" t="s">
        <v>1513</v>
      </c>
      <c r="F752" t="s">
        <v>61</v>
      </c>
      <c r="G752" t="s">
        <v>1514</v>
      </c>
      <c r="H752">
        <v>38</v>
      </c>
      <c r="I752" t="s">
        <v>163</v>
      </c>
      <c r="J752">
        <v>90622931</v>
      </c>
    </row>
    <row r="753" spans="4:10" x14ac:dyDescent="0.3">
      <c r="D753">
        <v>649</v>
      </c>
      <c r="E753" t="s">
        <v>1515</v>
      </c>
      <c r="F753" t="s">
        <v>71</v>
      </c>
      <c r="G753" t="s">
        <v>1516</v>
      </c>
      <c r="H753">
        <v>17</v>
      </c>
      <c r="I753" t="s">
        <v>63</v>
      </c>
      <c r="J753">
        <v>98643275</v>
      </c>
    </row>
    <row r="754" spans="4:10" x14ac:dyDescent="0.3">
      <c r="D754">
        <v>744</v>
      </c>
      <c r="E754" t="s">
        <v>1517</v>
      </c>
      <c r="F754" t="s">
        <v>61</v>
      </c>
      <c r="G754" t="s">
        <v>1518</v>
      </c>
      <c r="H754">
        <v>36</v>
      </c>
      <c r="I754" t="s">
        <v>63</v>
      </c>
      <c r="J754">
        <v>71302714</v>
      </c>
    </row>
    <row r="755" spans="4:10" x14ac:dyDescent="0.3">
      <c r="D755">
        <v>409</v>
      </c>
      <c r="E755" t="s">
        <v>1519</v>
      </c>
      <c r="F755" t="s">
        <v>65</v>
      </c>
      <c r="G755" t="s">
        <v>1520</v>
      </c>
      <c r="H755">
        <v>38</v>
      </c>
      <c r="I755" t="s">
        <v>160</v>
      </c>
      <c r="J755">
        <v>35896718</v>
      </c>
    </row>
    <row r="756" spans="4:10" x14ac:dyDescent="0.3">
      <c r="D756">
        <v>939</v>
      </c>
      <c r="E756" t="s">
        <v>1521</v>
      </c>
      <c r="F756" t="s">
        <v>61</v>
      </c>
      <c r="G756" t="s">
        <v>1522</v>
      </c>
      <c r="H756">
        <v>22</v>
      </c>
      <c r="I756" t="s">
        <v>63</v>
      </c>
      <c r="J756">
        <v>59937608</v>
      </c>
    </row>
    <row r="757" spans="4:10" x14ac:dyDescent="0.3">
      <c r="D757">
        <v>312</v>
      </c>
      <c r="E757" t="s">
        <v>1523</v>
      </c>
      <c r="F757" t="s">
        <v>61</v>
      </c>
      <c r="G757" t="s">
        <v>1107</v>
      </c>
      <c r="H757">
        <v>26</v>
      </c>
      <c r="I757" t="s">
        <v>63</v>
      </c>
      <c r="J757">
        <v>78567472</v>
      </c>
    </row>
    <row r="758" spans="4:10" x14ac:dyDescent="0.3">
      <c r="D758">
        <v>951</v>
      </c>
      <c r="E758" t="s">
        <v>1524</v>
      </c>
      <c r="F758" t="s">
        <v>61</v>
      </c>
      <c r="G758" t="s">
        <v>1525</v>
      </c>
      <c r="H758">
        <v>38</v>
      </c>
      <c r="I758" t="s">
        <v>63</v>
      </c>
      <c r="J758">
        <v>34485452</v>
      </c>
    </row>
    <row r="759" spans="4:10" x14ac:dyDescent="0.3">
      <c r="D759">
        <v>698</v>
      </c>
      <c r="E759" t="s">
        <v>1526</v>
      </c>
      <c r="F759" t="s">
        <v>65</v>
      </c>
      <c r="G759" t="s">
        <v>1527</v>
      </c>
      <c r="H759">
        <v>28</v>
      </c>
      <c r="I759" t="s">
        <v>63</v>
      </c>
      <c r="J759">
        <v>69697763</v>
      </c>
    </row>
    <row r="760" spans="4:10" x14ac:dyDescent="0.3">
      <c r="D760">
        <v>199</v>
      </c>
      <c r="E760" t="s">
        <v>1528</v>
      </c>
      <c r="F760" t="s">
        <v>61</v>
      </c>
      <c r="G760" t="s">
        <v>1529</v>
      </c>
      <c r="H760">
        <v>28</v>
      </c>
      <c r="I760" t="s">
        <v>87</v>
      </c>
      <c r="J760">
        <v>76610507</v>
      </c>
    </row>
    <row r="761" spans="4:10" x14ac:dyDescent="0.3">
      <c r="D761">
        <v>609</v>
      </c>
      <c r="E761" t="s">
        <v>1530</v>
      </c>
      <c r="F761" t="s">
        <v>61</v>
      </c>
      <c r="G761" t="s">
        <v>1531</v>
      </c>
      <c r="H761">
        <v>32</v>
      </c>
      <c r="I761" t="s">
        <v>73</v>
      </c>
      <c r="J761">
        <v>96078553</v>
      </c>
    </row>
    <row r="762" spans="4:10" x14ac:dyDescent="0.3">
      <c r="D762">
        <v>752</v>
      </c>
      <c r="E762" t="s">
        <v>1532</v>
      </c>
      <c r="F762" t="s">
        <v>61</v>
      </c>
      <c r="G762" t="s">
        <v>1533</v>
      </c>
      <c r="H762">
        <v>24</v>
      </c>
      <c r="I762" t="s">
        <v>232</v>
      </c>
      <c r="J762">
        <v>60495516</v>
      </c>
    </row>
    <row r="763" spans="4:10" x14ac:dyDescent="0.3">
      <c r="D763">
        <v>1405</v>
      </c>
      <c r="E763" t="s">
        <v>1534</v>
      </c>
      <c r="F763" t="s">
        <v>65</v>
      </c>
      <c r="G763" t="s">
        <v>1535</v>
      </c>
      <c r="H763">
        <v>32</v>
      </c>
      <c r="I763" t="s">
        <v>63</v>
      </c>
      <c r="J763">
        <v>65229470</v>
      </c>
    </row>
    <row r="764" spans="4:10" x14ac:dyDescent="0.3">
      <c r="D764">
        <v>97</v>
      </c>
      <c r="E764" t="s">
        <v>1536</v>
      </c>
      <c r="F764" t="s">
        <v>61</v>
      </c>
      <c r="G764" t="s">
        <v>1537</v>
      </c>
      <c r="H764">
        <v>24</v>
      </c>
      <c r="I764" t="s">
        <v>63</v>
      </c>
      <c r="J764">
        <v>97255047</v>
      </c>
    </row>
    <row r="765" spans="4:10" x14ac:dyDescent="0.3">
      <c r="D765">
        <v>777</v>
      </c>
      <c r="E765" t="s">
        <v>1538</v>
      </c>
      <c r="F765" t="s">
        <v>61</v>
      </c>
      <c r="G765" t="s">
        <v>1539</v>
      </c>
      <c r="H765">
        <v>23</v>
      </c>
      <c r="I765" t="s">
        <v>63</v>
      </c>
      <c r="J765">
        <v>13978722</v>
      </c>
    </row>
    <row r="766" spans="4:10" x14ac:dyDescent="0.3">
      <c r="D766">
        <v>1417</v>
      </c>
      <c r="E766" t="s">
        <v>1540</v>
      </c>
      <c r="F766" t="s">
        <v>61</v>
      </c>
      <c r="G766" t="s">
        <v>1541</v>
      </c>
      <c r="H766">
        <v>25</v>
      </c>
      <c r="I766" t="s">
        <v>63</v>
      </c>
      <c r="J766">
        <v>59154644</v>
      </c>
    </row>
    <row r="767" spans="4:10" x14ac:dyDescent="0.3">
      <c r="D767">
        <v>1138</v>
      </c>
      <c r="E767" t="s">
        <v>1542</v>
      </c>
      <c r="F767" t="s">
        <v>71</v>
      </c>
      <c r="G767" t="s">
        <v>1543</v>
      </c>
      <c r="H767">
        <v>27</v>
      </c>
      <c r="I767" t="s">
        <v>63</v>
      </c>
      <c r="J767">
        <v>4481513</v>
      </c>
    </row>
    <row r="768" spans="4:10" x14ac:dyDescent="0.3">
      <c r="D768">
        <v>954</v>
      </c>
      <c r="E768" t="s">
        <v>1544</v>
      </c>
      <c r="F768" t="s">
        <v>71</v>
      </c>
      <c r="G768" t="s">
        <v>1545</v>
      </c>
      <c r="H768">
        <v>26</v>
      </c>
      <c r="I768" t="s">
        <v>63</v>
      </c>
      <c r="J768">
        <v>40337922</v>
      </c>
    </row>
    <row r="769" spans="4:10" x14ac:dyDescent="0.3">
      <c r="D769">
        <v>207</v>
      </c>
      <c r="E769" t="s">
        <v>1546</v>
      </c>
      <c r="F769" t="s">
        <v>65</v>
      </c>
      <c r="G769" t="s">
        <v>1547</v>
      </c>
      <c r="H769">
        <v>19</v>
      </c>
      <c r="I769" t="s">
        <v>63</v>
      </c>
      <c r="J769">
        <v>26012362</v>
      </c>
    </row>
    <row r="770" spans="4:10" x14ac:dyDescent="0.3">
      <c r="D770">
        <v>475</v>
      </c>
      <c r="E770" t="s">
        <v>1548</v>
      </c>
      <c r="F770" t="s">
        <v>61</v>
      </c>
      <c r="G770" t="s">
        <v>1549</v>
      </c>
      <c r="H770">
        <v>34</v>
      </c>
      <c r="I770" t="s">
        <v>63</v>
      </c>
      <c r="J770">
        <v>60264263</v>
      </c>
    </row>
    <row r="771" spans="4:10" x14ac:dyDescent="0.3">
      <c r="D771">
        <v>27</v>
      </c>
      <c r="E771" t="s">
        <v>1550</v>
      </c>
      <c r="F771" t="s">
        <v>65</v>
      </c>
      <c r="G771" t="s">
        <v>1551</v>
      </c>
      <c r="H771">
        <v>41</v>
      </c>
      <c r="I771" t="s">
        <v>174</v>
      </c>
      <c r="J771">
        <v>74836285</v>
      </c>
    </row>
    <row r="772" spans="4:10" x14ac:dyDescent="0.3">
      <c r="D772">
        <v>383</v>
      </c>
      <c r="E772" t="s">
        <v>1552</v>
      </c>
      <c r="F772" t="s">
        <v>71</v>
      </c>
      <c r="G772" t="s">
        <v>1553</v>
      </c>
      <c r="H772">
        <v>40</v>
      </c>
      <c r="I772" t="s">
        <v>87</v>
      </c>
      <c r="J772">
        <v>41718079</v>
      </c>
    </row>
    <row r="773" spans="4:10" x14ac:dyDescent="0.3">
      <c r="D773">
        <v>907</v>
      </c>
      <c r="E773" t="s">
        <v>1554</v>
      </c>
      <c r="F773" t="s">
        <v>61</v>
      </c>
      <c r="G773" t="s">
        <v>1555</v>
      </c>
      <c r="H773">
        <v>22</v>
      </c>
      <c r="I773" t="s">
        <v>63</v>
      </c>
      <c r="J773">
        <v>5464695</v>
      </c>
    </row>
    <row r="774" spans="4:10" x14ac:dyDescent="0.3">
      <c r="D774">
        <v>1051</v>
      </c>
      <c r="E774" t="s">
        <v>1556</v>
      </c>
      <c r="F774" t="s">
        <v>61</v>
      </c>
      <c r="G774" t="s">
        <v>1557</v>
      </c>
      <c r="H774">
        <v>44</v>
      </c>
      <c r="I774" t="s">
        <v>63</v>
      </c>
      <c r="J774">
        <v>76570279</v>
      </c>
    </row>
    <row r="775" spans="4:10" x14ac:dyDescent="0.3">
      <c r="D775">
        <v>975</v>
      </c>
      <c r="E775" t="s">
        <v>977</v>
      </c>
      <c r="F775" t="s">
        <v>61</v>
      </c>
      <c r="G775" t="s">
        <v>978</v>
      </c>
      <c r="H775">
        <v>30</v>
      </c>
      <c r="I775" t="s">
        <v>63</v>
      </c>
      <c r="J775">
        <v>65906862</v>
      </c>
    </row>
    <row r="776" spans="4:10" x14ac:dyDescent="0.3">
      <c r="D776">
        <v>682</v>
      </c>
      <c r="E776" t="s">
        <v>1558</v>
      </c>
      <c r="F776" t="s">
        <v>61</v>
      </c>
      <c r="G776" t="s">
        <v>1559</v>
      </c>
      <c r="H776">
        <v>30</v>
      </c>
      <c r="I776" t="s">
        <v>78</v>
      </c>
      <c r="J776">
        <v>97243410</v>
      </c>
    </row>
    <row r="777" spans="4:10" x14ac:dyDescent="0.3">
      <c r="D777">
        <v>1553</v>
      </c>
      <c r="E777" t="s">
        <v>1560</v>
      </c>
      <c r="F777" t="s">
        <v>61</v>
      </c>
      <c r="G777" t="s">
        <v>1561</v>
      </c>
      <c r="H777">
        <v>39</v>
      </c>
      <c r="I777" t="s">
        <v>63</v>
      </c>
      <c r="J777">
        <v>97845974</v>
      </c>
    </row>
    <row r="778" spans="4:10" x14ac:dyDescent="0.3">
      <c r="D778">
        <v>932</v>
      </c>
      <c r="E778" t="s">
        <v>1215</v>
      </c>
      <c r="F778" t="s">
        <v>65</v>
      </c>
      <c r="G778" t="s">
        <v>1216</v>
      </c>
      <c r="H778">
        <v>27</v>
      </c>
      <c r="I778" t="s">
        <v>177</v>
      </c>
      <c r="J778">
        <v>44272401</v>
      </c>
    </row>
    <row r="779" spans="4:10" x14ac:dyDescent="0.3">
      <c r="D779">
        <v>374</v>
      </c>
      <c r="E779" t="s">
        <v>1562</v>
      </c>
      <c r="F779" t="s">
        <v>61</v>
      </c>
      <c r="G779" t="s">
        <v>1563</v>
      </c>
      <c r="H779">
        <v>29</v>
      </c>
      <c r="I779" t="s">
        <v>528</v>
      </c>
      <c r="J779">
        <v>82994423</v>
      </c>
    </row>
    <row r="780" spans="4:10" x14ac:dyDescent="0.3">
      <c r="D780">
        <v>123</v>
      </c>
      <c r="E780" t="s">
        <v>1564</v>
      </c>
      <c r="F780" t="s">
        <v>61</v>
      </c>
      <c r="G780" t="s">
        <v>1565</v>
      </c>
      <c r="H780">
        <v>37</v>
      </c>
      <c r="I780" t="s">
        <v>63</v>
      </c>
      <c r="J780">
        <v>36548206</v>
      </c>
    </row>
    <row r="781" spans="4:10" x14ac:dyDescent="0.3">
      <c r="D781">
        <v>1128</v>
      </c>
      <c r="E781" t="s">
        <v>1566</v>
      </c>
      <c r="F781" t="s">
        <v>65</v>
      </c>
      <c r="G781" t="s">
        <v>1567</v>
      </c>
      <c r="H781">
        <v>29</v>
      </c>
      <c r="I781" t="s">
        <v>87</v>
      </c>
      <c r="J781">
        <v>94942775</v>
      </c>
    </row>
    <row r="782" spans="4:10" x14ac:dyDescent="0.3">
      <c r="D782">
        <v>638</v>
      </c>
      <c r="E782" t="s">
        <v>1568</v>
      </c>
      <c r="F782" t="s">
        <v>65</v>
      </c>
      <c r="G782" t="s">
        <v>1569</v>
      </c>
      <c r="H782">
        <v>20</v>
      </c>
      <c r="I782" t="s">
        <v>63</v>
      </c>
      <c r="J782">
        <v>48968599</v>
      </c>
    </row>
    <row r="783" spans="4:10" x14ac:dyDescent="0.3">
      <c r="D783">
        <v>1381</v>
      </c>
      <c r="E783" t="s">
        <v>1570</v>
      </c>
      <c r="F783" t="s">
        <v>65</v>
      </c>
      <c r="G783" t="s">
        <v>1571</v>
      </c>
      <c r="H783">
        <v>28</v>
      </c>
      <c r="I783" t="s">
        <v>63</v>
      </c>
      <c r="J783">
        <v>57842578</v>
      </c>
    </row>
    <row r="784" spans="4:10" x14ac:dyDescent="0.3">
      <c r="D784">
        <v>1515</v>
      </c>
      <c r="E784" t="s">
        <v>1572</v>
      </c>
      <c r="F784" t="s">
        <v>71</v>
      </c>
      <c r="G784" t="s">
        <v>240</v>
      </c>
      <c r="H784">
        <v>29</v>
      </c>
      <c r="I784" t="s">
        <v>78</v>
      </c>
      <c r="J784">
        <v>73308787</v>
      </c>
    </row>
    <row r="785" spans="4:10" x14ac:dyDescent="0.3">
      <c r="D785">
        <v>855</v>
      </c>
      <c r="E785" t="s">
        <v>1223</v>
      </c>
      <c r="F785" t="s">
        <v>65</v>
      </c>
      <c r="G785" t="s">
        <v>1224</v>
      </c>
      <c r="H785">
        <v>42</v>
      </c>
      <c r="I785" t="s">
        <v>63</v>
      </c>
      <c r="J785">
        <v>56332071</v>
      </c>
    </row>
    <row r="786" spans="4:10" x14ac:dyDescent="0.3">
      <c r="D786">
        <v>1398</v>
      </c>
      <c r="E786" t="s">
        <v>1573</v>
      </c>
      <c r="F786" t="s">
        <v>65</v>
      </c>
      <c r="G786" t="s">
        <v>1574</v>
      </c>
      <c r="H786">
        <v>35</v>
      </c>
      <c r="I786" t="s">
        <v>163</v>
      </c>
      <c r="J786">
        <v>71255623</v>
      </c>
    </row>
    <row r="787" spans="4:10" x14ac:dyDescent="0.3">
      <c r="D787">
        <v>872</v>
      </c>
      <c r="E787" t="s">
        <v>1575</v>
      </c>
      <c r="F787" t="s">
        <v>61</v>
      </c>
      <c r="G787" t="s">
        <v>1576</v>
      </c>
      <c r="H787">
        <v>30</v>
      </c>
      <c r="I787" t="s">
        <v>63</v>
      </c>
      <c r="J787">
        <v>84031483</v>
      </c>
    </row>
    <row r="788" spans="4:10" x14ac:dyDescent="0.3">
      <c r="D788">
        <v>920</v>
      </c>
      <c r="E788" t="s">
        <v>551</v>
      </c>
      <c r="F788" t="s">
        <v>61</v>
      </c>
      <c r="G788" t="s">
        <v>552</v>
      </c>
      <c r="H788">
        <v>19</v>
      </c>
      <c r="I788" t="s">
        <v>63</v>
      </c>
      <c r="J788">
        <v>90481772</v>
      </c>
    </row>
    <row r="789" spans="4:10" x14ac:dyDescent="0.3">
      <c r="D789">
        <v>839</v>
      </c>
      <c r="E789" t="s">
        <v>1577</v>
      </c>
      <c r="F789" t="s">
        <v>61</v>
      </c>
      <c r="G789" t="s">
        <v>1578</v>
      </c>
      <c r="H789">
        <v>26</v>
      </c>
      <c r="I789" t="s">
        <v>63</v>
      </c>
      <c r="J789">
        <v>68372281</v>
      </c>
    </row>
    <row r="790" spans="4:10" x14ac:dyDescent="0.3">
      <c r="D790">
        <v>1613</v>
      </c>
      <c r="E790" t="s">
        <v>1579</v>
      </c>
      <c r="F790" t="s">
        <v>71</v>
      </c>
      <c r="G790" t="s">
        <v>726</v>
      </c>
      <c r="H790">
        <v>33</v>
      </c>
      <c r="I790" t="s">
        <v>67</v>
      </c>
      <c r="J790">
        <v>67005768</v>
      </c>
    </row>
    <row r="791" spans="4:10" x14ac:dyDescent="0.3">
      <c r="D791">
        <v>65</v>
      </c>
      <c r="E791" t="s">
        <v>1580</v>
      </c>
      <c r="F791" t="s">
        <v>71</v>
      </c>
      <c r="G791" t="s">
        <v>1581</v>
      </c>
      <c r="H791">
        <v>33</v>
      </c>
      <c r="I791" t="s">
        <v>63</v>
      </c>
      <c r="J791">
        <v>59103742</v>
      </c>
    </row>
    <row r="792" spans="4:10" x14ac:dyDescent="0.3">
      <c r="D792">
        <v>39</v>
      </c>
      <c r="E792" t="s">
        <v>1582</v>
      </c>
      <c r="F792" t="s">
        <v>71</v>
      </c>
      <c r="G792" t="s">
        <v>1098</v>
      </c>
      <c r="H792">
        <v>23</v>
      </c>
      <c r="I792" t="s">
        <v>63</v>
      </c>
      <c r="J792">
        <v>58921171</v>
      </c>
    </row>
    <row r="793" spans="4:10" x14ac:dyDescent="0.3">
      <c r="D793">
        <v>4</v>
      </c>
      <c r="E793" t="s">
        <v>1583</v>
      </c>
      <c r="F793" t="s">
        <v>61</v>
      </c>
      <c r="G793" t="s">
        <v>1584</v>
      </c>
      <c r="H793">
        <v>31</v>
      </c>
      <c r="I793" t="s">
        <v>63</v>
      </c>
      <c r="J793">
        <v>92772425</v>
      </c>
    </row>
    <row r="794" spans="4:10" x14ac:dyDescent="0.3">
      <c r="D794">
        <v>1065</v>
      </c>
      <c r="E794" t="s">
        <v>1585</v>
      </c>
      <c r="F794" t="s">
        <v>65</v>
      </c>
      <c r="G794" t="s">
        <v>1586</v>
      </c>
      <c r="H794">
        <v>26</v>
      </c>
      <c r="I794" t="s">
        <v>78</v>
      </c>
      <c r="J794">
        <v>98318572</v>
      </c>
    </row>
    <row r="795" spans="4:10" x14ac:dyDescent="0.3">
      <c r="D795">
        <v>62</v>
      </c>
      <c r="E795" t="s">
        <v>1587</v>
      </c>
      <c r="F795" t="s">
        <v>61</v>
      </c>
      <c r="G795" t="s">
        <v>1588</v>
      </c>
      <c r="H795">
        <v>40</v>
      </c>
      <c r="I795" t="s">
        <v>87</v>
      </c>
      <c r="J795">
        <v>44703233</v>
      </c>
    </row>
    <row r="796" spans="4:10" x14ac:dyDescent="0.3">
      <c r="D796">
        <v>607</v>
      </c>
      <c r="E796" t="s">
        <v>1589</v>
      </c>
      <c r="F796" t="s">
        <v>71</v>
      </c>
      <c r="G796" t="s">
        <v>1590</v>
      </c>
      <c r="H796">
        <v>25</v>
      </c>
      <c r="I796" t="s">
        <v>67</v>
      </c>
      <c r="J796">
        <v>97676441</v>
      </c>
    </row>
    <row r="797" spans="4:10" x14ac:dyDescent="0.3">
      <c r="D797">
        <v>1040</v>
      </c>
      <c r="E797" t="s">
        <v>778</v>
      </c>
      <c r="F797" t="s">
        <v>61</v>
      </c>
      <c r="G797" t="s">
        <v>779</v>
      </c>
      <c r="H797">
        <v>22</v>
      </c>
      <c r="I797" t="s">
        <v>63</v>
      </c>
      <c r="J797">
        <v>64396809</v>
      </c>
    </row>
    <row r="798" spans="4:10" x14ac:dyDescent="0.3">
      <c r="D798">
        <v>80</v>
      </c>
      <c r="E798" t="s">
        <v>1591</v>
      </c>
      <c r="F798" t="s">
        <v>71</v>
      </c>
      <c r="G798" t="s">
        <v>1592</v>
      </c>
      <c r="H798">
        <v>41</v>
      </c>
      <c r="I798" t="s">
        <v>63</v>
      </c>
      <c r="J798">
        <v>34684421</v>
      </c>
    </row>
    <row r="799" spans="4:10" x14ac:dyDescent="0.3">
      <c r="D799">
        <v>310</v>
      </c>
      <c r="E799" t="s">
        <v>1593</v>
      </c>
      <c r="F799" t="s">
        <v>65</v>
      </c>
      <c r="G799" t="s">
        <v>1594</v>
      </c>
      <c r="H799">
        <v>40</v>
      </c>
      <c r="I799" t="s">
        <v>174</v>
      </c>
      <c r="J799">
        <v>95288678</v>
      </c>
    </row>
    <row r="800" spans="4:10" x14ac:dyDescent="0.3">
      <c r="D800">
        <v>796</v>
      </c>
      <c r="E800" t="s">
        <v>1595</v>
      </c>
      <c r="F800" t="s">
        <v>65</v>
      </c>
      <c r="G800" t="s">
        <v>1596</v>
      </c>
      <c r="H800">
        <v>29</v>
      </c>
      <c r="I800" t="s">
        <v>63</v>
      </c>
      <c r="J800">
        <v>7106553</v>
      </c>
    </row>
    <row r="801" spans="4:10" x14ac:dyDescent="0.3">
      <c r="D801">
        <v>575</v>
      </c>
      <c r="E801" t="s">
        <v>1597</v>
      </c>
      <c r="F801" t="s">
        <v>61</v>
      </c>
      <c r="G801" t="s">
        <v>1598</v>
      </c>
      <c r="H801">
        <v>23</v>
      </c>
      <c r="I801" t="s">
        <v>63</v>
      </c>
      <c r="J801">
        <v>57484346</v>
      </c>
    </row>
    <row r="802" spans="4:10" x14ac:dyDescent="0.3">
      <c r="D802">
        <v>1663</v>
      </c>
      <c r="E802" t="s">
        <v>1599</v>
      </c>
      <c r="F802" t="s">
        <v>71</v>
      </c>
      <c r="G802" t="s">
        <v>1600</v>
      </c>
      <c r="H802">
        <v>45</v>
      </c>
      <c r="I802" t="s">
        <v>63</v>
      </c>
      <c r="J802">
        <v>9098075</v>
      </c>
    </row>
    <row r="803" spans="4:10" x14ac:dyDescent="0.3">
      <c r="D803">
        <v>195</v>
      </c>
      <c r="E803" t="s">
        <v>1601</v>
      </c>
      <c r="F803" t="s">
        <v>65</v>
      </c>
      <c r="G803" t="s">
        <v>1015</v>
      </c>
      <c r="H803">
        <v>34</v>
      </c>
      <c r="I803" t="s">
        <v>78</v>
      </c>
      <c r="J803">
        <v>35474012</v>
      </c>
    </row>
    <row r="804" spans="4:10" x14ac:dyDescent="0.3">
      <c r="D804">
        <v>965</v>
      </c>
      <c r="E804" t="s">
        <v>1302</v>
      </c>
      <c r="F804" t="s">
        <v>61</v>
      </c>
      <c r="G804" t="s">
        <v>1303</v>
      </c>
      <c r="H804">
        <v>31</v>
      </c>
      <c r="I804" t="s">
        <v>73</v>
      </c>
      <c r="J804">
        <v>44016617</v>
      </c>
    </row>
    <row r="805" spans="4:10" x14ac:dyDescent="0.3">
      <c r="D805">
        <v>1537</v>
      </c>
      <c r="E805" t="s">
        <v>1602</v>
      </c>
      <c r="F805" t="s">
        <v>65</v>
      </c>
      <c r="G805" t="s">
        <v>1603</v>
      </c>
      <c r="H805">
        <v>20</v>
      </c>
      <c r="I805" t="s">
        <v>63</v>
      </c>
      <c r="J805">
        <v>71975051</v>
      </c>
    </row>
    <row r="806" spans="4:10" x14ac:dyDescent="0.3">
      <c r="D806">
        <v>212</v>
      </c>
      <c r="E806" t="s">
        <v>1604</v>
      </c>
      <c r="F806" t="s">
        <v>61</v>
      </c>
      <c r="G806" t="s">
        <v>1605</v>
      </c>
      <c r="H806">
        <v>37</v>
      </c>
      <c r="I806" t="s">
        <v>73</v>
      </c>
      <c r="J806">
        <v>25577381</v>
      </c>
    </row>
    <row r="807" spans="4:10" x14ac:dyDescent="0.3">
      <c r="D807">
        <v>652</v>
      </c>
      <c r="E807" t="s">
        <v>1606</v>
      </c>
      <c r="F807" t="s">
        <v>71</v>
      </c>
      <c r="G807" t="s">
        <v>1607</v>
      </c>
      <c r="H807">
        <v>31</v>
      </c>
      <c r="I807" t="s">
        <v>269</v>
      </c>
      <c r="J807">
        <v>33534642</v>
      </c>
    </row>
    <row r="808" spans="4:10" x14ac:dyDescent="0.3">
      <c r="D808">
        <v>707</v>
      </c>
      <c r="E808" t="s">
        <v>1608</v>
      </c>
      <c r="F808" t="s">
        <v>61</v>
      </c>
      <c r="G808" t="s">
        <v>1609</v>
      </c>
      <c r="H808">
        <v>28</v>
      </c>
      <c r="I808" t="s">
        <v>63</v>
      </c>
      <c r="J808">
        <v>95394559</v>
      </c>
    </row>
    <row r="809" spans="4:10" x14ac:dyDescent="0.3">
      <c r="D809">
        <v>1016</v>
      </c>
      <c r="E809" t="s">
        <v>1610</v>
      </c>
      <c r="F809" t="s">
        <v>61</v>
      </c>
      <c r="G809" t="s">
        <v>1611</v>
      </c>
      <c r="H809">
        <v>35</v>
      </c>
      <c r="I809" t="s">
        <v>67</v>
      </c>
      <c r="J809">
        <v>79869333</v>
      </c>
    </row>
    <row r="810" spans="4:10" x14ac:dyDescent="0.3">
      <c r="D810">
        <v>444</v>
      </c>
      <c r="E810" t="s">
        <v>1612</v>
      </c>
      <c r="F810" t="s">
        <v>61</v>
      </c>
      <c r="G810" t="s">
        <v>1613</v>
      </c>
      <c r="H810">
        <v>24</v>
      </c>
      <c r="I810" t="s">
        <v>63</v>
      </c>
      <c r="J810">
        <v>80841290</v>
      </c>
    </row>
    <row r="811" spans="4:10" x14ac:dyDescent="0.3">
      <c r="D811">
        <v>1087</v>
      </c>
      <c r="E811" t="s">
        <v>1614</v>
      </c>
      <c r="F811" t="s">
        <v>61</v>
      </c>
      <c r="G811" t="s">
        <v>491</v>
      </c>
      <c r="H811">
        <v>22</v>
      </c>
      <c r="I811" t="s">
        <v>63</v>
      </c>
      <c r="J811">
        <v>39614313</v>
      </c>
    </row>
    <row r="812" spans="4:10" x14ac:dyDescent="0.3">
      <c r="D812">
        <v>1531</v>
      </c>
      <c r="E812" t="s">
        <v>1615</v>
      </c>
      <c r="F812" t="s">
        <v>61</v>
      </c>
      <c r="G812" t="s">
        <v>1616</v>
      </c>
      <c r="H812">
        <v>21</v>
      </c>
      <c r="I812" t="s">
        <v>269</v>
      </c>
      <c r="J812">
        <v>60737651</v>
      </c>
    </row>
    <row r="813" spans="4:10" x14ac:dyDescent="0.3">
      <c r="D813">
        <v>1314</v>
      </c>
      <c r="E813" t="s">
        <v>1617</v>
      </c>
      <c r="F813" t="s">
        <v>65</v>
      </c>
      <c r="G813" t="s">
        <v>1618</v>
      </c>
      <c r="H813">
        <v>29</v>
      </c>
      <c r="I813" t="s">
        <v>87</v>
      </c>
      <c r="J813">
        <v>14315823</v>
      </c>
    </row>
    <row r="814" spans="4:10" x14ac:dyDescent="0.3">
      <c r="D814">
        <v>141</v>
      </c>
      <c r="E814" t="s">
        <v>1619</v>
      </c>
      <c r="F814" t="s">
        <v>65</v>
      </c>
      <c r="G814" t="s">
        <v>1620</v>
      </c>
      <c r="H814">
        <v>39</v>
      </c>
      <c r="I814" t="s">
        <v>87</v>
      </c>
      <c r="J814">
        <v>80717037</v>
      </c>
    </row>
    <row r="815" spans="4:10" x14ac:dyDescent="0.3">
      <c r="D815">
        <v>1502</v>
      </c>
      <c r="E815" t="s">
        <v>1621</v>
      </c>
      <c r="F815" t="s">
        <v>61</v>
      </c>
      <c r="G815" t="s">
        <v>1622</v>
      </c>
      <c r="H815">
        <v>36</v>
      </c>
      <c r="I815" t="s">
        <v>174</v>
      </c>
      <c r="J815">
        <v>68132363</v>
      </c>
    </row>
    <row r="816" spans="4:10" x14ac:dyDescent="0.3">
      <c r="D816">
        <v>424</v>
      </c>
      <c r="E816" t="s">
        <v>1623</v>
      </c>
      <c r="F816" t="s">
        <v>61</v>
      </c>
      <c r="G816" t="s">
        <v>1624</v>
      </c>
      <c r="H816">
        <v>29</v>
      </c>
      <c r="I816" t="s">
        <v>63</v>
      </c>
      <c r="J816">
        <v>83559483</v>
      </c>
    </row>
    <row r="817" spans="4:10" x14ac:dyDescent="0.3">
      <c r="D817">
        <v>960</v>
      </c>
      <c r="E817" t="s">
        <v>1625</v>
      </c>
      <c r="F817" t="s">
        <v>71</v>
      </c>
      <c r="G817" t="s">
        <v>1080</v>
      </c>
      <c r="H817">
        <v>26</v>
      </c>
      <c r="I817" t="s">
        <v>63</v>
      </c>
      <c r="J817">
        <v>29741958</v>
      </c>
    </row>
    <row r="818" spans="4:10" x14ac:dyDescent="0.3">
      <c r="D818">
        <v>1213</v>
      </c>
      <c r="E818" t="s">
        <v>1626</v>
      </c>
      <c r="F818" t="s">
        <v>61</v>
      </c>
      <c r="G818" t="s">
        <v>1627</v>
      </c>
      <c r="H818">
        <v>30</v>
      </c>
      <c r="I818" t="s">
        <v>63</v>
      </c>
      <c r="J818">
        <v>62014519</v>
      </c>
    </row>
    <row r="819" spans="4:10" x14ac:dyDescent="0.3">
      <c r="D819">
        <v>54</v>
      </c>
      <c r="E819" t="s">
        <v>1628</v>
      </c>
      <c r="F819" t="s">
        <v>65</v>
      </c>
      <c r="G819" t="s">
        <v>1629</v>
      </c>
      <c r="H819">
        <v>29</v>
      </c>
      <c r="I819" t="s">
        <v>174</v>
      </c>
      <c r="J819">
        <v>52800545</v>
      </c>
    </row>
    <row r="820" spans="4:10" x14ac:dyDescent="0.3">
      <c r="D820">
        <v>688</v>
      </c>
      <c r="E820" t="s">
        <v>1630</v>
      </c>
      <c r="F820" t="s">
        <v>71</v>
      </c>
      <c r="G820" t="s">
        <v>1631</v>
      </c>
      <c r="H820">
        <v>20</v>
      </c>
      <c r="I820" t="s">
        <v>63</v>
      </c>
      <c r="J820">
        <v>36566983</v>
      </c>
    </row>
    <row r="821" spans="4:10" x14ac:dyDescent="0.3">
      <c r="D821">
        <v>1000</v>
      </c>
      <c r="E821" t="s">
        <v>1632</v>
      </c>
      <c r="F821" t="s">
        <v>61</v>
      </c>
      <c r="G821" t="s">
        <v>1633</v>
      </c>
      <c r="H821">
        <v>32</v>
      </c>
      <c r="I821" t="s">
        <v>63</v>
      </c>
      <c r="J821">
        <v>16919527</v>
      </c>
    </row>
    <row r="822" spans="4:10" x14ac:dyDescent="0.3">
      <c r="D822">
        <v>1142</v>
      </c>
      <c r="E822" t="s">
        <v>1634</v>
      </c>
      <c r="F822" t="s">
        <v>71</v>
      </c>
      <c r="G822" t="s">
        <v>1635</v>
      </c>
      <c r="H822">
        <v>24</v>
      </c>
      <c r="I822" t="s">
        <v>1295</v>
      </c>
      <c r="J822">
        <v>80351818</v>
      </c>
    </row>
    <row r="823" spans="4:10" x14ac:dyDescent="0.3">
      <c r="D823">
        <v>964</v>
      </c>
      <c r="E823" t="s">
        <v>1354</v>
      </c>
      <c r="F823" t="s">
        <v>61</v>
      </c>
      <c r="G823" t="s">
        <v>1355</v>
      </c>
      <c r="H823">
        <v>23</v>
      </c>
      <c r="I823" t="s">
        <v>63</v>
      </c>
      <c r="J823">
        <v>17164335</v>
      </c>
    </row>
    <row r="824" spans="4:10" x14ac:dyDescent="0.3">
      <c r="D824">
        <v>309</v>
      </c>
      <c r="E824" t="s">
        <v>1636</v>
      </c>
      <c r="F824" t="s">
        <v>65</v>
      </c>
      <c r="G824" t="s">
        <v>1637</v>
      </c>
      <c r="H824">
        <v>20</v>
      </c>
      <c r="I824" t="s">
        <v>63</v>
      </c>
      <c r="J824">
        <v>14341965</v>
      </c>
    </row>
    <row r="825" spans="4:10" x14ac:dyDescent="0.3">
      <c r="D825">
        <v>84</v>
      </c>
      <c r="E825" t="s">
        <v>1638</v>
      </c>
      <c r="F825" t="s">
        <v>65</v>
      </c>
      <c r="G825" t="s">
        <v>1639</v>
      </c>
      <c r="H825">
        <v>22</v>
      </c>
      <c r="I825" t="s">
        <v>63</v>
      </c>
      <c r="J825">
        <v>89607125</v>
      </c>
    </row>
    <row r="826" spans="4:10" x14ac:dyDescent="0.3">
      <c r="D826">
        <v>1108</v>
      </c>
      <c r="E826" t="s">
        <v>1640</v>
      </c>
      <c r="F826" t="s">
        <v>71</v>
      </c>
      <c r="G826" t="s">
        <v>1641</v>
      </c>
      <c r="H826">
        <v>24</v>
      </c>
      <c r="I826" t="s">
        <v>63</v>
      </c>
      <c r="J826">
        <v>26958151</v>
      </c>
    </row>
    <row r="827" spans="4:10" x14ac:dyDescent="0.3">
      <c r="D827">
        <v>5</v>
      </c>
      <c r="E827" t="s">
        <v>1642</v>
      </c>
      <c r="F827" t="s">
        <v>65</v>
      </c>
      <c r="G827" t="s">
        <v>1643</v>
      </c>
      <c r="H827">
        <v>32</v>
      </c>
      <c r="I827" t="s">
        <v>63</v>
      </c>
      <c r="J827">
        <v>21604667</v>
      </c>
    </row>
    <row r="828" spans="4:10" x14ac:dyDescent="0.3">
      <c r="D828">
        <v>840</v>
      </c>
      <c r="E828" t="s">
        <v>1644</v>
      </c>
      <c r="F828" t="s">
        <v>61</v>
      </c>
      <c r="G828" t="s">
        <v>1645</v>
      </c>
      <c r="H828">
        <v>37</v>
      </c>
      <c r="I828" t="s">
        <v>63</v>
      </c>
      <c r="J828">
        <v>11086570</v>
      </c>
    </row>
    <row r="829" spans="4:10" x14ac:dyDescent="0.3">
      <c r="D829">
        <v>435</v>
      </c>
      <c r="E829" t="s">
        <v>1646</v>
      </c>
      <c r="F829" t="s">
        <v>61</v>
      </c>
      <c r="G829" t="s">
        <v>1647</v>
      </c>
      <c r="H829">
        <v>24</v>
      </c>
      <c r="I829" t="s">
        <v>63</v>
      </c>
      <c r="J829">
        <v>75417469</v>
      </c>
    </row>
    <row r="830" spans="4:10" x14ac:dyDescent="0.3">
      <c r="D830">
        <v>901</v>
      </c>
      <c r="E830" t="s">
        <v>1648</v>
      </c>
      <c r="F830" t="s">
        <v>65</v>
      </c>
      <c r="G830" t="s">
        <v>1649</v>
      </c>
      <c r="H830">
        <v>33</v>
      </c>
      <c r="I830" t="s">
        <v>160</v>
      </c>
      <c r="J830">
        <v>82420771</v>
      </c>
    </row>
    <row r="831" spans="4:10" x14ac:dyDescent="0.3">
      <c r="D831">
        <v>1169</v>
      </c>
      <c r="E831" t="s">
        <v>1650</v>
      </c>
      <c r="F831" t="s">
        <v>61</v>
      </c>
      <c r="G831" t="s">
        <v>773</v>
      </c>
      <c r="H831">
        <v>20</v>
      </c>
      <c r="I831" t="s">
        <v>63</v>
      </c>
      <c r="J831">
        <v>76720479</v>
      </c>
    </row>
    <row r="832" spans="4:10" x14ac:dyDescent="0.3">
      <c r="D832">
        <v>1168</v>
      </c>
      <c r="E832" t="s">
        <v>1651</v>
      </c>
      <c r="F832" t="s">
        <v>65</v>
      </c>
      <c r="G832" t="s">
        <v>1652</v>
      </c>
      <c r="H832">
        <v>38</v>
      </c>
      <c r="I832" t="s">
        <v>63</v>
      </c>
      <c r="J832">
        <v>25110890</v>
      </c>
    </row>
    <row r="833" spans="4:10" x14ac:dyDescent="0.3">
      <c r="D833">
        <v>818</v>
      </c>
      <c r="E833" t="s">
        <v>1653</v>
      </c>
      <c r="F833" t="s">
        <v>71</v>
      </c>
      <c r="G833" t="s">
        <v>1654</v>
      </c>
      <c r="H833">
        <v>23</v>
      </c>
      <c r="I833" t="s">
        <v>63</v>
      </c>
      <c r="J833">
        <v>4072719</v>
      </c>
    </row>
    <row r="834" spans="4:10" x14ac:dyDescent="0.3">
      <c r="D834">
        <v>266</v>
      </c>
      <c r="E834" t="s">
        <v>1655</v>
      </c>
      <c r="F834" t="s">
        <v>65</v>
      </c>
      <c r="G834" t="s">
        <v>1656</v>
      </c>
      <c r="H834">
        <v>35</v>
      </c>
      <c r="I834" t="s">
        <v>63</v>
      </c>
      <c r="J834">
        <v>56792425</v>
      </c>
    </row>
    <row r="835" spans="4:10" x14ac:dyDescent="0.3">
      <c r="D835">
        <v>956</v>
      </c>
      <c r="E835" t="s">
        <v>1657</v>
      </c>
      <c r="F835" t="s">
        <v>65</v>
      </c>
      <c r="G835" t="s">
        <v>299</v>
      </c>
      <c r="H835">
        <v>35</v>
      </c>
      <c r="I835" t="s">
        <v>63</v>
      </c>
      <c r="J835">
        <v>43730308</v>
      </c>
    </row>
    <row r="836" spans="4:10" x14ac:dyDescent="0.3">
      <c r="D836">
        <v>490</v>
      </c>
      <c r="E836" t="s">
        <v>1658</v>
      </c>
      <c r="F836" t="s">
        <v>71</v>
      </c>
      <c r="G836" t="s">
        <v>1659</v>
      </c>
      <c r="H836">
        <v>21</v>
      </c>
      <c r="I836" t="s">
        <v>63</v>
      </c>
      <c r="J836">
        <v>78837436</v>
      </c>
    </row>
    <row r="837" spans="4:10" x14ac:dyDescent="0.3">
      <c r="D837">
        <v>823</v>
      </c>
      <c r="E837" t="s">
        <v>1660</v>
      </c>
      <c r="F837" t="s">
        <v>61</v>
      </c>
      <c r="G837" t="s">
        <v>1661</v>
      </c>
      <c r="H837">
        <v>30</v>
      </c>
      <c r="I837" t="s">
        <v>174</v>
      </c>
      <c r="J837">
        <v>63358107</v>
      </c>
    </row>
    <row r="838" spans="4:10" x14ac:dyDescent="0.3">
      <c r="D838">
        <v>363</v>
      </c>
      <c r="E838" t="s">
        <v>1662</v>
      </c>
      <c r="F838" t="s">
        <v>71</v>
      </c>
      <c r="G838" t="s">
        <v>1663</v>
      </c>
      <c r="H838">
        <v>18</v>
      </c>
      <c r="I838" t="s">
        <v>63</v>
      </c>
      <c r="J838">
        <v>30866995</v>
      </c>
    </row>
    <row r="839" spans="4:10" x14ac:dyDescent="0.3">
      <c r="D839">
        <v>1550</v>
      </c>
      <c r="E839" t="s">
        <v>1664</v>
      </c>
      <c r="F839" t="s">
        <v>61</v>
      </c>
      <c r="G839" t="s">
        <v>1665</v>
      </c>
      <c r="H839">
        <v>29</v>
      </c>
      <c r="I839" t="s">
        <v>177</v>
      </c>
      <c r="J839">
        <v>79596869</v>
      </c>
    </row>
    <row r="840" spans="4:10" x14ac:dyDescent="0.3">
      <c r="D840">
        <v>240</v>
      </c>
      <c r="E840" t="s">
        <v>1666</v>
      </c>
      <c r="F840" t="s">
        <v>61</v>
      </c>
      <c r="G840" t="s">
        <v>1667</v>
      </c>
      <c r="H840">
        <v>20</v>
      </c>
      <c r="I840" t="s">
        <v>63</v>
      </c>
      <c r="J840">
        <v>72223356</v>
      </c>
    </row>
    <row r="841" spans="4:10" x14ac:dyDescent="0.3">
      <c r="D841">
        <v>1643</v>
      </c>
      <c r="E841" t="s">
        <v>1668</v>
      </c>
      <c r="F841" t="s">
        <v>65</v>
      </c>
      <c r="G841" t="s">
        <v>1669</v>
      </c>
      <c r="H841">
        <v>24</v>
      </c>
      <c r="I841" t="s">
        <v>63</v>
      </c>
      <c r="J841">
        <v>97843756</v>
      </c>
    </row>
    <row r="842" spans="4:10" x14ac:dyDescent="0.3">
      <c r="D842">
        <v>1345</v>
      </c>
      <c r="E842" t="s">
        <v>1670</v>
      </c>
      <c r="F842" t="s">
        <v>65</v>
      </c>
      <c r="G842" t="s">
        <v>1671</v>
      </c>
      <c r="H842">
        <v>40</v>
      </c>
      <c r="I842" t="s">
        <v>160</v>
      </c>
      <c r="J842">
        <v>68661473</v>
      </c>
    </row>
    <row r="843" spans="4:10" x14ac:dyDescent="0.3">
      <c r="D843">
        <v>1557</v>
      </c>
      <c r="E843" t="s">
        <v>1672</v>
      </c>
      <c r="F843" t="s">
        <v>61</v>
      </c>
      <c r="G843" t="s">
        <v>1673</v>
      </c>
      <c r="H843">
        <v>23</v>
      </c>
      <c r="I843" t="s">
        <v>63</v>
      </c>
      <c r="J843">
        <v>58126146</v>
      </c>
    </row>
    <row r="844" spans="4:10" x14ac:dyDescent="0.3">
      <c r="D844">
        <v>475</v>
      </c>
      <c r="E844" t="s">
        <v>1674</v>
      </c>
      <c r="F844" t="s">
        <v>71</v>
      </c>
      <c r="G844" t="s">
        <v>1675</v>
      </c>
      <c r="H844">
        <v>29</v>
      </c>
      <c r="I844" t="s">
        <v>63</v>
      </c>
      <c r="J844">
        <v>99031960</v>
      </c>
    </row>
    <row r="845" spans="4:10" x14ac:dyDescent="0.3">
      <c r="D845">
        <v>828</v>
      </c>
      <c r="E845" t="s">
        <v>1676</v>
      </c>
      <c r="F845" t="s">
        <v>61</v>
      </c>
      <c r="G845" t="s">
        <v>1677</v>
      </c>
      <c r="H845">
        <v>41</v>
      </c>
      <c r="I845" t="s">
        <v>63</v>
      </c>
      <c r="J845">
        <v>93216953</v>
      </c>
    </row>
    <row r="846" spans="4:10" x14ac:dyDescent="0.3">
      <c r="D846">
        <v>1569</v>
      </c>
      <c r="E846" t="s">
        <v>1678</v>
      </c>
      <c r="F846" t="s">
        <v>61</v>
      </c>
      <c r="G846" t="s">
        <v>1679</v>
      </c>
      <c r="H846">
        <v>28</v>
      </c>
      <c r="I846" t="s">
        <v>163</v>
      </c>
      <c r="J846">
        <v>44444484</v>
      </c>
    </row>
    <row r="847" spans="4:10" x14ac:dyDescent="0.3">
      <c r="D847">
        <v>1352</v>
      </c>
      <c r="E847" t="s">
        <v>1680</v>
      </c>
      <c r="F847" t="s">
        <v>65</v>
      </c>
      <c r="G847" t="s">
        <v>1681</v>
      </c>
      <c r="H847">
        <v>23</v>
      </c>
      <c r="I847" t="s">
        <v>63</v>
      </c>
      <c r="J847">
        <v>59123004</v>
      </c>
    </row>
    <row r="848" spans="4:10" x14ac:dyDescent="0.3">
      <c r="D848">
        <v>1705</v>
      </c>
      <c r="E848" t="s">
        <v>1682</v>
      </c>
      <c r="F848" t="s">
        <v>61</v>
      </c>
      <c r="G848" t="s">
        <v>1485</v>
      </c>
      <c r="H848">
        <v>32</v>
      </c>
      <c r="I848" t="s">
        <v>63</v>
      </c>
      <c r="J848">
        <v>37887796</v>
      </c>
    </row>
    <row r="849" spans="4:10" x14ac:dyDescent="0.3">
      <c r="D849">
        <v>1522</v>
      </c>
      <c r="E849" t="s">
        <v>1683</v>
      </c>
      <c r="F849" t="s">
        <v>61</v>
      </c>
      <c r="G849" t="s">
        <v>1684</v>
      </c>
      <c r="H849">
        <v>41</v>
      </c>
      <c r="I849" t="s">
        <v>73</v>
      </c>
      <c r="J849">
        <v>67289359</v>
      </c>
    </row>
    <row r="850" spans="4:10" x14ac:dyDescent="0.3">
      <c r="D850">
        <v>594</v>
      </c>
      <c r="E850" t="s">
        <v>1685</v>
      </c>
      <c r="F850" t="s">
        <v>65</v>
      </c>
      <c r="G850" t="s">
        <v>1686</v>
      </c>
      <c r="H850">
        <v>19</v>
      </c>
      <c r="I850" t="s">
        <v>63</v>
      </c>
      <c r="J850">
        <v>68679548</v>
      </c>
    </row>
    <row r="851" spans="4:10" x14ac:dyDescent="0.3">
      <c r="D851">
        <v>446</v>
      </c>
      <c r="E851" t="s">
        <v>1687</v>
      </c>
      <c r="F851" t="s">
        <v>65</v>
      </c>
      <c r="G851" t="s">
        <v>1688</v>
      </c>
      <c r="H851">
        <v>22</v>
      </c>
      <c r="I851" t="s">
        <v>63</v>
      </c>
      <c r="J851">
        <v>96079688</v>
      </c>
    </row>
    <row r="852" spans="4:10" x14ac:dyDescent="0.3">
      <c r="D852">
        <v>350</v>
      </c>
      <c r="E852" t="s">
        <v>1689</v>
      </c>
      <c r="F852" t="s">
        <v>71</v>
      </c>
      <c r="G852" t="s">
        <v>1690</v>
      </c>
      <c r="H852">
        <v>21</v>
      </c>
      <c r="I852" t="s">
        <v>63</v>
      </c>
      <c r="J852">
        <v>14321212</v>
      </c>
    </row>
    <row r="853" spans="4:10" x14ac:dyDescent="0.3">
      <c r="D853">
        <v>453</v>
      </c>
      <c r="E853" t="s">
        <v>1691</v>
      </c>
      <c r="F853" t="s">
        <v>61</v>
      </c>
      <c r="G853" t="s">
        <v>1692</v>
      </c>
      <c r="H853">
        <v>27</v>
      </c>
      <c r="I853" t="s">
        <v>160</v>
      </c>
      <c r="J853">
        <v>99536915</v>
      </c>
    </row>
    <row r="854" spans="4:10" x14ac:dyDescent="0.3">
      <c r="D854">
        <v>788</v>
      </c>
      <c r="E854" t="s">
        <v>1693</v>
      </c>
      <c r="F854" t="s">
        <v>65</v>
      </c>
      <c r="G854" t="s">
        <v>1694</v>
      </c>
      <c r="H854">
        <v>41</v>
      </c>
      <c r="I854" t="s">
        <v>78</v>
      </c>
      <c r="J854">
        <v>69758866</v>
      </c>
    </row>
    <row r="855" spans="4:10" x14ac:dyDescent="0.3">
      <c r="D855">
        <v>1052</v>
      </c>
      <c r="E855" t="s">
        <v>1695</v>
      </c>
      <c r="F855" t="s">
        <v>61</v>
      </c>
      <c r="G855" t="s">
        <v>1696</v>
      </c>
      <c r="H855">
        <v>26</v>
      </c>
      <c r="I855" t="s">
        <v>78</v>
      </c>
      <c r="J855">
        <v>58476281</v>
      </c>
    </row>
    <row r="856" spans="4:10" x14ac:dyDescent="0.3">
      <c r="D856">
        <v>1641</v>
      </c>
      <c r="E856" t="s">
        <v>1697</v>
      </c>
      <c r="F856" t="s">
        <v>61</v>
      </c>
      <c r="G856" t="s">
        <v>1698</v>
      </c>
      <c r="H856">
        <v>35</v>
      </c>
      <c r="I856" t="s">
        <v>73</v>
      </c>
      <c r="J856">
        <v>17618667</v>
      </c>
    </row>
    <row r="857" spans="4:10" x14ac:dyDescent="0.3">
      <c r="D857">
        <v>945</v>
      </c>
      <c r="E857" t="s">
        <v>1699</v>
      </c>
      <c r="F857" t="s">
        <v>71</v>
      </c>
      <c r="G857" t="s">
        <v>1700</v>
      </c>
      <c r="H857">
        <v>26</v>
      </c>
      <c r="I857" t="s">
        <v>67</v>
      </c>
      <c r="J857">
        <v>88930972</v>
      </c>
    </row>
    <row r="858" spans="4:10" x14ac:dyDescent="0.3">
      <c r="D858">
        <v>7</v>
      </c>
      <c r="E858" t="s">
        <v>1701</v>
      </c>
      <c r="F858" t="s">
        <v>61</v>
      </c>
      <c r="G858" t="s">
        <v>1702</v>
      </c>
      <c r="H858">
        <v>34</v>
      </c>
      <c r="I858" t="s">
        <v>63</v>
      </c>
      <c r="J858">
        <v>66455401</v>
      </c>
    </row>
    <row r="859" spans="4:10" x14ac:dyDescent="0.3">
      <c r="D859">
        <v>786</v>
      </c>
      <c r="E859" t="s">
        <v>1703</v>
      </c>
      <c r="F859" t="s">
        <v>61</v>
      </c>
      <c r="G859" t="s">
        <v>1704</v>
      </c>
      <c r="H859">
        <v>27</v>
      </c>
      <c r="I859" t="s">
        <v>67</v>
      </c>
      <c r="J859">
        <v>51825222</v>
      </c>
    </row>
    <row r="860" spans="4:10" x14ac:dyDescent="0.3">
      <c r="D860">
        <v>496</v>
      </c>
      <c r="E860" t="s">
        <v>1705</v>
      </c>
      <c r="F860" t="s">
        <v>65</v>
      </c>
      <c r="G860" t="s">
        <v>1706</v>
      </c>
      <c r="H860">
        <v>31</v>
      </c>
      <c r="I860" t="s">
        <v>177</v>
      </c>
      <c r="J860">
        <v>54271576</v>
      </c>
    </row>
    <row r="861" spans="4:10" x14ac:dyDescent="0.3">
      <c r="D861">
        <v>85</v>
      </c>
      <c r="E861" t="s">
        <v>1707</v>
      </c>
      <c r="F861" t="s">
        <v>65</v>
      </c>
      <c r="G861" t="s">
        <v>1708</v>
      </c>
      <c r="H861">
        <v>19</v>
      </c>
      <c r="I861" t="s">
        <v>160</v>
      </c>
      <c r="J861">
        <v>19951572</v>
      </c>
    </row>
    <row r="862" spans="4:10" x14ac:dyDescent="0.3">
      <c r="D862">
        <v>560</v>
      </c>
      <c r="E862" t="s">
        <v>1709</v>
      </c>
      <c r="F862" t="s">
        <v>61</v>
      </c>
      <c r="G862" t="s">
        <v>1710</v>
      </c>
      <c r="H862">
        <v>32</v>
      </c>
      <c r="I862" t="s">
        <v>63</v>
      </c>
      <c r="J862">
        <v>27272534</v>
      </c>
    </row>
    <row r="863" spans="4:10" x14ac:dyDescent="0.3">
      <c r="D863">
        <v>96</v>
      </c>
      <c r="E863" t="s">
        <v>1711</v>
      </c>
      <c r="F863" t="s">
        <v>65</v>
      </c>
      <c r="G863" t="s">
        <v>1712</v>
      </c>
      <c r="H863">
        <v>19</v>
      </c>
      <c r="I863" t="s">
        <v>132</v>
      </c>
      <c r="J863">
        <v>37881472</v>
      </c>
    </row>
    <row r="864" spans="4:10" x14ac:dyDescent="0.3">
      <c r="D864">
        <v>925</v>
      </c>
      <c r="E864" t="s">
        <v>1713</v>
      </c>
      <c r="F864" t="s">
        <v>65</v>
      </c>
      <c r="G864" t="s">
        <v>1714</v>
      </c>
      <c r="H864">
        <v>37</v>
      </c>
      <c r="I864" t="s">
        <v>63</v>
      </c>
      <c r="J864">
        <v>79586714</v>
      </c>
    </row>
    <row r="865" spans="4:10" x14ac:dyDescent="0.3">
      <c r="D865">
        <v>1050</v>
      </c>
      <c r="E865" t="s">
        <v>1715</v>
      </c>
      <c r="F865" t="s">
        <v>61</v>
      </c>
      <c r="G865" t="s">
        <v>1716</v>
      </c>
      <c r="H865">
        <v>34</v>
      </c>
      <c r="I865" t="s">
        <v>63</v>
      </c>
      <c r="J865">
        <v>15063787</v>
      </c>
    </row>
    <row r="866" spans="4:10" x14ac:dyDescent="0.3">
      <c r="D866">
        <v>701</v>
      </c>
      <c r="E866" t="s">
        <v>1717</v>
      </c>
      <c r="F866" t="s">
        <v>61</v>
      </c>
      <c r="G866" t="s">
        <v>1718</v>
      </c>
      <c r="H866">
        <v>36</v>
      </c>
      <c r="I866" t="s">
        <v>63</v>
      </c>
      <c r="J866">
        <v>8494935</v>
      </c>
    </row>
    <row r="867" spans="4:10" x14ac:dyDescent="0.3">
      <c r="D867">
        <v>504</v>
      </c>
      <c r="E867" t="s">
        <v>1719</v>
      </c>
      <c r="F867" t="s">
        <v>65</v>
      </c>
      <c r="G867" t="s">
        <v>1720</v>
      </c>
      <c r="H867">
        <v>37</v>
      </c>
      <c r="I867" t="s">
        <v>160</v>
      </c>
      <c r="J867">
        <v>91676884</v>
      </c>
    </row>
    <row r="868" spans="4:10" x14ac:dyDescent="0.3">
      <c r="D868">
        <v>773</v>
      </c>
      <c r="E868" t="s">
        <v>1721</v>
      </c>
      <c r="F868" t="s">
        <v>61</v>
      </c>
      <c r="G868" t="s">
        <v>1722</v>
      </c>
      <c r="H868">
        <v>28</v>
      </c>
      <c r="I868" t="s">
        <v>174</v>
      </c>
      <c r="J868">
        <v>29297814</v>
      </c>
    </row>
    <row r="869" spans="4:10" x14ac:dyDescent="0.3">
      <c r="D869">
        <v>953</v>
      </c>
      <c r="E869" t="s">
        <v>1723</v>
      </c>
      <c r="F869" t="s">
        <v>65</v>
      </c>
      <c r="G869" t="s">
        <v>1724</v>
      </c>
      <c r="H869">
        <v>22</v>
      </c>
      <c r="I869" t="s">
        <v>63</v>
      </c>
      <c r="J869">
        <v>38333426</v>
      </c>
    </row>
    <row r="870" spans="4:10" x14ac:dyDescent="0.3">
      <c r="D870">
        <v>812</v>
      </c>
      <c r="E870" t="s">
        <v>1725</v>
      </c>
      <c r="F870" t="s">
        <v>61</v>
      </c>
      <c r="G870" t="s">
        <v>1726</v>
      </c>
      <c r="H870">
        <v>39</v>
      </c>
      <c r="I870" t="s">
        <v>73</v>
      </c>
      <c r="J870">
        <v>69931434</v>
      </c>
    </row>
    <row r="871" spans="4:10" x14ac:dyDescent="0.3">
      <c r="D871">
        <v>58</v>
      </c>
      <c r="E871" t="s">
        <v>1727</v>
      </c>
      <c r="F871" t="s">
        <v>65</v>
      </c>
      <c r="G871" t="s">
        <v>1728</v>
      </c>
      <c r="H871">
        <v>40</v>
      </c>
      <c r="I871" t="s">
        <v>73</v>
      </c>
      <c r="J871">
        <v>40427366</v>
      </c>
    </row>
    <row r="872" spans="4:10" x14ac:dyDescent="0.3">
      <c r="D872">
        <v>114</v>
      </c>
      <c r="E872" t="s">
        <v>1729</v>
      </c>
      <c r="F872" t="s">
        <v>65</v>
      </c>
      <c r="G872" t="s">
        <v>1730</v>
      </c>
      <c r="H872">
        <v>35</v>
      </c>
      <c r="I872" t="s">
        <v>269</v>
      </c>
      <c r="J872">
        <v>39924090</v>
      </c>
    </row>
    <row r="873" spans="4:10" x14ac:dyDescent="0.3">
      <c r="D873">
        <v>458</v>
      </c>
      <c r="E873" t="s">
        <v>1731</v>
      </c>
      <c r="F873" t="s">
        <v>65</v>
      </c>
      <c r="G873" t="s">
        <v>1732</v>
      </c>
      <c r="H873">
        <v>22</v>
      </c>
      <c r="I873" t="s">
        <v>63</v>
      </c>
      <c r="J873">
        <v>35547306</v>
      </c>
    </row>
    <row r="874" spans="4:10" x14ac:dyDescent="0.3">
      <c r="D874">
        <v>14</v>
      </c>
      <c r="E874" t="s">
        <v>1733</v>
      </c>
      <c r="F874" t="s">
        <v>65</v>
      </c>
      <c r="G874" t="s">
        <v>1734</v>
      </c>
      <c r="H874">
        <v>31</v>
      </c>
      <c r="I874" t="s">
        <v>78</v>
      </c>
      <c r="J874">
        <v>9878226</v>
      </c>
    </row>
    <row r="875" spans="4:10" x14ac:dyDescent="0.3">
      <c r="D875">
        <v>527</v>
      </c>
      <c r="E875" t="s">
        <v>1735</v>
      </c>
      <c r="F875" t="s">
        <v>61</v>
      </c>
      <c r="G875" t="s">
        <v>1736</v>
      </c>
      <c r="H875">
        <v>37</v>
      </c>
      <c r="I875" t="s">
        <v>269</v>
      </c>
      <c r="J875">
        <v>71667811</v>
      </c>
    </row>
    <row r="876" spans="4:10" x14ac:dyDescent="0.3">
      <c r="D876">
        <v>669</v>
      </c>
      <c r="E876" t="s">
        <v>1737</v>
      </c>
      <c r="F876" t="s">
        <v>61</v>
      </c>
      <c r="G876" t="s">
        <v>1738</v>
      </c>
      <c r="H876">
        <v>25</v>
      </c>
      <c r="I876" t="s">
        <v>73</v>
      </c>
      <c r="J876">
        <v>77215297</v>
      </c>
    </row>
    <row r="877" spans="4:10" x14ac:dyDescent="0.3">
      <c r="D877">
        <v>1773</v>
      </c>
      <c r="E877" t="s">
        <v>1739</v>
      </c>
      <c r="F877" t="s">
        <v>61</v>
      </c>
      <c r="G877" t="s">
        <v>1740</v>
      </c>
      <c r="H877">
        <v>26</v>
      </c>
      <c r="I877" t="s">
        <v>63</v>
      </c>
      <c r="J877">
        <v>19944924</v>
      </c>
    </row>
    <row r="878" spans="4:10" x14ac:dyDescent="0.3">
      <c r="D878">
        <v>286</v>
      </c>
      <c r="E878" t="s">
        <v>1741</v>
      </c>
      <c r="F878" t="s">
        <v>61</v>
      </c>
      <c r="G878" t="s">
        <v>1742</v>
      </c>
      <c r="H878">
        <v>37</v>
      </c>
      <c r="I878" t="s">
        <v>78</v>
      </c>
      <c r="J878">
        <v>97969776</v>
      </c>
    </row>
    <row r="879" spans="4:10" x14ac:dyDescent="0.3">
      <c r="D879">
        <v>500</v>
      </c>
      <c r="E879" t="s">
        <v>1743</v>
      </c>
      <c r="F879" t="s">
        <v>71</v>
      </c>
      <c r="G879" t="s">
        <v>1744</v>
      </c>
      <c r="H879">
        <v>38</v>
      </c>
      <c r="I879" t="s">
        <v>78</v>
      </c>
      <c r="J879">
        <v>86260727</v>
      </c>
    </row>
    <row r="880" spans="4:10" x14ac:dyDescent="0.3">
      <c r="D880">
        <v>1047</v>
      </c>
      <c r="E880" t="s">
        <v>1745</v>
      </c>
      <c r="F880" t="s">
        <v>61</v>
      </c>
      <c r="G880" t="s">
        <v>1746</v>
      </c>
      <c r="H880">
        <v>23</v>
      </c>
      <c r="I880" t="s">
        <v>63</v>
      </c>
      <c r="J880">
        <v>61348972</v>
      </c>
    </row>
    <row r="881" spans="4:10" x14ac:dyDescent="0.3">
      <c r="D881">
        <v>815</v>
      </c>
      <c r="E881" t="s">
        <v>1747</v>
      </c>
      <c r="F881" t="s">
        <v>61</v>
      </c>
      <c r="G881" t="s">
        <v>1748</v>
      </c>
      <c r="H881">
        <v>35</v>
      </c>
      <c r="I881" t="s">
        <v>63</v>
      </c>
      <c r="J881">
        <v>82827176</v>
      </c>
    </row>
    <row r="882" spans="4:10" x14ac:dyDescent="0.3">
      <c r="D882">
        <v>304</v>
      </c>
      <c r="E882" t="s">
        <v>1749</v>
      </c>
      <c r="F882" t="s">
        <v>61</v>
      </c>
      <c r="G882" t="s">
        <v>1750</v>
      </c>
      <c r="H882">
        <v>39</v>
      </c>
      <c r="I882" t="s">
        <v>73</v>
      </c>
      <c r="J882">
        <v>96178929</v>
      </c>
    </row>
    <row r="883" spans="4:10" x14ac:dyDescent="0.3">
      <c r="D883">
        <v>1088</v>
      </c>
      <c r="E883" t="s">
        <v>1751</v>
      </c>
      <c r="F883" t="s">
        <v>65</v>
      </c>
      <c r="G883" t="s">
        <v>1752</v>
      </c>
      <c r="H883">
        <v>24</v>
      </c>
      <c r="I883" t="s">
        <v>528</v>
      </c>
      <c r="J883">
        <v>35914733</v>
      </c>
    </row>
    <row r="884" spans="4:10" x14ac:dyDescent="0.3">
      <c r="D884">
        <v>443</v>
      </c>
      <c r="E884" t="s">
        <v>1753</v>
      </c>
      <c r="F884" t="s">
        <v>61</v>
      </c>
      <c r="G884" t="s">
        <v>1754</v>
      </c>
      <c r="H884">
        <v>35</v>
      </c>
      <c r="I884" t="s">
        <v>67</v>
      </c>
      <c r="J884">
        <v>51571280</v>
      </c>
    </row>
    <row r="885" spans="4:10" x14ac:dyDescent="0.3">
      <c r="D885">
        <v>388</v>
      </c>
      <c r="E885" t="s">
        <v>1755</v>
      </c>
      <c r="F885" t="s">
        <v>65</v>
      </c>
      <c r="G885" t="s">
        <v>1756</v>
      </c>
      <c r="H885">
        <v>27</v>
      </c>
      <c r="I885" t="s">
        <v>63</v>
      </c>
      <c r="J885">
        <v>74497939</v>
      </c>
    </row>
    <row r="886" spans="4:10" x14ac:dyDescent="0.3">
      <c r="D886">
        <v>1455</v>
      </c>
      <c r="E886" t="s">
        <v>1757</v>
      </c>
      <c r="F886" t="s">
        <v>65</v>
      </c>
      <c r="G886" t="s">
        <v>1758</v>
      </c>
      <c r="H886">
        <v>27</v>
      </c>
      <c r="I886" t="s">
        <v>63</v>
      </c>
      <c r="J886">
        <v>76753542</v>
      </c>
    </row>
    <row r="887" spans="4:10" x14ac:dyDescent="0.3">
      <c r="D887">
        <v>117</v>
      </c>
      <c r="E887" t="s">
        <v>1759</v>
      </c>
      <c r="F887" t="s">
        <v>61</v>
      </c>
      <c r="G887" t="s">
        <v>1760</v>
      </c>
      <c r="H887">
        <v>39</v>
      </c>
      <c r="I887" t="s">
        <v>63</v>
      </c>
      <c r="J887">
        <v>50121990</v>
      </c>
    </row>
    <row r="888" spans="4:10" x14ac:dyDescent="0.3">
      <c r="D888">
        <v>869</v>
      </c>
      <c r="E888" t="s">
        <v>1761</v>
      </c>
      <c r="F888" t="s">
        <v>61</v>
      </c>
      <c r="G888" t="s">
        <v>1762</v>
      </c>
      <c r="H888">
        <v>23</v>
      </c>
      <c r="I888" t="s">
        <v>63</v>
      </c>
      <c r="J888">
        <v>28297504</v>
      </c>
    </row>
    <row r="889" spans="4:10" x14ac:dyDescent="0.3">
      <c r="D889">
        <v>1617</v>
      </c>
      <c r="E889" t="s">
        <v>1763</v>
      </c>
      <c r="F889" t="s">
        <v>61</v>
      </c>
      <c r="G889" t="s">
        <v>1764</v>
      </c>
      <c r="H889">
        <v>36</v>
      </c>
      <c r="I889" t="s">
        <v>269</v>
      </c>
      <c r="J889">
        <v>72641051</v>
      </c>
    </row>
    <row r="890" spans="4:10" x14ac:dyDescent="0.3">
      <c r="D890">
        <v>99</v>
      </c>
      <c r="E890" t="s">
        <v>1765</v>
      </c>
      <c r="F890" t="s">
        <v>61</v>
      </c>
      <c r="G890" t="s">
        <v>1766</v>
      </c>
      <c r="H890">
        <v>38</v>
      </c>
      <c r="I890" t="s">
        <v>63</v>
      </c>
      <c r="J890">
        <v>85597830</v>
      </c>
    </row>
    <row r="891" spans="4:10" x14ac:dyDescent="0.3">
      <c r="D891">
        <v>505</v>
      </c>
      <c r="E891" t="s">
        <v>1767</v>
      </c>
      <c r="F891" t="s">
        <v>61</v>
      </c>
      <c r="G891" t="s">
        <v>1768</v>
      </c>
      <c r="H891">
        <v>20</v>
      </c>
      <c r="I891" t="s">
        <v>160</v>
      </c>
      <c r="J891">
        <v>32747637</v>
      </c>
    </row>
    <row r="892" spans="4:10" x14ac:dyDescent="0.3">
      <c r="D892">
        <v>792</v>
      </c>
      <c r="E892" t="s">
        <v>1769</v>
      </c>
      <c r="F892" t="s">
        <v>65</v>
      </c>
      <c r="G892" t="s">
        <v>1688</v>
      </c>
      <c r="H892">
        <v>22</v>
      </c>
      <c r="I892" t="s">
        <v>63</v>
      </c>
      <c r="J892">
        <v>42722995</v>
      </c>
    </row>
    <row r="893" spans="4:10" x14ac:dyDescent="0.3">
      <c r="D893">
        <v>1375</v>
      </c>
      <c r="E893" t="s">
        <v>1770</v>
      </c>
      <c r="F893" t="s">
        <v>65</v>
      </c>
      <c r="G893" t="s">
        <v>1771</v>
      </c>
      <c r="H893">
        <v>23</v>
      </c>
      <c r="I893" t="s">
        <v>160</v>
      </c>
      <c r="J893">
        <v>45758626</v>
      </c>
    </row>
    <row r="894" spans="4:10" x14ac:dyDescent="0.3">
      <c r="D894">
        <v>1349</v>
      </c>
      <c r="E894" t="s">
        <v>1772</v>
      </c>
      <c r="F894" t="s">
        <v>61</v>
      </c>
      <c r="G894" t="s">
        <v>1773</v>
      </c>
      <c r="H894">
        <v>23</v>
      </c>
      <c r="I894" t="s">
        <v>67</v>
      </c>
      <c r="J894">
        <v>9631411</v>
      </c>
    </row>
    <row r="895" spans="4:10" x14ac:dyDescent="0.3">
      <c r="D895">
        <v>711</v>
      </c>
      <c r="E895" t="s">
        <v>1774</v>
      </c>
      <c r="F895" t="s">
        <v>61</v>
      </c>
      <c r="G895" t="s">
        <v>1775</v>
      </c>
      <c r="H895">
        <v>29</v>
      </c>
      <c r="I895" t="s">
        <v>63</v>
      </c>
      <c r="J895">
        <v>43680913</v>
      </c>
    </row>
    <row r="896" spans="4:10" x14ac:dyDescent="0.3">
      <c r="D896">
        <v>121</v>
      </c>
      <c r="E896" t="s">
        <v>1776</v>
      </c>
      <c r="F896" t="s">
        <v>65</v>
      </c>
      <c r="G896" t="s">
        <v>1777</v>
      </c>
      <c r="H896">
        <v>26</v>
      </c>
      <c r="I896" t="s">
        <v>63</v>
      </c>
      <c r="J896">
        <v>14237496</v>
      </c>
    </row>
    <row r="897" spans="4:10" x14ac:dyDescent="0.3">
      <c r="D897">
        <v>219</v>
      </c>
      <c r="E897" t="s">
        <v>1778</v>
      </c>
      <c r="F897" t="s">
        <v>65</v>
      </c>
      <c r="G897" t="s">
        <v>1779</v>
      </c>
      <c r="H897">
        <v>33</v>
      </c>
      <c r="I897" t="s">
        <v>63</v>
      </c>
      <c r="J897">
        <v>67153468</v>
      </c>
    </row>
    <row r="898" spans="4:10" x14ac:dyDescent="0.3">
      <c r="D898">
        <v>1247</v>
      </c>
      <c r="E898" t="s">
        <v>1780</v>
      </c>
      <c r="F898" t="s">
        <v>71</v>
      </c>
      <c r="G898" t="s">
        <v>1781</v>
      </c>
      <c r="H898">
        <v>24</v>
      </c>
      <c r="I898" t="s">
        <v>63</v>
      </c>
      <c r="J898">
        <v>37496885</v>
      </c>
    </row>
    <row r="899" spans="4:10" x14ac:dyDescent="0.3">
      <c r="D899">
        <v>1365</v>
      </c>
      <c r="E899" t="s">
        <v>1782</v>
      </c>
      <c r="F899" t="s">
        <v>71</v>
      </c>
      <c r="G899" t="s">
        <v>1783</v>
      </c>
      <c r="H899">
        <v>20</v>
      </c>
      <c r="I899" t="s">
        <v>63</v>
      </c>
      <c r="J899">
        <v>45535519</v>
      </c>
    </row>
    <row r="900" spans="4:10" x14ac:dyDescent="0.3">
      <c r="D900">
        <v>569</v>
      </c>
      <c r="E900" t="s">
        <v>1784</v>
      </c>
      <c r="F900" t="s">
        <v>65</v>
      </c>
      <c r="G900" t="s">
        <v>1785</v>
      </c>
      <c r="H900">
        <v>30</v>
      </c>
      <c r="I900" t="s">
        <v>78</v>
      </c>
      <c r="J900">
        <v>27547821</v>
      </c>
    </row>
    <row r="901" spans="4:10" x14ac:dyDescent="0.3">
      <c r="D901">
        <v>790</v>
      </c>
      <c r="E901" t="s">
        <v>1786</v>
      </c>
      <c r="F901" t="s">
        <v>61</v>
      </c>
      <c r="G901" t="s">
        <v>1787</v>
      </c>
      <c r="H901">
        <v>30</v>
      </c>
      <c r="I901" t="s">
        <v>153</v>
      </c>
      <c r="J901">
        <v>30088281</v>
      </c>
    </row>
    <row r="902" spans="4:10" x14ac:dyDescent="0.3">
      <c r="D902">
        <v>540</v>
      </c>
      <c r="E902" t="s">
        <v>1788</v>
      </c>
      <c r="F902" t="s">
        <v>65</v>
      </c>
      <c r="G902" t="s">
        <v>1789</v>
      </c>
      <c r="H902">
        <v>22</v>
      </c>
      <c r="I902" t="s">
        <v>63</v>
      </c>
      <c r="J902">
        <v>84263838</v>
      </c>
    </row>
    <row r="903" spans="4:10" x14ac:dyDescent="0.3">
      <c r="D903">
        <v>640</v>
      </c>
      <c r="E903" t="s">
        <v>1790</v>
      </c>
      <c r="F903" t="s">
        <v>71</v>
      </c>
      <c r="G903" t="s">
        <v>1791</v>
      </c>
      <c r="H903">
        <v>28</v>
      </c>
      <c r="I903" t="s">
        <v>63</v>
      </c>
      <c r="J903">
        <v>28400654</v>
      </c>
    </row>
    <row r="904" spans="4:10" x14ac:dyDescent="0.3">
      <c r="D904">
        <v>659</v>
      </c>
      <c r="E904" t="s">
        <v>1792</v>
      </c>
      <c r="F904" t="s">
        <v>61</v>
      </c>
      <c r="G904" t="s">
        <v>1793</v>
      </c>
      <c r="H904">
        <v>28</v>
      </c>
      <c r="I904" t="s">
        <v>177</v>
      </c>
      <c r="J904">
        <v>69384454</v>
      </c>
    </row>
    <row r="905" spans="4:10" x14ac:dyDescent="0.3">
      <c r="D905">
        <v>180</v>
      </c>
      <c r="E905" t="s">
        <v>1794</v>
      </c>
      <c r="F905" t="s">
        <v>61</v>
      </c>
      <c r="G905" t="s">
        <v>317</v>
      </c>
      <c r="H905">
        <v>22</v>
      </c>
      <c r="I905" t="s">
        <v>160</v>
      </c>
      <c r="J905">
        <v>11505845</v>
      </c>
    </row>
    <row r="906" spans="4:10" x14ac:dyDescent="0.3">
      <c r="D906">
        <v>992</v>
      </c>
      <c r="E906" t="s">
        <v>1795</v>
      </c>
      <c r="F906" t="s">
        <v>65</v>
      </c>
      <c r="G906" t="s">
        <v>1796</v>
      </c>
      <c r="H906">
        <v>45</v>
      </c>
      <c r="I906" t="s">
        <v>63</v>
      </c>
      <c r="J906">
        <v>77940070</v>
      </c>
    </row>
    <row r="907" spans="4:10" x14ac:dyDescent="0.3">
      <c r="D907">
        <v>676</v>
      </c>
      <c r="E907" t="s">
        <v>1797</v>
      </c>
      <c r="F907" t="s">
        <v>61</v>
      </c>
      <c r="G907" t="s">
        <v>1798</v>
      </c>
      <c r="H907">
        <v>22</v>
      </c>
      <c r="I907" t="s">
        <v>63</v>
      </c>
      <c r="J907">
        <v>69633508</v>
      </c>
    </row>
    <row r="908" spans="4:10" x14ac:dyDescent="0.3">
      <c r="D908">
        <v>1013</v>
      </c>
      <c r="E908" t="s">
        <v>1799</v>
      </c>
      <c r="F908" t="s">
        <v>65</v>
      </c>
      <c r="G908" t="s">
        <v>587</v>
      </c>
      <c r="H908">
        <v>27</v>
      </c>
      <c r="I908" t="s">
        <v>160</v>
      </c>
      <c r="J908">
        <v>6239439</v>
      </c>
    </row>
    <row r="909" spans="4:10" x14ac:dyDescent="0.3">
      <c r="D909">
        <v>1675</v>
      </c>
      <c r="E909" t="s">
        <v>1800</v>
      </c>
      <c r="F909" t="s">
        <v>61</v>
      </c>
      <c r="G909" t="s">
        <v>1801</v>
      </c>
      <c r="H909">
        <v>22</v>
      </c>
      <c r="I909" t="s">
        <v>63</v>
      </c>
      <c r="J909">
        <v>1991092</v>
      </c>
    </row>
    <row r="910" spans="4:10" x14ac:dyDescent="0.3">
      <c r="D910">
        <v>1293</v>
      </c>
      <c r="E910" t="s">
        <v>1802</v>
      </c>
      <c r="F910" t="s">
        <v>71</v>
      </c>
      <c r="G910" t="s">
        <v>1803</v>
      </c>
      <c r="H910">
        <v>30</v>
      </c>
      <c r="I910" t="s">
        <v>177</v>
      </c>
      <c r="J910">
        <v>1542594</v>
      </c>
    </row>
    <row r="911" spans="4:10" x14ac:dyDescent="0.3">
      <c r="D911">
        <v>981</v>
      </c>
      <c r="E911" t="s">
        <v>1804</v>
      </c>
      <c r="F911" t="s">
        <v>61</v>
      </c>
      <c r="G911" t="s">
        <v>1805</v>
      </c>
      <c r="H911">
        <v>36</v>
      </c>
      <c r="I911" t="s">
        <v>67</v>
      </c>
      <c r="J911">
        <v>22333287</v>
      </c>
    </row>
    <row r="912" spans="4:10" x14ac:dyDescent="0.3">
      <c r="D912">
        <v>1136</v>
      </c>
      <c r="E912" t="s">
        <v>1806</v>
      </c>
      <c r="F912" t="s">
        <v>65</v>
      </c>
      <c r="G912" t="s">
        <v>1807</v>
      </c>
      <c r="H912">
        <v>28</v>
      </c>
      <c r="I912" t="s">
        <v>177</v>
      </c>
      <c r="J912">
        <v>95585366</v>
      </c>
    </row>
    <row r="913" spans="4:10" x14ac:dyDescent="0.3">
      <c r="D913">
        <v>1545</v>
      </c>
      <c r="E913" t="s">
        <v>1808</v>
      </c>
      <c r="F913" t="s">
        <v>61</v>
      </c>
      <c r="G913" t="s">
        <v>1809</v>
      </c>
      <c r="H913">
        <v>20</v>
      </c>
      <c r="I913" t="s">
        <v>67</v>
      </c>
      <c r="J913">
        <v>72409764</v>
      </c>
    </row>
    <row r="914" spans="4:10" x14ac:dyDescent="0.3">
      <c r="D914">
        <v>1492</v>
      </c>
      <c r="E914" t="s">
        <v>1810</v>
      </c>
      <c r="F914" t="s">
        <v>61</v>
      </c>
      <c r="G914" t="s">
        <v>1811</v>
      </c>
      <c r="H914">
        <v>36</v>
      </c>
      <c r="I914" t="s">
        <v>63</v>
      </c>
      <c r="J914">
        <v>67054307</v>
      </c>
    </row>
    <row r="915" spans="4:10" x14ac:dyDescent="0.3">
      <c r="D915">
        <v>1454</v>
      </c>
      <c r="E915" t="s">
        <v>1812</v>
      </c>
      <c r="F915" t="s">
        <v>61</v>
      </c>
      <c r="G915" t="s">
        <v>1813</v>
      </c>
      <c r="H915">
        <v>29</v>
      </c>
      <c r="I915" t="s">
        <v>63</v>
      </c>
      <c r="J915">
        <v>57509744</v>
      </c>
    </row>
    <row r="916" spans="4:10" x14ac:dyDescent="0.3">
      <c r="D916">
        <v>281</v>
      </c>
      <c r="E916" t="s">
        <v>1814</v>
      </c>
      <c r="F916" t="s">
        <v>61</v>
      </c>
      <c r="G916" t="s">
        <v>950</v>
      </c>
      <c r="H916">
        <v>20</v>
      </c>
      <c r="I916" t="s">
        <v>63</v>
      </c>
      <c r="J916">
        <v>47430170</v>
      </c>
    </row>
    <row r="917" spans="4:10" x14ac:dyDescent="0.3">
      <c r="D917">
        <v>1726</v>
      </c>
      <c r="E917" t="s">
        <v>1815</v>
      </c>
      <c r="F917" t="s">
        <v>61</v>
      </c>
      <c r="G917" t="s">
        <v>1345</v>
      </c>
      <c r="H917">
        <v>29</v>
      </c>
      <c r="I917" t="s">
        <v>163</v>
      </c>
      <c r="J917">
        <v>34531131</v>
      </c>
    </row>
    <row r="918" spans="4:10" x14ac:dyDescent="0.3">
      <c r="D918">
        <v>862</v>
      </c>
      <c r="E918" t="s">
        <v>1816</v>
      </c>
      <c r="F918" t="s">
        <v>61</v>
      </c>
      <c r="G918" t="s">
        <v>1053</v>
      </c>
      <c r="H918">
        <v>27</v>
      </c>
      <c r="I918" t="s">
        <v>63</v>
      </c>
      <c r="J918">
        <v>4033914</v>
      </c>
    </row>
    <row r="919" spans="4:10" x14ac:dyDescent="0.3">
      <c r="D919">
        <v>992</v>
      </c>
      <c r="E919" t="s">
        <v>1499</v>
      </c>
      <c r="F919" t="s">
        <v>61</v>
      </c>
      <c r="G919" t="s">
        <v>1500</v>
      </c>
      <c r="H919">
        <v>34</v>
      </c>
      <c r="I919" t="s">
        <v>63</v>
      </c>
      <c r="J919">
        <v>6822950</v>
      </c>
    </row>
    <row r="920" spans="4:10" x14ac:dyDescent="0.3">
      <c r="D920">
        <v>787</v>
      </c>
      <c r="E920" t="s">
        <v>1817</v>
      </c>
      <c r="F920" t="s">
        <v>61</v>
      </c>
      <c r="G920" t="s">
        <v>1818</v>
      </c>
      <c r="H920">
        <v>46</v>
      </c>
      <c r="I920" t="s">
        <v>67</v>
      </c>
      <c r="J920">
        <v>91276438</v>
      </c>
    </row>
    <row r="921" spans="4:10" x14ac:dyDescent="0.3">
      <c r="D921">
        <v>626</v>
      </c>
      <c r="E921" t="s">
        <v>1819</v>
      </c>
      <c r="F921" t="s">
        <v>61</v>
      </c>
      <c r="G921" t="s">
        <v>1820</v>
      </c>
      <c r="H921">
        <v>35</v>
      </c>
      <c r="I921" t="s">
        <v>63</v>
      </c>
      <c r="J921">
        <v>84528711</v>
      </c>
    </row>
    <row r="922" spans="4:10" x14ac:dyDescent="0.3">
      <c r="D922">
        <v>14</v>
      </c>
      <c r="E922" t="s">
        <v>1821</v>
      </c>
      <c r="F922" t="s">
        <v>61</v>
      </c>
      <c r="G922" t="s">
        <v>1822</v>
      </c>
      <c r="H922">
        <v>26</v>
      </c>
      <c r="I922" t="s">
        <v>63</v>
      </c>
      <c r="J922">
        <v>44690894</v>
      </c>
    </row>
    <row r="923" spans="4:10" x14ac:dyDescent="0.3">
      <c r="D923">
        <v>1614</v>
      </c>
      <c r="E923" t="s">
        <v>1823</v>
      </c>
      <c r="F923" t="s">
        <v>71</v>
      </c>
      <c r="G923" t="s">
        <v>1824</v>
      </c>
      <c r="H923">
        <v>18</v>
      </c>
      <c r="I923" t="s">
        <v>63</v>
      </c>
      <c r="J923">
        <v>33811359</v>
      </c>
    </row>
    <row r="924" spans="4:10" x14ac:dyDescent="0.3">
      <c r="D924">
        <v>1594</v>
      </c>
      <c r="E924" t="s">
        <v>1825</v>
      </c>
      <c r="F924" t="s">
        <v>61</v>
      </c>
      <c r="G924" t="s">
        <v>1826</v>
      </c>
      <c r="H924">
        <v>43</v>
      </c>
      <c r="I924" t="s">
        <v>63</v>
      </c>
      <c r="J924">
        <v>1789382</v>
      </c>
    </row>
    <row r="925" spans="4:10" x14ac:dyDescent="0.3">
      <c r="D925">
        <v>1138</v>
      </c>
      <c r="E925" t="s">
        <v>1827</v>
      </c>
      <c r="F925" t="s">
        <v>65</v>
      </c>
      <c r="G925" t="s">
        <v>1828</v>
      </c>
      <c r="H925">
        <v>26</v>
      </c>
      <c r="I925" t="s">
        <v>63</v>
      </c>
      <c r="J925">
        <v>4154325</v>
      </c>
    </row>
    <row r="926" spans="4:10" x14ac:dyDescent="0.3">
      <c r="D926">
        <v>602</v>
      </c>
      <c r="E926" t="s">
        <v>1829</v>
      </c>
      <c r="F926" t="s">
        <v>61</v>
      </c>
      <c r="G926" t="s">
        <v>1830</v>
      </c>
      <c r="H926">
        <v>26</v>
      </c>
      <c r="I926" t="s">
        <v>63</v>
      </c>
      <c r="J926">
        <v>15952912</v>
      </c>
    </row>
    <row r="927" spans="4:10" x14ac:dyDescent="0.3">
      <c r="D927">
        <v>687</v>
      </c>
      <c r="E927" t="s">
        <v>1831</v>
      </c>
      <c r="F927" t="s">
        <v>65</v>
      </c>
      <c r="G927" t="s">
        <v>1832</v>
      </c>
      <c r="H927">
        <v>32</v>
      </c>
      <c r="I927" t="s">
        <v>174</v>
      </c>
      <c r="J927">
        <v>39067845</v>
      </c>
    </row>
    <row r="928" spans="4:10" x14ac:dyDescent="0.3">
      <c r="D928">
        <v>145</v>
      </c>
      <c r="E928" t="s">
        <v>1833</v>
      </c>
      <c r="F928" t="s">
        <v>61</v>
      </c>
      <c r="G928" t="s">
        <v>1834</v>
      </c>
      <c r="H928">
        <v>41</v>
      </c>
      <c r="I928" t="s">
        <v>160</v>
      </c>
      <c r="J928">
        <v>58732353</v>
      </c>
    </row>
    <row r="929" spans="4:10" x14ac:dyDescent="0.3">
      <c r="D929">
        <v>1488</v>
      </c>
      <c r="E929" t="s">
        <v>1835</v>
      </c>
      <c r="F929" t="s">
        <v>61</v>
      </c>
      <c r="G929" t="s">
        <v>1836</v>
      </c>
      <c r="H929">
        <v>24</v>
      </c>
      <c r="I929" t="s">
        <v>63</v>
      </c>
      <c r="J929">
        <v>24212889</v>
      </c>
    </row>
    <row r="930" spans="4:10" x14ac:dyDescent="0.3">
      <c r="D930">
        <v>1512</v>
      </c>
      <c r="E930" t="s">
        <v>1837</v>
      </c>
      <c r="F930" t="s">
        <v>61</v>
      </c>
      <c r="G930" t="s">
        <v>1838</v>
      </c>
      <c r="H930">
        <v>38</v>
      </c>
      <c r="I930" t="s">
        <v>163</v>
      </c>
      <c r="J930">
        <v>63313159</v>
      </c>
    </row>
    <row r="931" spans="4:10" x14ac:dyDescent="0.3">
      <c r="D931">
        <v>194</v>
      </c>
      <c r="E931" t="s">
        <v>1839</v>
      </c>
      <c r="F931" t="s">
        <v>61</v>
      </c>
      <c r="G931" t="s">
        <v>1840</v>
      </c>
      <c r="H931">
        <v>35</v>
      </c>
      <c r="I931" t="s">
        <v>87</v>
      </c>
      <c r="J931">
        <v>63095755</v>
      </c>
    </row>
    <row r="932" spans="4:10" x14ac:dyDescent="0.3">
      <c r="D932">
        <v>639</v>
      </c>
      <c r="E932" t="s">
        <v>1841</v>
      </c>
      <c r="F932" t="s">
        <v>71</v>
      </c>
      <c r="G932" t="s">
        <v>1842</v>
      </c>
      <c r="H932">
        <v>36</v>
      </c>
      <c r="I932" t="s">
        <v>78</v>
      </c>
      <c r="J932">
        <v>64339407</v>
      </c>
    </row>
    <row r="933" spans="4:10" x14ac:dyDescent="0.3">
      <c r="D933">
        <v>423</v>
      </c>
      <c r="E933" t="s">
        <v>1843</v>
      </c>
      <c r="F933" t="s">
        <v>61</v>
      </c>
      <c r="G933" t="s">
        <v>1844</v>
      </c>
      <c r="H933">
        <v>31</v>
      </c>
      <c r="I933" t="s">
        <v>1845</v>
      </c>
      <c r="J933">
        <v>38140352</v>
      </c>
    </row>
    <row r="934" spans="4:10" x14ac:dyDescent="0.3">
      <c r="D934">
        <v>1174</v>
      </c>
      <c r="E934" t="s">
        <v>1846</v>
      </c>
      <c r="F934" t="s">
        <v>61</v>
      </c>
      <c r="G934" t="s">
        <v>1847</v>
      </c>
      <c r="H934">
        <v>37</v>
      </c>
      <c r="I934" t="s">
        <v>63</v>
      </c>
      <c r="J934">
        <v>72010924</v>
      </c>
    </row>
    <row r="935" spans="4:10" x14ac:dyDescent="0.3">
      <c r="D935">
        <v>612</v>
      </c>
      <c r="E935" t="s">
        <v>1848</v>
      </c>
      <c r="F935" t="s">
        <v>61</v>
      </c>
      <c r="G935" t="s">
        <v>1849</v>
      </c>
      <c r="H935">
        <v>37</v>
      </c>
      <c r="I935" t="s">
        <v>160</v>
      </c>
      <c r="J935">
        <v>53073462</v>
      </c>
    </row>
    <row r="936" spans="4:10" x14ac:dyDescent="0.3">
      <c r="D936">
        <v>235</v>
      </c>
      <c r="E936" t="s">
        <v>1850</v>
      </c>
      <c r="F936" t="s">
        <v>61</v>
      </c>
      <c r="G936" t="s">
        <v>1851</v>
      </c>
      <c r="H936">
        <v>36</v>
      </c>
      <c r="I936" t="s">
        <v>63</v>
      </c>
      <c r="J936">
        <v>38062664</v>
      </c>
    </row>
    <row r="937" spans="4:10" x14ac:dyDescent="0.3">
      <c r="D937">
        <v>906</v>
      </c>
      <c r="E937" t="s">
        <v>1852</v>
      </c>
      <c r="F937" t="s">
        <v>61</v>
      </c>
      <c r="G937" t="s">
        <v>1853</v>
      </c>
      <c r="H937">
        <v>29</v>
      </c>
      <c r="I937" t="s">
        <v>63</v>
      </c>
      <c r="J937">
        <v>76705221</v>
      </c>
    </row>
    <row r="938" spans="4:10" x14ac:dyDescent="0.3">
      <c r="D938">
        <v>1409</v>
      </c>
      <c r="E938" t="s">
        <v>1854</v>
      </c>
      <c r="F938" t="s">
        <v>61</v>
      </c>
      <c r="G938" t="s">
        <v>1855</v>
      </c>
      <c r="H938">
        <v>36</v>
      </c>
      <c r="I938" t="s">
        <v>63</v>
      </c>
      <c r="J938">
        <v>42899285</v>
      </c>
    </row>
    <row r="939" spans="4:10" x14ac:dyDescent="0.3">
      <c r="D939">
        <v>1126</v>
      </c>
      <c r="E939" t="s">
        <v>1856</v>
      </c>
      <c r="F939" t="s">
        <v>71</v>
      </c>
      <c r="G939" t="s">
        <v>1857</v>
      </c>
      <c r="H939">
        <v>28</v>
      </c>
      <c r="I939" t="s">
        <v>160</v>
      </c>
      <c r="J939">
        <v>30408299</v>
      </c>
    </row>
    <row r="940" spans="4:10" x14ac:dyDescent="0.3">
      <c r="D940">
        <v>1259</v>
      </c>
      <c r="E940" t="s">
        <v>1858</v>
      </c>
      <c r="F940" t="s">
        <v>65</v>
      </c>
      <c r="G940" t="s">
        <v>1859</v>
      </c>
      <c r="H940">
        <v>24</v>
      </c>
      <c r="I940" t="s">
        <v>63</v>
      </c>
      <c r="J940">
        <v>68296623</v>
      </c>
    </row>
    <row r="941" spans="4:10" x14ac:dyDescent="0.3">
      <c r="D941">
        <v>358</v>
      </c>
      <c r="E941" t="s">
        <v>1860</v>
      </c>
      <c r="F941" t="s">
        <v>61</v>
      </c>
      <c r="G941" t="s">
        <v>1861</v>
      </c>
      <c r="H941">
        <v>29</v>
      </c>
      <c r="I941" t="s">
        <v>87</v>
      </c>
      <c r="J941">
        <v>27443114</v>
      </c>
    </row>
    <row r="942" spans="4:10" x14ac:dyDescent="0.3">
      <c r="D942">
        <v>1091</v>
      </c>
      <c r="E942" t="s">
        <v>1862</v>
      </c>
      <c r="F942" t="s">
        <v>71</v>
      </c>
      <c r="G942" t="s">
        <v>1863</v>
      </c>
      <c r="H942">
        <v>38</v>
      </c>
      <c r="I942" t="s">
        <v>132</v>
      </c>
      <c r="J942">
        <v>10194321</v>
      </c>
    </row>
    <row r="943" spans="4:10" x14ac:dyDescent="0.3">
      <c r="D943">
        <v>637</v>
      </c>
      <c r="E943" t="s">
        <v>1864</v>
      </c>
      <c r="F943" t="s">
        <v>65</v>
      </c>
      <c r="G943" t="s">
        <v>1865</v>
      </c>
      <c r="H943">
        <v>35</v>
      </c>
      <c r="I943" t="s">
        <v>132</v>
      </c>
      <c r="J943">
        <v>80461568</v>
      </c>
    </row>
    <row r="944" spans="4:10" x14ac:dyDescent="0.3">
      <c r="D944">
        <v>21</v>
      </c>
      <c r="E944" t="s">
        <v>1866</v>
      </c>
      <c r="F944" t="s">
        <v>61</v>
      </c>
      <c r="G944" t="s">
        <v>1867</v>
      </c>
      <c r="H944">
        <v>32</v>
      </c>
      <c r="I944" t="s">
        <v>63</v>
      </c>
      <c r="J944">
        <v>13222813</v>
      </c>
    </row>
    <row r="945" spans="4:10" x14ac:dyDescent="0.3">
      <c r="D945">
        <v>909</v>
      </c>
      <c r="E945" t="s">
        <v>1868</v>
      </c>
      <c r="F945" t="s">
        <v>61</v>
      </c>
      <c r="G945" t="s">
        <v>1869</v>
      </c>
      <c r="H945">
        <v>32</v>
      </c>
      <c r="I945" t="s">
        <v>528</v>
      </c>
      <c r="J945">
        <v>53569982</v>
      </c>
    </row>
    <row r="946" spans="4:10" x14ac:dyDescent="0.3">
      <c r="D946">
        <v>340</v>
      </c>
      <c r="E946" t="s">
        <v>1870</v>
      </c>
      <c r="F946" t="s">
        <v>61</v>
      </c>
      <c r="G946" t="s">
        <v>1871</v>
      </c>
      <c r="H946">
        <v>21</v>
      </c>
      <c r="I946" t="s">
        <v>63</v>
      </c>
      <c r="J946">
        <v>75963629</v>
      </c>
    </row>
    <row r="947" spans="4:10" x14ac:dyDescent="0.3">
      <c r="D947">
        <v>1785</v>
      </c>
      <c r="E947" t="s">
        <v>1872</v>
      </c>
      <c r="F947" t="s">
        <v>65</v>
      </c>
      <c r="G947" t="s">
        <v>1873</v>
      </c>
      <c r="H947">
        <v>28</v>
      </c>
      <c r="I947" t="s">
        <v>63</v>
      </c>
      <c r="J947">
        <v>89084311</v>
      </c>
    </row>
    <row r="948" spans="4:10" x14ac:dyDescent="0.3">
      <c r="D948">
        <v>331</v>
      </c>
      <c r="E948" t="s">
        <v>1874</v>
      </c>
      <c r="F948" t="s">
        <v>65</v>
      </c>
      <c r="G948" t="s">
        <v>1875</v>
      </c>
      <c r="H948">
        <v>40</v>
      </c>
      <c r="I948" t="s">
        <v>63</v>
      </c>
      <c r="J948">
        <v>66456291</v>
      </c>
    </row>
    <row r="949" spans="4:10" x14ac:dyDescent="0.3">
      <c r="D949">
        <v>333</v>
      </c>
      <c r="E949" t="s">
        <v>1876</v>
      </c>
      <c r="F949" t="s">
        <v>61</v>
      </c>
      <c r="G949" t="s">
        <v>1877</v>
      </c>
      <c r="H949">
        <v>25</v>
      </c>
      <c r="I949" t="s">
        <v>232</v>
      </c>
      <c r="J949">
        <v>73818093</v>
      </c>
    </row>
    <row r="950" spans="4:10" x14ac:dyDescent="0.3">
      <c r="D950">
        <v>997</v>
      </c>
      <c r="E950" t="s">
        <v>1878</v>
      </c>
      <c r="F950" t="s">
        <v>65</v>
      </c>
      <c r="G950" t="s">
        <v>1879</v>
      </c>
      <c r="H950">
        <v>31</v>
      </c>
      <c r="I950" t="s">
        <v>63</v>
      </c>
      <c r="J950">
        <v>54722106</v>
      </c>
    </row>
    <row r="951" spans="4:10" x14ac:dyDescent="0.3">
      <c r="D951">
        <v>268</v>
      </c>
      <c r="E951" t="s">
        <v>1880</v>
      </c>
      <c r="F951" t="s">
        <v>61</v>
      </c>
      <c r="G951" t="s">
        <v>1881</v>
      </c>
      <c r="H951">
        <v>42</v>
      </c>
      <c r="I951" t="s">
        <v>73</v>
      </c>
      <c r="J951">
        <v>23956405</v>
      </c>
    </row>
    <row r="952" spans="4:10" x14ac:dyDescent="0.3">
      <c r="D952">
        <v>884</v>
      </c>
      <c r="E952" t="s">
        <v>1882</v>
      </c>
      <c r="F952" t="s">
        <v>61</v>
      </c>
      <c r="G952" t="s">
        <v>1045</v>
      </c>
      <c r="H952">
        <v>22</v>
      </c>
      <c r="I952" t="s">
        <v>63</v>
      </c>
      <c r="J952">
        <v>38056464</v>
      </c>
    </row>
    <row r="953" spans="4:10" x14ac:dyDescent="0.3">
      <c r="D953">
        <v>193</v>
      </c>
      <c r="E953" t="s">
        <v>1883</v>
      </c>
      <c r="F953" t="s">
        <v>65</v>
      </c>
      <c r="G953" t="s">
        <v>1884</v>
      </c>
      <c r="H953">
        <v>24</v>
      </c>
      <c r="I953" t="s">
        <v>63</v>
      </c>
      <c r="J953">
        <v>52686536</v>
      </c>
    </row>
    <row r="954" spans="4:10" x14ac:dyDescent="0.3">
      <c r="D954">
        <v>1407</v>
      </c>
      <c r="E954" t="s">
        <v>1885</v>
      </c>
      <c r="F954" t="s">
        <v>61</v>
      </c>
      <c r="G954" t="s">
        <v>1886</v>
      </c>
      <c r="H954">
        <v>22</v>
      </c>
      <c r="I954" t="s">
        <v>63</v>
      </c>
      <c r="J954">
        <v>87893249</v>
      </c>
    </row>
    <row r="955" spans="4:10" x14ac:dyDescent="0.3">
      <c r="D955">
        <v>1069</v>
      </c>
      <c r="E955" t="s">
        <v>1887</v>
      </c>
      <c r="F955" t="s">
        <v>61</v>
      </c>
      <c r="G955" t="s">
        <v>1888</v>
      </c>
      <c r="H955">
        <v>42</v>
      </c>
      <c r="I955" t="s">
        <v>63</v>
      </c>
      <c r="J955">
        <v>50751698</v>
      </c>
    </row>
    <row r="956" spans="4:10" x14ac:dyDescent="0.3">
      <c r="D956">
        <v>51</v>
      </c>
      <c r="E956" t="s">
        <v>1889</v>
      </c>
      <c r="F956" t="s">
        <v>61</v>
      </c>
      <c r="G956" t="s">
        <v>1890</v>
      </c>
      <c r="H956">
        <v>37</v>
      </c>
      <c r="I956" t="s">
        <v>73</v>
      </c>
      <c r="J956">
        <v>46140009</v>
      </c>
    </row>
    <row r="957" spans="4:10" x14ac:dyDescent="0.3">
      <c r="D957">
        <v>1108</v>
      </c>
      <c r="E957" t="s">
        <v>1891</v>
      </c>
      <c r="F957" t="s">
        <v>61</v>
      </c>
      <c r="G957" t="s">
        <v>1892</v>
      </c>
      <c r="H957">
        <v>23</v>
      </c>
      <c r="I957" t="s">
        <v>63</v>
      </c>
      <c r="J957">
        <v>38387684</v>
      </c>
    </row>
    <row r="958" spans="4:10" x14ac:dyDescent="0.3">
      <c r="D958">
        <v>1647</v>
      </c>
      <c r="E958" t="s">
        <v>1893</v>
      </c>
      <c r="F958" t="s">
        <v>61</v>
      </c>
      <c r="G958" t="s">
        <v>1894</v>
      </c>
      <c r="H958">
        <v>35</v>
      </c>
      <c r="I958" t="s">
        <v>63</v>
      </c>
      <c r="J958">
        <v>3012201</v>
      </c>
    </row>
    <row r="959" spans="4:10" x14ac:dyDescent="0.3">
      <c r="D959">
        <v>724</v>
      </c>
      <c r="E959" t="s">
        <v>1895</v>
      </c>
      <c r="F959" t="s">
        <v>61</v>
      </c>
      <c r="G959" t="s">
        <v>1896</v>
      </c>
      <c r="H959">
        <v>41</v>
      </c>
      <c r="I959" t="s">
        <v>63</v>
      </c>
      <c r="J959">
        <v>10472782</v>
      </c>
    </row>
    <row r="960" spans="4:10" x14ac:dyDescent="0.3">
      <c r="D960">
        <v>981</v>
      </c>
      <c r="E960" t="s">
        <v>1897</v>
      </c>
      <c r="F960" t="s">
        <v>61</v>
      </c>
      <c r="G960" t="s">
        <v>1898</v>
      </c>
      <c r="H960">
        <v>31</v>
      </c>
      <c r="I960" t="s">
        <v>63</v>
      </c>
      <c r="J960">
        <v>19344946</v>
      </c>
    </row>
    <row r="961" spans="4:10" x14ac:dyDescent="0.3">
      <c r="D961">
        <v>218</v>
      </c>
      <c r="E961" t="s">
        <v>1899</v>
      </c>
      <c r="F961" t="s">
        <v>61</v>
      </c>
      <c r="G961" t="s">
        <v>1900</v>
      </c>
      <c r="H961">
        <v>20</v>
      </c>
      <c r="I961" t="s">
        <v>63</v>
      </c>
      <c r="J961">
        <v>10665175</v>
      </c>
    </row>
    <row r="962" spans="4:10" x14ac:dyDescent="0.3">
      <c r="D962">
        <v>974</v>
      </c>
      <c r="E962" t="s">
        <v>1901</v>
      </c>
      <c r="F962" t="s">
        <v>61</v>
      </c>
      <c r="G962" t="s">
        <v>1902</v>
      </c>
      <c r="H962">
        <v>25</v>
      </c>
      <c r="I962" t="s">
        <v>63</v>
      </c>
      <c r="J962">
        <v>69343239</v>
      </c>
    </row>
    <row r="963" spans="4:10" x14ac:dyDescent="0.3">
      <c r="D963">
        <v>923</v>
      </c>
      <c r="E963" t="s">
        <v>1903</v>
      </c>
      <c r="F963" t="s">
        <v>61</v>
      </c>
      <c r="G963" t="s">
        <v>1904</v>
      </c>
      <c r="H963">
        <v>25</v>
      </c>
      <c r="I963" t="s">
        <v>63</v>
      </c>
      <c r="J963">
        <v>75816288</v>
      </c>
    </row>
    <row r="964" spans="4:10" x14ac:dyDescent="0.3">
      <c r="D964">
        <v>1123</v>
      </c>
      <c r="E964" t="s">
        <v>1905</v>
      </c>
      <c r="F964" t="s">
        <v>61</v>
      </c>
      <c r="G964" t="s">
        <v>1906</v>
      </c>
      <c r="H964">
        <v>34</v>
      </c>
      <c r="I964" t="s">
        <v>174</v>
      </c>
      <c r="J964">
        <v>88245957</v>
      </c>
    </row>
    <row r="965" spans="4:10" x14ac:dyDescent="0.3">
      <c r="D965">
        <v>389</v>
      </c>
      <c r="E965" t="s">
        <v>1907</v>
      </c>
      <c r="F965" t="s">
        <v>71</v>
      </c>
      <c r="G965" t="s">
        <v>1908</v>
      </c>
      <c r="H965">
        <v>26</v>
      </c>
      <c r="I965" t="s">
        <v>63</v>
      </c>
      <c r="J965">
        <v>57057755</v>
      </c>
    </row>
    <row r="966" spans="4:10" x14ac:dyDescent="0.3">
      <c r="D966">
        <v>1102</v>
      </c>
      <c r="E966" t="s">
        <v>1909</v>
      </c>
      <c r="F966" t="s">
        <v>65</v>
      </c>
      <c r="G966" t="s">
        <v>1910</v>
      </c>
      <c r="H966">
        <v>46</v>
      </c>
      <c r="I966" t="s">
        <v>63</v>
      </c>
      <c r="J966">
        <v>67330484</v>
      </c>
    </row>
    <row r="967" spans="4:10" x14ac:dyDescent="0.3">
      <c r="D967">
        <v>967</v>
      </c>
      <c r="E967" t="s">
        <v>1911</v>
      </c>
      <c r="F967" t="s">
        <v>65</v>
      </c>
      <c r="G967" t="s">
        <v>1912</v>
      </c>
      <c r="H967">
        <v>34</v>
      </c>
      <c r="I967" t="s">
        <v>63</v>
      </c>
      <c r="J967">
        <v>46956338</v>
      </c>
    </row>
    <row r="968" spans="4:10" x14ac:dyDescent="0.3">
      <c r="D968">
        <v>1567</v>
      </c>
      <c r="E968" t="s">
        <v>1913</v>
      </c>
      <c r="F968" t="s">
        <v>61</v>
      </c>
      <c r="G968" t="s">
        <v>1914</v>
      </c>
      <c r="H968">
        <v>23</v>
      </c>
      <c r="I968" t="s">
        <v>63</v>
      </c>
      <c r="J968">
        <v>71766231</v>
      </c>
    </row>
    <row r="969" spans="4:10" x14ac:dyDescent="0.3">
      <c r="D969">
        <v>1450</v>
      </c>
      <c r="E969" t="s">
        <v>1915</v>
      </c>
      <c r="F969" t="s">
        <v>65</v>
      </c>
      <c r="G969" t="s">
        <v>1916</v>
      </c>
      <c r="H969">
        <v>23</v>
      </c>
      <c r="I969" t="s">
        <v>63</v>
      </c>
      <c r="J969">
        <v>53256018</v>
      </c>
    </row>
    <row r="970" spans="4:10" x14ac:dyDescent="0.3">
      <c r="D970">
        <v>313</v>
      </c>
      <c r="E970" t="s">
        <v>1917</v>
      </c>
      <c r="F970" t="s">
        <v>71</v>
      </c>
      <c r="G970" t="s">
        <v>1918</v>
      </c>
      <c r="H970">
        <v>27</v>
      </c>
      <c r="I970" t="s">
        <v>73</v>
      </c>
      <c r="J970">
        <v>56699971</v>
      </c>
    </row>
    <row r="971" spans="4:10" x14ac:dyDescent="0.3">
      <c r="D971">
        <v>1679</v>
      </c>
      <c r="E971" t="s">
        <v>1919</v>
      </c>
      <c r="F971" t="s">
        <v>71</v>
      </c>
      <c r="G971" t="s">
        <v>1920</v>
      </c>
      <c r="H971">
        <v>22</v>
      </c>
      <c r="I971" t="s">
        <v>63</v>
      </c>
      <c r="J971">
        <v>648984</v>
      </c>
    </row>
    <row r="972" spans="4:10" x14ac:dyDescent="0.3">
      <c r="D972">
        <v>972</v>
      </c>
      <c r="E972" t="s">
        <v>1921</v>
      </c>
      <c r="F972" t="s">
        <v>65</v>
      </c>
      <c r="G972" t="s">
        <v>1922</v>
      </c>
      <c r="H972">
        <v>28</v>
      </c>
      <c r="I972" t="s">
        <v>177</v>
      </c>
      <c r="J972">
        <v>82541262</v>
      </c>
    </row>
    <row r="973" spans="4:10" x14ac:dyDescent="0.3">
      <c r="D973">
        <v>761</v>
      </c>
      <c r="E973" t="s">
        <v>1923</v>
      </c>
      <c r="F973" t="s">
        <v>71</v>
      </c>
      <c r="G973" t="s">
        <v>1924</v>
      </c>
      <c r="H973">
        <v>32</v>
      </c>
      <c r="I973" t="s">
        <v>87</v>
      </c>
      <c r="J973">
        <v>9937766</v>
      </c>
    </row>
    <row r="974" spans="4:10" x14ac:dyDescent="0.3">
      <c r="D974">
        <v>236</v>
      </c>
      <c r="E974" t="s">
        <v>1925</v>
      </c>
      <c r="F974" t="s">
        <v>71</v>
      </c>
      <c r="G974" t="s">
        <v>688</v>
      </c>
      <c r="H974">
        <v>27</v>
      </c>
      <c r="I974" t="s">
        <v>63</v>
      </c>
      <c r="J974">
        <v>12926756</v>
      </c>
    </row>
    <row r="975" spans="4:10" x14ac:dyDescent="0.3">
      <c r="D975">
        <v>696</v>
      </c>
      <c r="E975" t="s">
        <v>1926</v>
      </c>
      <c r="F975" t="s">
        <v>61</v>
      </c>
      <c r="G975" t="s">
        <v>1927</v>
      </c>
      <c r="H975">
        <v>28</v>
      </c>
      <c r="I975" t="s">
        <v>63</v>
      </c>
      <c r="J975">
        <v>51334904</v>
      </c>
    </row>
    <row r="976" spans="4:10" x14ac:dyDescent="0.3">
      <c r="D976">
        <v>234</v>
      </c>
      <c r="E976" t="s">
        <v>1928</v>
      </c>
      <c r="F976" t="s">
        <v>65</v>
      </c>
      <c r="G976" t="s">
        <v>1929</v>
      </c>
      <c r="H976">
        <v>31</v>
      </c>
      <c r="I976" t="s">
        <v>63</v>
      </c>
      <c r="J976">
        <v>30250931</v>
      </c>
    </row>
    <row r="977" spans="4:10" x14ac:dyDescent="0.3">
      <c r="D977">
        <v>110</v>
      </c>
      <c r="E977" t="s">
        <v>1930</v>
      </c>
      <c r="F977" t="s">
        <v>61</v>
      </c>
      <c r="G977" t="s">
        <v>1931</v>
      </c>
      <c r="H977">
        <v>18</v>
      </c>
      <c r="I977" t="s">
        <v>63</v>
      </c>
      <c r="J977">
        <v>94042927</v>
      </c>
    </row>
    <row r="978" spans="4:10" x14ac:dyDescent="0.3">
      <c r="D978">
        <v>1574</v>
      </c>
      <c r="E978" t="s">
        <v>1932</v>
      </c>
      <c r="F978" t="s">
        <v>65</v>
      </c>
      <c r="G978" t="s">
        <v>1933</v>
      </c>
      <c r="H978">
        <v>35</v>
      </c>
      <c r="I978" t="s">
        <v>73</v>
      </c>
      <c r="J978">
        <v>76205131</v>
      </c>
    </row>
    <row r="979" spans="4:10" x14ac:dyDescent="0.3">
      <c r="D979">
        <v>129</v>
      </c>
      <c r="E979" t="s">
        <v>1934</v>
      </c>
      <c r="F979" t="s">
        <v>65</v>
      </c>
      <c r="G979" t="s">
        <v>1935</v>
      </c>
      <c r="H979">
        <v>21</v>
      </c>
      <c r="I979" t="s">
        <v>67</v>
      </c>
      <c r="J979">
        <v>42915328</v>
      </c>
    </row>
    <row r="980" spans="4:10" x14ac:dyDescent="0.3">
      <c r="D980">
        <v>391</v>
      </c>
      <c r="E980" t="s">
        <v>1936</v>
      </c>
      <c r="F980" t="s">
        <v>65</v>
      </c>
      <c r="G980" t="s">
        <v>1937</v>
      </c>
      <c r="H980">
        <v>23</v>
      </c>
      <c r="I980" t="s">
        <v>63</v>
      </c>
      <c r="J980">
        <v>9911265</v>
      </c>
    </row>
    <row r="981" spans="4:10" x14ac:dyDescent="0.3">
      <c r="D981">
        <v>679</v>
      </c>
      <c r="E981" t="s">
        <v>1938</v>
      </c>
      <c r="F981" t="s">
        <v>71</v>
      </c>
      <c r="G981" t="s">
        <v>1939</v>
      </c>
      <c r="H981">
        <v>31</v>
      </c>
      <c r="I981" t="s">
        <v>63</v>
      </c>
      <c r="J981">
        <v>18701235</v>
      </c>
    </row>
    <row r="982" spans="4:10" x14ac:dyDescent="0.3">
      <c r="D982">
        <v>309</v>
      </c>
      <c r="E982" t="s">
        <v>1940</v>
      </c>
      <c r="F982" t="s">
        <v>61</v>
      </c>
      <c r="G982" t="s">
        <v>1941</v>
      </c>
      <c r="H982">
        <v>35</v>
      </c>
      <c r="I982" t="s">
        <v>63</v>
      </c>
      <c r="J982">
        <v>55301411</v>
      </c>
    </row>
    <row r="983" spans="4:10" x14ac:dyDescent="0.3">
      <c r="D983">
        <v>297</v>
      </c>
      <c r="E983" t="s">
        <v>1942</v>
      </c>
      <c r="F983" t="s">
        <v>65</v>
      </c>
      <c r="G983" t="s">
        <v>1943</v>
      </c>
      <c r="H983">
        <v>31</v>
      </c>
      <c r="I983" t="s">
        <v>63</v>
      </c>
      <c r="J983">
        <v>51865905</v>
      </c>
    </row>
    <row r="984" spans="4:10" x14ac:dyDescent="0.3">
      <c r="D984">
        <v>1233</v>
      </c>
      <c r="E984" t="s">
        <v>1944</v>
      </c>
      <c r="F984" t="s">
        <v>61</v>
      </c>
      <c r="G984" t="s">
        <v>1945</v>
      </c>
      <c r="H984">
        <v>25</v>
      </c>
      <c r="I984" t="s">
        <v>63</v>
      </c>
      <c r="J984">
        <v>45935788</v>
      </c>
    </row>
    <row r="985" spans="4:10" x14ac:dyDescent="0.3">
      <c r="D985">
        <v>1377</v>
      </c>
      <c r="E985" t="s">
        <v>1946</v>
      </c>
      <c r="F985" t="s">
        <v>65</v>
      </c>
      <c r="G985" t="s">
        <v>1947</v>
      </c>
      <c r="H985">
        <v>25</v>
      </c>
      <c r="I985" t="s">
        <v>63</v>
      </c>
      <c r="J985">
        <v>29340145</v>
      </c>
    </row>
    <row r="986" spans="4:10" x14ac:dyDescent="0.3">
      <c r="D986">
        <v>1792</v>
      </c>
      <c r="E986" t="s">
        <v>1948</v>
      </c>
      <c r="F986" t="s">
        <v>61</v>
      </c>
      <c r="G986" t="s">
        <v>1949</v>
      </c>
      <c r="H986">
        <v>22</v>
      </c>
      <c r="I986" t="s">
        <v>63</v>
      </c>
      <c r="J986">
        <v>59398818</v>
      </c>
    </row>
    <row r="987" spans="4:10" x14ac:dyDescent="0.3">
      <c r="D987">
        <v>1351</v>
      </c>
      <c r="E987" t="s">
        <v>1950</v>
      </c>
      <c r="F987" t="s">
        <v>61</v>
      </c>
      <c r="G987" t="s">
        <v>1951</v>
      </c>
      <c r="H987">
        <v>31</v>
      </c>
      <c r="I987" t="s">
        <v>63</v>
      </c>
      <c r="J987">
        <v>85403256</v>
      </c>
    </row>
    <row r="988" spans="4:10" x14ac:dyDescent="0.3">
      <c r="D988">
        <v>911</v>
      </c>
      <c r="E988" t="s">
        <v>794</v>
      </c>
      <c r="F988" t="s">
        <v>61</v>
      </c>
      <c r="G988" t="s">
        <v>795</v>
      </c>
      <c r="H988">
        <v>37</v>
      </c>
      <c r="I988" t="s">
        <v>63</v>
      </c>
      <c r="J988">
        <v>62699878</v>
      </c>
    </row>
    <row r="989" spans="4:10" x14ac:dyDescent="0.3">
      <c r="D989">
        <v>400</v>
      </c>
      <c r="E989" t="s">
        <v>1952</v>
      </c>
      <c r="F989" t="s">
        <v>61</v>
      </c>
      <c r="G989" t="s">
        <v>1953</v>
      </c>
      <c r="H989">
        <v>44</v>
      </c>
      <c r="I989" t="s">
        <v>63</v>
      </c>
      <c r="J989">
        <v>59454805</v>
      </c>
    </row>
    <row r="990" spans="4:10" x14ac:dyDescent="0.3">
      <c r="D990">
        <v>725</v>
      </c>
      <c r="E990" t="s">
        <v>1954</v>
      </c>
      <c r="F990" t="s">
        <v>65</v>
      </c>
      <c r="G990" t="s">
        <v>1955</v>
      </c>
      <c r="H990">
        <v>36</v>
      </c>
      <c r="I990" t="s">
        <v>63</v>
      </c>
      <c r="J990">
        <v>57275347</v>
      </c>
    </row>
    <row r="991" spans="4:10" x14ac:dyDescent="0.3">
      <c r="D991">
        <v>1558</v>
      </c>
      <c r="E991" t="s">
        <v>1956</v>
      </c>
      <c r="F991" t="s">
        <v>61</v>
      </c>
      <c r="G991" t="s">
        <v>1574</v>
      </c>
      <c r="H991">
        <v>35</v>
      </c>
      <c r="I991" t="s">
        <v>63</v>
      </c>
      <c r="J991">
        <v>89963634</v>
      </c>
    </row>
    <row r="992" spans="4:10" x14ac:dyDescent="0.3">
      <c r="D992">
        <v>461</v>
      </c>
      <c r="E992" t="s">
        <v>1957</v>
      </c>
      <c r="F992" t="s">
        <v>61</v>
      </c>
      <c r="G992" t="s">
        <v>1873</v>
      </c>
      <c r="H992">
        <v>28</v>
      </c>
      <c r="I992" t="s">
        <v>177</v>
      </c>
      <c r="J992">
        <v>37562353</v>
      </c>
    </row>
    <row r="993" spans="4:10" x14ac:dyDescent="0.3">
      <c r="D993">
        <v>102</v>
      </c>
      <c r="E993" t="s">
        <v>1958</v>
      </c>
      <c r="F993" t="s">
        <v>65</v>
      </c>
      <c r="G993" t="s">
        <v>1959</v>
      </c>
      <c r="H993">
        <v>32</v>
      </c>
      <c r="I993" t="s">
        <v>63</v>
      </c>
      <c r="J993">
        <v>91970855</v>
      </c>
    </row>
    <row r="994" spans="4:10" x14ac:dyDescent="0.3">
      <c r="D994">
        <v>449</v>
      </c>
      <c r="E994" t="s">
        <v>1960</v>
      </c>
      <c r="F994" t="s">
        <v>71</v>
      </c>
      <c r="G994" t="s">
        <v>783</v>
      </c>
      <c r="H994">
        <v>21</v>
      </c>
      <c r="I994" t="s">
        <v>63</v>
      </c>
      <c r="J994">
        <v>48665586</v>
      </c>
    </row>
    <row r="995" spans="4:10" x14ac:dyDescent="0.3">
      <c r="D995">
        <v>767</v>
      </c>
      <c r="E995" t="s">
        <v>1961</v>
      </c>
      <c r="F995" t="s">
        <v>61</v>
      </c>
      <c r="G995" t="s">
        <v>1962</v>
      </c>
      <c r="H995">
        <v>22</v>
      </c>
      <c r="I995" t="s">
        <v>63</v>
      </c>
      <c r="J995">
        <v>83553997</v>
      </c>
    </row>
    <row r="996" spans="4:10" x14ac:dyDescent="0.3">
      <c r="D996">
        <v>1076</v>
      </c>
      <c r="E996" t="s">
        <v>1963</v>
      </c>
      <c r="F996" t="s">
        <v>61</v>
      </c>
      <c r="G996" t="s">
        <v>1964</v>
      </c>
      <c r="H996">
        <v>27</v>
      </c>
      <c r="I996" t="s">
        <v>78</v>
      </c>
      <c r="J996">
        <v>62531967</v>
      </c>
    </row>
    <row r="997" spans="4:10" x14ac:dyDescent="0.3">
      <c r="D997">
        <v>872</v>
      </c>
      <c r="E997" t="s">
        <v>1965</v>
      </c>
      <c r="F997" t="s">
        <v>65</v>
      </c>
      <c r="G997" t="s">
        <v>1966</v>
      </c>
      <c r="H997">
        <v>21</v>
      </c>
      <c r="I997" t="s">
        <v>63</v>
      </c>
      <c r="J997">
        <v>71993937</v>
      </c>
    </row>
    <row r="998" spans="4:10" x14ac:dyDescent="0.3">
      <c r="D998">
        <v>870</v>
      </c>
      <c r="E998" t="s">
        <v>1967</v>
      </c>
      <c r="F998" t="s">
        <v>61</v>
      </c>
      <c r="G998" t="s">
        <v>1968</v>
      </c>
      <c r="H998">
        <v>25</v>
      </c>
      <c r="I998" t="s">
        <v>63</v>
      </c>
      <c r="J998">
        <v>42915112</v>
      </c>
    </row>
    <row r="999" spans="4:10" x14ac:dyDescent="0.3">
      <c r="D999">
        <v>801</v>
      </c>
      <c r="E999" t="s">
        <v>1969</v>
      </c>
      <c r="F999" t="s">
        <v>61</v>
      </c>
      <c r="G999" t="s">
        <v>1970</v>
      </c>
      <c r="H999">
        <v>20</v>
      </c>
      <c r="I999" t="s">
        <v>63</v>
      </c>
      <c r="J999">
        <v>69007014</v>
      </c>
    </row>
    <row r="1000" spans="4:10" x14ac:dyDescent="0.3">
      <c r="D1000">
        <v>180</v>
      </c>
      <c r="E1000" t="s">
        <v>1971</v>
      </c>
      <c r="F1000" t="s">
        <v>71</v>
      </c>
      <c r="G1000" t="s">
        <v>1972</v>
      </c>
      <c r="H1000">
        <v>24</v>
      </c>
      <c r="I1000" t="s">
        <v>63</v>
      </c>
      <c r="J1000">
        <v>4905240</v>
      </c>
    </row>
    <row r="1001" spans="4:10" x14ac:dyDescent="0.3">
      <c r="D1001">
        <v>599</v>
      </c>
      <c r="E1001" t="s">
        <v>1973</v>
      </c>
      <c r="F1001" t="s">
        <v>61</v>
      </c>
      <c r="G1001" t="s">
        <v>1974</v>
      </c>
      <c r="H1001">
        <v>19</v>
      </c>
      <c r="I1001" t="s">
        <v>63</v>
      </c>
      <c r="J1001">
        <v>85876536</v>
      </c>
    </row>
    <row r="1002" spans="4:10" x14ac:dyDescent="0.3">
      <c r="D1002">
        <v>292</v>
      </c>
      <c r="E1002" t="s">
        <v>1975</v>
      </c>
      <c r="F1002" t="s">
        <v>61</v>
      </c>
      <c r="G1002" t="s">
        <v>1976</v>
      </c>
      <c r="H1002">
        <v>44</v>
      </c>
      <c r="I1002" t="s">
        <v>63</v>
      </c>
      <c r="J1002">
        <v>50050768</v>
      </c>
    </row>
    <row r="1003" spans="4:10" x14ac:dyDescent="0.3">
      <c r="D1003">
        <v>482</v>
      </c>
      <c r="E1003" t="s">
        <v>1977</v>
      </c>
      <c r="F1003" t="s">
        <v>61</v>
      </c>
      <c r="G1003" t="s">
        <v>1978</v>
      </c>
      <c r="H1003">
        <v>29</v>
      </c>
      <c r="I1003" t="s">
        <v>163</v>
      </c>
      <c r="J1003">
        <v>21439783</v>
      </c>
    </row>
    <row r="1004" spans="4:10" x14ac:dyDescent="0.3">
      <c r="D1004">
        <v>372</v>
      </c>
      <c r="E1004" t="s">
        <v>1979</v>
      </c>
      <c r="F1004" t="s">
        <v>61</v>
      </c>
      <c r="G1004" t="s">
        <v>1980</v>
      </c>
      <c r="H1004">
        <v>22</v>
      </c>
      <c r="I1004" t="s">
        <v>160</v>
      </c>
      <c r="J1004">
        <v>88308515</v>
      </c>
    </row>
    <row r="1005" spans="4:10" x14ac:dyDescent="0.3">
      <c r="D1005">
        <v>916</v>
      </c>
      <c r="E1005" t="s">
        <v>1981</v>
      </c>
      <c r="F1005" t="s">
        <v>61</v>
      </c>
      <c r="G1005" t="s">
        <v>1982</v>
      </c>
      <c r="H1005">
        <v>31</v>
      </c>
      <c r="I1005" t="s">
        <v>63</v>
      </c>
      <c r="J1005">
        <v>9141547</v>
      </c>
    </row>
    <row r="1006" spans="4:10" x14ac:dyDescent="0.3">
      <c r="D1006">
        <v>1094</v>
      </c>
      <c r="E1006" t="s">
        <v>1983</v>
      </c>
      <c r="F1006" t="s">
        <v>61</v>
      </c>
      <c r="G1006" t="s">
        <v>1984</v>
      </c>
      <c r="H1006">
        <v>40</v>
      </c>
      <c r="I1006" t="s">
        <v>63</v>
      </c>
      <c r="J1006">
        <v>63147822</v>
      </c>
    </row>
    <row r="1007" spans="4:10" x14ac:dyDescent="0.3">
      <c r="D1007">
        <v>30</v>
      </c>
      <c r="E1007" t="s">
        <v>1985</v>
      </c>
      <c r="F1007" t="s">
        <v>61</v>
      </c>
      <c r="G1007" t="s">
        <v>1986</v>
      </c>
      <c r="H1007">
        <v>24</v>
      </c>
      <c r="I1007" t="s">
        <v>63</v>
      </c>
      <c r="J1007">
        <v>71263688</v>
      </c>
    </row>
    <row r="1008" spans="4:10" x14ac:dyDescent="0.3">
      <c r="D1008">
        <v>820</v>
      </c>
      <c r="E1008" t="s">
        <v>1987</v>
      </c>
      <c r="F1008" t="s">
        <v>61</v>
      </c>
      <c r="G1008" t="s">
        <v>1988</v>
      </c>
      <c r="H1008">
        <v>22</v>
      </c>
      <c r="I1008" t="s">
        <v>63</v>
      </c>
      <c r="J1008">
        <v>81822663</v>
      </c>
    </row>
    <row r="1009" spans="4:10" x14ac:dyDescent="0.3">
      <c r="D1009">
        <v>456</v>
      </c>
      <c r="E1009" t="s">
        <v>1989</v>
      </c>
      <c r="F1009" t="s">
        <v>65</v>
      </c>
      <c r="G1009" t="s">
        <v>1990</v>
      </c>
      <c r="H1009">
        <v>33</v>
      </c>
      <c r="I1009" t="s">
        <v>160</v>
      </c>
      <c r="J1009">
        <v>71382881</v>
      </c>
    </row>
    <row r="1010" spans="4:10" x14ac:dyDescent="0.3">
      <c r="D1010">
        <v>82</v>
      </c>
      <c r="E1010" t="s">
        <v>1991</v>
      </c>
      <c r="F1010" t="s">
        <v>65</v>
      </c>
      <c r="G1010" t="s">
        <v>1992</v>
      </c>
      <c r="H1010">
        <v>38</v>
      </c>
      <c r="I1010" t="s">
        <v>160</v>
      </c>
      <c r="J1010">
        <v>55139572</v>
      </c>
    </row>
    <row r="1011" spans="4:10" x14ac:dyDescent="0.3">
      <c r="D1011">
        <v>159</v>
      </c>
      <c r="E1011" t="s">
        <v>1993</v>
      </c>
      <c r="F1011" t="s">
        <v>65</v>
      </c>
      <c r="G1011" t="s">
        <v>1994</v>
      </c>
      <c r="H1011">
        <v>39</v>
      </c>
      <c r="I1011" t="s">
        <v>1295</v>
      </c>
      <c r="J1011">
        <v>35446604</v>
      </c>
    </row>
    <row r="1012" spans="4:10" x14ac:dyDescent="0.3">
      <c r="D1012">
        <v>799</v>
      </c>
      <c r="E1012" t="s">
        <v>1995</v>
      </c>
      <c r="F1012" t="s">
        <v>71</v>
      </c>
      <c r="G1012" t="s">
        <v>1343</v>
      </c>
      <c r="H1012">
        <v>23</v>
      </c>
      <c r="I1012" t="s">
        <v>63</v>
      </c>
      <c r="J1012">
        <v>75757550</v>
      </c>
    </row>
    <row r="1013" spans="4:10" x14ac:dyDescent="0.3">
      <c r="D1013">
        <v>1279</v>
      </c>
      <c r="E1013" t="s">
        <v>1996</v>
      </c>
      <c r="F1013" t="s">
        <v>61</v>
      </c>
      <c r="G1013" t="s">
        <v>152</v>
      </c>
      <c r="H1013">
        <v>30</v>
      </c>
      <c r="I1013" t="s">
        <v>63</v>
      </c>
      <c r="J1013">
        <v>69073037</v>
      </c>
    </row>
    <row r="1014" spans="4:10" x14ac:dyDescent="0.3">
      <c r="D1014">
        <v>656</v>
      </c>
      <c r="E1014" t="s">
        <v>1997</v>
      </c>
      <c r="F1014" t="s">
        <v>71</v>
      </c>
      <c r="G1014" t="s">
        <v>614</v>
      </c>
      <c r="H1014">
        <v>31</v>
      </c>
      <c r="I1014" t="s">
        <v>63</v>
      </c>
      <c r="J1014">
        <v>35406135</v>
      </c>
    </row>
    <row r="1015" spans="4:10" x14ac:dyDescent="0.3">
      <c r="D1015">
        <v>393</v>
      </c>
      <c r="E1015" t="s">
        <v>1998</v>
      </c>
      <c r="F1015" t="s">
        <v>65</v>
      </c>
      <c r="G1015" t="s">
        <v>1999</v>
      </c>
      <c r="H1015">
        <v>27</v>
      </c>
      <c r="I1015" t="s">
        <v>73</v>
      </c>
      <c r="J1015">
        <v>23492916</v>
      </c>
    </row>
    <row r="1016" spans="4:10" x14ac:dyDescent="0.3">
      <c r="D1016">
        <v>248</v>
      </c>
      <c r="E1016" t="s">
        <v>2000</v>
      </c>
      <c r="F1016" t="s">
        <v>65</v>
      </c>
      <c r="G1016" t="s">
        <v>2001</v>
      </c>
      <c r="H1016">
        <v>31</v>
      </c>
      <c r="I1016" t="s">
        <v>63</v>
      </c>
      <c r="J1016">
        <v>28094809</v>
      </c>
    </row>
    <row r="1017" spans="4:10" x14ac:dyDescent="0.3">
      <c r="D1017">
        <v>968</v>
      </c>
      <c r="E1017" t="s">
        <v>1911</v>
      </c>
      <c r="F1017" t="s">
        <v>65</v>
      </c>
      <c r="G1017" t="s">
        <v>1912</v>
      </c>
      <c r="H1017">
        <v>34</v>
      </c>
      <c r="I1017" t="s">
        <v>63</v>
      </c>
      <c r="J1017">
        <v>17199586</v>
      </c>
    </row>
    <row r="1018" spans="4:10" x14ac:dyDescent="0.3">
      <c r="D1018">
        <v>81</v>
      </c>
      <c r="E1018" t="s">
        <v>2002</v>
      </c>
      <c r="F1018" t="s">
        <v>71</v>
      </c>
      <c r="G1018" t="s">
        <v>2003</v>
      </c>
      <c r="H1018">
        <v>19</v>
      </c>
      <c r="I1018" t="s">
        <v>63</v>
      </c>
      <c r="J1018">
        <v>41233730</v>
      </c>
    </row>
    <row r="1019" spans="4:10" x14ac:dyDescent="0.3">
      <c r="D1019">
        <v>520</v>
      </c>
      <c r="E1019" t="s">
        <v>2004</v>
      </c>
      <c r="F1019" t="s">
        <v>71</v>
      </c>
      <c r="G1019" t="s">
        <v>1922</v>
      </c>
      <c r="H1019">
        <v>28</v>
      </c>
      <c r="I1019" t="s">
        <v>63</v>
      </c>
      <c r="J1019">
        <v>52754151</v>
      </c>
    </row>
    <row r="1020" spans="4:10" x14ac:dyDescent="0.3">
      <c r="D1020">
        <v>558</v>
      </c>
      <c r="E1020" t="s">
        <v>2005</v>
      </c>
      <c r="F1020" t="s">
        <v>65</v>
      </c>
      <c r="G1020" t="s">
        <v>2006</v>
      </c>
      <c r="H1020">
        <v>28</v>
      </c>
      <c r="I1020" t="s">
        <v>63</v>
      </c>
      <c r="J1020">
        <v>98286896</v>
      </c>
    </row>
    <row r="1021" spans="4:10" x14ac:dyDescent="0.3">
      <c r="D1021">
        <v>555</v>
      </c>
      <c r="E1021" t="s">
        <v>2007</v>
      </c>
      <c r="F1021" t="s">
        <v>61</v>
      </c>
      <c r="G1021" t="s">
        <v>2008</v>
      </c>
      <c r="H1021">
        <v>20</v>
      </c>
      <c r="I1021" t="s">
        <v>63</v>
      </c>
      <c r="J1021">
        <v>37962945</v>
      </c>
    </row>
    <row r="1022" spans="4:10" x14ac:dyDescent="0.3">
      <c r="D1022">
        <v>44</v>
      </c>
      <c r="E1022" t="s">
        <v>2009</v>
      </c>
      <c r="F1022" t="s">
        <v>61</v>
      </c>
      <c r="G1022" t="s">
        <v>2010</v>
      </c>
      <c r="H1022">
        <v>19</v>
      </c>
      <c r="I1022" t="s">
        <v>63</v>
      </c>
      <c r="J1022">
        <v>11728196</v>
      </c>
    </row>
    <row r="1023" spans="4:10" x14ac:dyDescent="0.3">
      <c r="D1023">
        <v>515</v>
      </c>
      <c r="E1023" t="s">
        <v>2011</v>
      </c>
      <c r="F1023" t="s">
        <v>61</v>
      </c>
      <c r="G1023" t="s">
        <v>2012</v>
      </c>
      <c r="H1023">
        <v>38</v>
      </c>
      <c r="I1023" t="s">
        <v>63</v>
      </c>
      <c r="J1023">
        <v>87440423</v>
      </c>
    </row>
    <row r="1024" spans="4:10" x14ac:dyDescent="0.3">
      <c r="D1024">
        <v>515</v>
      </c>
      <c r="E1024" t="s">
        <v>2013</v>
      </c>
      <c r="F1024" t="s">
        <v>61</v>
      </c>
      <c r="G1024" t="s">
        <v>1146</v>
      </c>
      <c r="H1024">
        <v>22</v>
      </c>
      <c r="I1024" t="s">
        <v>63</v>
      </c>
      <c r="J1024">
        <v>92368990</v>
      </c>
    </row>
    <row r="1025" spans="4:10" x14ac:dyDescent="0.3">
      <c r="D1025">
        <v>415</v>
      </c>
      <c r="E1025" t="s">
        <v>2014</v>
      </c>
      <c r="F1025" t="s">
        <v>65</v>
      </c>
      <c r="G1025" t="s">
        <v>2015</v>
      </c>
      <c r="H1025">
        <v>27</v>
      </c>
      <c r="I1025" t="s">
        <v>78</v>
      </c>
      <c r="J1025">
        <v>14808474</v>
      </c>
    </row>
    <row r="1026" spans="4:10" x14ac:dyDescent="0.3">
      <c r="D1026">
        <v>262</v>
      </c>
      <c r="E1026" t="s">
        <v>2016</v>
      </c>
      <c r="F1026" t="s">
        <v>65</v>
      </c>
      <c r="G1026" t="s">
        <v>2017</v>
      </c>
      <c r="H1026">
        <v>25</v>
      </c>
      <c r="I1026" t="s">
        <v>63</v>
      </c>
      <c r="J1026">
        <v>91371902</v>
      </c>
    </row>
    <row r="1027" spans="4:10" x14ac:dyDescent="0.3">
      <c r="D1027">
        <v>486</v>
      </c>
      <c r="E1027" t="s">
        <v>2018</v>
      </c>
      <c r="F1027" t="s">
        <v>65</v>
      </c>
      <c r="G1027" t="s">
        <v>2019</v>
      </c>
      <c r="H1027">
        <v>23</v>
      </c>
      <c r="I1027" t="s">
        <v>63</v>
      </c>
      <c r="J1027">
        <v>73363294</v>
      </c>
    </row>
    <row r="1028" spans="4:10" x14ac:dyDescent="0.3">
      <c r="D1028">
        <v>1783</v>
      </c>
      <c r="E1028" t="s">
        <v>2020</v>
      </c>
      <c r="F1028" t="s">
        <v>65</v>
      </c>
      <c r="G1028" t="s">
        <v>2021</v>
      </c>
      <c r="H1028">
        <v>22</v>
      </c>
      <c r="I1028" t="s">
        <v>63</v>
      </c>
      <c r="J1028">
        <v>55359237</v>
      </c>
    </row>
    <row r="1029" spans="4:10" x14ac:dyDescent="0.3">
      <c r="D1029">
        <v>663</v>
      </c>
      <c r="E1029" t="s">
        <v>2022</v>
      </c>
      <c r="F1029" t="s">
        <v>61</v>
      </c>
      <c r="G1029" t="s">
        <v>289</v>
      </c>
      <c r="H1029">
        <v>24</v>
      </c>
      <c r="I1029" t="s">
        <v>63</v>
      </c>
      <c r="J1029">
        <v>82966974</v>
      </c>
    </row>
    <row r="1030" spans="4:10" x14ac:dyDescent="0.3">
      <c r="D1030">
        <v>833</v>
      </c>
      <c r="E1030" t="s">
        <v>2023</v>
      </c>
      <c r="F1030" t="s">
        <v>65</v>
      </c>
      <c r="G1030" t="s">
        <v>2024</v>
      </c>
      <c r="H1030">
        <v>20</v>
      </c>
      <c r="I1030" t="s">
        <v>63</v>
      </c>
      <c r="J1030">
        <v>27819857</v>
      </c>
    </row>
    <row r="1031" spans="4:10" x14ac:dyDescent="0.3">
      <c r="D1031">
        <v>270</v>
      </c>
      <c r="E1031" t="s">
        <v>2025</v>
      </c>
      <c r="F1031" t="s">
        <v>61</v>
      </c>
      <c r="G1031" t="s">
        <v>1270</v>
      </c>
      <c r="H1031">
        <v>35</v>
      </c>
      <c r="I1031" t="s">
        <v>177</v>
      </c>
      <c r="J1031">
        <v>66312033</v>
      </c>
    </row>
    <row r="1032" spans="4:10" x14ac:dyDescent="0.3">
      <c r="D1032">
        <v>398</v>
      </c>
      <c r="E1032" t="s">
        <v>2026</v>
      </c>
      <c r="F1032" t="s">
        <v>65</v>
      </c>
      <c r="G1032" t="s">
        <v>2027</v>
      </c>
      <c r="H1032">
        <v>29</v>
      </c>
      <c r="I1032" t="s">
        <v>63</v>
      </c>
      <c r="J1032">
        <v>9264484</v>
      </c>
    </row>
    <row r="1033" spans="4:10" x14ac:dyDescent="0.3">
      <c r="D1033">
        <v>1432</v>
      </c>
      <c r="E1033" t="s">
        <v>2028</v>
      </c>
      <c r="F1033" t="s">
        <v>65</v>
      </c>
      <c r="G1033" t="s">
        <v>2029</v>
      </c>
      <c r="H1033">
        <v>46</v>
      </c>
      <c r="I1033" t="s">
        <v>177</v>
      </c>
      <c r="J1033">
        <v>40529139</v>
      </c>
    </row>
    <row r="1034" spans="4:10" x14ac:dyDescent="0.3">
      <c r="D1034">
        <v>457</v>
      </c>
      <c r="E1034" t="s">
        <v>2030</v>
      </c>
      <c r="F1034" t="s">
        <v>61</v>
      </c>
      <c r="G1034" t="s">
        <v>2031</v>
      </c>
      <c r="H1034">
        <v>29</v>
      </c>
      <c r="I1034" t="s">
        <v>87</v>
      </c>
      <c r="J1034">
        <v>54122141</v>
      </c>
    </row>
    <row r="1035" spans="4:10" x14ac:dyDescent="0.3">
      <c r="D1035">
        <v>1075</v>
      </c>
      <c r="E1035" t="s">
        <v>2032</v>
      </c>
      <c r="F1035" t="s">
        <v>61</v>
      </c>
      <c r="G1035" t="s">
        <v>2033</v>
      </c>
      <c r="H1035">
        <v>42</v>
      </c>
      <c r="I1035" t="s">
        <v>63</v>
      </c>
      <c r="J1035">
        <v>97993746</v>
      </c>
    </row>
    <row r="1036" spans="4:10" x14ac:dyDescent="0.3">
      <c r="D1036">
        <v>754</v>
      </c>
      <c r="E1036" t="s">
        <v>2034</v>
      </c>
      <c r="F1036" t="s">
        <v>61</v>
      </c>
      <c r="G1036" t="s">
        <v>2035</v>
      </c>
      <c r="H1036">
        <v>41</v>
      </c>
      <c r="I1036" t="s">
        <v>63</v>
      </c>
      <c r="J1036">
        <v>61753732</v>
      </c>
    </row>
    <row r="1037" spans="4:10" x14ac:dyDescent="0.3">
      <c r="D1037">
        <v>597</v>
      </c>
      <c r="E1037" t="s">
        <v>2036</v>
      </c>
      <c r="F1037" t="s">
        <v>61</v>
      </c>
      <c r="G1037" t="s">
        <v>2037</v>
      </c>
      <c r="H1037">
        <v>30</v>
      </c>
      <c r="I1037" t="s">
        <v>174</v>
      </c>
      <c r="J1037">
        <v>81065842</v>
      </c>
    </row>
    <row r="1038" spans="4:10" x14ac:dyDescent="0.3">
      <c r="D1038">
        <v>1534</v>
      </c>
      <c r="E1038" t="s">
        <v>2038</v>
      </c>
      <c r="F1038" t="s">
        <v>65</v>
      </c>
      <c r="G1038" t="s">
        <v>1372</v>
      </c>
      <c r="H1038">
        <v>25</v>
      </c>
      <c r="I1038" t="s">
        <v>63</v>
      </c>
      <c r="J1038">
        <v>35428203</v>
      </c>
    </row>
    <row r="1039" spans="4:10" x14ac:dyDescent="0.3">
      <c r="D1039">
        <v>1057</v>
      </c>
      <c r="E1039" t="s">
        <v>2039</v>
      </c>
      <c r="F1039" t="s">
        <v>71</v>
      </c>
      <c r="G1039" t="s">
        <v>2040</v>
      </c>
      <c r="H1039">
        <v>29</v>
      </c>
      <c r="I1039" t="s">
        <v>73</v>
      </c>
      <c r="J1039">
        <v>75055717</v>
      </c>
    </row>
    <row r="1040" spans="4:10" x14ac:dyDescent="0.3">
      <c r="D1040">
        <v>1434</v>
      </c>
      <c r="E1040" t="s">
        <v>2041</v>
      </c>
      <c r="F1040" t="s">
        <v>65</v>
      </c>
      <c r="G1040" t="s">
        <v>2042</v>
      </c>
      <c r="H1040">
        <v>29</v>
      </c>
      <c r="I1040" t="s">
        <v>63</v>
      </c>
      <c r="J1040">
        <v>99825784</v>
      </c>
    </row>
    <row r="1041" spans="4:10" x14ac:dyDescent="0.3">
      <c r="D1041">
        <v>539</v>
      </c>
      <c r="E1041" t="s">
        <v>2043</v>
      </c>
      <c r="F1041" t="s">
        <v>61</v>
      </c>
      <c r="G1041" t="s">
        <v>2044</v>
      </c>
      <c r="H1041">
        <v>22</v>
      </c>
      <c r="I1041" t="s">
        <v>67</v>
      </c>
      <c r="J1041">
        <v>32541405</v>
      </c>
    </row>
    <row r="1042" spans="4:10" x14ac:dyDescent="0.3">
      <c r="D1042">
        <v>337</v>
      </c>
      <c r="E1042" t="s">
        <v>2045</v>
      </c>
      <c r="F1042" t="s">
        <v>61</v>
      </c>
      <c r="G1042" t="s">
        <v>2046</v>
      </c>
      <c r="H1042">
        <v>34</v>
      </c>
      <c r="I1042" t="s">
        <v>63</v>
      </c>
      <c r="J1042">
        <v>50751745</v>
      </c>
    </row>
    <row r="1043" spans="4:10" x14ac:dyDescent="0.3">
      <c r="D1043">
        <v>1777</v>
      </c>
      <c r="E1043" t="s">
        <v>2047</v>
      </c>
      <c r="F1043" t="s">
        <v>61</v>
      </c>
      <c r="G1043" t="s">
        <v>2048</v>
      </c>
      <c r="H1043">
        <v>30</v>
      </c>
      <c r="I1043" t="s">
        <v>78</v>
      </c>
      <c r="J1043">
        <v>95548884</v>
      </c>
    </row>
    <row r="1044" spans="4:10" x14ac:dyDescent="0.3">
      <c r="D1044">
        <v>896</v>
      </c>
      <c r="E1044" t="s">
        <v>2049</v>
      </c>
      <c r="F1044" t="s">
        <v>61</v>
      </c>
      <c r="G1044" t="s">
        <v>2050</v>
      </c>
      <c r="H1044">
        <v>22</v>
      </c>
      <c r="I1044" t="s">
        <v>63</v>
      </c>
      <c r="J1044">
        <v>37224697</v>
      </c>
    </row>
    <row r="1045" spans="4:10" x14ac:dyDescent="0.3">
      <c r="D1045">
        <v>842</v>
      </c>
      <c r="E1045" t="s">
        <v>2051</v>
      </c>
      <c r="F1045" t="s">
        <v>65</v>
      </c>
      <c r="G1045" t="s">
        <v>2052</v>
      </c>
      <c r="H1045">
        <v>22</v>
      </c>
      <c r="I1045" t="s">
        <v>63</v>
      </c>
      <c r="J1045">
        <v>65597501</v>
      </c>
    </row>
    <row r="1046" spans="4:10" x14ac:dyDescent="0.3">
      <c r="D1046">
        <v>95</v>
      </c>
      <c r="E1046" t="s">
        <v>2053</v>
      </c>
      <c r="F1046" t="s">
        <v>61</v>
      </c>
      <c r="G1046" t="s">
        <v>2054</v>
      </c>
      <c r="H1046">
        <v>27</v>
      </c>
      <c r="I1046" t="s">
        <v>63</v>
      </c>
      <c r="J1046">
        <v>63994972</v>
      </c>
    </row>
    <row r="1047" spans="4:10" x14ac:dyDescent="0.3">
      <c r="D1047">
        <v>74</v>
      </c>
      <c r="E1047" t="s">
        <v>2055</v>
      </c>
      <c r="F1047" t="s">
        <v>71</v>
      </c>
      <c r="G1047" t="s">
        <v>1951</v>
      </c>
      <c r="H1047">
        <v>31</v>
      </c>
      <c r="I1047" t="s">
        <v>78</v>
      </c>
      <c r="J1047">
        <v>58955454</v>
      </c>
    </row>
    <row r="1048" spans="4:10" x14ac:dyDescent="0.3">
      <c r="D1048">
        <v>1505</v>
      </c>
      <c r="E1048" t="s">
        <v>2056</v>
      </c>
      <c r="F1048" t="s">
        <v>61</v>
      </c>
      <c r="G1048" t="s">
        <v>2057</v>
      </c>
      <c r="H1048">
        <v>21</v>
      </c>
      <c r="I1048" t="s">
        <v>63</v>
      </c>
      <c r="J1048">
        <v>12056418</v>
      </c>
    </row>
    <row r="1049" spans="4:10" x14ac:dyDescent="0.3">
      <c r="D1049">
        <v>959</v>
      </c>
      <c r="E1049" t="s">
        <v>2058</v>
      </c>
      <c r="F1049" t="s">
        <v>61</v>
      </c>
      <c r="G1049" t="s">
        <v>2059</v>
      </c>
      <c r="H1049">
        <v>39</v>
      </c>
      <c r="I1049" t="s">
        <v>87</v>
      </c>
      <c r="J1049">
        <v>66519401</v>
      </c>
    </row>
    <row r="1050" spans="4:10" x14ac:dyDescent="0.3">
      <c r="D1050">
        <v>570</v>
      </c>
      <c r="E1050" t="s">
        <v>2060</v>
      </c>
      <c r="F1050" t="s">
        <v>65</v>
      </c>
      <c r="G1050" t="s">
        <v>2061</v>
      </c>
      <c r="H1050">
        <v>34</v>
      </c>
      <c r="I1050" t="s">
        <v>160</v>
      </c>
      <c r="J1050">
        <v>49117381</v>
      </c>
    </row>
    <row r="1051" spans="4:10" x14ac:dyDescent="0.3">
      <c r="D1051">
        <v>673</v>
      </c>
      <c r="E1051" t="s">
        <v>2062</v>
      </c>
      <c r="F1051" t="s">
        <v>61</v>
      </c>
      <c r="G1051" t="s">
        <v>2063</v>
      </c>
      <c r="H1051">
        <v>33</v>
      </c>
      <c r="I1051" t="s">
        <v>163</v>
      </c>
      <c r="J1051">
        <v>42980749</v>
      </c>
    </row>
    <row r="1052" spans="4:10" x14ac:dyDescent="0.3">
      <c r="D1052">
        <v>148</v>
      </c>
      <c r="E1052" t="s">
        <v>2064</v>
      </c>
      <c r="F1052" t="s">
        <v>65</v>
      </c>
      <c r="G1052" t="s">
        <v>256</v>
      </c>
      <c r="H1052">
        <v>36</v>
      </c>
      <c r="I1052" t="s">
        <v>67</v>
      </c>
      <c r="J1052">
        <v>95314792</v>
      </c>
    </row>
    <row r="1053" spans="4:10" x14ac:dyDescent="0.3">
      <c r="D1053">
        <v>1005</v>
      </c>
      <c r="E1053" t="s">
        <v>2065</v>
      </c>
      <c r="F1053" t="s">
        <v>61</v>
      </c>
      <c r="G1053" t="s">
        <v>2066</v>
      </c>
      <c r="H1053">
        <v>37</v>
      </c>
      <c r="I1053" t="s">
        <v>160</v>
      </c>
      <c r="J1053">
        <v>45213511</v>
      </c>
    </row>
    <row r="1054" spans="4:10" x14ac:dyDescent="0.3">
      <c r="D1054">
        <v>735</v>
      </c>
      <c r="E1054" t="s">
        <v>2067</v>
      </c>
      <c r="F1054" t="s">
        <v>65</v>
      </c>
      <c r="G1054" t="s">
        <v>2068</v>
      </c>
      <c r="H1054">
        <v>22</v>
      </c>
      <c r="I1054" t="s">
        <v>177</v>
      </c>
      <c r="J1054">
        <v>53894693</v>
      </c>
    </row>
    <row r="1055" spans="4:10" x14ac:dyDescent="0.3">
      <c r="D1055">
        <v>490</v>
      </c>
      <c r="E1055" t="s">
        <v>2069</v>
      </c>
      <c r="F1055" t="s">
        <v>71</v>
      </c>
      <c r="G1055" t="s">
        <v>2070</v>
      </c>
      <c r="H1055">
        <v>35</v>
      </c>
      <c r="I1055" t="s">
        <v>78</v>
      </c>
      <c r="J1055">
        <v>92329472</v>
      </c>
    </row>
    <row r="1056" spans="4:10" x14ac:dyDescent="0.3">
      <c r="D1056">
        <v>657</v>
      </c>
      <c r="E1056" t="s">
        <v>2071</v>
      </c>
      <c r="F1056" t="s">
        <v>71</v>
      </c>
      <c r="G1056" t="s">
        <v>2072</v>
      </c>
      <c r="H1056">
        <v>21</v>
      </c>
      <c r="I1056" t="s">
        <v>63</v>
      </c>
      <c r="J1056">
        <v>83914194</v>
      </c>
    </row>
    <row r="1057" spans="4:10" x14ac:dyDescent="0.3">
      <c r="D1057">
        <v>1716</v>
      </c>
      <c r="E1057" t="s">
        <v>2073</v>
      </c>
      <c r="F1057" t="s">
        <v>65</v>
      </c>
      <c r="G1057" t="s">
        <v>2074</v>
      </c>
      <c r="H1057">
        <v>35</v>
      </c>
      <c r="I1057" t="s">
        <v>78</v>
      </c>
      <c r="J1057">
        <v>22300654</v>
      </c>
    </row>
    <row r="1058" spans="4:10" x14ac:dyDescent="0.3">
      <c r="D1058">
        <v>123</v>
      </c>
      <c r="E1058" t="s">
        <v>2075</v>
      </c>
      <c r="F1058" t="s">
        <v>61</v>
      </c>
      <c r="G1058" t="s">
        <v>2076</v>
      </c>
      <c r="H1058">
        <v>31</v>
      </c>
      <c r="I1058" t="s">
        <v>73</v>
      </c>
      <c r="J1058">
        <v>61643490</v>
      </c>
    </row>
    <row r="1059" spans="4:10" x14ac:dyDescent="0.3">
      <c r="D1059">
        <v>1084</v>
      </c>
      <c r="E1059" t="s">
        <v>2077</v>
      </c>
      <c r="F1059" t="s">
        <v>71</v>
      </c>
      <c r="G1059" t="s">
        <v>2078</v>
      </c>
      <c r="H1059">
        <v>40</v>
      </c>
      <c r="I1059" t="s">
        <v>163</v>
      </c>
      <c r="J1059">
        <v>38399892</v>
      </c>
    </row>
    <row r="1060" spans="4:10" x14ac:dyDescent="0.3">
      <c r="D1060">
        <v>64</v>
      </c>
      <c r="E1060" t="s">
        <v>2079</v>
      </c>
      <c r="F1060" t="s">
        <v>61</v>
      </c>
      <c r="G1060" t="s">
        <v>2080</v>
      </c>
      <c r="H1060">
        <v>36</v>
      </c>
      <c r="I1060" t="s">
        <v>63</v>
      </c>
      <c r="J1060">
        <v>55625283</v>
      </c>
    </row>
    <row r="1061" spans="4:10" x14ac:dyDescent="0.3">
      <c r="D1061">
        <v>852</v>
      </c>
      <c r="E1061" t="s">
        <v>2081</v>
      </c>
      <c r="F1061" t="s">
        <v>61</v>
      </c>
      <c r="G1061" t="s">
        <v>2082</v>
      </c>
      <c r="H1061">
        <v>37</v>
      </c>
      <c r="I1061" t="s">
        <v>63</v>
      </c>
      <c r="J1061">
        <v>79753497</v>
      </c>
    </row>
    <row r="1062" spans="4:10" x14ac:dyDescent="0.3">
      <c r="D1062">
        <v>666</v>
      </c>
      <c r="E1062" t="s">
        <v>2083</v>
      </c>
      <c r="F1062" t="s">
        <v>65</v>
      </c>
      <c r="G1062" t="s">
        <v>2084</v>
      </c>
      <c r="H1062">
        <v>21</v>
      </c>
      <c r="I1062" t="s">
        <v>63</v>
      </c>
      <c r="J1062">
        <v>65280448</v>
      </c>
    </row>
    <row r="1063" spans="4:10" x14ac:dyDescent="0.3">
      <c r="D1063">
        <v>1310</v>
      </c>
      <c r="E1063" t="s">
        <v>2085</v>
      </c>
      <c r="F1063" t="s">
        <v>61</v>
      </c>
      <c r="G1063" t="s">
        <v>2086</v>
      </c>
      <c r="H1063">
        <v>35</v>
      </c>
      <c r="I1063" t="s">
        <v>87</v>
      </c>
      <c r="J1063">
        <v>34257404</v>
      </c>
    </row>
    <row r="1064" spans="4:10" x14ac:dyDescent="0.3">
      <c r="D1064">
        <v>1288</v>
      </c>
      <c r="E1064" t="s">
        <v>2087</v>
      </c>
      <c r="F1064" t="s">
        <v>71</v>
      </c>
      <c r="G1064" t="s">
        <v>2088</v>
      </c>
      <c r="H1064">
        <v>29</v>
      </c>
      <c r="I1064" t="s">
        <v>63</v>
      </c>
      <c r="J1064">
        <v>31414807</v>
      </c>
    </row>
    <row r="1065" spans="4:10" x14ac:dyDescent="0.3">
      <c r="D1065">
        <v>1113</v>
      </c>
      <c r="E1065" t="s">
        <v>2089</v>
      </c>
      <c r="F1065" t="s">
        <v>71</v>
      </c>
      <c r="G1065" t="s">
        <v>1563</v>
      </c>
      <c r="H1065">
        <v>29</v>
      </c>
      <c r="I1065" t="s">
        <v>63</v>
      </c>
      <c r="J1065">
        <v>48236713</v>
      </c>
    </row>
    <row r="1066" spans="4:10" x14ac:dyDescent="0.3">
      <c r="D1066">
        <v>918</v>
      </c>
      <c r="E1066" t="s">
        <v>2090</v>
      </c>
      <c r="F1066" t="s">
        <v>65</v>
      </c>
      <c r="G1066" t="s">
        <v>2082</v>
      </c>
      <c r="H1066">
        <v>37</v>
      </c>
      <c r="I1066" t="s">
        <v>87</v>
      </c>
      <c r="J1066">
        <v>64464378</v>
      </c>
    </row>
    <row r="1067" spans="4:10" x14ac:dyDescent="0.3">
      <c r="D1067">
        <v>717</v>
      </c>
      <c r="E1067" t="s">
        <v>2091</v>
      </c>
      <c r="F1067" t="s">
        <v>61</v>
      </c>
      <c r="G1067" t="s">
        <v>2092</v>
      </c>
      <c r="H1067">
        <v>45</v>
      </c>
      <c r="I1067" t="s">
        <v>63</v>
      </c>
      <c r="J1067">
        <v>31804558</v>
      </c>
    </row>
    <row r="1068" spans="4:10" x14ac:dyDescent="0.3">
      <c r="D1068">
        <v>115</v>
      </c>
      <c r="E1068" t="s">
        <v>2093</v>
      </c>
      <c r="F1068" t="s">
        <v>65</v>
      </c>
      <c r="G1068" t="s">
        <v>2094</v>
      </c>
      <c r="H1068">
        <v>33</v>
      </c>
      <c r="I1068" t="s">
        <v>63</v>
      </c>
      <c r="J1068">
        <v>52109505</v>
      </c>
    </row>
    <row r="1069" spans="4:10" x14ac:dyDescent="0.3">
      <c r="D1069">
        <v>969</v>
      </c>
      <c r="E1069" t="s">
        <v>2095</v>
      </c>
      <c r="F1069" t="s">
        <v>61</v>
      </c>
      <c r="G1069" t="s">
        <v>2096</v>
      </c>
      <c r="H1069">
        <v>36</v>
      </c>
      <c r="I1069" t="s">
        <v>63</v>
      </c>
      <c r="J1069">
        <v>96030832</v>
      </c>
    </row>
    <row r="1070" spans="4:10" x14ac:dyDescent="0.3">
      <c r="D1070">
        <v>279</v>
      </c>
      <c r="E1070" t="s">
        <v>2097</v>
      </c>
      <c r="F1070" t="s">
        <v>71</v>
      </c>
      <c r="G1070" t="s">
        <v>2098</v>
      </c>
      <c r="H1070">
        <v>20</v>
      </c>
      <c r="I1070" t="s">
        <v>63</v>
      </c>
      <c r="J1070">
        <v>35366743</v>
      </c>
    </row>
    <row r="1071" spans="4:10" x14ac:dyDescent="0.3">
      <c r="D1071">
        <v>1305</v>
      </c>
      <c r="E1071" t="s">
        <v>2099</v>
      </c>
      <c r="F1071" t="s">
        <v>65</v>
      </c>
      <c r="G1071" t="s">
        <v>2100</v>
      </c>
      <c r="H1071">
        <v>28</v>
      </c>
      <c r="I1071" t="s">
        <v>232</v>
      </c>
      <c r="J1071">
        <v>88400512</v>
      </c>
    </row>
    <row r="1072" spans="4:10" x14ac:dyDescent="0.3">
      <c r="D1072">
        <v>561</v>
      </c>
      <c r="E1072" t="s">
        <v>2101</v>
      </c>
      <c r="F1072" t="s">
        <v>61</v>
      </c>
      <c r="G1072" t="s">
        <v>1234</v>
      </c>
      <c r="H1072">
        <v>29</v>
      </c>
      <c r="I1072" t="s">
        <v>63</v>
      </c>
      <c r="J1072">
        <v>2910900</v>
      </c>
    </row>
    <row r="1073" spans="4:10" x14ac:dyDescent="0.3">
      <c r="D1073">
        <v>513</v>
      </c>
      <c r="E1073" t="s">
        <v>2102</v>
      </c>
      <c r="F1073" t="s">
        <v>61</v>
      </c>
      <c r="G1073" t="s">
        <v>376</v>
      </c>
      <c r="H1073">
        <v>26</v>
      </c>
      <c r="I1073" t="s">
        <v>63</v>
      </c>
      <c r="J1073">
        <v>84166286</v>
      </c>
    </row>
    <row r="1074" spans="4:10" x14ac:dyDescent="0.3">
      <c r="D1074">
        <v>1011</v>
      </c>
      <c r="E1074" t="s">
        <v>2103</v>
      </c>
      <c r="F1074" t="s">
        <v>65</v>
      </c>
      <c r="G1074" t="s">
        <v>2104</v>
      </c>
      <c r="H1074">
        <v>36</v>
      </c>
      <c r="I1074" t="s">
        <v>63</v>
      </c>
      <c r="J1074">
        <v>13833839</v>
      </c>
    </row>
    <row r="1075" spans="4:10" x14ac:dyDescent="0.3">
      <c r="D1075">
        <v>891</v>
      </c>
      <c r="E1075" t="s">
        <v>2105</v>
      </c>
      <c r="F1075" t="s">
        <v>61</v>
      </c>
      <c r="G1075" t="s">
        <v>2106</v>
      </c>
      <c r="H1075">
        <v>18</v>
      </c>
      <c r="I1075" t="s">
        <v>63</v>
      </c>
      <c r="J1075">
        <v>74221111</v>
      </c>
    </row>
    <row r="1076" spans="4:10" x14ac:dyDescent="0.3">
      <c r="D1076">
        <v>483</v>
      </c>
      <c r="E1076" t="s">
        <v>2107</v>
      </c>
      <c r="F1076" t="s">
        <v>61</v>
      </c>
      <c r="G1076" t="s">
        <v>2108</v>
      </c>
      <c r="H1076">
        <v>26</v>
      </c>
      <c r="I1076" t="s">
        <v>63</v>
      </c>
      <c r="J1076">
        <v>73493034</v>
      </c>
    </row>
    <row r="1077" spans="4:10" x14ac:dyDescent="0.3">
      <c r="D1077">
        <v>1078</v>
      </c>
      <c r="E1077" t="s">
        <v>2109</v>
      </c>
      <c r="F1077" t="s">
        <v>71</v>
      </c>
      <c r="G1077" t="s">
        <v>2110</v>
      </c>
      <c r="H1077">
        <v>29</v>
      </c>
      <c r="I1077" t="s">
        <v>174</v>
      </c>
      <c r="J1077">
        <v>14377724</v>
      </c>
    </row>
    <row r="1078" spans="4:10" x14ac:dyDescent="0.3">
      <c r="D1078">
        <v>579</v>
      </c>
      <c r="E1078" t="s">
        <v>2111</v>
      </c>
      <c r="F1078" t="s">
        <v>65</v>
      </c>
      <c r="G1078" t="s">
        <v>2112</v>
      </c>
      <c r="H1078">
        <v>18</v>
      </c>
      <c r="I1078" t="s">
        <v>63</v>
      </c>
      <c r="J1078">
        <v>54368404</v>
      </c>
    </row>
    <row r="1079" spans="4:10" x14ac:dyDescent="0.3">
      <c r="D1079">
        <v>810</v>
      </c>
      <c r="E1079" t="s">
        <v>2113</v>
      </c>
      <c r="F1079" t="s">
        <v>71</v>
      </c>
      <c r="G1079" t="s">
        <v>2114</v>
      </c>
      <c r="H1079">
        <v>21</v>
      </c>
      <c r="I1079" t="s">
        <v>63</v>
      </c>
      <c r="J1079">
        <v>39199408</v>
      </c>
    </row>
    <row r="1080" spans="4:10" x14ac:dyDescent="0.3">
      <c r="D1080">
        <v>1114</v>
      </c>
      <c r="E1080" t="s">
        <v>1250</v>
      </c>
      <c r="F1080" t="s">
        <v>65</v>
      </c>
      <c r="G1080" t="s">
        <v>2115</v>
      </c>
      <c r="H1080">
        <v>26</v>
      </c>
      <c r="I1080" t="s">
        <v>63</v>
      </c>
      <c r="J1080">
        <v>30664672</v>
      </c>
    </row>
    <row r="1081" spans="4:10" x14ac:dyDescent="0.3">
      <c r="D1081">
        <v>588</v>
      </c>
      <c r="E1081" t="s">
        <v>2116</v>
      </c>
      <c r="F1081" t="s">
        <v>65</v>
      </c>
      <c r="G1081" t="s">
        <v>404</v>
      </c>
      <c r="H1081">
        <v>25</v>
      </c>
      <c r="I1081" t="s">
        <v>160</v>
      </c>
      <c r="J1081">
        <v>56530568</v>
      </c>
    </row>
    <row r="1082" spans="4:10" x14ac:dyDescent="0.3">
      <c r="D1082">
        <v>875</v>
      </c>
      <c r="E1082" t="s">
        <v>2117</v>
      </c>
      <c r="F1082" t="s">
        <v>65</v>
      </c>
      <c r="G1082" t="s">
        <v>2118</v>
      </c>
      <c r="H1082">
        <v>31</v>
      </c>
      <c r="I1082" t="s">
        <v>63</v>
      </c>
      <c r="J1082">
        <v>65422289</v>
      </c>
    </row>
    <row r="1083" spans="4:10" x14ac:dyDescent="0.3">
      <c r="D1083">
        <v>431</v>
      </c>
      <c r="E1083" t="s">
        <v>2119</v>
      </c>
      <c r="F1083" t="s">
        <v>71</v>
      </c>
      <c r="G1083" t="s">
        <v>2120</v>
      </c>
      <c r="H1083">
        <v>22</v>
      </c>
      <c r="I1083" t="s">
        <v>63</v>
      </c>
      <c r="J1083">
        <v>26132109</v>
      </c>
    </row>
    <row r="1084" spans="4:10" x14ac:dyDescent="0.3">
      <c r="D1084">
        <v>531</v>
      </c>
      <c r="E1084" t="s">
        <v>2121</v>
      </c>
      <c r="F1084" t="s">
        <v>65</v>
      </c>
      <c r="G1084" t="s">
        <v>2122</v>
      </c>
      <c r="H1084">
        <v>41</v>
      </c>
      <c r="I1084" t="s">
        <v>63</v>
      </c>
      <c r="J1084">
        <v>60949817</v>
      </c>
    </row>
    <row r="1085" spans="4:10" x14ac:dyDescent="0.3">
      <c r="D1085">
        <v>428</v>
      </c>
      <c r="E1085" t="s">
        <v>2123</v>
      </c>
      <c r="F1085" t="s">
        <v>61</v>
      </c>
      <c r="G1085" t="s">
        <v>2124</v>
      </c>
      <c r="H1085">
        <v>40</v>
      </c>
      <c r="I1085" t="s">
        <v>73</v>
      </c>
      <c r="J1085">
        <v>87071365</v>
      </c>
    </row>
    <row r="1086" spans="4:10" x14ac:dyDescent="0.3">
      <c r="D1086">
        <v>373</v>
      </c>
      <c r="E1086" t="s">
        <v>2125</v>
      </c>
      <c r="F1086" t="s">
        <v>61</v>
      </c>
      <c r="G1086" t="s">
        <v>2126</v>
      </c>
      <c r="H1086">
        <v>39</v>
      </c>
      <c r="I1086" t="s">
        <v>160</v>
      </c>
      <c r="J1086">
        <v>46720265</v>
      </c>
    </row>
    <row r="1087" spans="4:10" x14ac:dyDescent="0.3">
      <c r="D1087">
        <v>912</v>
      </c>
      <c r="E1087" t="s">
        <v>2127</v>
      </c>
      <c r="F1087" t="s">
        <v>61</v>
      </c>
      <c r="G1087" t="s">
        <v>2128</v>
      </c>
      <c r="H1087">
        <v>37</v>
      </c>
      <c r="I1087" t="s">
        <v>73</v>
      </c>
      <c r="J1087">
        <v>51790426</v>
      </c>
    </row>
    <row r="1088" spans="4:10" x14ac:dyDescent="0.3">
      <c r="D1088">
        <v>307</v>
      </c>
      <c r="E1088" t="s">
        <v>2129</v>
      </c>
      <c r="F1088" t="s">
        <v>61</v>
      </c>
      <c r="G1088" t="s">
        <v>1184</v>
      </c>
      <c r="H1088">
        <v>37</v>
      </c>
      <c r="I1088" t="s">
        <v>73</v>
      </c>
      <c r="J1088">
        <v>44073739</v>
      </c>
    </row>
    <row r="1089" spans="4:10" x14ac:dyDescent="0.3">
      <c r="D1089">
        <v>152</v>
      </c>
      <c r="E1089" t="s">
        <v>2130</v>
      </c>
      <c r="F1089" t="s">
        <v>61</v>
      </c>
      <c r="G1089" t="s">
        <v>2131</v>
      </c>
      <c r="H1089">
        <v>27</v>
      </c>
      <c r="I1089" t="s">
        <v>73</v>
      </c>
      <c r="J1089">
        <v>27609940</v>
      </c>
    </row>
    <row r="1090" spans="4:10" x14ac:dyDescent="0.3">
      <c r="D1090">
        <v>600</v>
      </c>
      <c r="E1090" t="s">
        <v>2132</v>
      </c>
      <c r="F1090" t="s">
        <v>71</v>
      </c>
      <c r="G1090" t="s">
        <v>2133</v>
      </c>
      <c r="H1090">
        <v>42</v>
      </c>
      <c r="I1090" t="s">
        <v>163</v>
      </c>
      <c r="J1090">
        <v>83931178</v>
      </c>
    </row>
    <row r="1091" spans="4:10" x14ac:dyDescent="0.3">
      <c r="D1091">
        <v>1457</v>
      </c>
      <c r="E1091" t="s">
        <v>2134</v>
      </c>
      <c r="F1091" t="s">
        <v>61</v>
      </c>
      <c r="G1091" t="s">
        <v>2135</v>
      </c>
      <c r="H1091">
        <v>26</v>
      </c>
      <c r="I1091" t="s">
        <v>87</v>
      </c>
      <c r="J1091">
        <v>1119998</v>
      </c>
    </row>
    <row r="1092" spans="4:10" x14ac:dyDescent="0.3">
      <c r="D1092">
        <v>288</v>
      </c>
      <c r="E1092" t="s">
        <v>2136</v>
      </c>
      <c r="F1092" t="s">
        <v>65</v>
      </c>
      <c r="G1092" t="s">
        <v>121</v>
      </c>
      <c r="H1092">
        <v>24</v>
      </c>
      <c r="I1092" t="s">
        <v>63</v>
      </c>
      <c r="J1092">
        <v>9843876</v>
      </c>
    </row>
    <row r="1093" spans="4:10" x14ac:dyDescent="0.3">
      <c r="D1093">
        <v>1208</v>
      </c>
      <c r="E1093" t="s">
        <v>2137</v>
      </c>
      <c r="F1093" t="s">
        <v>61</v>
      </c>
      <c r="G1093" t="s">
        <v>2138</v>
      </c>
      <c r="H1093">
        <v>21</v>
      </c>
      <c r="I1093" t="s">
        <v>63</v>
      </c>
      <c r="J1093">
        <v>17191163</v>
      </c>
    </row>
    <row r="1094" spans="4:10" x14ac:dyDescent="0.3">
      <c r="D1094">
        <v>103</v>
      </c>
      <c r="E1094" t="s">
        <v>2139</v>
      </c>
      <c r="F1094" t="s">
        <v>61</v>
      </c>
      <c r="G1094" t="s">
        <v>2140</v>
      </c>
      <c r="H1094">
        <v>37</v>
      </c>
      <c r="I1094" t="s">
        <v>63</v>
      </c>
      <c r="J1094">
        <v>75609106</v>
      </c>
    </row>
    <row r="1095" spans="4:10" x14ac:dyDescent="0.3">
      <c r="D1095">
        <v>534</v>
      </c>
      <c r="E1095" t="s">
        <v>2141</v>
      </c>
      <c r="F1095" t="s">
        <v>61</v>
      </c>
      <c r="G1095" t="s">
        <v>2142</v>
      </c>
      <c r="H1095">
        <v>26</v>
      </c>
      <c r="I1095" t="s">
        <v>63</v>
      </c>
      <c r="J1095">
        <v>77537702</v>
      </c>
    </row>
    <row r="1096" spans="4:10" x14ac:dyDescent="0.3">
      <c r="D1096">
        <v>579</v>
      </c>
      <c r="E1096" t="s">
        <v>2143</v>
      </c>
      <c r="F1096" t="s">
        <v>65</v>
      </c>
      <c r="G1096" t="s">
        <v>1025</v>
      </c>
      <c r="H1096">
        <v>37</v>
      </c>
      <c r="I1096" t="s">
        <v>78</v>
      </c>
      <c r="J1096">
        <v>51262928</v>
      </c>
    </row>
    <row r="1097" spans="4:10" x14ac:dyDescent="0.3">
      <c r="D1097">
        <v>306</v>
      </c>
      <c r="E1097" t="s">
        <v>2144</v>
      </c>
      <c r="F1097" t="s">
        <v>71</v>
      </c>
      <c r="G1097" t="s">
        <v>2145</v>
      </c>
      <c r="H1097">
        <v>39</v>
      </c>
      <c r="I1097" t="s">
        <v>73</v>
      </c>
      <c r="J1097">
        <v>90665137</v>
      </c>
    </row>
    <row r="1098" spans="4:10" x14ac:dyDescent="0.3">
      <c r="D1098">
        <v>1678</v>
      </c>
      <c r="E1098" t="s">
        <v>2146</v>
      </c>
      <c r="F1098" t="s">
        <v>65</v>
      </c>
      <c r="G1098" t="s">
        <v>2147</v>
      </c>
      <c r="H1098">
        <v>29</v>
      </c>
      <c r="I1098" t="s">
        <v>63</v>
      </c>
      <c r="J1098">
        <v>53453720</v>
      </c>
    </row>
    <row r="1099" spans="4:10" x14ac:dyDescent="0.3">
      <c r="D1099">
        <v>89</v>
      </c>
      <c r="E1099" t="s">
        <v>2148</v>
      </c>
      <c r="F1099" t="s">
        <v>71</v>
      </c>
      <c r="G1099" t="s">
        <v>2149</v>
      </c>
      <c r="H1099">
        <v>25</v>
      </c>
      <c r="I1099" t="s">
        <v>2150</v>
      </c>
      <c r="J1099">
        <v>97209109</v>
      </c>
    </row>
    <row r="1100" spans="4:10" x14ac:dyDescent="0.3">
      <c r="D1100">
        <v>354</v>
      </c>
      <c r="E1100" t="s">
        <v>2151</v>
      </c>
      <c r="F1100" t="s">
        <v>61</v>
      </c>
      <c r="G1100" t="s">
        <v>2152</v>
      </c>
      <c r="H1100">
        <v>41</v>
      </c>
      <c r="I1100" t="s">
        <v>73</v>
      </c>
      <c r="J1100">
        <v>90657262</v>
      </c>
    </row>
    <row r="1101" spans="4:10" x14ac:dyDescent="0.3">
      <c r="D1101">
        <v>835</v>
      </c>
      <c r="E1101" t="s">
        <v>2153</v>
      </c>
      <c r="F1101" t="s">
        <v>71</v>
      </c>
      <c r="G1101" t="s">
        <v>2154</v>
      </c>
      <c r="H1101">
        <v>23</v>
      </c>
      <c r="I1101" t="s">
        <v>63</v>
      </c>
      <c r="J1101">
        <v>15832249</v>
      </c>
    </row>
    <row r="1102" spans="4:10" x14ac:dyDescent="0.3">
      <c r="D1102">
        <v>972</v>
      </c>
      <c r="E1102" t="s">
        <v>2155</v>
      </c>
      <c r="F1102" t="s">
        <v>61</v>
      </c>
      <c r="G1102" t="s">
        <v>2156</v>
      </c>
      <c r="H1102">
        <v>36</v>
      </c>
      <c r="I1102" t="s">
        <v>78</v>
      </c>
      <c r="J1102">
        <v>40484195</v>
      </c>
    </row>
    <row r="1103" spans="4:10" x14ac:dyDescent="0.3">
      <c r="D1103">
        <v>1396</v>
      </c>
      <c r="E1103" t="s">
        <v>2157</v>
      </c>
      <c r="F1103" t="s">
        <v>71</v>
      </c>
      <c r="G1103" t="s">
        <v>2158</v>
      </c>
      <c r="H1103">
        <v>19</v>
      </c>
      <c r="I1103" t="s">
        <v>63</v>
      </c>
      <c r="J1103">
        <v>74792104</v>
      </c>
    </row>
    <row r="1104" spans="4:10" x14ac:dyDescent="0.3">
      <c r="D1104">
        <v>1667</v>
      </c>
      <c r="E1104" t="s">
        <v>2159</v>
      </c>
      <c r="F1104" t="s">
        <v>61</v>
      </c>
      <c r="G1104" t="s">
        <v>1444</v>
      </c>
      <c r="H1104">
        <v>27</v>
      </c>
      <c r="I1104" t="s">
        <v>63</v>
      </c>
      <c r="J1104">
        <v>84255801</v>
      </c>
    </row>
    <row r="1105" spans="4:10" x14ac:dyDescent="0.3">
      <c r="D1105">
        <v>768</v>
      </c>
      <c r="E1105" t="s">
        <v>2160</v>
      </c>
      <c r="F1105" t="s">
        <v>71</v>
      </c>
      <c r="G1105" t="s">
        <v>2161</v>
      </c>
      <c r="H1105">
        <v>31</v>
      </c>
      <c r="I1105" t="s">
        <v>63</v>
      </c>
      <c r="J1105">
        <v>94595365</v>
      </c>
    </row>
    <row r="1106" spans="4:10" x14ac:dyDescent="0.3">
      <c r="D1106">
        <v>447</v>
      </c>
      <c r="E1106" t="s">
        <v>2162</v>
      </c>
      <c r="F1106" t="s">
        <v>61</v>
      </c>
      <c r="G1106" t="s">
        <v>2163</v>
      </c>
      <c r="H1106">
        <v>29</v>
      </c>
      <c r="I1106" t="s">
        <v>63</v>
      </c>
      <c r="J1106">
        <v>99929962</v>
      </c>
    </row>
    <row r="1107" spans="4:10" x14ac:dyDescent="0.3">
      <c r="D1107">
        <v>1021</v>
      </c>
      <c r="E1107" t="s">
        <v>2164</v>
      </c>
      <c r="F1107" t="s">
        <v>61</v>
      </c>
      <c r="G1107" t="s">
        <v>710</v>
      </c>
      <c r="H1107">
        <v>45</v>
      </c>
      <c r="I1107" t="s">
        <v>160</v>
      </c>
      <c r="J1107">
        <v>79842969</v>
      </c>
    </row>
    <row r="1108" spans="4:10" x14ac:dyDescent="0.3">
      <c r="D1108">
        <v>918</v>
      </c>
      <c r="E1108" t="s">
        <v>2165</v>
      </c>
      <c r="F1108" t="s">
        <v>61</v>
      </c>
      <c r="G1108" t="s">
        <v>2166</v>
      </c>
      <c r="H1108">
        <v>25</v>
      </c>
      <c r="I1108" t="s">
        <v>63</v>
      </c>
      <c r="J1108">
        <v>79617044</v>
      </c>
    </row>
    <row r="1109" spans="4:10" x14ac:dyDescent="0.3">
      <c r="D1109">
        <v>615</v>
      </c>
      <c r="E1109" t="s">
        <v>2167</v>
      </c>
      <c r="F1109" t="s">
        <v>65</v>
      </c>
      <c r="G1109" t="s">
        <v>2168</v>
      </c>
      <c r="H1109">
        <v>48</v>
      </c>
      <c r="I1109" t="s">
        <v>63</v>
      </c>
      <c r="J1109">
        <v>54091592</v>
      </c>
    </row>
    <row r="1110" spans="4:10" x14ac:dyDescent="0.3">
      <c r="D1110">
        <v>236</v>
      </c>
      <c r="E1110" t="s">
        <v>2169</v>
      </c>
      <c r="F1110" t="s">
        <v>65</v>
      </c>
      <c r="G1110" t="s">
        <v>2170</v>
      </c>
      <c r="H1110">
        <v>28</v>
      </c>
      <c r="I1110" t="s">
        <v>63</v>
      </c>
      <c r="J1110">
        <v>74212165</v>
      </c>
    </row>
    <row r="1111" spans="4:10" x14ac:dyDescent="0.3">
      <c r="D1111">
        <v>740</v>
      </c>
      <c r="E1111" t="s">
        <v>2171</v>
      </c>
      <c r="F1111" t="s">
        <v>61</v>
      </c>
      <c r="G1111" t="s">
        <v>2172</v>
      </c>
      <c r="H1111">
        <v>28</v>
      </c>
      <c r="I1111" t="s">
        <v>67</v>
      </c>
      <c r="J1111">
        <v>7112182</v>
      </c>
    </row>
    <row r="1112" spans="4:10" x14ac:dyDescent="0.3">
      <c r="D1112">
        <v>547</v>
      </c>
      <c r="E1112" t="s">
        <v>2173</v>
      </c>
      <c r="F1112" t="s">
        <v>65</v>
      </c>
      <c r="G1112" t="s">
        <v>2174</v>
      </c>
      <c r="H1112">
        <v>28</v>
      </c>
      <c r="I1112" t="s">
        <v>63</v>
      </c>
      <c r="J1112">
        <v>58093545</v>
      </c>
    </row>
    <row r="1113" spans="4:10" x14ac:dyDescent="0.3">
      <c r="D1113">
        <v>1549</v>
      </c>
      <c r="E1113" t="s">
        <v>2175</v>
      </c>
      <c r="F1113" t="s">
        <v>61</v>
      </c>
      <c r="G1113" t="s">
        <v>2176</v>
      </c>
      <c r="H1113">
        <v>22</v>
      </c>
      <c r="I1113" t="s">
        <v>132</v>
      </c>
      <c r="J1113">
        <v>8879939</v>
      </c>
    </row>
    <row r="1114" spans="4:10" x14ac:dyDescent="0.3">
      <c r="D1114">
        <v>352</v>
      </c>
      <c r="E1114" t="s">
        <v>2177</v>
      </c>
      <c r="F1114" t="s">
        <v>61</v>
      </c>
      <c r="G1114" t="s">
        <v>2178</v>
      </c>
      <c r="H1114">
        <v>38</v>
      </c>
      <c r="I1114" t="s">
        <v>174</v>
      </c>
      <c r="J1114">
        <v>92788489</v>
      </c>
    </row>
    <row r="1115" spans="4:10" x14ac:dyDescent="0.3">
      <c r="D1115">
        <v>67</v>
      </c>
      <c r="E1115" t="s">
        <v>2179</v>
      </c>
      <c r="F1115" t="s">
        <v>61</v>
      </c>
      <c r="G1115" t="s">
        <v>2180</v>
      </c>
      <c r="H1115">
        <v>29</v>
      </c>
      <c r="I1115" t="s">
        <v>63</v>
      </c>
      <c r="J1115">
        <v>81617478</v>
      </c>
    </row>
    <row r="1116" spans="4:10" x14ac:dyDescent="0.3">
      <c r="D1116">
        <v>9</v>
      </c>
      <c r="E1116" t="s">
        <v>2181</v>
      </c>
      <c r="F1116" t="s">
        <v>61</v>
      </c>
      <c r="G1116" t="s">
        <v>2182</v>
      </c>
      <c r="H1116">
        <v>24</v>
      </c>
      <c r="I1116" t="s">
        <v>63</v>
      </c>
      <c r="J1116">
        <v>86608888</v>
      </c>
    </row>
    <row r="1117" spans="4:10" x14ac:dyDescent="0.3">
      <c r="D1117">
        <v>1427</v>
      </c>
      <c r="E1117" t="s">
        <v>2183</v>
      </c>
      <c r="F1117" t="s">
        <v>61</v>
      </c>
      <c r="G1117" t="s">
        <v>2184</v>
      </c>
      <c r="H1117">
        <v>32</v>
      </c>
      <c r="I1117" t="s">
        <v>87</v>
      </c>
      <c r="J1117">
        <v>18431404</v>
      </c>
    </row>
    <row r="1118" spans="4:10" x14ac:dyDescent="0.3">
      <c r="D1118">
        <v>1056</v>
      </c>
      <c r="E1118" t="s">
        <v>2185</v>
      </c>
      <c r="F1118" t="s">
        <v>61</v>
      </c>
      <c r="G1118" t="s">
        <v>2186</v>
      </c>
      <c r="H1118">
        <v>32</v>
      </c>
      <c r="I1118" t="s">
        <v>78</v>
      </c>
      <c r="J1118">
        <v>47280106</v>
      </c>
    </row>
    <row r="1119" spans="4:10" x14ac:dyDescent="0.3">
      <c r="D1119">
        <v>202</v>
      </c>
      <c r="E1119" t="s">
        <v>2187</v>
      </c>
      <c r="F1119" t="s">
        <v>65</v>
      </c>
      <c r="G1119" t="s">
        <v>2188</v>
      </c>
      <c r="H1119">
        <v>26</v>
      </c>
      <c r="I1119" t="s">
        <v>63</v>
      </c>
      <c r="J1119">
        <v>86350933</v>
      </c>
    </row>
    <row r="1120" spans="4:10" x14ac:dyDescent="0.3">
      <c r="D1120">
        <v>191</v>
      </c>
      <c r="E1120" t="s">
        <v>2189</v>
      </c>
      <c r="F1120" t="s">
        <v>61</v>
      </c>
      <c r="G1120" t="s">
        <v>2190</v>
      </c>
      <c r="H1120">
        <v>19</v>
      </c>
      <c r="I1120" t="s">
        <v>63</v>
      </c>
      <c r="J1120">
        <v>29300244</v>
      </c>
    </row>
    <row r="1121" spans="4:10" x14ac:dyDescent="0.3">
      <c r="D1121">
        <v>697</v>
      </c>
      <c r="E1121" t="s">
        <v>2191</v>
      </c>
      <c r="F1121" t="s">
        <v>61</v>
      </c>
      <c r="G1121" t="s">
        <v>1867</v>
      </c>
      <c r="H1121">
        <v>32</v>
      </c>
      <c r="I1121" t="s">
        <v>132</v>
      </c>
      <c r="J1121">
        <v>93819122</v>
      </c>
    </row>
    <row r="1122" spans="4:10" x14ac:dyDescent="0.3">
      <c r="D1122">
        <v>77</v>
      </c>
      <c r="E1122" t="s">
        <v>2192</v>
      </c>
      <c r="F1122" t="s">
        <v>61</v>
      </c>
      <c r="G1122" t="s">
        <v>2193</v>
      </c>
      <c r="H1122">
        <v>27</v>
      </c>
      <c r="I1122" t="s">
        <v>63</v>
      </c>
      <c r="J1122">
        <v>72913353</v>
      </c>
    </row>
    <row r="1123" spans="4:10" x14ac:dyDescent="0.3">
      <c r="D1123">
        <v>399</v>
      </c>
      <c r="E1123" t="s">
        <v>2194</v>
      </c>
      <c r="F1123" t="s">
        <v>61</v>
      </c>
      <c r="G1123" t="s">
        <v>2195</v>
      </c>
      <c r="H1123">
        <v>34</v>
      </c>
      <c r="I1123" t="s">
        <v>63</v>
      </c>
      <c r="J1123">
        <v>244509</v>
      </c>
    </row>
    <row r="1124" spans="4:10" x14ac:dyDescent="0.3">
      <c r="D1124">
        <v>1378</v>
      </c>
      <c r="E1124" t="s">
        <v>2196</v>
      </c>
      <c r="F1124" t="s">
        <v>61</v>
      </c>
      <c r="G1124" t="s">
        <v>2197</v>
      </c>
      <c r="H1124">
        <v>26</v>
      </c>
      <c r="I1124" t="s">
        <v>63</v>
      </c>
      <c r="J1124">
        <v>97970088</v>
      </c>
    </row>
    <row r="1125" spans="4:10" x14ac:dyDescent="0.3">
      <c r="D1125">
        <v>1244</v>
      </c>
      <c r="E1125" t="s">
        <v>2198</v>
      </c>
      <c r="F1125" t="s">
        <v>65</v>
      </c>
      <c r="G1125" t="s">
        <v>2199</v>
      </c>
      <c r="H1125">
        <v>28</v>
      </c>
      <c r="I1125" t="s">
        <v>63</v>
      </c>
      <c r="J1125">
        <v>94784854</v>
      </c>
    </row>
    <row r="1126" spans="4:10" x14ac:dyDescent="0.3">
      <c r="D1126">
        <v>822</v>
      </c>
      <c r="E1126" t="s">
        <v>2200</v>
      </c>
      <c r="F1126" t="s">
        <v>61</v>
      </c>
      <c r="G1126" t="s">
        <v>2201</v>
      </c>
      <c r="H1126">
        <v>29</v>
      </c>
      <c r="I1126" t="s">
        <v>63</v>
      </c>
      <c r="J1126">
        <v>62982525</v>
      </c>
    </row>
    <row r="1127" spans="4:10" x14ac:dyDescent="0.3">
      <c r="D1127">
        <v>1665</v>
      </c>
      <c r="E1127" t="s">
        <v>2202</v>
      </c>
      <c r="F1127" t="s">
        <v>71</v>
      </c>
      <c r="G1127" t="s">
        <v>2203</v>
      </c>
      <c r="H1127">
        <v>18</v>
      </c>
      <c r="I1127" t="s">
        <v>63</v>
      </c>
      <c r="J1127">
        <v>41307216</v>
      </c>
    </row>
    <row r="1128" spans="4:10" x14ac:dyDescent="0.3">
      <c r="D1128">
        <v>1273</v>
      </c>
      <c r="E1128" t="s">
        <v>2204</v>
      </c>
      <c r="F1128" t="s">
        <v>65</v>
      </c>
      <c r="G1128" t="s">
        <v>2205</v>
      </c>
      <c r="H1128">
        <v>33</v>
      </c>
      <c r="I1128" t="s">
        <v>63</v>
      </c>
      <c r="J1128">
        <v>10147713</v>
      </c>
    </row>
    <row r="1129" spans="4:10" x14ac:dyDescent="0.3">
      <c r="D1129">
        <v>175</v>
      </c>
      <c r="E1129" t="s">
        <v>2206</v>
      </c>
      <c r="F1129" t="s">
        <v>65</v>
      </c>
      <c r="G1129" t="s">
        <v>2110</v>
      </c>
      <c r="H1129">
        <v>29</v>
      </c>
      <c r="I1129" t="s">
        <v>78</v>
      </c>
      <c r="J1129">
        <v>13979903</v>
      </c>
    </row>
    <row r="1130" spans="4:10" x14ac:dyDescent="0.3">
      <c r="D1130">
        <v>488</v>
      </c>
      <c r="E1130" t="s">
        <v>2207</v>
      </c>
      <c r="F1130" t="s">
        <v>71</v>
      </c>
      <c r="G1130" t="s">
        <v>2208</v>
      </c>
      <c r="H1130">
        <v>26</v>
      </c>
      <c r="I1130" t="s">
        <v>63</v>
      </c>
      <c r="J1130">
        <v>3440811</v>
      </c>
    </row>
    <row r="1131" spans="4:10" x14ac:dyDescent="0.3">
      <c r="D1131">
        <v>877</v>
      </c>
      <c r="E1131" t="s">
        <v>2209</v>
      </c>
      <c r="F1131" t="s">
        <v>61</v>
      </c>
      <c r="G1131" t="s">
        <v>221</v>
      </c>
      <c r="H1131">
        <v>39</v>
      </c>
      <c r="I1131" t="s">
        <v>67</v>
      </c>
      <c r="J1131">
        <v>1705050</v>
      </c>
    </row>
    <row r="1132" spans="4:10" x14ac:dyDescent="0.3">
      <c r="D1132">
        <v>638</v>
      </c>
      <c r="E1132" t="s">
        <v>2210</v>
      </c>
      <c r="F1132" t="s">
        <v>61</v>
      </c>
      <c r="G1132" t="s">
        <v>2211</v>
      </c>
      <c r="H1132">
        <v>23</v>
      </c>
      <c r="I1132" t="s">
        <v>160</v>
      </c>
      <c r="J1132">
        <v>7893422</v>
      </c>
    </row>
    <row r="1133" spans="4:10" x14ac:dyDescent="0.3">
      <c r="D1133">
        <v>91</v>
      </c>
      <c r="E1133" t="s">
        <v>2212</v>
      </c>
      <c r="F1133" t="s">
        <v>65</v>
      </c>
      <c r="G1133" t="s">
        <v>2213</v>
      </c>
      <c r="H1133">
        <v>30</v>
      </c>
      <c r="I1133" t="s">
        <v>63</v>
      </c>
      <c r="J1133">
        <v>30116132</v>
      </c>
    </row>
    <row r="1134" spans="4:10" x14ac:dyDescent="0.3">
      <c r="D1134">
        <v>1431</v>
      </c>
      <c r="E1134" t="s">
        <v>2214</v>
      </c>
      <c r="F1134" t="s">
        <v>65</v>
      </c>
      <c r="G1134" t="s">
        <v>2215</v>
      </c>
      <c r="H1134">
        <v>33</v>
      </c>
      <c r="I1134" t="s">
        <v>269</v>
      </c>
      <c r="J1134">
        <v>99627553</v>
      </c>
    </row>
    <row r="1135" spans="4:10" x14ac:dyDescent="0.3">
      <c r="D1135">
        <v>493</v>
      </c>
      <c r="E1135" t="s">
        <v>2216</v>
      </c>
      <c r="F1135" t="s">
        <v>65</v>
      </c>
      <c r="G1135" t="s">
        <v>2217</v>
      </c>
      <c r="H1135">
        <v>23</v>
      </c>
      <c r="I1135" t="s">
        <v>63</v>
      </c>
      <c r="J1135">
        <v>31643329</v>
      </c>
    </row>
    <row r="1136" spans="4:10" x14ac:dyDescent="0.3">
      <c r="D1136">
        <v>1778</v>
      </c>
      <c r="E1136" t="s">
        <v>2218</v>
      </c>
      <c r="F1136" t="s">
        <v>61</v>
      </c>
      <c r="G1136" t="s">
        <v>2219</v>
      </c>
      <c r="H1136">
        <v>34</v>
      </c>
      <c r="I1136" t="s">
        <v>78</v>
      </c>
      <c r="J1136">
        <v>2136479</v>
      </c>
    </row>
    <row r="1137" spans="4:10" x14ac:dyDescent="0.3">
      <c r="D1137">
        <v>1048</v>
      </c>
      <c r="E1137" t="s">
        <v>2220</v>
      </c>
      <c r="F1137" t="s">
        <v>61</v>
      </c>
      <c r="G1137" t="s">
        <v>2221</v>
      </c>
      <c r="H1137">
        <v>25</v>
      </c>
      <c r="I1137" t="s">
        <v>63</v>
      </c>
      <c r="J1137">
        <v>72917954</v>
      </c>
    </row>
    <row r="1138" spans="4:10" x14ac:dyDescent="0.3">
      <c r="D1138">
        <v>739</v>
      </c>
      <c r="E1138" t="s">
        <v>2222</v>
      </c>
      <c r="F1138" t="s">
        <v>65</v>
      </c>
      <c r="G1138" t="s">
        <v>2223</v>
      </c>
      <c r="H1138">
        <v>32</v>
      </c>
      <c r="I1138" t="s">
        <v>78</v>
      </c>
      <c r="J1138">
        <v>90193921</v>
      </c>
    </row>
    <row r="1139" spans="4:10" x14ac:dyDescent="0.3">
      <c r="D1139">
        <v>474</v>
      </c>
      <c r="E1139" t="s">
        <v>2224</v>
      </c>
      <c r="F1139" t="s">
        <v>61</v>
      </c>
      <c r="G1139" t="s">
        <v>2225</v>
      </c>
      <c r="H1139">
        <v>27</v>
      </c>
      <c r="I1139" t="s">
        <v>63</v>
      </c>
      <c r="J1139">
        <v>86127748</v>
      </c>
    </row>
    <row r="1140" spans="4:10" x14ac:dyDescent="0.3">
      <c r="D1140">
        <v>713</v>
      </c>
      <c r="E1140" t="s">
        <v>2226</v>
      </c>
      <c r="F1140" t="s">
        <v>61</v>
      </c>
      <c r="G1140" t="s">
        <v>2227</v>
      </c>
      <c r="H1140">
        <v>27</v>
      </c>
      <c r="I1140" t="s">
        <v>87</v>
      </c>
      <c r="J1140">
        <v>1597484</v>
      </c>
    </row>
    <row r="1141" spans="4:10" x14ac:dyDescent="0.3">
      <c r="D1141">
        <v>1538</v>
      </c>
      <c r="E1141" t="s">
        <v>2228</v>
      </c>
      <c r="F1141" t="s">
        <v>61</v>
      </c>
      <c r="G1141" t="s">
        <v>2229</v>
      </c>
      <c r="H1141">
        <v>35</v>
      </c>
      <c r="I1141" t="s">
        <v>78</v>
      </c>
      <c r="J1141">
        <v>53660507</v>
      </c>
    </row>
    <row r="1142" spans="4:10" x14ac:dyDescent="0.3">
      <c r="D1142">
        <v>783</v>
      </c>
      <c r="E1142" t="s">
        <v>2230</v>
      </c>
      <c r="F1142" t="s">
        <v>65</v>
      </c>
      <c r="G1142" t="s">
        <v>2088</v>
      </c>
      <c r="H1142">
        <v>29</v>
      </c>
      <c r="I1142" t="s">
        <v>67</v>
      </c>
      <c r="J1142">
        <v>26545049</v>
      </c>
    </row>
    <row r="1143" spans="4:10" x14ac:dyDescent="0.3">
      <c r="D1143">
        <v>327</v>
      </c>
      <c r="E1143" t="s">
        <v>2231</v>
      </c>
      <c r="F1143" t="s">
        <v>61</v>
      </c>
      <c r="G1143" t="s">
        <v>2232</v>
      </c>
      <c r="H1143">
        <v>23</v>
      </c>
      <c r="I1143" t="s">
        <v>63</v>
      </c>
      <c r="J1143">
        <v>81880653</v>
      </c>
    </row>
    <row r="1144" spans="4:10" x14ac:dyDescent="0.3">
      <c r="D1144">
        <v>131</v>
      </c>
      <c r="E1144" t="s">
        <v>2233</v>
      </c>
      <c r="F1144" t="s">
        <v>61</v>
      </c>
      <c r="G1144" t="s">
        <v>2234</v>
      </c>
      <c r="H1144">
        <v>38</v>
      </c>
      <c r="I1144" t="s">
        <v>63</v>
      </c>
      <c r="J1144">
        <v>23147849</v>
      </c>
    </row>
    <row r="1145" spans="4:10" x14ac:dyDescent="0.3">
      <c r="D1145">
        <v>50</v>
      </c>
      <c r="E1145" t="s">
        <v>2235</v>
      </c>
      <c r="F1145" t="s">
        <v>61</v>
      </c>
      <c r="G1145" t="s">
        <v>2236</v>
      </c>
      <c r="H1145">
        <v>22</v>
      </c>
      <c r="I1145" t="s">
        <v>177</v>
      </c>
      <c r="J1145">
        <v>99808478</v>
      </c>
    </row>
    <row r="1146" spans="4:10" x14ac:dyDescent="0.3">
      <c r="D1146">
        <v>1096</v>
      </c>
      <c r="E1146" t="s">
        <v>2237</v>
      </c>
      <c r="F1146" t="s">
        <v>61</v>
      </c>
      <c r="G1146" t="s">
        <v>2238</v>
      </c>
      <c r="H1146">
        <v>37</v>
      </c>
      <c r="I1146" t="s">
        <v>160</v>
      </c>
      <c r="J1146">
        <v>23114887</v>
      </c>
    </row>
    <row r="1147" spans="4:10" x14ac:dyDescent="0.3">
      <c r="D1147">
        <v>182</v>
      </c>
      <c r="E1147" t="s">
        <v>2239</v>
      </c>
      <c r="F1147" t="s">
        <v>61</v>
      </c>
      <c r="G1147" t="s">
        <v>2201</v>
      </c>
      <c r="H1147">
        <v>29</v>
      </c>
      <c r="I1147" t="s">
        <v>63</v>
      </c>
      <c r="J1147">
        <v>7346003</v>
      </c>
    </row>
    <row r="1148" spans="4:10" x14ac:dyDescent="0.3">
      <c r="D1148">
        <v>733</v>
      </c>
      <c r="E1148" t="s">
        <v>2240</v>
      </c>
      <c r="F1148" t="s">
        <v>65</v>
      </c>
      <c r="G1148" t="s">
        <v>2241</v>
      </c>
      <c r="H1148">
        <v>28</v>
      </c>
      <c r="I1148" t="s">
        <v>63</v>
      </c>
      <c r="J1148">
        <v>40799267</v>
      </c>
    </row>
    <row r="1149" spans="4:10" x14ac:dyDescent="0.3">
      <c r="D1149">
        <v>1039</v>
      </c>
      <c r="E1149" t="s">
        <v>2242</v>
      </c>
      <c r="F1149" t="s">
        <v>65</v>
      </c>
      <c r="G1149" t="s">
        <v>2243</v>
      </c>
      <c r="H1149">
        <v>27</v>
      </c>
      <c r="I1149" t="s">
        <v>63</v>
      </c>
      <c r="J1149">
        <v>6152222</v>
      </c>
    </row>
    <row r="1150" spans="4:10" x14ac:dyDescent="0.3">
      <c r="D1150">
        <v>573</v>
      </c>
      <c r="E1150" t="s">
        <v>2244</v>
      </c>
      <c r="F1150" t="s">
        <v>61</v>
      </c>
      <c r="G1150" t="s">
        <v>2245</v>
      </c>
      <c r="H1150">
        <v>31</v>
      </c>
      <c r="I1150" t="s">
        <v>63</v>
      </c>
      <c r="J1150">
        <v>11672207</v>
      </c>
    </row>
    <row r="1151" spans="4:10" x14ac:dyDescent="0.3">
      <c r="D1151">
        <v>1523</v>
      </c>
      <c r="E1151" t="s">
        <v>2246</v>
      </c>
      <c r="F1151" t="s">
        <v>61</v>
      </c>
      <c r="G1151" t="s">
        <v>2247</v>
      </c>
      <c r="H1151">
        <v>35</v>
      </c>
      <c r="I1151" t="s">
        <v>160</v>
      </c>
      <c r="J1151">
        <v>90639487</v>
      </c>
    </row>
    <row r="1152" spans="4:10" x14ac:dyDescent="0.3">
      <c r="D1152">
        <v>996</v>
      </c>
      <c r="E1152" t="s">
        <v>2248</v>
      </c>
      <c r="F1152" t="s">
        <v>61</v>
      </c>
      <c r="G1152" t="s">
        <v>2249</v>
      </c>
      <c r="H1152">
        <v>27</v>
      </c>
      <c r="I1152" t="s">
        <v>63</v>
      </c>
      <c r="J1152">
        <v>68921327</v>
      </c>
    </row>
    <row r="1153" spans="4:10" x14ac:dyDescent="0.3">
      <c r="D1153">
        <v>1057</v>
      </c>
      <c r="E1153" t="s">
        <v>2250</v>
      </c>
      <c r="F1153" t="s">
        <v>65</v>
      </c>
      <c r="G1153" t="s">
        <v>2251</v>
      </c>
      <c r="H1153">
        <v>34</v>
      </c>
      <c r="I1153" t="s">
        <v>63</v>
      </c>
      <c r="J1153">
        <v>11265529</v>
      </c>
    </row>
    <row r="1154" spans="4:10" x14ac:dyDescent="0.3">
      <c r="D1154">
        <v>525</v>
      </c>
      <c r="E1154" t="s">
        <v>2252</v>
      </c>
      <c r="F1154" t="s">
        <v>61</v>
      </c>
      <c r="G1154" t="s">
        <v>2253</v>
      </c>
      <c r="H1154">
        <v>29</v>
      </c>
      <c r="I1154" t="s">
        <v>63</v>
      </c>
      <c r="J1154">
        <v>36183636</v>
      </c>
    </row>
    <row r="1155" spans="4:10" x14ac:dyDescent="0.3">
      <c r="D1155">
        <v>112</v>
      </c>
      <c r="E1155" t="s">
        <v>2254</v>
      </c>
      <c r="F1155" t="s">
        <v>61</v>
      </c>
      <c r="G1155" t="s">
        <v>1616</v>
      </c>
      <c r="H1155">
        <v>21</v>
      </c>
      <c r="I1155" t="s">
        <v>63</v>
      </c>
      <c r="J1155">
        <v>98758881</v>
      </c>
    </row>
    <row r="1156" spans="4:10" x14ac:dyDescent="0.3">
      <c r="D1156">
        <v>149</v>
      </c>
      <c r="E1156" t="s">
        <v>2255</v>
      </c>
      <c r="F1156" t="s">
        <v>61</v>
      </c>
      <c r="G1156" t="s">
        <v>2256</v>
      </c>
      <c r="H1156">
        <v>26</v>
      </c>
      <c r="I1156" t="s">
        <v>63</v>
      </c>
      <c r="J1156">
        <v>65561021</v>
      </c>
    </row>
    <row r="1157" spans="4:10" x14ac:dyDescent="0.3">
      <c r="D1157">
        <v>1034</v>
      </c>
      <c r="E1157" t="s">
        <v>2257</v>
      </c>
      <c r="F1157" t="s">
        <v>65</v>
      </c>
      <c r="G1157" t="s">
        <v>2258</v>
      </c>
      <c r="H1157">
        <v>39</v>
      </c>
      <c r="I1157" t="s">
        <v>163</v>
      </c>
      <c r="J1157">
        <v>88585360</v>
      </c>
    </row>
    <row r="1158" spans="4:10" x14ac:dyDescent="0.3">
      <c r="D1158">
        <v>537</v>
      </c>
      <c r="E1158" t="s">
        <v>2259</v>
      </c>
      <c r="F1158" t="s">
        <v>61</v>
      </c>
      <c r="G1158" t="s">
        <v>2260</v>
      </c>
      <c r="H1158">
        <v>34</v>
      </c>
      <c r="I1158" t="s">
        <v>63</v>
      </c>
      <c r="J1158">
        <v>83473048</v>
      </c>
    </row>
    <row r="1159" spans="4:10" x14ac:dyDescent="0.3">
      <c r="D1159">
        <v>189</v>
      </c>
      <c r="E1159" t="s">
        <v>2261</v>
      </c>
      <c r="F1159" t="s">
        <v>61</v>
      </c>
      <c r="G1159" t="s">
        <v>2262</v>
      </c>
      <c r="H1159">
        <v>25</v>
      </c>
      <c r="I1159" t="s">
        <v>269</v>
      </c>
      <c r="J1159">
        <v>56071004</v>
      </c>
    </row>
    <row r="1160" spans="4:10" x14ac:dyDescent="0.3">
      <c r="D1160">
        <v>1424</v>
      </c>
      <c r="E1160" t="s">
        <v>2263</v>
      </c>
      <c r="F1160" t="s">
        <v>65</v>
      </c>
      <c r="G1160" t="s">
        <v>2264</v>
      </c>
      <c r="H1160">
        <v>19</v>
      </c>
      <c r="I1160" t="s">
        <v>63</v>
      </c>
      <c r="J1160">
        <v>16275060</v>
      </c>
    </row>
    <row r="1161" spans="4:10" x14ac:dyDescent="0.3">
      <c r="D1161">
        <v>403</v>
      </c>
      <c r="E1161" t="s">
        <v>2265</v>
      </c>
      <c r="F1161" t="s">
        <v>65</v>
      </c>
      <c r="G1161" t="s">
        <v>2266</v>
      </c>
      <c r="H1161">
        <v>34</v>
      </c>
      <c r="I1161" t="s">
        <v>269</v>
      </c>
      <c r="J1161">
        <v>56861911</v>
      </c>
    </row>
    <row r="1162" spans="4:10" x14ac:dyDescent="0.3">
      <c r="D1162">
        <v>902</v>
      </c>
      <c r="E1162" t="s">
        <v>1648</v>
      </c>
      <c r="F1162" t="s">
        <v>65</v>
      </c>
      <c r="G1162" t="s">
        <v>1649</v>
      </c>
      <c r="H1162">
        <v>33</v>
      </c>
      <c r="I1162" t="s">
        <v>160</v>
      </c>
      <c r="J1162">
        <v>33690865</v>
      </c>
    </row>
    <row r="1163" spans="4:10" x14ac:dyDescent="0.3">
      <c r="D1163">
        <v>205</v>
      </c>
      <c r="E1163" t="s">
        <v>2267</v>
      </c>
      <c r="F1163" t="s">
        <v>65</v>
      </c>
      <c r="G1163" t="s">
        <v>2268</v>
      </c>
      <c r="H1163">
        <v>26</v>
      </c>
      <c r="I1163" t="s">
        <v>63</v>
      </c>
      <c r="J1163">
        <v>25148691</v>
      </c>
    </row>
    <row r="1164" spans="4:10" x14ac:dyDescent="0.3">
      <c r="D1164">
        <v>1139</v>
      </c>
      <c r="E1164" t="s">
        <v>2269</v>
      </c>
      <c r="F1164" t="s">
        <v>71</v>
      </c>
      <c r="G1164" t="s">
        <v>2270</v>
      </c>
      <c r="H1164">
        <v>45</v>
      </c>
      <c r="I1164" t="s">
        <v>63</v>
      </c>
      <c r="J1164">
        <v>87792810</v>
      </c>
    </row>
    <row r="1165" spans="4:10" x14ac:dyDescent="0.3">
      <c r="D1165">
        <v>1037</v>
      </c>
      <c r="E1165" t="s">
        <v>2271</v>
      </c>
      <c r="F1165" t="s">
        <v>61</v>
      </c>
      <c r="G1165" t="s">
        <v>2272</v>
      </c>
      <c r="H1165">
        <v>34</v>
      </c>
      <c r="I1165" t="s">
        <v>63</v>
      </c>
      <c r="J1165">
        <v>37539453</v>
      </c>
    </row>
    <row r="1166" spans="4:10" x14ac:dyDescent="0.3">
      <c r="D1166">
        <v>805</v>
      </c>
      <c r="E1166" t="s">
        <v>2273</v>
      </c>
      <c r="F1166" t="s">
        <v>65</v>
      </c>
      <c r="G1166" t="s">
        <v>2274</v>
      </c>
      <c r="H1166">
        <v>22</v>
      </c>
      <c r="I1166" t="s">
        <v>63</v>
      </c>
      <c r="J1166">
        <v>58903862</v>
      </c>
    </row>
    <row r="1167" spans="4:10" x14ac:dyDescent="0.3">
      <c r="D1167">
        <v>994</v>
      </c>
      <c r="E1167" t="s">
        <v>2275</v>
      </c>
      <c r="F1167" t="s">
        <v>65</v>
      </c>
      <c r="G1167" t="s">
        <v>2276</v>
      </c>
      <c r="H1167">
        <v>20</v>
      </c>
      <c r="I1167" t="s">
        <v>63</v>
      </c>
      <c r="J1167">
        <v>92408380</v>
      </c>
    </row>
    <row r="1168" spans="4:10" x14ac:dyDescent="0.3">
      <c r="D1168">
        <v>1742</v>
      </c>
      <c r="E1168" t="s">
        <v>2277</v>
      </c>
      <c r="F1168" t="s">
        <v>61</v>
      </c>
      <c r="G1168" t="s">
        <v>2278</v>
      </c>
      <c r="H1168">
        <v>33</v>
      </c>
      <c r="I1168" t="s">
        <v>63</v>
      </c>
      <c r="J1168">
        <v>2546328</v>
      </c>
    </row>
    <row r="1169" spans="4:10" x14ac:dyDescent="0.3">
      <c r="D1169">
        <v>1100</v>
      </c>
      <c r="E1169" t="s">
        <v>2279</v>
      </c>
      <c r="F1169" t="s">
        <v>61</v>
      </c>
      <c r="G1169" t="s">
        <v>2280</v>
      </c>
      <c r="H1169">
        <v>36</v>
      </c>
      <c r="I1169" t="s">
        <v>177</v>
      </c>
      <c r="J1169">
        <v>46620497</v>
      </c>
    </row>
    <row r="1170" spans="4:10" x14ac:dyDescent="0.3">
      <c r="D1170">
        <v>1491</v>
      </c>
      <c r="E1170" t="s">
        <v>2281</v>
      </c>
      <c r="F1170" t="s">
        <v>65</v>
      </c>
      <c r="G1170" t="s">
        <v>801</v>
      </c>
      <c r="H1170">
        <v>32</v>
      </c>
      <c r="I1170" t="s">
        <v>63</v>
      </c>
      <c r="J1170">
        <v>69302726</v>
      </c>
    </row>
    <row r="1171" spans="4:10" x14ac:dyDescent="0.3">
      <c r="D1171">
        <v>987</v>
      </c>
      <c r="E1171" t="s">
        <v>2282</v>
      </c>
      <c r="F1171" t="s">
        <v>61</v>
      </c>
      <c r="G1171" t="s">
        <v>2283</v>
      </c>
      <c r="H1171">
        <v>31</v>
      </c>
      <c r="I1171" t="s">
        <v>67</v>
      </c>
      <c r="J1171">
        <v>30242712</v>
      </c>
    </row>
    <row r="1172" spans="4:10" x14ac:dyDescent="0.3">
      <c r="D1172">
        <v>568</v>
      </c>
      <c r="E1172" t="s">
        <v>2284</v>
      </c>
      <c r="F1172" t="s">
        <v>61</v>
      </c>
      <c r="G1172" t="s">
        <v>2285</v>
      </c>
      <c r="H1172">
        <v>34</v>
      </c>
      <c r="I1172" t="s">
        <v>153</v>
      </c>
      <c r="J1172">
        <v>5055067</v>
      </c>
    </row>
    <row r="1173" spans="4:10" x14ac:dyDescent="0.3">
      <c r="D1173">
        <v>885</v>
      </c>
      <c r="E1173" t="s">
        <v>2286</v>
      </c>
      <c r="F1173" t="s">
        <v>65</v>
      </c>
      <c r="G1173" t="s">
        <v>2287</v>
      </c>
      <c r="H1173">
        <v>31</v>
      </c>
      <c r="I1173" t="s">
        <v>163</v>
      </c>
      <c r="J1173">
        <v>23911412</v>
      </c>
    </row>
    <row r="1174" spans="4:10" x14ac:dyDescent="0.3">
      <c r="D1174">
        <v>784</v>
      </c>
      <c r="E1174" t="s">
        <v>2288</v>
      </c>
      <c r="F1174" t="s">
        <v>71</v>
      </c>
      <c r="G1174" t="s">
        <v>2289</v>
      </c>
      <c r="H1174">
        <v>24</v>
      </c>
      <c r="I1174" t="s">
        <v>67</v>
      </c>
      <c r="J1174">
        <v>71617261</v>
      </c>
    </row>
    <row r="1175" spans="4:10" x14ac:dyDescent="0.3">
      <c r="D1175">
        <v>1698</v>
      </c>
      <c r="E1175" t="s">
        <v>2290</v>
      </c>
      <c r="F1175" t="s">
        <v>61</v>
      </c>
      <c r="G1175" t="s">
        <v>2291</v>
      </c>
      <c r="H1175">
        <v>42</v>
      </c>
      <c r="I1175" t="s">
        <v>174</v>
      </c>
      <c r="J1175">
        <v>11382772</v>
      </c>
    </row>
    <row r="1176" spans="4:10" x14ac:dyDescent="0.3">
      <c r="D1176">
        <v>1655</v>
      </c>
      <c r="E1176" t="s">
        <v>2292</v>
      </c>
      <c r="F1176" t="s">
        <v>61</v>
      </c>
      <c r="G1176" t="s">
        <v>2293</v>
      </c>
      <c r="H1176">
        <v>40</v>
      </c>
      <c r="I1176" t="s">
        <v>87</v>
      </c>
      <c r="J1176">
        <v>46705592</v>
      </c>
    </row>
    <row r="1177" spans="4:10" x14ac:dyDescent="0.3">
      <c r="D1177">
        <v>559</v>
      </c>
      <c r="E1177" t="s">
        <v>2294</v>
      </c>
      <c r="F1177" t="s">
        <v>61</v>
      </c>
      <c r="G1177" t="s">
        <v>2295</v>
      </c>
      <c r="H1177">
        <v>18</v>
      </c>
      <c r="I1177" t="s">
        <v>87</v>
      </c>
      <c r="J1177">
        <v>38001994</v>
      </c>
    </row>
    <row r="1178" spans="4:10" x14ac:dyDescent="0.3">
      <c r="D1178">
        <v>459</v>
      </c>
      <c r="E1178" t="s">
        <v>2296</v>
      </c>
      <c r="F1178" t="s">
        <v>65</v>
      </c>
      <c r="G1178" t="s">
        <v>2297</v>
      </c>
      <c r="H1178">
        <v>25</v>
      </c>
      <c r="I1178" t="s">
        <v>63</v>
      </c>
      <c r="J1178">
        <v>86063416</v>
      </c>
    </row>
    <row r="1179" spans="4:10" x14ac:dyDescent="0.3">
      <c r="D1179">
        <v>301</v>
      </c>
      <c r="E1179" t="s">
        <v>2298</v>
      </c>
      <c r="F1179" t="s">
        <v>61</v>
      </c>
      <c r="G1179" t="s">
        <v>2299</v>
      </c>
      <c r="H1179">
        <v>27</v>
      </c>
      <c r="I1179" t="s">
        <v>67</v>
      </c>
      <c r="J1179">
        <v>27181690</v>
      </c>
    </row>
    <row r="1180" spans="4:10" x14ac:dyDescent="0.3">
      <c r="D1180">
        <v>737</v>
      </c>
      <c r="E1180" t="s">
        <v>2300</v>
      </c>
      <c r="F1180" t="s">
        <v>61</v>
      </c>
      <c r="G1180" t="s">
        <v>2301</v>
      </c>
      <c r="H1180">
        <v>43</v>
      </c>
      <c r="I1180" t="s">
        <v>87</v>
      </c>
      <c r="J1180">
        <v>92129241</v>
      </c>
    </row>
    <row r="1181" spans="4:10" x14ac:dyDescent="0.3">
      <c r="D1181">
        <v>100</v>
      </c>
      <c r="E1181" t="s">
        <v>2302</v>
      </c>
      <c r="F1181" t="s">
        <v>71</v>
      </c>
      <c r="G1181" t="s">
        <v>2303</v>
      </c>
      <c r="H1181">
        <v>26</v>
      </c>
      <c r="I1181" t="s">
        <v>132</v>
      </c>
      <c r="J1181">
        <v>96181342</v>
      </c>
    </row>
    <row r="1182" spans="4:10" x14ac:dyDescent="0.3">
      <c r="D1182">
        <v>1199</v>
      </c>
      <c r="E1182" t="s">
        <v>2304</v>
      </c>
      <c r="F1182" t="s">
        <v>61</v>
      </c>
      <c r="G1182" t="s">
        <v>2305</v>
      </c>
      <c r="H1182">
        <v>37</v>
      </c>
      <c r="I1182" t="s">
        <v>73</v>
      </c>
      <c r="J1182">
        <v>16384108</v>
      </c>
    </row>
    <row r="1183" spans="4:10" x14ac:dyDescent="0.3">
      <c r="D1183">
        <v>824</v>
      </c>
      <c r="E1183" t="s">
        <v>2306</v>
      </c>
      <c r="F1183" t="s">
        <v>71</v>
      </c>
      <c r="G1183" t="s">
        <v>2307</v>
      </c>
      <c r="H1183">
        <v>27</v>
      </c>
      <c r="I1183" t="s">
        <v>63</v>
      </c>
      <c r="J1183">
        <v>35994109</v>
      </c>
    </row>
    <row r="1184" spans="4:10" x14ac:dyDescent="0.3">
      <c r="D1184">
        <v>96</v>
      </c>
      <c r="E1184" t="s">
        <v>2308</v>
      </c>
      <c r="F1184" t="s">
        <v>61</v>
      </c>
      <c r="G1184" t="s">
        <v>2138</v>
      </c>
      <c r="H1184">
        <v>21</v>
      </c>
      <c r="I1184" t="s">
        <v>63</v>
      </c>
      <c r="J1184">
        <v>96568206</v>
      </c>
    </row>
    <row r="1185" spans="4:10" x14ac:dyDescent="0.3">
      <c r="D1185">
        <v>193</v>
      </c>
      <c r="E1185" t="s">
        <v>2309</v>
      </c>
      <c r="F1185" t="s">
        <v>61</v>
      </c>
      <c r="G1185" t="s">
        <v>2310</v>
      </c>
      <c r="H1185">
        <v>29</v>
      </c>
      <c r="I1185" t="s">
        <v>73</v>
      </c>
      <c r="J1185">
        <v>19007190</v>
      </c>
    </row>
    <row r="1186" spans="4:10" x14ac:dyDescent="0.3">
      <c r="D1186">
        <v>125</v>
      </c>
      <c r="E1186" t="s">
        <v>2311</v>
      </c>
      <c r="F1186" t="s">
        <v>61</v>
      </c>
      <c r="G1186" t="s">
        <v>2312</v>
      </c>
      <c r="H1186">
        <v>26</v>
      </c>
      <c r="I1186" t="s">
        <v>160</v>
      </c>
      <c r="J1186">
        <v>64308870</v>
      </c>
    </row>
    <row r="1187" spans="4:10" x14ac:dyDescent="0.3">
      <c r="D1187">
        <v>576</v>
      </c>
      <c r="E1187" t="s">
        <v>2313</v>
      </c>
      <c r="F1187" t="s">
        <v>65</v>
      </c>
      <c r="G1187" t="s">
        <v>2314</v>
      </c>
      <c r="H1187">
        <v>34</v>
      </c>
      <c r="I1187" t="s">
        <v>63</v>
      </c>
      <c r="J1187">
        <v>3182517</v>
      </c>
    </row>
    <row r="1188" spans="4:10" x14ac:dyDescent="0.3">
      <c r="D1188">
        <v>1119</v>
      </c>
      <c r="E1188" t="s">
        <v>2315</v>
      </c>
      <c r="F1188" t="s">
        <v>61</v>
      </c>
      <c r="G1188" t="s">
        <v>2316</v>
      </c>
      <c r="H1188">
        <v>36</v>
      </c>
      <c r="I1188" t="s">
        <v>63</v>
      </c>
      <c r="J1188">
        <v>62572205</v>
      </c>
    </row>
    <row r="1189" spans="4:10" x14ac:dyDescent="0.3">
      <c r="D1189">
        <v>1161</v>
      </c>
      <c r="E1189" t="s">
        <v>2317</v>
      </c>
      <c r="F1189" t="s">
        <v>61</v>
      </c>
      <c r="G1189" t="s">
        <v>2318</v>
      </c>
      <c r="H1189">
        <v>18</v>
      </c>
      <c r="I1189" t="s">
        <v>63</v>
      </c>
      <c r="J1189">
        <v>44527341</v>
      </c>
    </row>
    <row r="1190" spans="4:10" x14ac:dyDescent="0.3">
      <c r="D1190">
        <v>838</v>
      </c>
      <c r="E1190" t="s">
        <v>2319</v>
      </c>
      <c r="F1190" t="s">
        <v>61</v>
      </c>
      <c r="G1190" t="s">
        <v>2320</v>
      </c>
      <c r="H1190">
        <v>36</v>
      </c>
      <c r="I1190" t="s">
        <v>63</v>
      </c>
      <c r="J1190">
        <v>62060669</v>
      </c>
    </row>
    <row r="1191" spans="4:10" x14ac:dyDescent="0.3">
      <c r="D1191">
        <v>155</v>
      </c>
      <c r="E1191" t="s">
        <v>2321</v>
      </c>
      <c r="F1191" t="s">
        <v>61</v>
      </c>
      <c r="G1191" t="s">
        <v>2322</v>
      </c>
      <c r="H1191">
        <v>27</v>
      </c>
      <c r="I1191" t="s">
        <v>63</v>
      </c>
      <c r="J1191">
        <v>15108561</v>
      </c>
    </row>
    <row r="1192" spans="4:10" x14ac:dyDescent="0.3">
      <c r="D1192">
        <v>1654</v>
      </c>
      <c r="E1192" t="s">
        <v>2323</v>
      </c>
      <c r="F1192" t="s">
        <v>61</v>
      </c>
      <c r="G1192" t="s">
        <v>2324</v>
      </c>
      <c r="H1192">
        <v>29</v>
      </c>
      <c r="I1192" t="s">
        <v>87</v>
      </c>
      <c r="J1192">
        <v>19138867</v>
      </c>
    </row>
    <row r="1193" spans="4:10" x14ac:dyDescent="0.3">
      <c r="D1193">
        <v>982</v>
      </c>
      <c r="E1193" t="s">
        <v>2325</v>
      </c>
      <c r="F1193" t="s">
        <v>61</v>
      </c>
      <c r="G1193" t="s">
        <v>2326</v>
      </c>
      <c r="H1193">
        <v>26</v>
      </c>
      <c r="I1193" t="s">
        <v>63</v>
      </c>
      <c r="J1193">
        <v>39773904</v>
      </c>
    </row>
    <row r="1194" spans="4:10" x14ac:dyDescent="0.3">
      <c r="D1194">
        <v>8</v>
      </c>
      <c r="E1194" t="s">
        <v>2327</v>
      </c>
      <c r="F1194" t="s">
        <v>61</v>
      </c>
      <c r="G1194" t="s">
        <v>1920</v>
      </c>
      <c r="H1194">
        <v>22</v>
      </c>
      <c r="I1194" t="s">
        <v>67</v>
      </c>
      <c r="J1194">
        <v>33597742</v>
      </c>
    </row>
    <row r="1195" spans="4:10" x14ac:dyDescent="0.3">
      <c r="D1195">
        <v>1786</v>
      </c>
      <c r="E1195" t="s">
        <v>2328</v>
      </c>
      <c r="F1195" t="s">
        <v>65</v>
      </c>
      <c r="G1195" t="s">
        <v>2329</v>
      </c>
      <c r="H1195">
        <v>23</v>
      </c>
      <c r="I1195" t="s">
        <v>63</v>
      </c>
      <c r="J1195">
        <v>38670506</v>
      </c>
    </row>
    <row r="1196" spans="4:10" x14ac:dyDescent="0.3">
      <c r="D1196">
        <v>144</v>
      </c>
      <c r="E1196" t="s">
        <v>2330</v>
      </c>
      <c r="F1196" t="s">
        <v>71</v>
      </c>
      <c r="G1196" t="s">
        <v>2331</v>
      </c>
      <c r="H1196">
        <v>23</v>
      </c>
      <c r="I1196" t="s">
        <v>160</v>
      </c>
      <c r="J1196">
        <v>57242113</v>
      </c>
    </row>
    <row r="1197" spans="4:10" x14ac:dyDescent="0.3">
      <c r="D1197">
        <v>261</v>
      </c>
      <c r="E1197" t="s">
        <v>2332</v>
      </c>
      <c r="F1197" t="s">
        <v>61</v>
      </c>
      <c r="G1197" t="s">
        <v>2333</v>
      </c>
      <c r="H1197">
        <v>21</v>
      </c>
      <c r="I1197" t="s">
        <v>63</v>
      </c>
      <c r="J1197">
        <v>51115447</v>
      </c>
    </row>
    <row r="1198" spans="4:10" x14ac:dyDescent="0.3">
      <c r="D1198">
        <v>1129</v>
      </c>
      <c r="E1198" t="s">
        <v>2334</v>
      </c>
      <c r="F1198" t="s">
        <v>61</v>
      </c>
      <c r="G1198" t="s">
        <v>779</v>
      </c>
      <c r="H1198">
        <v>22</v>
      </c>
      <c r="I1198" t="s">
        <v>63</v>
      </c>
      <c r="J1198">
        <v>28452296</v>
      </c>
    </row>
    <row r="1199" spans="4:10" x14ac:dyDescent="0.3">
      <c r="D1199">
        <v>1012</v>
      </c>
      <c r="E1199" t="s">
        <v>2103</v>
      </c>
      <c r="F1199" t="s">
        <v>65</v>
      </c>
      <c r="G1199" t="s">
        <v>2104</v>
      </c>
      <c r="H1199">
        <v>36</v>
      </c>
      <c r="I1199" t="s">
        <v>63</v>
      </c>
      <c r="J1199">
        <v>85444074</v>
      </c>
    </row>
    <row r="1200" spans="4:10" x14ac:dyDescent="0.3">
      <c r="D1200">
        <v>177</v>
      </c>
      <c r="E1200" t="s">
        <v>2335</v>
      </c>
      <c r="F1200" t="s">
        <v>65</v>
      </c>
      <c r="G1200" t="s">
        <v>2336</v>
      </c>
      <c r="H1200">
        <v>34</v>
      </c>
      <c r="I1200" t="s">
        <v>63</v>
      </c>
      <c r="J1200">
        <v>44366321</v>
      </c>
    </row>
    <row r="1201" spans="4:10" x14ac:dyDescent="0.3">
      <c r="D1201">
        <v>116</v>
      </c>
      <c r="E1201" t="s">
        <v>2337</v>
      </c>
      <c r="F1201" t="s">
        <v>61</v>
      </c>
      <c r="G1201" t="s">
        <v>2338</v>
      </c>
      <c r="H1201">
        <v>19</v>
      </c>
      <c r="I1201" t="s">
        <v>63</v>
      </c>
      <c r="J1201">
        <v>99072625</v>
      </c>
    </row>
    <row r="1202" spans="4:10" x14ac:dyDescent="0.3">
      <c r="D1202">
        <v>1585</v>
      </c>
      <c r="E1202" t="s">
        <v>2339</v>
      </c>
      <c r="F1202" t="s">
        <v>61</v>
      </c>
      <c r="G1202" t="s">
        <v>2340</v>
      </c>
      <c r="H1202">
        <v>40</v>
      </c>
      <c r="I1202" t="s">
        <v>63</v>
      </c>
      <c r="J1202">
        <v>99049982</v>
      </c>
    </row>
    <row r="1203" spans="4:10" x14ac:dyDescent="0.3">
      <c r="D1203">
        <v>1781</v>
      </c>
      <c r="E1203" t="s">
        <v>2341</v>
      </c>
      <c r="F1203" t="s">
        <v>61</v>
      </c>
      <c r="G1203" t="s">
        <v>2342</v>
      </c>
      <c r="H1203">
        <v>21</v>
      </c>
      <c r="I1203" t="s">
        <v>63</v>
      </c>
      <c r="J1203">
        <v>83383413</v>
      </c>
    </row>
    <row r="1204" spans="4:10" x14ac:dyDescent="0.3">
      <c r="D1204">
        <v>137</v>
      </c>
      <c r="E1204" t="s">
        <v>2343</v>
      </c>
      <c r="F1204" t="s">
        <v>65</v>
      </c>
      <c r="G1204" t="s">
        <v>2344</v>
      </c>
      <c r="H1204">
        <v>25</v>
      </c>
      <c r="I1204" t="s">
        <v>63</v>
      </c>
      <c r="J1204">
        <v>29840970</v>
      </c>
    </row>
    <row r="1205" spans="4:10" x14ac:dyDescent="0.3">
      <c r="D1205">
        <v>1681</v>
      </c>
      <c r="E1205" t="s">
        <v>2345</v>
      </c>
      <c r="F1205" t="s">
        <v>61</v>
      </c>
      <c r="G1205" t="s">
        <v>2346</v>
      </c>
      <c r="H1205">
        <v>38</v>
      </c>
      <c r="I1205" t="s">
        <v>63</v>
      </c>
      <c r="J1205">
        <v>63095200</v>
      </c>
    </row>
    <row r="1206" spans="4:10" x14ac:dyDescent="0.3">
      <c r="D1206">
        <v>391</v>
      </c>
      <c r="E1206" t="s">
        <v>2347</v>
      </c>
      <c r="F1206" t="s">
        <v>61</v>
      </c>
      <c r="G1206" t="s">
        <v>2348</v>
      </c>
      <c r="H1206">
        <v>31</v>
      </c>
      <c r="I1206" t="s">
        <v>87</v>
      </c>
      <c r="J1206">
        <v>83672241</v>
      </c>
    </row>
    <row r="1207" spans="4:10" x14ac:dyDescent="0.3">
      <c r="D1207">
        <v>1227</v>
      </c>
      <c r="E1207" t="s">
        <v>2349</v>
      </c>
      <c r="F1207" t="s">
        <v>65</v>
      </c>
      <c r="G1207" t="s">
        <v>2350</v>
      </c>
      <c r="H1207">
        <v>36</v>
      </c>
      <c r="I1207" t="s">
        <v>160</v>
      </c>
      <c r="J1207">
        <v>94893579</v>
      </c>
    </row>
    <row r="1208" spans="4:10" x14ac:dyDescent="0.3">
      <c r="D1208">
        <v>1337</v>
      </c>
      <c r="E1208" t="s">
        <v>2351</v>
      </c>
      <c r="F1208" t="s">
        <v>65</v>
      </c>
      <c r="G1208" t="s">
        <v>464</v>
      </c>
      <c r="H1208">
        <v>37</v>
      </c>
      <c r="I1208" t="s">
        <v>78</v>
      </c>
      <c r="J1208">
        <v>12736021</v>
      </c>
    </row>
    <row r="1209" spans="4:10" x14ac:dyDescent="0.3">
      <c r="D1209">
        <v>779</v>
      </c>
      <c r="E1209" t="s">
        <v>2352</v>
      </c>
      <c r="F1209" t="s">
        <v>65</v>
      </c>
      <c r="G1209" t="s">
        <v>2353</v>
      </c>
      <c r="H1209">
        <v>25</v>
      </c>
      <c r="I1209" t="s">
        <v>63</v>
      </c>
      <c r="J1209">
        <v>1593923</v>
      </c>
    </row>
    <row r="1210" spans="4:10" x14ac:dyDescent="0.3">
      <c r="D1210">
        <v>571</v>
      </c>
      <c r="E1210" t="s">
        <v>2354</v>
      </c>
      <c r="F1210" t="s">
        <v>61</v>
      </c>
      <c r="G1210" t="s">
        <v>2355</v>
      </c>
      <c r="H1210">
        <v>27</v>
      </c>
      <c r="I1210" t="s">
        <v>63</v>
      </c>
      <c r="J1210">
        <v>12727802</v>
      </c>
    </row>
    <row r="1211" spans="4:10" x14ac:dyDescent="0.3">
      <c r="D1211">
        <v>879</v>
      </c>
      <c r="E1211" t="s">
        <v>1273</v>
      </c>
      <c r="F1211" t="s">
        <v>71</v>
      </c>
      <c r="G1211" t="s">
        <v>1274</v>
      </c>
      <c r="H1211">
        <v>26</v>
      </c>
      <c r="I1211" t="s">
        <v>63</v>
      </c>
      <c r="J1211">
        <v>23298816</v>
      </c>
    </row>
    <row r="1212" spans="4:10" x14ac:dyDescent="0.3">
      <c r="D1212">
        <v>758</v>
      </c>
      <c r="E1212" t="s">
        <v>2356</v>
      </c>
      <c r="F1212" t="s">
        <v>61</v>
      </c>
      <c r="G1212" t="s">
        <v>2357</v>
      </c>
      <c r="H1212">
        <v>26</v>
      </c>
      <c r="I1212" t="s">
        <v>73</v>
      </c>
      <c r="J1212">
        <v>41839999</v>
      </c>
    </row>
    <row r="1213" spans="4:10" x14ac:dyDescent="0.3">
      <c r="D1213">
        <v>535</v>
      </c>
      <c r="E1213" t="s">
        <v>2358</v>
      </c>
      <c r="F1213" t="s">
        <v>61</v>
      </c>
      <c r="G1213" t="s">
        <v>2359</v>
      </c>
      <c r="H1213">
        <v>20</v>
      </c>
      <c r="I1213" t="s">
        <v>63</v>
      </c>
      <c r="J1213">
        <v>90568951</v>
      </c>
    </row>
    <row r="1214" spans="4:10" x14ac:dyDescent="0.3">
      <c r="D1214">
        <v>899</v>
      </c>
      <c r="E1214" t="s">
        <v>2360</v>
      </c>
      <c r="F1214" t="s">
        <v>61</v>
      </c>
      <c r="G1214" t="s">
        <v>1871</v>
      </c>
      <c r="H1214">
        <v>21</v>
      </c>
      <c r="I1214" t="s">
        <v>63</v>
      </c>
      <c r="J1214">
        <v>23322740</v>
      </c>
    </row>
    <row r="1215" spans="4:10" x14ac:dyDescent="0.3">
      <c r="D1215">
        <v>1140</v>
      </c>
      <c r="E1215" t="s">
        <v>2361</v>
      </c>
      <c r="F1215" t="s">
        <v>61</v>
      </c>
      <c r="G1215" t="s">
        <v>2362</v>
      </c>
      <c r="H1215">
        <v>29</v>
      </c>
      <c r="I1215" t="s">
        <v>63</v>
      </c>
      <c r="J1215">
        <v>50580095</v>
      </c>
    </row>
    <row r="1216" spans="4:10" x14ac:dyDescent="0.3">
      <c r="D1216">
        <v>169</v>
      </c>
      <c r="E1216" t="s">
        <v>2363</v>
      </c>
      <c r="F1216" t="s">
        <v>71</v>
      </c>
      <c r="G1216" t="s">
        <v>2364</v>
      </c>
      <c r="H1216">
        <v>20</v>
      </c>
      <c r="I1216" t="s">
        <v>87</v>
      </c>
      <c r="J1216">
        <v>41522968</v>
      </c>
    </row>
    <row r="1217" spans="4:10" x14ac:dyDescent="0.3">
      <c r="D1217">
        <v>660</v>
      </c>
      <c r="E1217" t="s">
        <v>2365</v>
      </c>
      <c r="F1217" t="s">
        <v>71</v>
      </c>
      <c r="G1217" t="s">
        <v>2366</v>
      </c>
      <c r="H1217">
        <v>23</v>
      </c>
      <c r="I1217" t="s">
        <v>63</v>
      </c>
      <c r="J1217">
        <v>8645233</v>
      </c>
    </row>
    <row r="1218" spans="4:10" x14ac:dyDescent="0.3">
      <c r="D1218">
        <v>1371</v>
      </c>
      <c r="E1218" t="s">
        <v>2367</v>
      </c>
      <c r="F1218" t="s">
        <v>71</v>
      </c>
      <c r="G1218" t="s">
        <v>2368</v>
      </c>
      <c r="H1218">
        <v>38</v>
      </c>
      <c r="I1218" t="s">
        <v>78</v>
      </c>
      <c r="J1218">
        <v>9059938</v>
      </c>
    </row>
    <row r="1219" spans="4:10" x14ac:dyDescent="0.3">
      <c r="D1219">
        <v>960</v>
      </c>
      <c r="E1219" t="s">
        <v>2369</v>
      </c>
      <c r="F1219" t="s">
        <v>65</v>
      </c>
      <c r="G1219" t="s">
        <v>1313</v>
      </c>
      <c r="H1219">
        <v>26</v>
      </c>
      <c r="I1219" t="s">
        <v>63</v>
      </c>
      <c r="J1219">
        <v>9277699</v>
      </c>
    </row>
    <row r="1220" spans="4:10" x14ac:dyDescent="0.3">
      <c r="D1220">
        <v>23</v>
      </c>
      <c r="E1220" t="s">
        <v>2370</v>
      </c>
      <c r="F1220" t="s">
        <v>61</v>
      </c>
      <c r="G1220" t="s">
        <v>2371</v>
      </c>
      <c r="H1220">
        <v>27</v>
      </c>
      <c r="I1220" t="s">
        <v>174</v>
      </c>
      <c r="J1220">
        <v>77628430</v>
      </c>
    </row>
    <row r="1221" spans="4:10" x14ac:dyDescent="0.3">
      <c r="D1221">
        <v>258</v>
      </c>
      <c r="E1221" t="s">
        <v>2372</v>
      </c>
      <c r="F1221" t="s">
        <v>65</v>
      </c>
      <c r="G1221" t="s">
        <v>2373</v>
      </c>
      <c r="H1221">
        <v>19</v>
      </c>
      <c r="I1221" t="s">
        <v>160</v>
      </c>
      <c r="J1221">
        <v>50399584</v>
      </c>
    </row>
    <row r="1222" spans="4:10" x14ac:dyDescent="0.3">
      <c r="D1222">
        <v>636</v>
      </c>
      <c r="E1222" t="s">
        <v>2374</v>
      </c>
      <c r="F1222" t="s">
        <v>61</v>
      </c>
      <c r="G1222" t="s">
        <v>2375</v>
      </c>
      <c r="H1222">
        <v>35</v>
      </c>
      <c r="I1222" t="s">
        <v>174</v>
      </c>
      <c r="J1222">
        <v>91827108</v>
      </c>
    </row>
    <row r="1223" spans="4:10" x14ac:dyDescent="0.3">
      <c r="D1223">
        <v>48</v>
      </c>
      <c r="E1223" t="s">
        <v>2376</v>
      </c>
      <c r="F1223" t="s">
        <v>65</v>
      </c>
      <c r="G1223" t="s">
        <v>2377</v>
      </c>
      <c r="H1223">
        <v>23</v>
      </c>
      <c r="I1223" t="s">
        <v>63</v>
      </c>
      <c r="J1223">
        <v>70336071</v>
      </c>
    </row>
    <row r="1224" spans="4:10" x14ac:dyDescent="0.3">
      <c r="D1224">
        <v>908</v>
      </c>
      <c r="E1224" t="s">
        <v>1554</v>
      </c>
      <c r="F1224" t="s">
        <v>61</v>
      </c>
      <c r="G1224" t="s">
        <v>1555</v>
      </c>
      <c r="H1224">
        <v>22</v>
      </c>
      <c r="I1224" t="s">
        <v>63</v>
      </c>
      <c r="J1224">
        <v>46731551</v>
      </c>
    </row>
    <row r="1225" spans="4:10" x14ac:dyDescent="0.3">
      <c r="D1225">
        <v>470</v>
      </c>
      <c r="E1225" t="s">
        <v>2378</v>
      </c>
      <c r="F1225" t="s">
        <v>65</v>
      </c>
      <c r="G1225" t="s">
        <v>2379</v>
      </c>
      <c r="H1225">
        <v>31</v>
      </c>
      <c r="I1225" t="s">
        <v>67</v>
      </c>
      <c r="J1225">
        <v>30908864</v>
      </c>
    </row>
    <row r="1226" spans="4:10" x14ac:dyDescent="0.3">
      <c r="D1226">
        <v>575</v>
      </c>
      <c r="E1226" t="s">
        <v>2380</v>
      </c>
      <c r="F1226" t="s">
        <v>65</v>
      </c>
      <c r="G1226" t="s">
        <v>2381</v>
      </c>
      <c r="H1226">
        <v>41</v>
      </c>
      <c r="I1226" t="s">
        <v>67</v>
      </c>
      <c r="J1226">
        <v>80510719</v>
      </c>
    </row>
    <row r="1227" spans="4:10" x14ac:dyDescent="0.3">
      <c r="D1227">
        <v>517</v>
      </c>
      <c r="E1227" t="s">
        <v>2382</v>
      </c>
      <c r="F1227" t="s">
        <v>65</v>
      </c>
      <c r="G1227" t="s">
        <v>2383</v>
      </c>
      <c r="H1227">
        <v>23</v>
      </c>
      <c r="I1227" t="s">
        <v>63</v>
      </c>
      <c r="J1227">
        <v>87062263</v>
      </c>
    </row>
    <row r="1228" spans="4:10" x14ac:dyDescent="0.3">
      <c r="D1228">
        <v>1103</v>
      </c>
      <c r="E1228" t="s">
        <v>2384</v>
      </c>
      <c r="F1228" t="s">
        <v>61</v>
      </c>
      <c r="G1228" t="s">
        <v>2385</v>
      </c>
      <c r="H1228">
        <v>32</v>
      </c>
      <c r="I1228" t="s">
        <v>63</v>
      </c>
      <c r="J1228">
        <v>63234464</v>
      </c>
    </row>
    <row r="1229" spans="4:10" x14ac:dyDescent="0.3">
      <c r="D1229">
        <v>1059</v>
      </c>
      <c r="E1229" t="s">
        <v>1081</v>
      </c>
      <c r="F1229" t="s">
        <v>65</v>
      </c>
      <c r="G1229" t="s">
        <v>1082</v>
      </c>
      <c r="H1229">
        <v>21</v>
      </c>
      <c r="I1229" t="s">
        <v>63</v>
      </c>
      <c r="J1229">
        <v>94029801</v>
      </c>
    </row>
    <row r="1230" spans="4:10" x14ac:dyDescent="0.3">
      <c r="D1230">
        <v>741</v>
      </c>
      <c r="E1230" t="s">
        <v>2386</v>
      </c>
      <c r="F1230" t="s">
        <v>65</v>
      </c>
      <c r="G1230" t="s">
        <v>2387</v>
      </c>
      <c r="H1230">
        <v>21</v>
      </c>
      <c r="I1230" t="s">
        <v>63</v>
      </c>
      <c r="J1230">
        <v>18070456</v>
      </c>
    </row>
    <row r="1231" spans="4:10" x14ac:dyDescent="0.3">
      <c r="D1231">
        <v>492</v>
      </c>
      <c r="E1231" t="s">
        <v>2388</v>
      </c>
      <c r="F1231" t="s">
        <v>71</v>
      </c>
      <c r="G1231" t="s">
        <v>1247</v>
      </c>
      <c r="H1231">
        <v>24</v>
      </c>
      <c r="I1231" t="s">
        <v>63</v>
      </c>
      <c r="J1231">
        <v>17176432</v>
      </c>
    </row>
    <row r="1232" spans="4:10" x14ac:dyDescent="0.3">
      <c r="D1232">
        <v>1584</v>
      </c>
      <c r="E1232" t="s">
        <v>2389</v>
      </c>
      <c r="F1232" t="s">
        <v>65</v>
      </c>
      <c r="G1232" t="s">
        <v>2390</v>
      </c>
      <c r="H1232">
        <v>21</v>
      </c>
      <c r="I1232" t="s">
        <v>63</v>
      </c>
      <c r="J1232">
        <v>7383789</v>
      </c>
    </row>
    <row r="1233" spans="4:10" x14ac:dyDescent="0.3">
      <c r="D1233">
        <v>999</v>
      </c>
      <c r="E1233" t="s">
        <v>2391</v>
      </c>
      <c r="F1233" t="s">
        <v>65</v>
      </c>
      <c r="G1233" t="s">
        <v>2392</v>
      </c>
      <c r="H1233">
        <v>38</v>
      </c>
      <c r="I1233" t="s">
        <v>73</v>
      </c>
      <c r="J1233">
        <v>84528579</v>
      </c>
    </row>
    <row r="1234" spans="4:10" x14ac:dyDescent="0.3">
      <c r="D1234">
        <v>909</v>
      </c>
      <c r="E1234" t="s">
        <v>208</v>
      </c>
      <c r="F1234" t="s">
        <v>65</v>
      </c>
      <c r="G1234" t="s">
        <v>209</v>
      </c>
      <c r="H1234">
        <v>25</v>
      </c>
      <c r="I1234" t="s">
        <v>63</v>
      </c>
      <c r="J1234">
        <v>55076181</v>
      </c>
    </row>
    <row r="1235" spans="4:10" x14ac:dyDescent="0.3">
      <c r="D1235">
        <v>353</v>
      </c>
      <c r="E1235" t="s">
        <v>2393</v>
      </c>
      <c r="F1235" t="s">
        <v>65</v>
      </c>
      <c r="G1235" t="s">
        <v>2394</v>
      </c>
      <c r="H1235">
        <v>41</v>
      </c>
      <c r="I1235" t="s">
        <v>63</v>
      </c>
      <c r="J1235">
        <v>63250789</v>
      </c>
    </row>
    <row r="1236" spans="4:10" x14ac:dyDescent="0.3">
      <c r="D1236">
        <v>775</v>
      </c>
      <c r="E1236" t="s">
        <v>2395</v>
      </c>
      <c r="F1236" t="s">
        <v>61</v>
      </c>
      <c r="G1236" t="s">
        <v>2396</v>
      </c>
      <c r="H1236">
        <v>42</v>
      </c>
      <c r="I1236" t="s">
        <v>87</v>
      </c>
      <c r="J1236">
        <v>42660551</v>
      </c>
    </row>
    <row r="1237" spans="4:10" x14ac:dyDescent="0.3">
      <c r="D1237">
        <v>170</v>
      </c>
      <c r="E1237" t="s">
        <v>2397</v>
      </c>
      <c r="F1237" t="s">
        <v>61</v>
      </c>
      <c r="G1237" t="s">
        <v>2398</v>
      </c>
      <c r="H1237">
        <v>40</v>
      </c>
      <c r="I1237" t="s">
        <v>78</v>
      </c>
      <c r="J1237">
        <v>82883597</v>
      </c>
    </row>
    <row r="1238" spans="4:10" x14ac:dyDescent="0.3">
      <c r="D1238">
        <v>1775</v>
      </c>
      <c r="E1238" t="s">
        <v>2399</v>
      </c>
      <c r="F1238" t="s">
        <v>61</v>
      </c>
      <c r="G1238" t="s">
        <v>2400</v>
      </c>
      <c r="H1238">
        <v>34</v>
      </c>
      <c r="I1238" t="s">
        <v>132</v>
      </c>
      <c r="J1238">
        <v>80053157</v>
      </c>
    </row>
    <row r="1239" spans="4:10" x14ac:dyDescent="0.3">
      <c r="D1239">
        <v>860</v>
      </c>
      <c r="E1239" t="s">
        <v>2401</v>
      </c>
      <c r="F1239" t="s">
        <v>65</v>
      </c>
      <c r="G1239" t="s">
        <v>2402</v>
      </c>
      <c r="H1239">
        <v>22</v>
      </c>
      <c r="I1239" t="s">
        <v>63</v>
      </c>
      <c r="J1239">
        <v>90488716</v>
      </c>
    </row>
    <row r="1240" spans="4:10" x14ac:dyDescent="0.3">
      <c r="D1240">
        <v>479</v>
      </c>
      <c r="E1240" t="s">
        <v>2403</v>
      </c>
      <c r="F1240" t="s">
        <v>61</v>
      </c>
      <c r="G1240" t="s">
        <v>2404</v>
      </c>
      <c r="H1240">
        <v>21</v>
      </c>
      <c r="I1240" t="s">
        <v>67</v>
      </c>
      <c r="J1240">
        <v>4180268</v>
      </c>
    </row>
    <row r="1241" spans="4:10" x14ac:dyDescent="0.3">
      <c r="D1241">
        <v>628</v>
      </c>
      <c r="E1241" t="s">
        <v>2405</v>
      </c>
      <c r="F1241" t="s">
        <v>65</v>
      </c>
      <c r="G1241" t="s">
        <v>2406</v>
      </c>
      <c r="H1241">
        <v>22</v>
      </c>
      <c r="I1241" t="s">
        <v>177</v>
      </c>
      <c r="J1241">
        <v>98156316</v>
      </c>
    </row>
    <row r="1242" spans="4:10" x14ac:dyDescent="0.3">
      <c r="D1242">
        <v>1734</v>
      </c>
      <c r="E1242" t="s">
        <v>1229</v>
      </c>
      <c r="F1242" t="s">
        <v>61</v>
      </c>
      <c r="G1242" t="s">
        <v>2407</v>
      </c>
      <c r="H1242">
        <v>34</v>
      </c>
      <c r="I1242" t="s">
        <v>63</v>
      </c>
      <c r="J1242">
        <v>60658893</v>
      </c>
    </row>
    <row r="1243" spans="4:10" x14ac:dyDescent="0.3">
      <c r="D1243">
        <v>1152</v>
      </c>
      <c r="E1243" t="s">
        <v>2408</v>
      </c>
      <c r="F1243" t="s">
        <v>65</v>
      </c>
      <c r="G1243" t="s">
        <v>2409</v>
      </c>
      <c r="H1243">
        <v>34</v>
      </c>
      <c r="I1243" t="s">
        <v>177</v>
      </c>
      <c r="J1243">
        <v>57854541</v>
      </c>
    </row>
    <row r="1244" spans="4:10" x14ac:dyDescent="0.3">
      <c r="D1244">
        <v>813</v>
      </c>
      <c r="E1244" t="s">
        <v>2410</v>
      </c>
      <c r="F1244" t="s">
        <v>61</v>
      </c>
      <c r="G1244" t="s">
        <v>2411</v>
      </c>
      <c r="H1244">
        <v>40</v>
      </c>
      <c r="I1244" t="s">
        <v>160</v>
      </c>
      <c r="J1244">
        <v>38680088</v>
      </c>
    </row>
    <row r="1245" spans="4:10" x14ac:dyDescent="0.3">
      <c r="D1245">
        <v>926</v>
      </c>
      <c r="E1245" t="s">
        <v>2412</v>
      </c>
      <c r="F1245" t="s">
        <v>71</v>
      </c>
      <c r="G1245" t="s">
        <v>2413</v>
      </c>
      <c r="H1245">
        <v>23</v>
      </c>
      <c r="I1245" t="s">
        <v>1295</v>
      </c>
      <c r="J1245">
        <v>41075467</v>
      </c>
    </row>
    <row r="1246" spans="4:10" x14ac:dyDescent="0.3">
      <c r="D1246">
        <v>1751</v>
      </c>
      <c r="E1246" t="s">
        <v>2414</v>
      </c>
      <c r="F1246" t="s">
        <v>65</v>
      </c>
      <c r="G1246" t="s">
        <v>2415</v>
      </c>
      <c r="H1246">
        <v>43</v>
      </c>
      <c r="I1246" t="s">
        <v>63</v>
      </c>
      <c r="J1246">
        <v>13253740</v>
      </c>
    </row>
    <row r="1247" spans="4:10" x14ac:dyDescent="0.3">
      <c r="D1247">
        <v>258</v>
      </c>
      <c r="E1247" t="s">
        <v>2416</v>
      </c>
      <c r="F1247" t="s">
        <v>65</v>
      </c>
      <c r="G1247" t="s">
        <v>753</v>
      </c>
      <c r="H1247">
        <v>36</v>
      </c>
      <c r="I1247" t="s">
        <v>67</v>
      </c>
      <c r="J1247">
        <v>12083462</v>
      </c>
    </row>
    <row r="1248" spans="4:10" x14ac:dyDescent="0.3">
      <c r="D1248">
        <v>598</v>
      </c>
      <c r="E1248" t="s">
        <v>2417</v>
      </c>
      <c r="F1248" t="s">
        <v>65</v>
      </c>
      <c r="G1248" t="s">
        <v>2418</v>
      </c>
      <c r="H1248">
        <v>43</v>
      </c>
      <c r="I1248" t="s">
        <v>63</v>
      </c>
      <c r="J1248">
        <v>96219489</v>
      </c>
    </row>
    <row r="1249" spans="4:10" x14ac:dyDescent="0.3">
      <c r="D1249">
        <v>92</v>
      </c>
      <c r="E1249" t="s">
        <v>2419</v>
      </c>
      <c r="F1249" t="s">
        <v>65</v>
      </c>
      <c r="G1249" t="s">
        <v>2420</v>
      </c>
      <c r="H1249">
        <v>29</v>
      </c>
      <c r="I1249" t="s">
        <v>63</v>
      </c>
      <c r="J1249">
        <v>80210154</v>
      </c>
    </row>
    <row r="1250" spans="4:10" x14ac:dyDescent="0.3">
      <c r="D1250">
        <v>819</v>
      </c>
      <c r="E1250" t="s">
        <v>2421</v>
      </c>
      <c r="F1250" t="s">
        <v>65</v>
      </c>
      <c r="G1250" t="s">
        <v>2422</v>
      </c>
      <c r="H1250">
        <v>26</v>
      </c>
      <c r="I1250" t="s">
        <v>63</v>
      </c>
      <c r="J1250">
        <v>50514366</v>
      </c>
    </row>
    <row r="1251" spans="4:10" x14ac:dyDescent="0.3">
      <c r="D1251">
        <v>507</v>
      </c>
      <c r="E1251" t="s">
        <v>2423</v>
      </c>
      <c r="F1251" t="s">
        <v>61</v>
      </c>
      <c r="G1251" t="s">
        <v>2424</v>
      </c>
      <c r="H1251">
        <v>29</v>
      </c>
      <c r="I1251" t="s">
        <v>87</v>
      </c>
      <c r="J1251">
        <v>942054</v>
      </c>
    </row>
    <row r="1252" spans="4:10" x14ac:dyDescent="0.3">
      <c r="D1252">
        <v>379</v>
      </c>
      <c r="E1252" t="s">
        <v>2425</v>
      </c>
      <c r="F1252" t="s">
        <v>61</v>
      </c>
      <c r="G1252" t="s">
        <v>2426</v>
      </c>
      <c r="H1252">
        <v>19</v>
      </c>
      <c r="I1252" t="s">
        <v>63</v>
      </c>
      <c r="J1252">
        <v>16867670</v>
      </c>
    </row>
    <row r="1253" spans="4:10" x14ac:dyDescent="0.3">
      <c r="D1253">
        <v>1422</v>
      </c>
      <c r="E1253" t="s">
        <v>2427</v>
      </c>
      <c r="F1253" t="s">
        <v>65</v>
      </c>
      <c r="G1253" t="s">
        <v>2428</v>
      </c>
      <c r="H1253">
        <v>28</v>
      </c>
      <c r="I1253" t="s">
        <v>163</v>
      </c>
      <c r="J1253">
        <v>27953371</v>
      </c>
    </row>
    <row r="1254" spans="4:10" x14ac:dyDescent="0.3">
      <c r="D1254">
        <v>1701</v>
      </c>
      <c r="E1254" t="s">
        <v>2429</v>
      </c>
      <c r="F1254" t="s">
        <v>65</v>
      </c>
      <c r="G1254" t="s">
        <v>2430</v>
      </c>
      <c r="H1254">
        <v>33</v>
      </c>
      <c r="I1254" t="s">
        <v>78</v>
      </c>
      <c r="J1254">
        <v>87176834</v>
      </c>
    </row>
    <row r="1255" spans="4:10" x14ac:dyDescent="0.3">
      <c r="D1255">
        <v>133</v>
      </c>
      <c r="E1255" t="s">
        <v>2431</v>
      </c>
      <c r="F1255" t="s">
        <v>65</v>
      </c>
      <c r="G1255" t="s">
        <v>2432</v>
      </c>
      <c r="H1255">
        <v>32</v>
      </c>
      <c r="I1255" t="s">
        <v>160</v>
      </c>
      <c r="J1255">
        <v>90229955</v>
      </c>
    </row>
    <row r="1256" spans="4:10" x14ac:dyDescent="0.3">
      <c r="D1256">
        <v>554</v>
      </c>
      <c r="E1256" t="s">
        <v>2433</v>
      </c>
      <c r="F1256" t="s">
        <v>65</v>
      </c>
      <c r="G1256" t="s">
        <v>2434</v>
      </c>
      <c r="H1256">
        <v>36</v>
      </c>
      <c r="I1256" t="s">
        <v>63</v>
      </c>
      <c r="J1256">
        <v>7948858</v>
      </c>
    </row>
    <row r="1257" spans="4:10" x14ac:dyDescent="0.3">
      <c r="D1257">
        <v>184</v>
      </c>
      <c r="E1257" t="s">
        <v>2435</v>
      </c>
      <c r="F1257" t="s">
        <v>65</v>
      </c>
      <c r="G1257" t="s">
        <v>2436</v>
      </c>
      <c r="H1257">
        <v>25</v>
      </c>
      <c r="I1257" t="s">
        <v>63</v>
      </c>
      <c r="J1257">
        <v>28448613</v>
      </c>
    </row>
    <row r="1258" spans="4:10" x14ac:dyDescent="0.3">
      <c r="D1258">
        <v>300</v>
      </c>
      <c r="E1258" t="s">
        <v>2437</v>
      </c>
      <c r="F1258" t="s">
        <v>71</v>
      </c>
      <c r="G1258" t="s">
        <v>2438</v>
      </c>
      <c r="H1258">
        <v>33</v>
      </c>
      <c r="I1258" t="s">
        <v>174</v>
      </c>
      <c r="J1258">
        <v>48954967</v>
      </c>
    </row>
    <row r="1259" spans="4:10" x14ac:dyDescent="0.3">
      <c r="D1259">
        <v>1053</v>
      </c>
      <c r="E1259" t="s">
        <v>667</v>
      </c>
      <c r="F1259" t="s">
        <v>61</v>
      </c>
      <c r="G1259" t="s">
        <v>626</v>
      </c>
      <c r="H1259">
        <v>29</v>
      </c>
      <c r="I1259" t="s">
        <v>63</v>
      </c>
      <c r="J1259">
        <v>60878322</v>
      </c>
    </row>
    <row r="1260" spans="4:10" x14ac:dyDescent="0.3">
      <c r="D1260">
        <v>589</v>
      </c>
      <c r="E1260" t="s">
        <v>2439</v>
      </c>
      <c r="F1260" t="s">
        <v>65</v>
      </c>
      <c r="G1260" t="s">
        <v>2440</v>
      </c>
      <c r="H1260">
        <v>29</v>
      </c>
      <c r="I1260" t="s">
        <v>63</v>
      </c>
      <c r="J1260">
        <v>81178365</v>
      </c>
    </row>
    <row r="1261" spans="4:10" x14ac:dyDescent="0.3">
      <c r="D1261">
        <v>533</v>
      </c>
      <c r="E1261" t="s">
        <v>2441</v>
      </c>
      <c r="F1261" t="s">
        <v>71</v>
      </c>
      <c r="G1261" t="s">
        <v>2442</v>
      </c>
      <c r="H1261">
        <v>22</v>
      </c>
      <c r="I1261" t="s">
        <v>160</v>
      </c>
      <c r="J1261">
        <v>94752799</v>
      </c>
    </row>
    <row r="1262" spans="4:10" x14ac:dyDescent="0.3">
      <c r="D1262">
        <v>45</v>
      </c>
      <c r="E1262" t="s">
        <v>2443</v>
      </c>
      <c r="F1262" t="s">
        <v>71</v>
      </c>
      <c r="G1262" t="s">
        <v>2225</v>
      </c>
      <c r="H1262">
        <v>27</v>
      </c>
      <c r="I1262" t="s">
        <v>63</v>
      </c>
      <c r="J1262">
        <v>55431651</v>
      </c>
    </row>
    <row r="1263" spans="4:10" x14ac:dyDescent="0.3">
      <c r="D1263">
        <v>1321</v>
      </c>
      <c r="E1263" t="s">
        <v>2444</v>
      </c>
      <c r="F1263" t="s">
        <v>61</v>
      </c>
      <c r="G1263" t="s">
        <v>2445</v>
      </c>
      <c r="H1263">
        <v>34</v>
      </c>
      <c r="I1263" t="s">
        <v>87</v>
      </c>
      <c r="J1263">
        <v>83072523</v>
      </c>
    </row>
    <row r="1264" spans="4:10" x14ac:dyDescent="0.3">
      <c r="D1264">
        <v>55</v>
      </c>
      <c r="E1264" t="s">
        <v>2446</v>
      </c>
      <c r="F1264" t="s">
        <v>61</v>
      </c>
      <c r="G1264" t="s">
        <v>2447</v>
      </c>
      <c r="H1264">
        <v>35</v>
      </c>
      <c r="I1264" t="s">
        <v>163</v>
      </c>
      <c r="J1264">
        <v>49546264</v>
      </c>
    </row>
    <row r="1265" spans="4:10" x14ac:dyDescent="0.3">
      <c r="D1265">
        <v>818</v>
      </c>
      <c r="E1265" t="s">
        <v>2448</v>
      </c>
      <c r="F1265" t="s">
        <v>61</v>
      </c>
      <c r="G1265" t="s">
        <v>2449</v>
      </c>
      <c r="H1265">
        <v>27</v>
      </c>
      <c r="I1265" t="s">
        <v>63</v>
      </c>
      <c r="J1265">
        <v>26970851</v>
      </c>
    </row>
    <row r="1266" spans="4:10" x14ac:dyDescent="0.3">
      <c r="D1266">
        <v>534</v>
      </c>
      <c r="E1266" t="s">
        <v>2450</v>
      </c>
      <c r="F1266" t="s">
        <v>65</v>
      </c>
      <c r="G1266" t="s">
        <v>2451</v>
      </c>
      <c r="H1266">
        <v>26</v>
      </c>
      <c r="I1266" t="s">
        <v>63</v>
      </c>
      <c r="J1266">
        <v>14840939</v>
      </c>
    </row>
    <row r="1267" spans="4:10" x14ac:dyDescent="0.3">
      <c r="D1267">
        <v>944</v>
      </c>
      <c r="E1267" t="s">
        <v>2452</v>
      </c>
      <c r="F1267" t="s">
        <v>65</v>
      </c>
      <c r="G1267" t="s">
        <v>2453</v>
      </c>
      <c r="H1267">
        <v>36</v>
      </c>
      <c r="I1267" t="s">
        <v>63</v>
      </c>
      <c r="J1267">
        <v>49455923</v>
      </c>
    </row>
    <row r="1268" spans="4:10" x14ac:dyDescent="0.3">
      <c r="D1268">
        <v>416</v>
      </c>
      <c r="E1268" t="s">
        <v>2454</v>
      </c>
      <c r="F1268" t="s">
        <v>61</v>
      </c>
      <c r="G1268" t="s">
        <v>2455</v>
      </c>
      <c r="H1268">
        <v>35</v>
      </c>
      <c r="I1268" t="s">
        <v>63</v>
      </c>
      <c r="J1268">
        <v>35870645</v>
      </c>
    </row>
    <row r="1269" spans="4:10" x14ac:dyDescent="0.3">
      <c r="D1269">
        <v>289</v>
      </c>
      <c r="E1269" t="s">
        <v>2456</v>
      </c>
      <c r="F1269" t="s">
        <v>61</v>
      </c>
      <c r="G1269" t="s">
        <v>923</v>
      </c>
      <c r="H1269">
        <v>32</v>
      </c>
      <c r="I1269" t="s">
        <v>63</v>
      </c>
      <c r="J1269">
        <v>86394737</v>
      </c>
    </row>
    <row r="1270" spans="4:10" x14ac:dyDescent="0.3">
      <c r="D1270">
        <v>1658</v>
      </c>
      <c r="E1270" t="s">
        <v>2457</v>
      </c>
      <c r="F1270" t="s">
        <v>61</v>
      </c>
      <c r="G1270" t="s">
        <v>2458</v>
      </c>
      <c r="H1270">
        <v>34</v>
      </c>
      <c r="I1270" t="s">
        <v>87</v>
      </c>
      <c r="J1270">
        <v>52013686</v>
      </c>
    </row>
    <row r="1271" spans="4:10" x14ac:dyDescent="0.3">
      <c r="D1271">
        <v>601</v>
      </c>
      <c r="E1271" t="s">
        <v>2459</v>
      </c>
      <c r="F1271" t="s">
        <v>65</v>
      </c>
      <c r="G1271" t="s">
        <v>2460</v>
      </c>
      <c r="H1271">
        <v>33</v>
      </c>
      <c r="I1271" t="s">
        <v>63</v>
      </c>
      <c r="J1271">
        <v>43456869</v>
      </c>
    </row>
    <row r="1272" spans="4:10" x14ac:dyDescent="0.3">
      <c r="D1272">
        <v>1036</v>
      </c>
      <c r="E1272" t="s">
        <v>2461</v>
      </c>
      <c r="F1272" t="s">
        <v>61</v>
      </c>
      <c r="G1272" t="s">
        <v>2462</v>
      </c>
      <c r="H1272">
        <v>33</v>
      </c>
      <c r="I1272" t="s">
        <v>73</v>
      </c>
      <c r="J1272">
        <v>80344889</v>
      </c>
    </row>
    <row r="1273" spans="4:10" x14ac:dyDescent="0.3">
      <c r="D1273">
        <v>287</v>
      </c>
      <c r="E1273" t="s">
        <v>2463</v>
      </c>
      <c r="F1273" t="s">
        <v>61</v>
      </c>
      <c r="G1273" t="s">
        <v>2464</v>
      </c>
      <c r="H1273">
        <v>33</v>
      </c>
      <c r="I1273" t="s">
        <v>78</v>
      </c>
      <c r="J1273">
        <v>11524946</v>
      </c>
    </row>
    <row r="1274" spans="4:10" x14ac:dyDescent="0.3">
      <c r="D1274">
        <v>596</v>
      </c>
      <c r="E1274" t="s">
        <v>2465</v>
      </c>
      <c r="F1274" t="s">
        <v>65</v>
      </c>
      <c r="G1274" t="s">
        <v>2466</v>
      </c>
      <c r="H1274">
        <v>27</v>
      </c>
      <c r="I1274" t="s">
        <v>63</v>
      </c>
      <c r="J1274">
        <v>58598724</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
  <sheetViews>
    <sheetView workbookViewId="0">
      <selection activeCell="B37" sqref="B37"/>
    </sheetView>
  </sheetViews>
  <sheetFormatPr defaultRowHeight="14.4" x14ac:dyDescent="0.3"/>
  <sheetData>
    <row r="2" spans="3:3" x14ac:dyDescent="0.3">
      <c r="C2" t="s">
        <v>2467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K449"/>
  <sheetViews>
    <sheetView workbookViewId="0">
      <selection activeCell="D34" sqref="D34"/>
    </sheetView>
  </sheetViews>
  <sheetFormatPr defaultRowHeight="14.4" x14ac:dyDescent="0.3"/>
  <cols>
    <col min="1" max="1" width="9.44140625" customWidth="1"/>
    <col min="2" max="2" width="10.6640625" customWidth="1"/>
    <col min="3" max="3" width="12.44140625" customWidth="1"/>
    <col min="4" max="4" width="17" customWidth="1"/>
    <col min="5" max="5" width="13" customWidth="1"/>
    <col min="6" max="6" width="17.5546875" customWidth="1"/>
    <col min="7" max="7" width="27.109375" customWidth="1"/>
    <col min="9" max="9" width="9.6640625" customWidth="1"/>
    <col min="10" max="10" width="18.88671875" customWidth="1"/>
    <col min="11" max="11" width="13.5546875" customWidth="1"/>
  </cols>
  <sheetData>
    <row r="3" spans="1:11" x14ac:dyDescent="0.3">
      <c r="A3" t="s">
        <v>4</v>
      </c>
      <c r="B3" s="1" t="s">
        <v>2468</v>
      </c>
      <c r="C3" s="1" t="s">
        <v>2469</v>
      </c>
      <c r="D3" s="1" t="s">
        <v>2470</v>
      </c>
      <c r="E3" s="1" t="s">
        <v>2471</v>
      </c>
      <c r="F3" s="1" t="s">
        <v>2472</v>
      </c>
      <c r="G3" s="1" t="s">
        <v>2473</v>
      </c>
      <c r="H3" s="1" t="s">
        <v>2474</v>
      </c>
      <c r="I3" s="1" t="s">
        <v>2475</v>
      </c>
      <c r="J3" s="1" t="s">
        <v>2476</v>
      </c>
      <c r="K3" s="1" t="s">
        <v>2477</v>
      </c>
    </row>
    <row r="4" spans="1:11" x14ac:dyDescent="0.3">
      <c r="A4" s="1">
        <v>8</v>
      </c>
      <c r="B4" t="s">
        <v>2478</v>
      </c>
      <c r="C4" t="s">
        <v>2479</v>
      </c>
      <c r="D4" t="s">
        <v>2480</v>
      </c>
      <c r="E4">
        <v>847</v>
      </c>
      <c r="F4" t="s">
        <v>2481</v>
      </c>
      <c r="G4">
        <v>15</v>
      </c>
      <c r="H4">
        <v>12705</v>
      </c>
      <c r="I4">
        <v>0</v>
      </c>
      <c r="J4">
        <v>12705</v>
      </c>
      <c r="K4" s="11">
        <v>44123</v>
      </c>
    </row>
    <row r="5" spans="1:11" hidden="1" x14ac:dyDescent="0.3">
      <c r="A5" s="1">
        <v>41</v>
      </c>
      <c r="B5" t="s">
        <v>2482</v>
      </c>
      <c r="C5" t="s">
        <v>2483</v>
      </c>
      <c r="D5" t="s">
        <v>2483</v>
      </c>
      <c r="E5">
        <v>699</v>
      </c>
      <c r="F5" t="s">
        <v>2484</v>
      </c>
      <c r="G5">
        <v>10</v>
      </c>
      <c r="H5">
        <v>6990</v>
      </c>
      <c r="I5">
        <v>0</v>
      </c>
      <c r="J5">
        <v>6990</v>
      </c>
      <c r="K5" s="11">
        <v>44113</v>
      </c>
    </row>
    <row r="6" spans="1:11" hidden="1" x14ac:dyDescent="0.3">
      <c r="A6" s="1">
        <v>18</v>
      </c>
      <c r="B6" t="s">
        <v>2486</v>
      </c>
      <c r="C6" t="s">
        <v>2487</v>
      </c>
      <c r="D6" t="s">
        <v>2488</v>
      </c>
      <c r="E6">
        <v>1531</v>
      </c>
      <c r="F6" t="s">
        <v>2481</v>
      </c>
      <c r="G6">
        <v>15</v>
      </c>
      <c r="H6">
        <v>22965</v>
      </c>
      <c r="I6">
        <v>0.03</v>
      </c>
      <c r="J6">
        <v>22276.05</v>
      </c>
      <c r="K6" s="11">
        <v>42365</v>
      </c>
    </row>
    <row r="7" spans="1:11" hidden="1" x14ac:dyDescent="0.3">
      <c r="A7" s="1">
        <v>21</v>
      </c>
      <c r="B7" t="s">
        <v>2489</v>
      </c>
      <c r="C7" t="s">
        <v>2490</v>
      </c>
      <c r="D7" t="s">
        <v>2491</v>
      </c>
      <c r="E7">
        <v>887</v>
      </c>
      <c r="F7" t="s">
        <v>2484</v>
      </c>
      <c r="G7">
        <v>15</v>
      </c>
      <c r="H7">
        <v>13305</v>
      </c>
      <c r="I7">
        <v>0</v>
      </c>
      <c r="J7">
        <v>13305</v>
      </c>
      <c r="K7" s="11">
        <v>44071</v>
      </c>
    </row>
    <row r="8" spans="1:11" hidden="1" x14ac:dyDescent="0.3">
      <c r="A8" s="1">
        <v>17</v>
      </c>
      <c r="B8" t="s">
        <v>2492</v>
      </c>
      <c r="C8" t="s">
        <v>2493</v>
      </c>
      <c r="D8" t="s">
        <v>2494</v>
      </c>
      <c r="E8">
        <v>967</v>
      </c>
      <c r="F8" t="s">
        <v>2484</v>
      </c>
      <c r="G8">
        <v>12</v>
      </c>
      <c r="H8">
        <v>11604</v>
      </c>
      <c r="I8">
        <v>0</v>
      </c>
      <c r="J8">
        <v>11604</v>
      </c>
      <c r="K8" s="11">
        <v>42702</v>
      </c>
    </row>
    <row r="9" spans="1:11" hidden="1" x14ac:dyDescent="0.3">
      <c r="A9" s="1">
        <v>52</v>
      </c>
      <c r="B9" t="s">
        <v>2495</v>
      </c>
      <c r="C9" t="s">
        <v>2493</v>
      </c>
      <c r="D9" t="s">
        <v>2496</v>
      </c>
      <c r="E9">
        <v>1182</v>
      </c>
      <c r="F9" t="s">
        <v>2481</v>
      </c>
      <c r="G9">
        <v>17</v>
      </c>
      <c r="H9">
        <v>20094</v>
      </c>
      <c r="I9">
        <v>0.03</v>
      </c>
      <c r="J9">
        <v>19491.18</v>
      </c>
      <c r="K9" s="11">
        <v>43716</v>
      </c>
    </row>
    <row r="10" spans="1:11" hidden="1" x14ac:dyDescent="0.3">
      <c r="A10" s="1">
        <v>23</v>
      </c>
      <c r="B10" t="s">
        <v>2497</v>
      </c>
      <c r="C10" t="s">
        <v>2483</v>
      </c>
      <c r="D10" t="s">
        <v>2498</v>
      </c>
      <c r="E10">
        <v>2645</v>
      </c>
      <c r="F10" t="s">
        <v>2484</v>
      </c>
      <c r="G10">
        <v>50</v>
      </c>
      <c r="H10">
        <v>132250</v>
      </c>
      <c r="I10">
        <v>0.15</v>
      </c>
      <c r="J10">
        <v>112412.5</v>
      </c>
      <c r="K10" s="11">
        <v>43196</v>
      </c>
    </row>
    <row r="11" spans="1:11" x14ac:dyDescent="0.3">
      <c r="A11" s="1">
        <v>36</v>
      </c>
      <c r="B11" t="s">
        <v>2499</v>
      </c>
      <c r="C11" t="s">
        <v>2479</v>
      </c>
      <c r="D11" t="s">
        <v>2500</v>
      </c>
      <c r="E11">
        <v>912</v>
      </c>
      <c r="F11" t="s">
        <v>2481</v>
      </c>
      <c r="G11">
        <v>15</v>
      </c>
      <c r="H11">
        <v>13680</v>
      </c>
      <c r="I11">
        <v>0</v>
      </c>
      <c r="J11">
        <v>13680</v>
      </c>
      <c r="K11" s="11">
        <v>43678</v>
      </c>
    </row>
    <row r="12" spans="1:11" hidden="1" x14ac:dyDescent="0.3">
      <c r="A12" s="1">
        <v>32</v>
      </c>
      <c r="B12" t="s">
        <v>2501</v>
      </c>
      <c r="C12" t="s">
        <v>2493</v>
      </c>
      <c r="D12" t="s">
        <v>2494</v>
      </c>
      <c r="E12">
        <v>967</v>
      </c>
      <c r="F12" t="s">
        <v>2484</v>
      </c>
      <c r="G12">
        <v>8</v>
      </c>
      <c r="H12">
        <v>7736</v>
      </c>
      <c r="I12">
        <v>0</v>
      </c>
      <c r="J12">
        <v>7736</v>
      </c>
      <c r="K12" s="11">
        <v>42972</v>
      </c>
    </row>
    <row r="13" spans="1:11" hidden="1" x14ac:dyDescent="0.3">
      <c r="A13" s="1">
        <v>41</v>
      </c>
      <c r="B13" t="s">
        <v>2482</v>
      </c>
      <c r="C13" t="s">
        <v>2483</v>
      </c>
      <c r="D13" t="s">
        <v>2483</v>
      </c>
      <c r="E13">
        <v>699</v>
      </c>
      <c r="F13" t="s">
        <v>2484</v>
      </c>
      <c r="G13">
        <v>10</v>
      </c>
      <c r="H13">
        <v>6990</v>
      </c>
      <c r="I13">
        <v>0</v>
      </c>
      <c r="J13">
        <v>6990</v>
      </c>
      <c r="K13" s="11">
        <v>42868</v>
      </c>
    </row>
    <row r="14" spans="1:11" hidden="1" x14ac:dyDescent="0.3">
      <c r="A14" s="1">
        <v>53</v>
      </c>
      <c r="B14" t="s">
        <v>2503</v>
      </c>
      <c r="C14" t="s">
        <v>2504</v>
      </c>
      <c r="D14" t="s">
        <v>2505</v>
      </c>
      <c r="E14">
        <v>1923</v>
      </c>
      <c r="F14" t="s">
        <v>2481</v>
      </c>
      <c r="G14">
        <v>35</v>
      </c>
      <c r="H14">
        <v>67305</v>
      </c>
      <c r="I14">
        <v>0.06</v>
      </c>
      <c r="J14">
        <v>63266.7</v>
      </c>
      <c r="K14" s="11">
        <v>43676</v>
      </c>
    </row>
    <row r="15" spans="1:11" hidden="1" x14ac:dyDescent="0.3">
      <c r="A15" s="1">
        <v>45</v>
      </c>
      <c r="B15" t="s">
        <v>2507</v>
      </c>
      <c r="C15" t="s">
        <v>2493</v>
      </c>
      <c r="D15" t="s">
        <v>2508</v>
      </c>
      <c r="E15">
        <v>759</v>
      </c>
      <c r="F15" t="s">
        <v>2484</v>
      </c>
      <c r="G15">
        <v>14</v>
      </c>
      <c r="H15">
        <v>10626</v>
      </c>
      <c r="I15">
        <v>0</v>
      </c>
      <c r="J15">
        <v>10626</v>
      </c>
      <c r="K15" s="11">
        <v>43486</v>
      </c>
    </row>
    <row r="16" spans="1:11" x14ac:dyDescent="0.3">
      <c r="A16" s="1">
        <v>50</v>
      </c>
      <c r="B16" t="s">
        <v>2499</v>
      </c>
      <c r="C16" t="s">
        <v>2479</v>
      </c>
      <c r="D16" t="s">
        <v>2500</v>
      </c>
      <c r="E16">
        <v>912</v>
      </c>
      <c r="F16" t="s">
        <v>2481</v>
      </c>
      <c r="G16">
        <v>20</v>
      </c>
      <c r="H16">
        <v>18240</v>
      </c>
      <c r="I16">
        <v>0</v>
      </c>
      <c r="J16">
        <v>18240</v>
      </c>
      <c r="K16" s="11">
        <v>44043</v>
      </c>
    </row>
    <row r="17" spans="1:11" x14ac:dyDescent="0.3">
      <c r="A17" s="1">
        <v>36</v>
      </c>
      <c r="B17" t="s">
        <v>2499</v>
      </c>
      <c r="C17" t="s">
        <v>2479</v>
      </c>
      <c r="D17" t="s">
        <v>2500</v>
      </c>
      <c r="E17">
        <v>912</v>
      </c>
      <c r="F17" t="s">
        <v>2481</v>
      </c>
      <c r="G17">
        <v>15</v>
      </c>
      <c r="H17">
        <v>13680</v>
      </c>
      <c r="I17">
        <v>0</v>
      </c>
      <c r="J17">
        <v>13680</v>
      </c>
      <c r="K17" s="11">
        <v>43625</v>
      </c>
    </row>
    <row r="18" spans="1:11" hidden="1" x14ac:dyDescent="0.3">
      <c r="A18" s="1">
        <v>48</v>
      </c>
      <c r="B18" t="s">
        <v>2509</v>
      </c>
      <c r="C18" t="s">
        <v>2504</v>
      </c>
      <c r="D18" t="s">
        <v>2510</v>
      </c>
      <c r="E18">
        <v>2199</v>
      </c>
      <c r="F18" t="s">
        <v>2481</v>
      </c>
      <c r="G18">
        <v>55</v>
      </c>
      <c r="H18">
        <v>120945</v>
      </c>
      <c r="I18">
        <v>0.15</v>
      </c>
      <c r="J18">
        <v>102803.25</v>
      </c>
      <c r="K18" s="11">
        <v>43792</v>
      </c>
    </row>
    <row r="19" spans="1:11" hidden="1" x14ac:dyDescent="0.3">
      <c r="A19" s="1">
        <v>55</v>
      </c>
      <c r="B19" t="s">
        <v>2482</v>
      </c>
      <c r="C19" t="s">
        <v>2483</v>
      </c>
      <c r="D19" t="s">
        <v>2483</v>
      </c>
      <c r="E19">
        <v>699</v>
      </c>
      <c r="F19" t="s">
        <v>2484</v>
      </c>
      <c r="G19">
        <v>10</v>
      </c>
      <c r="H19">
        <v>6990</v>
      </c>
      <c r="I19">
        <v>0</v>
      </c>
      <c r="J19">
        <v>6990</v>
      </c>
      <c r="K19" s="11">
        <v>43906</v>
      </c>
    </row>
    <row r="20" spans="1:11" hidden="1" x14ac:dyDescent="0.3">
      <c r="A20" s="1">
        <v>5</v>
      </c>
      <c r="B20" t="s">
        <v>2495</v>
      </c>
      <c r="C20" t="s">
        <v>2493</v>
      </c>
      <c r="D20" t="s">
        <v>2496</v>
      </c>
      <c r="E20">
        <v>1182</v>
      </c>
      <c r="F20" t="s">
        <v>2481</v>
      </c>
      <c r="G20">
        <v>17</v>
      </c>
      <c r="H20">
        <v>20094</v>
      </c>
      <c r="I20">
        <v>0.03</v>
      </c>
      <c r="J20">
        <v>19491.18</v>
      </c>
      <c r="K20" s="11">
        <v>43997</v>
      </c>
    </row>
    <row r="21" spans="1:11" hidden="1" x14ac:dyDescent="0.3">
      <c r="A21" s="1">
        <v>43</v>
      </c>
      <c r="B21" t="s">
        <v>2512</v>
      </c>
      <c r="C21" t="s">
        <v>2493</v>
      </c>
      <c r="D21" t="s">
        <v>2508</v>
      </c>
      <c r="E21">
        <v>759</v>
      </c>
      <c r="F21" t="s">
        <v>2484</v>
      </c>
      <c r="G21">
        <v>10</v>
      </c>
      <c r="H21">
        <v>7590</v>
      </c>
      <c r="I21">
        <v>0</v>
      </c>
      <c r="J21">
        <v>7590</v>
      </c>
      <c r="K21" s="11">
        <v>44005</v>
      </c>
    </row>
    <row r="22" spans="1:11" x14ac:dyDescent="0.3">
      <c r="A22" s="1">
        <v>44</v>
      </c>
      <c r="B22" t="s">
        <v>2513</v>
      </c>
      <c r="C22" t="s">
        <v>2479</v>
      </c>
      <c r="D22" t="s">
        <v>2514</v>
      </c>
      <c r="E22">
        <v>1386</v>
      </c>
      <c r="F22" t="s">
        <v>2481</v>
      </c>
      <c r="G22">
        <v>20</v>
      </c>
      <c r="H22">
        <v>27720</v>
      </c>
      <c r="I22">
        <v>0.03</v>
      </c>
      <c r="J22">
        <v>26888.400000000001</v>
      </c>
      <c r="K22" s="11">
        <v>42566</v>
      </c>
    </row>
    <row r="23" spans="1:11" hidden="1" x14ac:dyDescent="0.3">
      <c r="A23" s="1">
        <v>24</v>
      </c>
      <c r="B23" t="s">
        <v>2515</v>
      </c>
      <c r="C23" t="s">
        <v>2516</v>
      </c>
      <c r="D23" t="s">
        <v>2517</v>
      </c>
      <c r="E23">
        <v>957</v>
      </c>
      <c r="F23" t="s">
        <v>2481</v>
      </c>
      <c r="G23">
        <v>25</v>
      </c>
      <c r="H23">
        <v>23925</v>
      </c>
      <c r="I23">
        <v>0.03</v>
      </c>
      <c r="J23">
        <v>23207.25</v>
      </c>
      <c r="K23" s="11">
        <v>43148</v>
      </c>
    </row>
    <row r="24" spans="1:11" hidden="1" x14ac:dyDescent="0.3">
      <c r="A24" s="1">
        <v>9</v>
      </c>
      <c r="B24" t="s">
        <v>2482</v>
      </c>
      <c r="C24" t="s">
        <v>2483</v>
      </c>
      <c r="D24" t="s">
        <v>2483</v>
      </c>
      <c r="E24">
        <v>699</v>
      </c>
      <c r="F24" t="s">
        <v>2484</v>
      </c>
      <c r="G24">
        <v>10</v>
      </c>
      <c r="H24">
        <v>6990</v>
      </c>
      <c r="I24">
        <v>0</v>
      </c>
      <c r="J24">
        <v>6990</v>
      </c>
      <c r="K24" s="11">
        <v>42552</v>
      </c>
    </row>
    <row r="25" spans="1:11" hidden="1" x14ac:dyDescent="0.3">
      <c r="A25" s="1">
        <v>30</v>
      </c>
      <c r="B25" t="s">
        <v>2519</v>
      </c>
      <c r="C25" t="s">
        <v>2487</v>
      </c>
      <c r="D25" t="s">
        <v>2520</v>
      </c>
      <c r="E25">
        <v>1730</v>
      </c>
      <c r="F25" t="s">
        <v>2481</v>
      </c>
      <c r="G25">
        <v>5</v>
      </c>
      <c r="H25">
        <v>8650</v>
      </c>
      <c r="I25">
        <v>0</v>
      </c>
      <c r="J25">
        <v>8650</v>
      </c>
      <c r="K25" s="11">
        <v>44076</v>
      </c>
    </row>
    <row r="26" spans="1:11" hidden="1" x14ac:dyDescent="0.3">
      <c r="A26" s="1">
        <v>28</v>
      </c>
      <c r="B26" t="s">
        <v>2521</v>
      </c>
      <c r="C26" t="s">
        <v>2522</v>
      </c>
      <c r="D26" t="s">
        <v>2523</v>
      </c>
      <c r="E26">
        <v>1994</v>
      </c>
      <c r="F26" t="s">
        <v>2484</v>
      </c>
      <c r="G26">
        <v>40</v>
      </c>
      <c r="H26">
        <v>79760</v>
      </c>
      <c r="I26">
        <v>0.12</v>
      </c>
      <c r="J26">
        <v>70188.800000000003</v>
      </c>
      <c r="K26" s="11">
        <v>42679</v>
      </c>
    </row>
    <row r="27" spans="1:11" hidden="1" x14ac:dyDescent="0.3">
      <c r="A27" s="1">
        <v>48</v>
      </c>
      <c r="B27" t="s">
        <v>2509</v>
      </c>
      <c r="C27" t="s">
        <v>2504</v>
      </c>
      <c r="D27" t="s">
        <v>2510</v>
      </c>
      <c r="E27">
        <v>2199</v>
      </c>
      <c r="F27" t="s">
        <v>2481</v>
      </c>
      <c r="G27">
        <v>55</v>
      </c>
      <c r="H27">
        <v>120945</v>
      </c>
      <c r="I27">
        <v>0.15</v>
      </c>
      <c r="J27">
        <v>102803.25</v>
      </c>
      <c r="K27" s="11">
        <v>43886</v>
      </c>
    </row>
    <row r="28" spans="1:11" x14ac:dyDescent="0.3">
      <c r="A28" s="1">
        <v>44</v>
      </c>
      <c r="B28" t="s">
        <v>2513</v>
      </c>
      <c r="C28" t="s">
        <v>2479</v>
      </c>
      <c r="D28" t="s">
        <v>2514</v>
      </c>
      <c r="E28">
        <v>1386</v>
      </c>
      <c r="F28" t="s">
        <v>2481</v>
      </c>
      <c r="G28">
        <v>20</v>
      </c>
      <c r="H28">
        <v>27720</v>
      </c>
      <c r="I28">
        <v>0.03</v>
      </c>
      <c r="J28">
        <v>26888.400000000001</v>
      </c>
      <c r="K28" s="11">
        <v>43925</v>
      </c>
    </row>
    <row r="29" spans="1:11" hidden="1" x14ac:dyDescent="0.3">
      <c r="A29" s="1">
        <v>34</v>
      </c>
      <c r="B29" t="s">
        <v>2509</v>
      </c>
      <c r="C29" t="s">
        <v>2504</v>
      </c>
      <c r="D29" t="s">
        <v>2510</v>
      </c>
      <c r="E29">
        <v>2199</v>
      </c>
      <c r="F29" t="s">
        <v>2481</v>
      </c>
      <c r="G29">
        <v>60</v>
      </c>
      <c r="H29">
        <v>131940</v>
      </c>
      <c r="I29">
        <v>0.15</v>
      </c>
      <c r="J29">
        <v>112149</v>
      </c>
      <c r="K29" s="11">
        <v>44167</v>
      </c>
    </row>
    <row r="30" spans="1:11" hidden="1" x14ac:dyDescent="0.3">
      <c r="A30" s="1">
        <v>32</v>
      </c>
      <c r="B30" t="s">
        <v>2501</v>
      </c>
      <c r="C30" t="s">
        <v>2493</v>
      </c>
      <c r="D30" t="s">
        <v>2494</v>
      </c>
      <c r="E30">
        <v>967</v>
      </c>
      <c r="F30" t="s">
        <v>2484</v>
      </c>
      <c r="G30">
        <v>8</v>
      </c>
      <c r="H30">
        <v>7736</v>
      </c>
      <c r="I30">
        <v>0</v>
      </c>
      <c r="J30">
        <v>7736</v>
      </c>
      <c r="K30" s="11">
        <v>42407</v>
      </c>
    </row>
    <row r="31" spans="1:11" hidden="1" x14ac:dyDescent="0.3">
      <c r="A31" s="1">
        <v>17</v>
      </c>
      <c r="B31" t="s">
        <v>2492</v>
      </c>
      <c r="C31" t="s">
        <v>2493</v>
      </c>
      <c r="D31" t="s">
        <v>2494</v>
      </c>
      <c r="E31">
        <v>967</v>
      </c>
      <c r="F31" t="s">
        <v>2484</v>
      </c>
      <c r="G31">
        <v>12</v>
      </c>
      <c r="H31">
        <v>11604</v>
      </c>
      <c r="I31">
        <v>0</v>
      </c>
      <c r="J31">
        <v>11604</v>
      </c>
      <c r="K31" s="11">
        <v>42127</v>
      </c>
    </row>
    <row r="32" spans="1:11" hidden="1" x14ac:dyDescent="0.3">
      <c r="A32" s="1">
        <v>47</v>
      </c>
      <c r="B32" t="s">
        <v>2524</v>
      </c>
      <c r="C32" t="s">
        <v>2522</v>
      </c>
      <c r="D32" t="s">
        <v>2525</v>
      </c>
      <c r="E32">
        <v>1994</v>
      </c>
      <c r="F32" t="s">
        <v>2484</v>
      </c>
      <c r="G32">
        <v>12</v>
      </c>
      <c r="H32">
        <v>23928</v>
      </c>
      <c r="I32">
        <v>0.03</v>
      </c>
      <c r="J32">
        <v>23210.16</v>
      </c>
      <c r="K32" s="11">
        <v>43916</v>
      </c>
    </row>
    <row r="33" spans="1:11" hidden="1" x14ac:dyDescent="0.3">
      <c r="A33" s="1">
        <v>28</v>
      </c>
      <c r="B33" t="s">
        <v>2521</v>
      </c>
      <c r="C33" t="s">
        <v>2522</v>
      </c>
      <c r="D33" t="s">
        <v>2523</v>
      </c>
      <c r="E33">
        <v>1994</v>
      </c>
      <c r="F33" t="s">
        <v>2484</v>
      </c>
      <c r="G33">
        <v>40</v>
      </c>
      <c r="H33">
        <v>79760</v>
      </c>
      <c r="I33">
        <v>0.12</v>
      </c>
      <c r="J33">
        <v>70188.800000000003</v>
      </c>
      <c r="K33" s="11">
        <v>42789</v>
      </c>
    </row>
    <row r="34" spans="1:11" x14ac:dyDescent="0.3">
      <c r="A34" s="1">
        <v>19</v>
      </c>
      <c r="B34" t="s">
        <v>2527</v>
      </c>
      <c r="C34" t="s">
        <v>2479</v>
      </c>
      <c r="D34" t="s">
        <v>2528</v>
      </c>
      <c r="E34">
        <v>1879</v>
      </c>
      <c r="F34" t="s">
        <v>2481</v>
      </c>
      <c r="G34">
        <v>15</v>
      </c>
      <c r="H34">
        <v>28185</v>
      </c>
      <c r="I34">
        <v>0.03</v>
      </c>
      <c r="J34">
        <v>27339.45</v>
      </c>
      <c r="K34" s="11">
        <v>43140</v>
      </c>
    </row>
    <row r="35" spans="1:11" hidden="1" x14ac:dyDescent="0.3">
      <c r="A35" s="1">
        <v>37</v>
      </c>
      <c r="B35" t="s">
        <v>2529</v>
      </c>
      <c r="C35" t="s">
        <v>2483</v>
      </c>
      <c r="D35" t="s">
        <v>2530</v>
      </c>
      <c r="E35">
        <v>2211</v>
      </c>
      <c r="F35" t="s">
        <v>2484</v>
      </c>
      <c r="G35">
        <v>25</v>
      </c>
      <c r="H35">
        <v>55275</v>
      </c>
      <c r="I35">
        <v>0.09</v>
      </c>
      <c r="J35">
        <v>50300.25</v>
      </c>
      <c r="K35" s="11">
        <v>43624</v>
      </c>
    </row>
    <row r="36" spans="1:11" hidden="1" x14ac:dyDescent="0.3">
      <c r="A36" s="1">
        <v>18</v>
      </c>
      <c r="B36" t="s">
        <v>2486</v>
      </c>
      <c r="C36" t="s">
        <v>2487</v>
      </c>
      <c r="D36" t="s">
        <v>2488</v>
      </c>
      <c r="E36">
        <v>1531</v>
      </c>
      <c r="F36" t="s">
        <v>2481</v>
      </c>
      <c r="G36">
        <v>15</v>
      </c>
      <c r="H36">
        <v>22965</v>
      </c>
      <c r="I36">
        <v>0.03</v>
      </c>
      <c r="J36">
        <v>22276.05</v>
      </c>
      <c r="K36" s="11">
        <v>44053</v>
      </c>
    </row>
    <row r="37" spans="1:11" hidden="1" x14ac:dyDescent="0.3">
      <c r="A37" s="1">
        <v>20</v>
      </c>
      <c r="B37" t="s">
        <v>2531</v>
      </c>
      <c r="C37" t="s">
        <v>2516</v>
      </c>
      <c r="D37" t="s">
        <v>2532</v>
      </c>
      <c r="E37">
        <v>2198</v>
      </c>
      <c r="F37" t="s">
        <v>2484</v>
      </c>
      <c r="G37">
        <v>35</v>
      </c>
      <c r="H37">
        <v>76930</v>
      </c>
      <c r="I37">
        <v>0.12</v>
      </c>
      <c r="J37">
        <v>67698.399999999994</v>
      </c>
      <c r="K37" s="11">
        <v>43959</v>
      </c>
    </row>
    <row r="38" spans="1:11" x14ac:dyDescent="0.3">
      <c r="A38" s="1">
        <v>44</v>
      </c>
      <c r="B38" t="s">
        <v>2513</v>
      </c>
      <c r="C38" t="s">
        <v>2479</v>
      </c>
      <c r="D38" t="s">
        <v>2514</v>
      </c>
      <c r="E38">
        <v>1386</v>
      </c>
      <c r="F38" t="s">
        <v>2481</v>
      </c>
      <c r="G38">
        <v>20</v>
      </c>
      <c r="H38">
        <v>27720</v>
      </c>
      <c r="I38">
        <v>0.03</v>
      </c>
      <c r="J38">
        <v>26888.400000000001</v>
      </c>
      <c r="K38" s="11">
        <v>44130</v>
      </c>
    </row>
    <row r="39" spans="1:11" hidden="1" x14ac:dyDescent="0.3">
      <c r="A39" s="1">
        <v>16</v>
      </c>
      <c r="B39" t="s">
        <v>2533</v>
      </c>
      <c r="C39" t="s">
        <v>2534</v>
      </c>
      <c r="D39" t="s">
        <v>2535</v>
      </c>
      <c r="E39">
        <v>843</v>
      </c>
      <c r="F39" t="s">
        <v>2484</v>
      </c>
      <c r="G39">
        <v>5</v>
      </c>
      <c r="H39">
        <v>4215</v>
      </c>
      <c r="I39">
        <v>0</v>
      </c>
      <c r="J39">
        <v>4215</v>
      </c>
      <c r="K39" s="11">
        <v>42331</v>
      </c>
    </row>
    <row r="40" spans="1:11" hidden="1" x14ac:dyDescent="0.3">
      <c r="A40" s="1">
        <v>0</v>
      </c>
      <c r="B40" t="s">
        <v>2537</v>
      </c>
      <c r="C40" t="s">
        <v>2490</v>
      </c>
      <c r="D40" t="s">
        <v>2538</v>
      </c>
      <c r="E40">
        <v>620</v>
      </c>
      <c r="F40" t="s">
        <v>2484</v>
      </c>
      <c r="G40">
        <v>30</v>
      </c>
      <c r="H40">
        <v>18600</v>
      </c>
      <c r="I40">
        <v>0.03</v>
      </c>
      <c r="J40">
        <v>18042</v>
      </c>
      <c r="K40" s="11">
        <v>43799</v>
      </c>
    </row>
    <row r="41" spans="1:11" x14ac:dyDescent="0.3">
      <c r="A41" s="1">
        <v>12</v>
      </c>
      <c r="B41" t="s">
        <v>2513</v>
      </c>
      <c r="C41" t="s">
        <v>2479</v>
      </c>
      <c r="D41" t="s">
        <v>2514</v>
      </c>
      <c r="E41">
        <v>1386</v>
      </c>
      <c r="F41" t="s">
        <v>2481</v>
      </c>
      <c r="G41">
        <v>20</v>
      </c>
      <c r="H41">
        <v>27720</v>
      </c>
      <c r="I41">
        <v>0.03</v>
      </c>
      <c r="J41">
        <v>26888.400000000001</v>
      </c>
      <c r="K41" s="11">
        <v>42097</v>
      </c>
    </row>
    <row r="42" spans="1:11" x14ac:dyDescent="0.3">
      <c r="A42" s="1">
        <v>19</v>
      </c>
      <c r="B42" t="s">
        <v>2527</v>
      </c>
      <c r="C42" t="s">
        <v>2479</v>
      </c>
      <c r="D42" t="s">
        <v>2528</v>
      </c>
      <c r="E42">
        <v>1879</v>
      </c>
      <c r="F42" t="s">
        <v>2481</v>
      </c>
      <c r="G42">
        <v>15</v>
      </c>
      <c r="H42">
        <v>28185</v>
      </c>
      <c r="I42">
        <v>0.03</v>
      </c>
      <c r="J42">
        <v>27339.45</v>
      </c>
      <c r="K42" s="11">
        <v>43173</v>
      </c>
    </row>
    <row r="43" spans="1:11" hidden="1" x14ac:dyDescent="0.3">
      <c r="A43" s="1">
        <v>49</v>
      </c>
      <c r="B43" t="s">
        <v>2539</v>
      </c>
      <c r="C43" t="s">
        <v>2490</v>
      </c>
      <c r="D43" t="s">
        <v>2540</v>
      </c>
      <c r="E43">
        <v>617</v>
      </c>
      <c r="F43" t="s">
        <v>2484</v>
      </c>
      <c r="G43">
        <v>25</v>
      </c>
      <c r="H43">
        <v>15425</v>
      </c>
      <c r="I43">
        <v>0</v>
      </c>
      <c r="J43">
        <v>15425</v>
      </c>
      <c r="K43" s="11">
        <v>43036</v>
      </c>
    </row>
    <row r="44" spans="1:11" hidden="1" x14ac:dyDescent="0.3">
      <c r="A44" s="1">
        <v>25</v>
      </c>
      <c r="B44" t="s">
        <v>2541</v>
      </c>
      <c r="C44" t="s">
        <v>2522</v>
      </c>
      <c r="D44" t="s">
        <v>2523</v>
      </c>
      <c r="E44">
        <v>1994</v>
      </c>
      <c r="F44" t="s">
        <v>2484</v>
      </c>
      <c r="G44">
        <v>10</v>
      </c>
      <c r="H44">
        <v>19940</v>
      </c>
      <c r="I44">
        <v>0.03</v>
      </c>
      <c r="J44">
        <v>19341.8</v>
      </c>
      <c r="K44" s="11">
        <v>43448</v>
      </c>
    </row>
    <row r="45" spans="1:11" hidden="1" x14ac:dyDescent="0.3">
      <c r="A45" s="1">
        <v>45</v>
      </c>
      <c r="B45" t="s">
        <v>2507</v>
      </c>
      <c r="C45" t="s">
        <v>2493</v>
      </c>
      <c r="D45" t="s">
        <v>2508</v>
      </c>
      <c r="E45">
        <v>759</v>
      </c>
      <c r="F45" t="s">
        <v>2484</v>
      </c>
      <c r="G45">
        <v>14</v>
      </c>
      <c r="H45">
        <v>10626</v>
      </c>
      <c r="I45">
        <v>0</v>
      </c>
      <c r="J45">
        <v>10626</v>
      </c>
      <c r="K45" s="11">
        <v>43085</v>
      </c>
    </row>
    <row r="46" spans="1:11" hidden="1" x14ac:dyDescent="0.3">
      <c r="A46" s="1">
        <v>22</v>
      </c>
      <c r="B46" t="s">
        <v>2543</v>
      </c>
      <c r="C46" t="s">
        <v>2544</v>
      </c>
      <c r="D46" t="s">
        <v>2544</v>
      </c>
      <c r="E46">
        <v>4889</v>
      </c>
      <c r="F46" t="s">
        <v>2484</v>
      </c>
      <c r="G46">
        <v>18</v>
      </c>
      <c r="H46">
        <v>88002</v>
      </c>
      <c r="I46">
        <v>0.12</v>
      </c>
      <c r="J46">
        <v>77441.759999999995</v>
      </c>
      <c r="K46" s="11">
        <v>42299</v>
      </c>
    </row>
    <row r="47" spans="1:11" x14ac:dyDescent="0.3">
      <c r="A47" s="1">
        <v>12</v>
      </c>
      <c r="B47" t="s">
        <v>2513</v>
      </c>
      <c r="C47" t="s">
        <v>2479</v>
      </c>
      <c r="D47" t="s">
        <v>2514</v>
      </c>
      <c r="E47">
        <v>1386</v>
      </c>
      <c r="F47" t="s">
        <v>2481</v>
      </c>
      <c r="G47">
        <v>20</v>
      </c>
      <c r="H47">
        <v>27720</v>
      </c>
      <c r="I47">
        <v>0.03</v>
      </c>
      <c r="J47">
        <v>26888.400000000001</v>
      </c>
      <c r="K47" s="11">
        <v>42445</v>
      </c>
    </row>
    <row r="48" spans="1:11" x14ac:dyDescent="0.3">
      <c r="A48" s="1">
        <v>19</v>
      </c>
      <c r="B48" t="s">
        <v>2527</v>
      </c>
      <c r="C48" t="s">
        <v>2479</v>
      </c>
      <c r="D48" t="s">
        <v>2528</v>
      </c>
      <c r="E48">
        <v>1879</v>
      </c>
      <c r="F48" t="s">
        <v>2481</v>
      </c>
      <c r="G48">
        <v>15</v>
      </c>
      <c r="H48">
        <v>28185</v>
      </c>
      <c r="I48">
        <v>0.03</v>
      </c>
      <c r="J48">
        <v>27339.45</v>
      </c>
      <c r="K48" s="11">
        <v>43352</v>
      </c>
    </row>
    <row r="49" spans="1:11" hidden="1" x14ac:dyDescent="0.3">
      <c r="A49" s="1">
        <v>32</v>
      </c>
      <c r="B49" t="s">
        <v>2501</v>
      </c>
      <c r="C49" t="s">
        <v>2493</v>
      </c>
      <c r="D49" t="s">
        <v>2494</v>
      </c>
      <c r="E49">
        <v>967</v>
      </c>
      <c r="F49" t="s">
        <v>2484</v>
      </c>
      <c r="G49">
        <v>8</v>
      </c>
      <c r="H49">
        <v>7736</v>
      </c>
      <c r="I49">
        <v>0</v>
      </c>
      <c r="J49">
        <v>7736</v>
      </c>
      <c r="K49" s="11">
        <v>43288</v>
      </c>
    </row>
    <row r="50" spans="1:11" hidden="1" x14ac:dyDescent="0.3">
      <c r="A50" s="1">
        <v>18</v>
      </c>
      <c r="B50" t="s">
        <v>2486</v>
      </c>
      <c r="C50" t="s">
        <v>2487</v>
      </c>
      <c r="D50" t="s">
        <v>2488</v>
      </c>
      <c r="E50">
        <v>1531</v>
      </c>
      <c r="F50" t="s">
        <v>2481</v>
      </c>
      <c r="G50">
        <v>15</v>
      </c>
      <c r="H50">
        <v>22965</v>
      </c>
      <c r="I50">
        <v>0.03</v>
      </c>
      <c r="J50">
        <v>22276.05</v>
      </c>
      <c r="K50" s="11">
        <v>42612</v>
      </c>
    </row>
    <row r="51" spans="1:11" x14ac:dyDescent="0.3">
      <c r="A51" s="1">
        <v>19</v>
      </c>
      <c r="B51" t="s">
        <v>2527</v>
      </c>
      <c r="C51" t="s">
        <v>2479</v>
      </c>
      <c r="D51" t="s">
        <v>2528</v>
      </c>
      <c r="E51">
        <v>1879</v>
      </c>
      <c r="F51" t="s">
        <v>2481</v>
      </c>
      <c r="G51">
        <v>15</v>
      </c>
      <c r="H51">
        <v>28185</v>
      </c>
      <c r="I51">
        <v>0.03</v>
      </c>
      <c r="J51">
        <v>27339.45</v>
      </c>
      <c r="K51" s="11">
        <v>43171</v>
      </c>
    </row>
    <row r="52" spans="1:11" hidden="1" x14ac:dyDescent="0.3">
      <c r="A52" s="1">
        <v>4</v>
      </c>
      <c r="B52" t="s">
        <v>2529</v>
      </c>
      <c r="C52" t="s">
        <v>2483</v>
      </c>
      <c r="D52" t="s">
        <v>2546</v>
      </c>
      <c r="E52">
        <v>2211</v>
      </c>
      <c r="F52" t="s">
        <v>2484</v>
      </c>
      <c r="G52">
        <v>25</v>
      </c>
      <c r="H52">
        <v>55275</v>
      </c>
      <c r="I52">
        <v>0.09</v>
      </c>
      <c r="J52">
        <v>50300.25</v>
      </c>
      <c r="K52" s="11">
        <v>44158</v>
      </c>
    </row>
    <row r="53" spans="1:11" hidden="1" x14ac:dyDescent="0.3">
      <c r="A53" s="1">
        <v>13</v>
      </c>
      <c r="B53" t="s">
        <v>2507</v>
      </c>
      <c r="C53" t="s">
        <v>2493</v>
      </c>
      <c r="D53" t="s">
        <v>2508</v>
      </c>
      <c r="E53">
        <v>759</v>
      </c>
      <c r="F53" t="s">
        <v>2484</v>
      </c>
      <c r="G53">
        <v>14</v>
      </c>
      <c r="H53">
        <v>10626</v>
      </c>
      <c r="I53">
        <v>0</v>
      </c>
      <c r="J53">
        <v>10626</v>
      </c>
      <c r="K53" s="11">
        <v>43718</v>
      </c>
    </row>
    <row r="54" spans="1:11" hidden="1" x14ac:dyDescent="0.3">
      <c r="A54" s="1">
        <v>4</v>
      </c>
      <c r="B54" t="s">
        <v>2529</v>
      </c>
      <c r="C54" t="s">
        <v>2483</v>
      </c>
      <c r="D54" t="s">
        <v>2546</v>
      </c>
      <c r="E54">
        <v>2211</v>
      </c>
      <c r="F54" t="s">
        <v>2484</v>
      </c>
      <c r="G54">
        <v>25</v>
      </c>
      <c r="H54">
        <v>55275</v>
      </c>
      <c r="I54">
        <v>0.09</v>
      </c>
      <c r="J54">
        <v>50300.25</v>
      </c>
      <c r="K54" s="11">
        <v>43953</v>
      </c>
    </row>
    <row r="55" spans="1:11" hidden="1" x14ac:dyDescent="0.3">
      <c r="A55" s="1">
        <v>37</v>
      </c>
      <c r="B55" t="s">
        <v>2529</v>
      </c>
      <c r="C55" t="s">
        <v>2483</v>
      </c>
      <c r="D55" t="s">
        <v>2530</v>
      </c>
      <c r="E55">
        <v>2211</v>
      </c>
      <c r="F55" t="s">
        <v>2484</v>
      </c>
      <c r="G55">
        <v>25</v>
      </c>
      <c r="H55">
        <v>55275</v>
      </c>
      <c r="I55">
        <v>0.09</v>
      </c>
      <c r="J55">
        <v>50300.25</v>
      </c>
      <c r="K55" s="11">
        <v>43628</v>
      </c>
    </row>
    <row r="56" spans="1:11" hidden="1" x14ac:dyDescent="0.3">
      <c r="A56" s="1">
        <v>7</v>
      </c>
      <c r="B56" t="s">
        <v>2503</v>
      </c>
      <c r="C56" t="s">
        <v>2504</v>
      </c>
      <c r="D56" t="s">
        <v>2505</v>
      </c>
      <c r="E56">
        <v>1923</v>
      </c>
      <c r="F56" t="s">
        <v>2481</v>
      </c>
      <c r="G56">
        <v>25</v>
      </c>
      <c r="H56">
        <v>48075</v>
      </c>
      <c r="I56">
        <v>0.06</v>
      </c>
      <c r="J56">
        <v>45190.5</v>
      </c>
      <c r="K56" s="11">
        <v>43580</v>
      </c>
    </row>
    <row r="57" spans="1:11" hidden="1" x14ac:dyDescent="0.3">
      <c r="A57" s="1">
        <v>28</v>
      </c>
      <c r="B57" t="s">
        <v>2521</v>
      </c>
      <c r="C57" t="s">
        <v>2522</v>
      </c>
      <c r="D57" t="s">
        <v>2523</v>
      </c>
      <c r="E57">
        <v>1994</v>
      </c>
      <c r="F57" t="s">
        <v>2484</v>
      </c>
      <c r="G57">
        <v>40</v>
      </c>
      <c r="H57">
        <v>79760</v>
      </c>
      <c r="I57">
        <v>0.12</v>
      </c>
      <c r="J57">
        <v>70188.800000000003</v>
      </c>
      <c r="K57" s="11">
        <v>44107</v>
      </c>
    </row>
    <row r="58" spans="1:11" x14ac:dyDescent="0.3">
      <c r="A58" s="1">
        <v>40</v>
      </c>
      <c r="B58" t="s">
        <v>2478</v>
      </c>
      <c r="C58" t="s">
        <v>2479</v>
      </c>
      <c r="D58" t="s">
        <v>2480</v>
      </c>
      <c r="E58">
        <v>847</v>
      </c>
      <c r="F58" t="s">
        <v>2481</v>
      </c>
      <c r="G58">
        <v>15</v>
      </c>
      <c r="H58">
        <v>12705</v>
      </c>
      <c r="I58">
        <v>0</v>
      </c>
      <c r="J58">
        <v>12705</v>
      </c>
      <c r="K58" s="11">
        <v>42514</v>
      </c>
    </row>
    <row r="59" spans="1:11" hidden="1" x14ac:dyDescent="0.3">
      <c r="A59" s="1">
        <v>28</v>
      </c>
      <c r="B59" t="s">
        <v>2521</v>
      </c>
      <c r="C59" t="s">
        <v>2522</v>
      </c>
      <c r="D59" t="s">
        <v>2523</v>
      </c>
      <c r="E59">
        <v>1994</v>
      </c>
      <c r="F59" t="s">
        <v>2484</v>
      </c>
      <c r="G59">
        <v>40</v>
      </c>
      <c r="H59">
        <v>79760</v>
      </c>
      <c r="I59">
        <v>0.12</v>
      </c>
      <c r="J59">
        <v>70188.800000000003</v>
      </c>
      <c r="K59" s="11">
        <v>42641</v>
      </c>
    </row>
    <row r="60" spans="1:11" hidden="1" x14ac:dyDescent="0.3">
      <c r="A60" s="1">
        <v>39</v>
      </c>
      <c r="B60" t="s">
        <v>2503</v>
      </c>
      <c r="C60" t="s">
        <v>2504</v>
      </c>
      <c r="D60" t="s">
        <v>2505</v>
      </c>
      <c r="E60">
        <v>1923</v>
      </c>
      <c r="F60" t="s">
        <v>2481</v>
      </c>
      <c r="G60">
        <v>25</v>
      </c>
      <c r="H60">
        <v>48075</v>
      </c>
      <c r="I60">
        <v>0.06</v>
      </c>
      <c r="J60">
        <v>45190.5</v>
      </c>
      <c r="K60" s="11">
        <v>43059</v>
      </c>
    </row>
    <row r="61" spans="1:11" x14ac:dyDescent="0.3">
      <c r="A61" s="1">
        <v>54</v>
      </c>
      <c r="B61" t="s">
        <v>2478</v>
      </c>
      <c r="C61" t="s">
        <v>2479</v>
      </c>
      <c r="D61" t="s">
        <v>2480</v>
      </c>
      <c r="E61">
        <v>847</v>
      </c>
      <c r="F61" t="s">
        <v>2481</v>
      </c>
      <c r="G61">
        <v>15</v>
      </c>
      <c r="H61">
        <v>12705</v>
      </c>
      <c r="I61">
        <v>0</v>
      </c>
      <c r="J61">
        <v>12705</v>
      </c>
      <c r="K61" s="11">
        <v>43194</v>
      </c>
    </row>
    <row r="62" spans="1:11" hidden="1" x14ac:dyDescent="0.3">
      <c r="A62" s="1">
        <v>24</v>
      </c>
      <c r="B62" t="s">
        <v>2515</v>
      </c>
      <c r="C62" t="s">
        <v>2516</v>
      </c>
      <c r="D62" t="s">
        <v>2517</v>
      </c>
      <c r="E62">
        <v>957</v>
      </c>
      <c r="F62" t="s">
        <v>2481</v>
      </c>
      <c r="G62">
        <v>25</v>
      </c>
      <c r="H62">
        <v>23925</v>
      </c>
      <c r="I62">
        <v>0.03</v>
      </c>
      <c r="J62">
        <v>23207.25</v>
      </c>
      <c r="K62" s="11">
        <v>42461</v>
      </c>
    </row>
    <row r="63" spans="1:11" x14ac:dyDescent="0.3">
      <c r="A63" s="1">
        <v>36</v>
      </c>
      <c r="B63" t="s">
        <v>2499</v>
      </c>
      <c r="C63" t="s">
        <v>2479</v>
      </c>
      <c r="D63" t="s">
        <v>2500</v>
      </c>
      <c r="E63">
        <v>912</v>
      </c>
      <c r="F63" t="s">
        <v>2481</v>
      </c>
      <c r="G63">
        <v>15</v>
      </c>
      <c r="H63">
        <v>13680</v>
      </c>
      <c r="I63">
        <v>0</v>
      </c>
      <c r="J63">
        <v>13680</v>
      </c>
      <c r="K63" s="11">
        <v>42486</v>
      </c>
    </row>
    <row r="64" spans="1:11" x14ac:dyDescent="0.3">
      <c r="A64" s="1">
        <v>8</v>
      </c>
      <c r="B64" t="s">
        <v>2478</v>
      </c>
      <c r="C64" t="s">
        <v>2479</v>
      </c>
      <c r="D64" t="s">
        <v>2480</v>
      </c>
      <c r="E64">
        <v>847</v>
      </c>
      <c r="F64" t="s">
        <v>2481</v>
      </c>
      <c r="G64">
        <v>15</v>
      </c>
      <c r="H64">
        <v>12705</v>
      </c>
      <c r="I64">
        <v>0</v>
      </c>
      <c r="J64">
        <v>12705</v>
      </c>
      <c r="K64" s="11">
        <v>42996</v>
      </c>
    </row>
    <row r="65" spans="1:11" hidden="1" x14ac:dyDescent="0.3">
      <c r="A65" s="1">
        <v>43</v>
      </c>
      <c r="B65" t="s">
        <v>2512</v>
      </c>
      <c r="C65" t="s">
        <v>2493</v>
      </c>
      <c r="D65" t="s">
        <v>2508</v>
      </c>
      <c r="E65">
        <v>759</v>
      </c>
      <c r="F65" t="s">
        <v>2484</v>
      </c>
      <c r="G65">
        <v>10</v>
      </c>
      <c r="H65">
        <v>7590</v>
      </c>
      <c r="I65">
        <v>0</v>
      </c>
      <c r="J65">
        <v>7590</v>
      </c>
      <c r="K65" s="11">
        <v>42573</v>
      </c>
    </row>
    <row r="66" spans="1:11" hidden="1" x14ac:dyDescent="0.3">
      <c r="A66" s="1">
        <v>6</v>
      </c>
      <c r="B66" t="s">
        <v>2552</v>
      </c>
      <c r="C66" t="s">
        <v>2493</v>
      </c>
      <c r="D66" t="s">
        <v>2553</v>
      </c>
      <c r="E66">
        <v>3197</v>
      </c>
      <c r="F66" t="s">
        <v>2484</v>
      </c>
      <c r="G66">
        <v>6</v>
      </c>
      <c r="H66">
        <v>19182</v>
      </c>
      <c r="I66">
        <v>0.03</v>
      </c>
      <c r="J66">
        <v>18606.54</v>
      </c>
      <c r="K66" s="11">
        <v>42880</v>
      </c>
    </row>
    <row r="67" spans="1:11" hidden="1" x14ac:dyDescent="0.3">
      <c r="A67" s="1">
        <v>29</v>
      </c>
      <c r="B67" t="s">
        <v>2554</v>
      </c>
      <c r="C67" t="s">
        <v>2534</v>
      </c>
      <c r="D67" t="s">
        <v>2555</v>
      </c>
      <c r="E67">
        <v>843</v>
      </c>
      <c r="F67" t="s">
        <v>2484</v>
      </c>
      <c r="G67">
        <v>10</v>
      </c>
      <c r="H67">
        <v>8430</v>
      </c>
      <c r="I67">
        <v>0</v>
      </c>
      <c r="J67">
        <v>8430</v>
      </c>
      <c r="K67" s="11">
        <v>42766</v>
      </c>
    </row>
    <row r="68" spans="1:11" hidden="1" x14ac:dyDescent="0.3">
      <c r="A68" s="1">
        <v>26</v>
      </c>
      <c r="B68" t="s">
        <v>2557</v>
      </c>
      <c r="C68" t="s">
        <v>2490</v>
      </c>
      <c r="D68" t="s">
        <v>2540</v>
      </c>
      <c r="E68">
        <v>2197</v>
      </c>
      <c r="F68" t="s">
        <v>2481</v>
      </c>
      <c r="G68">
        <v>40</v>
      </c>
      <c r="H68">
        <v>87880</v>
      </c>
      <c r="I68">
        <v>0.12</v>
      </c>
      <c r="J68">
        <v>77334.399999999994</v>
      </c>
      <c r="K68" s="11">
        <v>42694</v>
      </c>
    </row>
    <row r="69" spans="1:11" hidden="1" x14ac:dyDescent="0.3">
      <c r="A69" s="1">
        <v>24</v>
      </c>
      <c r="B69" t="s">
        <v>2515</v>
      </c>
      <c r="C69" t="s">
        <v>2516</v>
      </c>
      <c r="D69" t="s">
        <v>2517</v>
      </c>
      <c r="E69">
        <v>957</v>
      </c>
      <c r="F69" t="s">
        <v>2481</v>
      </c>
      <c r="G69">
        <v>25</v>
      </c>
      <c r="H69">
        <v>23925</v>
      </c>
      <c r="I69">
        <v>0.03</v>
      </c>
      <c r="J69">
        <v>23207.25</v>
      </c>
      <c r="K69" s="11">
        <v>43502</v>
      </c>
    </row>
    <row r="70" spans="1:11" hidden="1" x14ac:dyDescent="0.3">
      <c r="A70" s="1">
        <v>32</v>
      </c>
      <c r="B70" t="s">
        <v>2501</v>
      </c>
      <c r="C70" t="s">
        <v>2493</v>
      </c>
      <c r="D70" t="s">
        <v>2494</v>
      </c>
      <c r="E70">
        <v>967</v>
      </c>
      <c r="F70" t="s">
        <v>2484</v>
      </c>
      <c r="G70">
        <v>8</v>
      </c>
      <c r="H70">
        <v>7736</v>
      </c>
      <c r="I70">
        <v>0</v>
      </c>
      <c r="J70">
        <v>7736</v>
      </c>
      <c r="K70" s="11">
        <v>42541</v>
      </c>
    </row>
    <row r="71" spans="1:11" hidden="1" x14ac:dyDescent="0.3">
      <c r="A71" s="1">
        <v>48</v>
      </c>
      <c r="B71" t="s">
        <v>2509</v>
      </c>
      <c r="C71" t="s">
        <v>2504</v>
      </c>
      <c r="D71" t="s">
        <v>2510</v>
      </c>
      <c r="E71">
        <v>2199</v>
      </c>
      <c r="F71" t="s">
        <v>2481</v>
      </c>
      <c r="G71">
        <v>55</v>
      </c>
      <c r="H71">
        <v>120945</v>
      </c>
      <c r="I71">
        <v>0.15</v>
      </c>
      <c r="J71">
        <v>102803.25</v>
      </c>
      <c r="K71" s="11">
        <v>43023</v>
      </c>
    </row>
    <row r="72" spans="1:11" hidden="1" x14ac:dyDescent="0.3">
      <c r="A72" s="1">
        <v>5</v>
      </c>
      <c r="B72" t="s">
        <v>2495</v>
      </c>
      <c r="C72" t="s">
        <v>2493</v>
      </c>
      <c r="D72" t="s">
        <v>2496</v>
      </c>
      <c r="E72">
        <v>1182</v>
      </c>
      <c r="F72" t="s">
        <v>2481</v>
      </c>
      <c r="G72">
        <v>17</v>
      </c>
      <c r="H72">
        <v>20094</v>
      </c>
      <c r="I72">
        <v>0.03</v>
      </c>
      <c r="J72">
        <v>19491.18</v>
      </c>
      <c r="K72" s="11">
        <v>43418</v>
      </c>
    </row>
    <row r="73" spans="1:11" hidden="1" x14ac:dyDescent="0.3">
      <c r="A73" s="1">
        <v>55</v>
      </c>
      <c r="B73" t="s">
        <v>2482</v>
      </c>
      <c r="C73" t="s">
        <v>2483</v>
      </c>
      <c r="D73" t="s">
        <v>2483</v>
      </c>
      <c r="E73">
        <v>699</v>
      </c>
      <c r="F73" t="s">
        <v>2484</v>
      </c>
      <c r="G73">
        <v>10</v>
      </c>
      <c r="H73">
        <v>6990</v>
      </c>
      <c r="I73">
        <v>0</v>
      </c>
      <c r="J73">
        <v>6990</v>
      </c>
      <c r="K73" s="11">
        <v>43632</v>
      </c>
    </row>
    <row r="74" spans="1:11" hidden="1" x14ac:dyDescent="0.3">
      <c r="A74" s="1">
        <v>29</v>
      </c>
      <c r="B74" t="s">
        <v>2554</v>
      </c>
      <c r="C74" t="s">
        <v>2534</v>
      </c>
      <c r="D74" t="s">
        <v>2555</v>
      </c>
      <c r="E74">
        <v>843</v>
      </c>
      <c r="F74" t="s">
        <v>2484</v>
      </c>
      <c r="G74">
        <v>10</v>
      </c>
      <c r="H74">
        <v>8430</v>
      </c>
      <c r="I74">
        <v>0</v>
      </c>
      <c r="J74">
        <v>8430</v>
      </c>
      <c r="K74" s="11">
        <v>42942</v>
      </c>
    </row>
    <row r="75" spans="1:11" hidden="1" x14ac:dyDescent="0.3">
      <c r="A75" s="1">
        <v>46</v>
      </c>
      <c r="B75" t="s">
        <v>2560</v>
      </c>
      <c r="C75" t="s">
        <v>2487</v>
      </c>
      <c r="D75" t="s">
        <v>2487</v>
      </c>
      <c r="E75">
        <v>770</v>
      </c>
      <c r="F75" t="s">
        <v>2481</v>
      </c>
      <c r="G75">
        <v>20</v>
      </c>
      <c r="H75">
        <v>15400</v>
      </c>
      <c r="I75">
        <v>0.03</v>
      </c>
      <c r="J75">
        <v>14938</v>
      </c>
      <c r="K75" s="11">
        <v>44091</v>
      </c>
    </row>
    <row r="76" spans="1:11" hidden="1" x14ac:dyDescent="0.3">
      <c r="A76" s="1">
        <v>31</v>
      </c>
      <c r="B76" t="s">
        <v>2561</v>
      </c>
      <c r="C76" t="s">
        <v>2490</v>
      </c>
      <c r="D76" t="s">
        <v>2562</v>
      </c>
      <c r="E76">
        <v>1228</v>
      </c>
      <c r="F76" t="s">
        <v>2481</v>
      </c>
      <c r="G76">
        <v>45</v>
      </c>
      <c r="H76">
        <v>55260</v>
      </c>
      <c r="I76">
        <v>0.09</v>
      </c>
      <c r="J76">
        <v>50286.6</v>
      </c>
      <c r="K76" s="11">
        <v>42802</v>
      </c>
    </row>
    <row r="77" spans="1:11" hidden="1" x14ac:dyDescent="0.3">
      <c r="A77" s="1">
        <v>31</v>
      </c>
      <c r="B77" t="s">
        <v>2561</v>
      </c>
      <c r="C77" t="s">
        <v>2490</v>
      </c>
      <c r="D77" t="s">
        <v>2562</v>
      </c>
      <c r="E77">
        <v>1228</v>
      </c>
      <c r="F77" t="s">
        <v>2481</v>
      </c>
      <c r="G77">
        <v>45</v>
      </c>
      <c r="H77">
        <v>55260</v>
      </c>
      <c r="I77">
        <v>0.09</v>
      </c>
      <c r="J77">
        <v>50286.6</v>
      </c>
      <c r="K77" s="11">
        <v>43514</v>
      </c>
    </row>
    <row r="78" spans="1:11" x14ac:dyDescent="0.3">
      <c r="A78" s="1">
        <v>19</v>
      </c>
      <c r="B78" t="s">
        <v>2527</v>
      </c>
      <c r="C78" t="s">
        <v>2479</v>
      </c>
      <c r="D78" t="s">
        <v>2528</v>
      </c>
      <c r="E78">
        <v>1879</v>
      </c>
      <c r="F78" t="s">
        <v>2481</v>
      </c>
      <c r="G78">
        <v>15</v>
      </c>
      <c r="H78">
        <v>28185</v>
      </c>
      <c r="I78">
        <v>0.03</v>
      </c>
      <c r="J78">
        <v>27339.45</v>
      </c>
      <c r="K78" s="11">
        <v>43106</v>
      </c>
    </row>
    <row r="79" spans="1:11" hidden="1" x14ac:dyDescent="0.3">
      <c r="A79" s="1">
        <v>46</v>
      </c>
      <c r="B79" t="s">
        <v>2560</v>
      </c>
      <c r="C79" t="s">
        <v>2487</v>
      </c>
      <c r="D79" t="s">
        <v>2487</v>
      </c>
      <c r="E79">
        <v>770</v>
      </c>
      <c r="F79" t="s">
        <v>2481</v>
      </c>
      <c r="G79">
        <v>20</v>
      </c>
      <c r="H79">
        <v>15400</v>
      </c>
      <c r="I79">
        <v>0.03</v>
      </c>
      <c r="J79">
        <v>14938</v>
      </c>
      <c r="K79" s="11">
        <v>43605</v>
      </c>
    </row>
    <row r="80" spans="1:11" hidden="1" x14ac:dyDescent="0.3">
      <c r="A80" s="1">
        <v>37</v>
      </c>
      <c r="B80" t="s">
        <v>2529</v>
      </c>
      <c r="C80" t="s">
        <v>2483</v>
      </c>
      <c r="D80" t="s">
        <v>2530</v>
      </c>
      <c r="E80">
        <v>2211</v>
      </c>
      <c r="F80" t="s">
        <v>2484</v>
      </c>
      <c r="G80">
        <v>25</v>
      </c>
      <c r="H80">
        <v>55275</v>
      </c>
      <c r="I80">
        <v>0.09</v>
      </c>
      <c r="J80">
        <v>50300.25</v>
      </c>
      <c r="K80" s="11">
        <v>42964</v>
      </c>
    </row>
    <row r="81" spans="1:11" hidden="1" x14ac:dyDescent="0.3">
      <c r="A81" s="1">
        <v>6</v>
      </c>
      <c r="B81" t="s">
        <v>2552</v>
      </c>
      <c r="C81" t="s">
        <v>2493</v>
      </c>
      <c r="D81" t="s">
        <v>2553</v>
      </c>
      <c r="E81">
        <v>3197</v>
      </c>
      <c r="F81" t="s">
        <v>2484</v>
      </c>
      <c r="G81">
        <v>6</v>
      </c>
      <c r="H81">
        <v>19182</v>
      </c>
      <c r="I81">
        <v>0.03</v>
      </c>
      <c r="J81">
        <v>18606.54</v>
      </c>
      <c r="K81" s="11">
        <v>44189</v>
      </c>
    </row>
    <row r="82" spans="1:11" hidden="1" x14ac:dyDescent="0.3">
      <c r="A82" s="1">
        <v>7</v>
      </c>
      <c r="B82" t="s">
        <v>2503</v>
      </c>
      <c r="C82" t="s">
        <v>2504</v>
      </c>
      <c r="D82" t="s">
        <v>2505</v>
      </c>
      <c r="E82">
        <v>1923</v>
      </c>
      <c r="F82" t="s">
        <v>2481</v>
      </c>
      <c r="G82">
        <v>25</v>
      </c>
      <c r="H82">
        <v>48075</v>
      </c>
      <c r="I82">
        <v>0.06</v>
      </c>
      <c r="J82">
        <v>45190.5</v>
      </c>
      <c r="K82" s="11">
        <v>43856</v>
      </c>
    </row>
    <row r="83" spans="1:11" hidden="1" x14ac:dyDescent="0.3">
      <c r="A83" s="1">
        <v>37</v>
      </c>
      <c r="B83" t="s">
        <v>2529</v>
      </c>
      <c r="C83" t="s">
        <v>2483</v>
      </c>
      <c r="D83" t="s">
        <v>2530</v>
      </c>
      <c r="E83">
        <v>2211</v>
      </c>
      <c r="F83" t="s">
        <v>2484</v>
      </c>
      <c r="G83">
        <v>25</v>
      </c>
      <c r="H83">
        <v>55275</v>
      </c>
      <c r="I83">
        <v>0.09</v>
      </c>
      <c r="J83">
        <v>50300.25</v>
      </c>
      <c r="K83" s="11">
        <v>42496</v>
      </c>
    </row>
    <row r="84" spans="1:11" hidden="1" x14ac:dyDescent="0.3">
      <c r="A84" s="1">
        <v>48</v>
      </c>
      <c r="B84" t="s">
        <v>2509</v>
      </c>
      <c r="C84" t="s">
        <v>2504</v>
      </c>
      <c r="D84" t="s">
        <v>2510</v>
      </c>
      <c r="E84">
        <v>2199</v>
      </c>
      <c r="F84" t="s">
        <v>2481</v>
      </c>
      <c r="G84">
        <v>55</v>
      </c>
      <c r="H84">
        <v>120945</v>
      </c>
      <c r="I84">
        <v>0.15</v>
      </c>
      <c r="J84">
        <v>102803.25</v>
      </c>
      <c r="K84" s="11">
        <v>42347</v>
      </c>
    </row>
    <row r="85" spans="1:11" hidden="1" x14ac:dyDescent="0.3">
      <c r="A85" s="1">
        <v>1</v>
      </c>
      <c r="B85" t="s">
        <v>2564</v>
      </c>
      <c r="C85" t="s">
        <v>2504</v>
      </c>
      <c r="D85" t="s">
        <v>2565</v>
      </c>
      <c r="E85">
        <v>876</v>
      </c>
      <c r="F85" t="s">
        <v>2484</v>
      </c>
      <c r="G85">
        <v>20</v>
      </c>
      <c r="H85">
        <v>17520</v>
      </c>
      <c r="I85">
        <v>0.03</v>
      </c>
      <c r="J85">
        <v>16994.400000000001</v>
      </c>
      <c r="K85" s="11">
        <v>43730</v>
      </c>
    </row>
    <row r="86" spans="1:11" hidden="1" x14ac:dyDescent="0.3">
      <c r="A86" s="1">
        <v>45</v>
      </c>
      <c r="B86" t="s">
        <v>2507</v>
      </c>
      <c r="C86" t="s">
        <v>2493</v>
      </c>
      <c r="D86" t="s">
        <v>2508</v>
      </c>
      <c r="E86">
        <v>759</v>
      </c>
      <c r="F86" t="s">
        <v>2484</v>
      </c>
      <c r="G86">
        <v>14</v>
      </c>
      <c r="H86">
        <v>10626</v>
      </c>
      <c r="I86">
        <v>0</v>
      </c>
      <c r="J86">
        <v>10626</v>
      </c>
      <c r="K86" s="11">
        <v>43142</v>
      </c>
    </row>
    <row r="87" spans="1:11" hidden="1" x14ac:dyDescent="0.3">
      <c r="A87" s="1">
        <v>4</v>
      </c>
      <c r="B87" t="s">
        <v>2529</v>
      </c>
      <c r="C87" t="s">
        <v>2483</v>
      </c>
      <c r="D87" t="s">
        <v>2546</v>
      </c>
      <c r="E87">
        <v>2211</v>
      </c>
      <c r="F87" t="s">
        <v>2484</v>
      </c>
      <c r="G87">
        <v>25</v>
      </c>
      <c r="H87">
        <v>55275</v>
      </c>
      <c r="I87">
        <v>0.09</v>
      </c>
      <c r="J87">
        <v>50300.25</v>
      </c>
      <c r="K87" s="11">
        <v>43550</v>
      </c>
    </row>
    <row r="88" spans="1:11" hidden="1" x14ac:dyDescent="0.3">
      <c r="A88" s="1">
        <v>38</v>
      </c>
      <c r="B88" t="s">
        <v>2495</v>
      </c>
      <c r="C88" t="s">
        <v>2493</v>
      </c>
      <c r="D88" t="s">
        <v>2496</v>
      </c>
      <c r="E88">
        <v>1182</v>
      </c>
      <c r="F88" t="s">
        <v>2481</v>
      </c>
      <c r="G88">
        <v>17</v>
      </c>
      <c r="H88">
        <v>20094</v>
      </c>
      <c r="I88">
        <v>0.03</v>
      </c>
      <c r="J88">
        <v>19491.18</v>
      </c>
      <c r="K88" s="11">
        <v>42980</v>
      </c>
    </row>
    <row r="89" spans="1:11" hidden="1" x14ac:dyDescent="0.3">
      <c r="A89" s="1">
        <v>7</v>
      </c>
      <c r="B89" t="s">
        <v>2503</v>
      </c>
      <c r="C89" t="s">
        <v>2504</v>
      </c>
      <c r="D89" t="s">
        <v>2505</v>
      </c>
      <c r="E89">
        <v>1923</v>
      </c>
      <c r="F89" t="s">
        <v>2481</v>
      </c>
      <c r="G89">
        <v>25</v>
      </c>
      <c r="H89">
        <v>48075</v>
      </c>
      <c r="I89">
        <v>0.06</v>
      </c>
      <c r="J89">
        <v>45190.5</v>
      </c>
      <c r="K89" s="11">
        <v>42465</v>
      </c>
    </row>
    <row r="90" spans="1:11" hidden="1" x14ac:dyDescent="0.3">
      <c r="A90" s="1">
        <v>6</v>
      </c>
      <c r="B90" t="s">
        <v>2552</v>
      </c>
      <c r="C90" t="s">
        <v>2493</v>
      </c>
      <c r="D90" t="s">
        <v>2553</v>
      </c>
      <c r="E90">
        <v>3197</v>
      </c>
      <c r="F90" t="s">
        <v>2484</v>
      </c>
      <c r="G90">
        <v>6</v>
      </c>
      <c r="H90">
        <v>19182</v>
      </c>
      <c r="I90">
        <v>0.03</v>
      </c>
      <c r="J90">
        <v>18606.54</v>
      </c>
      <c r="K90" s="11">
        <v>43354</v>
      </c>
    </row>
    <row r="91" spans="1:11" hidden="1" x14ac:dyDescent="0.3">
      <c r="A91" s="1">
        <v>27</v>
      </c>
      <c r="B91" t="s">
        <v>2566</v>
      </c>
      <c r="C91" t="s">
        <v>2522</v>
      </c>
      <c r="D91" t="s">
        <v>2525</v>
      </c>
      <c r="E91">
        <v>1994</v>
      </c>
      <c r="F91" t="s">
        <v>2484</v>
      </c>
      <c r="G91">
        <v>25</v>
      </c>
      <c r="H91">
        <v>49850</v>
      </c>
      <c r="I91">
        <v>0.06</v>
      </c>
      <c r="J91">
        <v>46859</v>
      </c>
      <c r="K91" s="11">
        <v>43715</v>
      </c>
    </row>
    <row r="92" spans="1:11" hidden="1" x14ac:dyDescent="0.3">
      <c r="A92" s="1">
        <v>26</v>
      </c>
      <c r="B92" t="s">
        <v>2557</v>
      </c>
      <c r="C92" t="s">
        <v>2490</v>
      </c>
      <c r="D92" t="s">
        <v>2540</v>
      </c>
      <c r="E92">
        <v>2197</v>
      </c>
      <c r="F92" t="s">
        <v>2481</v>
      </c>
      <c r="G92">
        <v>40</v>
      </c>
      <c r="H92">
        <v>87880</v>
      </c>
      <c r="I92">
        <v>0.12</v>
      </c>
      <c r="J92">
        <v>77334.399999999994</v>
      </c>
      <c r="K92" s="11">
        <v>44163</v>
      </c>
    </row>
    <row r="93" spans="1:11" hidden="1" x14ac:dyDescent="0.3">
      <c r="A93" s="1">
        <v>30</v>
      </c>
      <c r="B93" t="s">
        <v>2519</v>
      </c>
      <c r="C93" t="s">
        <v>2487</v>
      </c>
      <c r="D93" t="s">
        <v>2520</v>
      </c>
      <c r="E93">
        <v>1730</v>
      </c>
      <c r="F93" t="s">
        <v>2481</v>
      </c>
      <c r="G93">
        <v>5</v>
      </c>
      <c r="H93">
        <v>8650</v>
      </c>
      <c r="I93">
        <v>0</v>
      </c>
      <c r="J93">
        <v>8650</v>
      </c>
      <c r="K93" s="11">
        <v>43505</v>
      </c>
    </row>
    <row r="94" spans="1:11" hidden="1" x14ac:dyDescent="0.3">
      <c r="A94" s="1">
        <v>0</v>
      </c>
      <c r="B94" t="s">
        <v>2537</v>
      </c>
      <c r="C94" t="s">
        <v>2490</v>
      </c>
      <c r="D94" t="s">
        <v>2538</v>
      </c>
      <c r="E94">
        <v>620</v>
      </c>
      <c r="F94" t="s">
        <v>2484</v>
      </c>
      <c r="G94">
        <v>30</v>
      </c>
      <c r="H94">
        <v>18600</v>
      </c>
      <c r="I94">
        <v>0.03</v>
      </c>
      <c r="J94">
        <v>18042</v>
      </c>
      <c r="K94" s="11">
        <v>43056</v>
      </c>
    </row>
    <row r="95" spans="1:11" hidden="1" x14ac:dyDescent="0.3">
      <c r="A95" s="1">
        <v>55</v>
      </c>
      <c r="B95" t="s">
        <v>2482</v>
      </c>
      <c r="C95" t="s">
        <v>2483</v>
      </c>
      <c r="D95" t="s">
        <v>2483</v>
      </c>
      <c r="E95">
        <v>699</v>
      </c>
      <c r="F95" t="s">
        <v>2484</v>
      </c>
      <c r="G95">
        <v>10</v>
      </c>
      <c r="H95">
        <v>6990</v>
      </c>
      <c r="I95">
        <v>0</v>
      </c>
      <c r="J95">
        <v>6990</v>
      </c>
      <c r="K95" s="11">
        <v>43905</v>
      </c>
    </row>
    <row r="96" spans="1:11" hidden="1" x14ac:dyDescent="0.3">
      <c r="A96" s="1">
        <v>18</v>
      </c>
      <c r="B96" t="s">
        <v>2486</v>
      </c>
      <c r="C96" t="s">
        <v>2487</v>
      </c>
      <c r="D96" t="s">
        <v>2488</v>
      </c>
      <c r="E96">
        <v>1531</v>
      </c>
      <c r="F96" t="s">
        <v>2481</v>
      </c>
      <c r="G96">
        <v>15</v>
      </c>
      <c r="H96">
        <v>22965</v>
      </c>
      <c r="I96">
        <v>0.03</v>
      </c>
      <c r="J96">
        <v>22276.05</v>
      </c>
      <c r="K96" s="11">
        <v>42614</v>
      </c>
    </row>
    <row r="97" spans="1:11" hidden="1" x14ac:dyDescent="0.3">
      <c r="A97" s="1">
        <v>53</v>
      </c>
      <c r="B97" t="s">
        <v>2503</v>
      </c>
      <c r="C97" t="s">
        <v>2504</v>
      </c>
      <c r="D97" t="s">
        <v>2505</v>
      </c>
      <c r="E97">
        <v>1923</v>
      </c>
      <c r="F97" t="s">
        <v>2481</v>
      </c>
      <c r="G97">
        <v>35</v>
      </c>
      <c r="H97">
        <v>67305</v>
      </c>
      <c r="I97">
        <v>0.06</v>
      </c>
      <c r="J97">
        <v>63266.7</v>
      </c>
      <c r="K97" s="11">
        <v>42681</v>
      </c>
    </row>
    <row r="98" spans="1:11" hidden="1" x14ac:dyDescent="0.3">
      <c r="A98" s="1">
        <v>42</v>
      </c>
      <c r="B98" t="s">
        <v>2567</v>
      </c>
      <c r="C98" t="s">
        <v>2504</v>
      </c>
      <c r="D98" t="s">
        <v>2568</v>
      </c>
      <c r="E98">
        <v>800</v>
      </c>
      <c r="F98" t="s">
        <v>2481</v>
      </c>
      <c r="G98">
        <v>25</v>
      </c>
      <c r="H98">
        <v>20000</v>
      </c>
      <c r="I98">
        <v>0.03</v>
      </c>
      <c r="J98">
        <v>19400</v>
      </c>
      <c r="K98" s="11">
        <v>42338</v>
      </c>
    </row>
    <row r="99" spans="1:11" hidden="1" x14ac:dyDescent="0.3">
      <c r="A99" s="1">
        <v>3</v>
      </c>
      <c r="B99" t="s">
        <v>2569</v>
      </c>
      <c r="C99" t="s">
        <v>2493</v>
      </c>
      <c r="D99" t="s">
        <v>2493</v>
      </c>
      <c r="E99">
        <v>807</v>
      </c>
      <c r="F99" t="s">
        <v>2481</v>
      </c>
      <c r="G99">
        <v>18</v>
      </c>
      <c r="H99">
        <v>14526</v>
      </c>
      <c r="I99">
        <v>0</v>
      </c>
      <c r="J99">
        <v>14526</v>
      </c>
      <c r="K99" s="11">
        <v>42540</v>
      </c>
    </row>
    <row r="100" spans="1:11" hidden="1" x14ac:dyDescent="0.3">
      <c r="A100" s="1">
        <v>11</v>
      </c>
      <c r="B100" t="s">
        <v>2512</v>
      </c>
      <c r="C100" t="s">
        <v>2493</v>
      </c>
      <c r="D100" t="s">
        <v>2570</v>
      </c>
      <c r="E100">
        <v>3197</v>
      </c>
      <c r="F100" t="s">
        <v>2484</v>
      </c>
      <c r="G100">
        <v>10</v>
      </c>
      <c r="H100">
        <v>31970</v>
      </c>
      <c r="I100">
        <v>0</v>
      </c>
      <c r="J100">
        <v>31970</v>
      </c>
      <c r="K100" s="11">
        <v>42734</v>
      </c>
    </row>
    <row r="101" spans="1:11" hidden="1" x14ac:dyDescent="0.3">
      <c r="A101" s="1">
        <v>45</v>
      </c>
      <c r="B101" t="s">
        <v>2507</v>
      </c>
      <c r="C101" t="s">
        <v>2493</v>
      </c>
      <c r="D101" t="s">
        <v>2508</v>
      </c>
      <c r="E101">
        <v>759</v>
      </c>
      <c r="F101" t="s">
        <v>2484</v>
      </c>
      <c r="G101">
        <v>14</v>
      </c>
      <c r="H101">
        <v>10626</v>
      </c>
      <c r="I101">
        <v>0</v>
      </c>
      <c r="J101">
        <v>10626</v>
      </c>
      <c r="K101" s="11">
        <v>43095</v>
      </c>
    </row>
    <row r="102" spans="1:11" hidden="1" x14ac:dyDescent="0.3">
      <c r="A102" s="1">
        <v>26</v>
      </c>
      <c r="B102" t="s">
        <v>2557</v>
      </c>
      <c r="C102" t="s">
        <v>2490</v>
      </c>
      <c r="D102" t="s">
        <v>2540</v>
      </c>
      <c r="E102">
        <v>2197</v>
      </c>
      <c r="F102" t="s">
        <v>2481</v>
      </c>
      <c r="G102">
        <v>40</v>
      </c>
      <c r="H102">
        <v>87880</v>
      </c>
      <c r="I102">
        <v>0.12</v>
      </c>
      <c r="J102">
        <v>77334.399999999994</v>
      </c>
      <c r="K102" s="11">
        <v>43797</v>
      </c>
    </row>
    <row r="103" spans="1:11" x14ac:dyDescent="0.3">
      <c r="A103" s="1">
        <v>54</v>
      </c>
      <c r="B103" t="s">
        <v>2478</v>
      </c>
      <c r="C103" t="s">
        <v>2479</v>
      </c>
      <c r="D103" t="s">
        <v>2480</v>
      </c>
      <c r="E103">
        <v>847</v>
      </c>
      <c r="F103" t="s">
        <v>2481</v>
      </c>
      <c r="G103">
        <v>15</v>
      </c>
      <c r="H103">
        <v>12705</v>
      </c>
      <c r="I103">
        <v>0</v>
      </c>
      <c r="J103">
        <v>12705</v>
      </c>
      <c r="K103" s="11">
        <v>42718</v>
      </c>
    </row>
    <row r="104" spans="1:11" hidden="1" x14ac:dyDescent="0.3">
      <c r="A104" s="1">
        <v>53</v>
      </c>
      <c r="B104" t="s">
        <v>2503</v>
      </c>
      <c r="C104" t="s">
        <v>2504</v>
      </c>
      <c r="D104" t="s">
        <v>2505</v>
      </c>
      <c r="E104">
        <v>1923</v>
      </c>
      <c r="F104" t="s">
        <v>2481</v>
      </c>
      <c r="G104">
        <v>35</v>
      </c>
      <c r="H104">
        <v>67305</v>
      </c>
      <c r="I104">
        <v>0.06</v>
      </c>
      <c r="J104">
        <v>63266.7</v>
      </c>
      <c r="K104" s="11">
        <v>42240</v>
      </c>
    </row>
    <row r="105" spans="1:11" hidden="1" x14ac:dyDescent="0.3">
      <c r="A105" s="1">
        <v>28</v>
      </c>
      <c r="B105" t="s">
        <v>2521</v>
      </c>
      <c r="C105" t="s">
        <v>2522</v>
      </c>
      <c r="D105" t="s">
        <v>2523</v>
      </c>
      <c r="E105">
        <v>1994</v>
      </c>
      <c r="F105" t="s">
        <v>2484</v>
      </c>
      <c r="G105">
        <v>40</v>
      </c>
      <c r="H105">
        <v>79760</v>
      </c>
      <c r="I105">
        <v>0.12</v>
      </c>
      <c r="J105">
        <v>70188.800000000003</v>
      </c>
      <c r="K105" s="11">
        <v>43765</v>
      </c>
    </row>
    <row r="106" spans="1:11" hidden="1" x14ac:dyDescent="0.3">
      <c r="A106" s="1">
        <v>46</v>
      </c>
      <c r="B106" t="s">
        <v>2560</v>
      </c>
      <c r="C106" t="s">
        <v>2487</v>
      </c>
      <c r="D106" t="s">
        <v>2487</v>
      </c>
      <c r="E106">
        <v>770</v>
      </c>
      <c r="F106" t="s">
        <v>2481</v>
      </c>
      <c r="G106">
        <v>20</v>
      </c>
      <c r="H106">
        <v>15400</v>
      </c>
      <c r="I106">
        <v>0.03</v>
      </c>
      <c r="J106">
        <v>14938</v>
      </c>
      <c r="K106" s="11">
        <v>42069</v>
      </c>
    </row>
    <row r="107" spans="1:11" hidden="1" x14ac:dyDescent="0.3">
      <c r="A107" s="1">
        <v>25</v>
      </c>
      <c r="B107" t="s">
        <v>2541</v>
      </c>
      <c r="C107" t="s">
        <v>2522</v>
      </c>
      <c r="D107" t="s">
        <v>2523</v>
      </c>
      <c r="E107">
        <v>1994</v>
      </c>
      <c r="F107" t="s">
        <v>2484</v>
      </c>
      <c r="G107">
        <v>10</v>
      </c>
      <c r="H107">
        <v>19940</v>
      </c>
      <c r="I107">
        <v>0.03</v>
      </c>
      <c r="J107">
        <v>19341.8</v>
      </c>
      <c r="K107" s="11">
        <v>42822</v>
      </c>
    </row>
    <row r="108" spans="1:11" x14ac:dyDescent="0.3">
      <c r="A108" s="1">
        <v>54</v>
      </c>
      <c r="B108" t="s">
        <v>2478</v>
      </c>
      <c r="C108" t="s">
        <v>2479</v>
      </c>
      <c r="D108" t="s">
        <v>2480</v>
      </c>
      <c r="E108">
        <v>847</v>
      </c>
      <c r="F108" t="s">
        <v>2481</v>
      </c>
      <c r="G108">
        <v>15</v>
      </c>
      <c r="H108">
        <v>12705</v>
      </c>
      <c r="I108">
        <v>0</v>
      </c>
      <c r="J108">
        <v>12705</v>
      </c>
      <c r="K108" s="11">
        <v>44187</v>
      </c>
    </row>
    <row r="109" spans="1:11" hidden="1" x14ac:dyDescent="0.3">
      <c r="A109" s="1">
        <v>2</v>
      </c>
      <c r="B109" t="s">
        <v>2574</v>
      </c>
      <c r="C109" t="s">
        <v>2493</v>
      </c>
      <c r="D109" t="s">
        <v>2575</v>
      </c>
      <c r="E109">
        <v>1178</v>
      </c>
      <c r="F109" t="s">
        <v>2484</v>
      </c>
      <c r="G109">
        <v>10</v>
      </c>
      <c r="H109">
        <v>11780</v>
      </c>
      <c r="I109">
        <v>0</v>
      </c>
      <c r="J109">
        <v>11780</v>
      </c>
      <c r="K109" s="11">
        <v>42622</v>
      </c>
    </row>
    <row r="110" spans="1:11" hidden="1" x14ac:dyDescent="0.3">
      <c r="A110" s="1">
        <v>35</v>
      </c>
      <c r="B110" t="s">
        <v>2539</v>
      </c>
      <c r="C110" t="s">
        <v>2490</v>
      </c>
      <c r="D110" t="s">
        <v>2540</v>
      </c>
      <c r="E110">
        <v>617</v>
      </c>
      <c r="F110" t="s">
        <v>2484</v>
      </c>
      <c r="G110">
        <v>10</v>
      </c>
      <c r="H110">
        <v>6170</v>
      </c>
      <c r="I110">
        <v>0</v>
      </c>
      <c r="J110">
        <v>6170</v>
      </c>
      <c r="K110" s="11">
        <v>42061</v>
      </c>
    </row>
    <row r="111" spans="1:11" hidden="1" x14ac:dyDescent="0.3">
      <c r="A111" s="1">
        <v>25</v>
      </c>
      <c r="B111" t="s">
        <v>2541</v>
      </c>
      <c r="C111" t="s">
        <v>2522</v>
      </c>
      <c r="D111" t="s">
        <v>2523</v>
      </c>
      <c r="E111">
        <v>1994</v>
      </c>
      <c r="F111" t="s">
        <v>2484</v>
      </c>
      <c r="G111">
        <v>10</v>
      </c>
      <c r="H111">
        <v>19940</v>
      </c>
      <c r="I111">
        <v>0.03</v>
      </c>
      <c r="J111">
        <v>19341.8</v>
      </c>
      <c r="K111" s="11">
        <v>42785</v>
      </c>
    </row>
    <row r="112" spans="1:11" hidden="1" x14ac:dyDescent="0.3">
      <c r="A112" s="1">
        <v>24</v>
      </c>
      <c r="B112" t="s">
        <v>2515</v>
      </c>
      <c r="C112" t="s">
        <v>2516</v>
      </c>
      <c r="D112" t="s">
        <v>2517</v>
      </c>
      <c r="E112">
        <v>957</v>
      </c>
      <c r="F112" t="s">
        <v>2481</v>
      </c>
      <c r="G112">
        <v>25</v>
      </c>
      <c r="H112">
        <v>23925</v>
      </c>
      <c r="I112">
        <v>0.03</v>
      </c>
      <c r="J112">
        <v>23207.25</v>
      </c>
      <c r="K112" s="11">
        <v>43099</v>
      </c>
    </row>
    <row r="113" spans="1:11" x14ac:dyDescent="0.3">
      <c r="A113" s="1">
        <v>19</v>
      </c>
      <c r="B113" t="s">
        <v>2527</v>
      </c>
      <c r="C113" t="s">
        <v>2479</v>
      </c>
      <c r="D113" t="s">
        <v>2528</v>
      </c>
      <c r="E113">
        <v>1879</v>
      </c>
      <c r="F113" t="s">
        <v>2481</v>
      </c>
      <c r="G113">
        <v>15</v>
      </c>
      <c r="H113">
        <v>28185</v>
      </c>
      <c r="I113">
        <v>0.03</v>
      </c>
      <c r="J113">
        <v>27339.45</v>
      </c>
      <c r="K113" s="11">
        <v>43903</v>
      </c>
    </row>
    <row r="114" spans="1:11" hidden="1" x14ac:dyDescent="0.3">
      <c r="A114" s="1">
        <v>9</v>
      </c>
      <c r="B114" t="s">
        <v>2482</v>
      </c>
      <c r="C114" t="s">
        <v>2483</v>
      </c>
      <c r="D114" t="s">
        <v>2483</v>
      </c>
      <c r="E114">
        <v>699</v>
      </c>
      <c r="F114" t="s">
        <v>2484</v>
      </c>
      <c r="G114">
        <v>10</v>
      </c>
      <c r="H114">
        <v>6990</v>
      </c>
      <c r="I114">
        <v>0</v>
      </c>
      <c r="J114">
        <v>6990</v>
      </c>
      <c r="K114" s="11">
        <v>42314</v>
      </c>
    </row>
    <row r="115" spans="1:11" hidden="1" x14ac:dyDescent="0.3">
      <c r="A115" s="1">
        <v>27</v>
      </c>
      <c r="B115" t="s">
        <v>2566</v>
      </c>
      <c r="C115" t="s">
        <v>2522</v>
      </c>
      <c r="D115" t="s">
        <v>2525</v>
      </c>
      <c r="E115">
        <v>1994</v>
      </c>
      <c r="F115" t="s">
        <v>2484</v>
      </c>
      <c r="G115">
        <v>25</v>
      </c>
      <c r="H115">
        <v>49850</v>
      </c>
      <c r="I115">
        <v>0.06</v>
      </c>
      <c r="J115">
        <v>46859</v>
      </c>
      <c r="K115" s="11">
        <v>43256</v>
      </c>
    </row>
    <row r="116" spans="1:11" hidden="1" x14ac:dyDescent="0.3">
      <c r="A116" s="1">
        <v>34</v>
      </c>
      <c r="B116" t="s">
        <v>2509</v>
      </c>
      <c r="C116" t="s">
        <v>2504</v>
      </c>
      <c r="D116" t="s">
        <v>2510</v>
      </c>
      <c r="E116">
        <v>2199</v>
      </c>
      <c r="F116" t="s">
        <v>2481</v>
      </c>
      <c r="G116">
        <v>60</v>
      </c>
      <c r="H116">
        <v>131940</v>
      </c>
      <c r="I116">
        <v>0.15</v>
      </c>
      <c r="J116">
        <v>112149</v>
      </c>
      <c r="K116" s="11">
        <v>43872</v>
      </c>
    </row>
    <row r="117" spans="1:11" hidden="1" x14ac:dyDescent="0.3">
      <c r="A117" s="1">
        <v>30</v>
      </c>
      <c r="B117" t="s">
        <v>2519</v>
      </c>
      <c r="C117" t="s">
        <v>2487</v>
      </c>
      <c r="D117" t="s">
        <v>2520</v>
      </c>
      <c r="E117">
        <v>1730</v>
      </c>
      <c r="F117" t="s">
        <v>2481</v>
      </c>
      <c r="G117">
        <v>5</v>
      </c>
      <c r="H117">
        <v>8650</v>
      </c>
      <c r="I117">
        <v>0</v>
      </c>
      <c r="J117">
        <v>8650</v>
      </c>
      <c r="K117" s="11">
        <v>43626</v>
      </c>
    </row>
    <row r="118" spans="1:11" hidden="1" x14ac:dyDescent="0.3">
      <c r="A118" s="1">
        <v>43</v>
      </c>
      <c r="B118" t="s">
        <v>2512</v>
      </c>
      <c r="C118" t="s">
        <v>2493</v>
      </c>
      <c r="D118" t="s">
        <v>2508</v>
      </c>
      <c r="E118">
        <v>759</v>
      </c>
      <c r="F118" t="s">
        <v>2484</v>
      </c>
      <c r="G118">
        <v>10</v>
      </c>
      <c r="H118">
        <v>7590</v>
      </c>
      <c r="I118">
        <v>0</v>
      </c>
      <c r="J118">
        <v>7590</v>
      </c>
      <c r="K118" s="11">
        <v>43976</v>
      </c>
    </row>
    <row r="119" spans="1:11" hidden="1" x14ac:dyDescent="0.3">
      <c r="A119" s="1">
        <v>2</v>
      </c>
      <c r="B119" t="s">
        <v>2574</v>
      </c>
      <c r="C119" t="s">
        <v>2493</v>
      </c>
      <c r="D119" t="s">
        <v>2575</v>
      </c>
      <c r="E119">
        <v>1178</v>
      </c>
      <c r="F119" t="s">
        <v>2484</v>
      </c>
      <c r="G119">
        <v>10</v>
      </c>
      <c r="H119">
        <v>11780</v>
      </c>
      <c r="I119">
        <v>0</v>
      </c>
      <c r="J119">
        <v>11780</v>
      </c>
      <c r="K119" s="11">
        <v>42457</v>
      </c>
    </row>
    <row r="120" spans="1:11" hidden="1" x14ac:dyDescent="0.3">
      <c r="A120" s="1">
        <v>39</v>
      </c>
      <c r="B120" t="s">
        <v>2503</v>
      </c>
      <c r="C120" t="s">
        <v>2504</v>
      </c>
      <c r="D120" t="s">
        <v>2505</v>
      </c>
      <c r="E120">
        <v>1923</v>
      </c>
      <c r="F120" t="s">
        <v>2481</v>
      </c>
      <c r="G120">
        <v>25</v>
      </c>
      <c r="H120">
        <v>48075</v>
      </c>
      <c r="I120">
        <v>0.06</v>
      </c>
      <c r="J120">
        <v>45190.5</v>
      </c>
      <c r="K120" s="11">
        <v>44025</v>
      </c>
    </row>
    <row r="121" spans="1:11" hidden="1" x14ac:dyDescent="0.3">
      <c r="A121" s="1">
        <v>49</v>
      </c>
      <c r="B121" t="s">
        <v>2539</v>
      </c>
      <c r="C121" t="s">
        <v>2490</v>
      </c>
      <c r="D121" t="s">
        <v>2540</v>
      </c>
      <c r="E121">
        <v>617</v>
      </c>
      <c r="F121" t="s">
        <v>2484</v>
      </c>
      <c r="G121">
        <v>25</v>
      </c>
      <c r="H121">
        <v>15425</v>
      </c>
      <c r="I121">
        <v>0</v>
      </c>
      <c r="J121">
        <v>15425</v>
      </c>
      <c r="K121" s="11">
        <v>42677</v>
      </c>
    </row>
    <row r="122" spans="1:11" hidden="1" x14ac:dyDescent="0.3">
      <c r="A122" s="1">
        <v>24</v>
      </c>
      <c r="B122" t="s">
        <v>2515</v>
      </c>
      <c r="C122" t="s">
        <v>2516</v>
      </c>
      <c r="D122" t="s">
        <v>2517</v>
      </c>
      <c r="E122">
        <v>957</v>
      </c>
      <c r="F122" t="s">
        <v>2481</v>
      </c>
      <c r="G122">
        <v>25</v>
      </c>
      <c r="H122">
        <v>23925</v>
      </c>
      <c r="I122">
        <v>0.03</v>
      </c>
      <c r="J122">
        <v>23207.25</v>
      </c>
      <c r="K122" s="11">
        <v>43918</v>
      </c>
    </row>
    <row r="123" spans="1:11" hidden="1" x14ac:dyDescent="0.3">
      <c r="A123" s="1">
        <v>48</v>
      </c>
      <c r="B123" t="s">
        <v>2509</v>
      </c>
      <c r="C123" t="s">
        <v>2504</v>
      </c>
      <c r="D123" t="s">
        <v>2510</v>
      </c>
      <c r="E123">
        <v>2199</v>
      </c>
      <c r="F123" t="s">
        <v>2481</v>
      </c>
      <c r="G123">
        <v>55</v>
      </c>
      <c r="H123">
        <v>120945</v>
      </c>
      <c r="I123">
        <v>0.15</v>
      </c>
      <c r="J123">
        <v>102803.25</v>
      </c>
      <c r="K123" s="11">
        <v>42875</v>
      </c>
    </row>
    <row r="124" spans="1:11" hidden="1" x14ac:dyDescent="0.3">
      <c r="A124" s="1">
        <v>49</v>
      </c>
      <c r="B124" t="s">
        <v>2539</v>
      </c>
      <c r="C124" t="s">
        <v>2490</v>
      </c>
      <c r="D124" t="s">
        <v>2540</v>
      </c>
      <c r="E124">
        <v>617</v>
      </c>
      <c r="F124" t="s">
        <v>2484</v>
      </c>
      <c r="G124">
        <v>25</v>
      </c>
      <c r="H124">
        <v>15425</v>
      </c>
      <c r="I124">
        <v>0</v>
      </c>
      <c r="J124">
        <v>15425</v>
      </c>
      <c r="K124" s="11">
        <v>42531</v>
      </c>
    </row>
    <row r="125" spans="1:11" x14ac:dyDescent="0.3">
      <c r="A125" s="1">
        <v>54</v>
      </c>
      <c r="B125" t="s">
        <v>2478</v>
      </c>
      <c r="C125" t="s">
        <v>2479</v>
      </c>
      <c r="D125" t="s">
        <v>2480</v>
      </c>
      <c r="E125">
        <v>847</v>
      </c>
      <c r="F125" t="s">
        <v>2481</v>
      </c>
      <c r="G125">
        <v>15</v>
      </c>
      <c r="H125">
        <v>12705</v>
      </c>
      <c r="I125">
        <v>0</v>
      </c>
      <c r="J125">
        <v>12705</v>
      </c>
      <c r="K125" s="11">
        <v>42213</v>
      </c>
    </row>
    <row r="126" spans="1:11" hidden="1" x14ac:dyDescent="0.3">
      <c r="A126" s="1">
        <v>23</v>
      </c>
      <c r="B126" t="s">
        <v>2497</v>
      </c>
      <c r="C126" t="s">
        <v>2483</v>
      </c>
      <c r="D126" t="s">
        <v>2498</v>
      </c>
      <c r="E126">
        <v>2645</v>
      </c>
      <c r="F126" t="s">
        <v>2484</v>
      </c>
      <c r="G126">
        <v>50</v>
      </c>
      <c r="H126">
        <v>132250</v>
      </c>
      <c r="I126">
        <v>0.15</v>
      </c>
      <c r="J126">
        <v>112412.5</v>
      </c>
      <c r="K126" s="11">
        <v>43399</v>
      </c>
    </row>
    <row r="127" spans="1:11" hidden="1" x14ac:dyDescent="0.3">
      <c r="A127" s="1">
        <v>11</v>
      </c>
      <c r="B127" t="s">
        <v>2512</v>
      </c>
      <c r="C127" t="s">
        <v>2493</v>
      </c>
      <c r="D127" t="s">
        <v>2570</v>
      </c>
      <c r="E127">
        <v>3197</v>
      </c>
      <c r="F127" t="s">
        <v>2484</v>
      </c>
      <c r="G127">
        <v>10</v>
      </c>
      <c r="H127">
        <v>31970</v>
      </c>
      <c r="I127">
        <v>0</v>
      </c>
      <c r="J127">
        <v>31970</v>
      </c>
      <c r="K127" s="11">
        <v>42219</v>
      </c>
    </row>
    <row r="128" spans="1:11" hidden="1" x14ac:dyDescent="0.3">
      <c r="A128" s="1">
        <v>34</v>
      </c>
      <c r="B128" t="s">
        <v>2509</v>
      </c>
      <c r="C128" t="s">
        <v>2504</v>
      </c>
      <c r="D128" t="s">
        <v>2510</v>
      </c>
      <c r="E128">
        <v>2199</v>
      </c>
      <c r="F128" t="s">
        <v>2481</v>
      </c>
      <c r="G128">
        <v>60</v>
      </c>
      <c r="H128">
        <v>131940</v>
      </c>
      <c r="I128">
        <v>0.15</v>
      </c>
      <c r="J128">
        <v>112149</v>
      </c>
      <c r="K128" s="11">
        <v>42779</v>
      </c>
    </row>
    <row r="129" spans="1:11" hidden="1" x14ac:dyDescent="0.3">
      <c r="A129" s="1">
        <v>7</v>
      </c>
      <c r="B129" t="s">
        <v>2503</v>
      </c>
      <c r="C129" t="s">
        <v>2504</v>
      </c>
      <c r="D129" t="s">
        <v>2505</v>
      </c>
      <c r="E129">
        <v>1923</v>
      </c>
      <c r="F129" t="s">
        <v>2481</v>
      </c>
      <c r="G129">
        <v>25</v>
      </c>
      <c r="H129">
        <v>48075</v>
      </c>
      <c r="I129">
        <v>0.06</v>
      </c>
      <c r="J129">
        <v>45190.5</v>
      </c>
      <c r="K129" s="11">
        <v>43016</v>
      </c>
    </row>
    <row r="130" spans="1:11" hidden="1" x14ac:dyDescent="0.3">
      <c r="A130" s="1">
        <v>46</v>
      </c>
      <c r="B130" t="s">
        <v>2560</v>
      </c>
      <c r="C130" t="s">
        <v>2487</v>
      </c>
      <c r="D130" t="s">
        <v>2487</v>
      </c>
      <c r="E130">
        <v>770</v>
      </c>
      <c r="F130" t="s">
        <v>2481</v>
      </c>
      <c r="G130">
        <v>20</v>
      </c>
      <c r="H130">
        <v>15400</v>
      </c>
      <c r="I130">
        <v>0.03</v>
      </c>
      <c r="J130">
        <v>14938</v>
      </c>
      <c r="K130" s="11">
        <v>42392</v>
      </c>
    </row>
    <row r="131" spans="1:11" hidden="1" x14ac:dyDescent="0.3">
      <c r="A131" s="1">
        <v>7</v>
      </c>
      <c r="B131" t="s">
        <v>2503</v>
      </c>
      <c r="C131" t="s">
        <v>2504</v>
      </c>
      <c r="D131" t="s">
        <v>2505</v>
      </c>
      <c r="E131">
        <v>1923</v>
      </c>
      <c r="F131" t="s">
        <v>2481</v>
      </c>
      <c r="G131">
        <v>25</v>
      </c>
      <c r="H131">
        <v>48075</v>
      </c>
      <c r="I131">
        <v>0.06</v>
      </c>
      <c r="J131">
        <v>45190.5</v>
      </c>
      <c r="K131" s="11">
        <v>42439</v>
      </c>
    </row>
    <row r="132" spans="1:11" hidden="1" x14ac:dyDescent="0.3">
      <c r="A132" s="1">
        <v>27</v>
      </c>
      <c r="B132" t="s">
        <v>2566</v>
      </c>
      <c r="C132" t="s">
        <v>2522</v>
      </c>
      <c r="D132" t="s">
        <v>2525</v>
      </c>
      <c r="E132">
        <v>1994</v>
      </c>
      <c r="F132" t="s">
        <v>2484</v>
      </c>
      <c r="G132">
        <v>25</v>
      </c>
      <c r="H132">
        <v>49850</v>
      </c>
      <c r="I132">
        <v>0.06</v>
      </c>
      <c r="J132">
        <v>46859</v>
      </c>
      <c r="K132" s="11">
        <v>44009</v>
      </c>
    </row>
    <row r="133" spans="1:11" hidden="1" x14ac:dyDescent="0.3">
      <c r="A133" s="1">
        <v>41</v>
      </c>
      <c r="B133" t="s">
        <v>2482</v>
      </c>
      <c r="C133" t="s">
        <v>2483</v>
      </c>
      <c r="D133" t="s">
        <v>2483</v>
      </c>
      <c r="E133">
        <v>699</v>
      </c>
      <c r="F133" t="s">
        <v>2484</v>
      </c>
      <c r="G133">
        <v>10</v>
      </c>
      <c r="H133">
        <v>6990</v>
      </c>
      <c r="I133">
        <v>0</v>
      </c>
      <c r="J133">
        <v>6990</v>
      </c>
      <c r="K133" s="11">
        <v>43208</v>
      </c>
    </row>
    <row r="134" spans="1:11" hidden="1" x14ac:dyDescent="0.3">
      <c r="A134" s="1">
        <v>49</v>
      </c>
      <c r="B134" t="s">
        <v>2539</v>
      </c>
      <c r="C134" t="s">
        <v>2490</v>
      </c>
      <c r="D134" t="s">
        <v>2540</v>
      </c>
      <c r="E134">
        <v>617</v>
      </c>
      <c r="F134" t="s">
        <v>2484</v>
      </c>
      <c r="G134">
        <v>25</v>
      </c>
      <c r="H134">
        <v>15425</v>
      </c>
      <c r="I134">
        <v>0</v>
      </c>
      <c r="J134">
        <v>15425</v>
      </c>
      <c r="K134" s="11">
        <v>42601</v>
      </c>
    </row>
    <row r="135" spans="1:11" hidden="1" x14ac:dyDescent="0.3">
      <c r="A135" s="1">
        <v>7</v>
      </c>
      <c r="B135" t="s">
        <v>2503</v>
      </c>
      <c r="C135" t="s">
        <v>2504</v>
      </c>
      <c r="D135" t="s">
        <v>2505</v>
      </c>
      <c r="E135">
        <v>1923</v>
      </c>
      <c r="F135" t="s">
        <v>2481</v>
      </c>
      <c r="G135">
        <v>25</v>
      </c>
      <c r="H135">
        <v>48075</v>
      </c>
      <c r="I135">
        <v>0.06</v>
      </c>
      <c r="J135">
        <v>45190.5</v>
      </c>
      <c r="K135" s="11">
        <v>42928</v>
      </c>
    </row>
    <row r="136" spans="1:11" x14ac:dyDescent="0.3">
      <c r="A136" s="1">
        <v>19</v>
      </c>
      <c r="B136" t="s">
        <v>2527</v>
      </c>
      <c r="C136" t="s">
        <v>2479</v>
      </c>
      <c r="D136" t="s">
        <v>2528</v>
      </c>
      <c r="E136">
        <v>1879</v>
      </c>
      <c r="F136" t="s">
        <v>2481</v>
      </c>
      <c r="G136">
        <v>15</v>
      </c>
      <c r="H136">
        <v>28185</v>
      </c>
      <c r="I136">
        <v>0.03</v>
      </c>
      <c r="J136">
        <v>27339.45</v>
      </c>
      <c r="K136" s="11">
        <v>42530</v>
      </c>
    </row>
    <row r="137" spans="1:11" hidden="1" x14ac:dyDescent="0.3">
      <c r="A137" s="1">
        <v>17</v>
      </c>
      <c r="B137" t="s">
        <v>2492</v>
      </c>
      <c r="C137" t="s">
        <v>2493</v>
      </c>
      <c r="D137" t="s">
        <v>2494</v>
      </c>
      <c r="E137">
        <v>967</v>
      </c>
      <c r="F137" t="s">
        <v>2484</v>
      </c>
      <c r="G137">
        <v>12</v>
      </c>
      <c r="H137">
        <v>11604</v>
      </c>
      <c r="I137">
        <v>0</v>
      </c>
      <c r="J137">
        <v>11604</v>
      </c>
      <c r="K137" s="11">
        <v>43946</v>
      </c>
    </row>
    <row r="138" spans="1:11" hidden="1" x14ac:dyDescent="0.3">
      <c r="A138" s="1">
        <v>16</v>
      </c>
      <c r="B138" t="s">
        <v>2533</v>
      </c>
      <c r="C138" t="s">
        <v>2534</v>
      </c>
      <c r="D138" t="s">
        <v>2535</v>
      </c>
      <c r="E138">
        <v>843</v>
      </c>
      <c r="F138" t="s">
        <v>2484</v>
      </c>
      <c r="G138">
        <v>5</v>
      </c>
      <c r="H138">
        <v>4215</v>
      </c>
      <c r="I138">
        <v>0</v>
      </c>
      <c r="J138">
        <v>4215</v>
      </c>
      <c r="K138" s="11">
        <v>42222</v>
      </c>
    </row>
    <row r="139" spans="1:11" hidden="1" x14ac:dyDescent="0.3">
      <c r="A139" s="1">
        <v>46</v>
      </c>
      <c r="B139" t="s">
        <v>2560</v>
      </c>
      <c r="C139" t="s">
        <v>2487</v>
      </c>
      <c r="D139" t="s">
        <v>2487</v>
      </c>
      <c r="E139">
        <v>770</v>
      </c>
      <c r="F139" t="s">
        <v>2481</v>
      </c>
      <c r="G139">
        <v>20</v>
      </c>
      <c r="H139">
        <v>15400</v>
      </c>
      <c r="I139">
        <v>0.03</v>
      </c>
      <c r="J139">
        <v>14938</v>
      </c>
      <c r="K139" s="11">
        <v>44077</v>
      </c>
    </row>
    <row r="140" spans="1:11" hidden="1" x14ac:dyDescent="0.3">
      <c r="A140" s="1">
        <v>46</v>
      </c>
      <c r="B140" t="s">
        <v>2560</v>
      </c>
      <c r="C140" t="s">
        <v>2487</v>
      </c>
      <c r="D140" t="s">
        <v>2487</v>
      </c>
      <c r="E140">
        <v>770</v>
      </c>
      <c r="F140" t="s">
        <v>2481</v>
      </c>
      <c r="G140">
        <v>20</v>
      </c>
      <c r="H140">
        <v>15400</v>
      </c>
      <c r="I140">
        <v>0.03</v>
      </c>
      <c r="J140">
        <v>14938</v>
      </c>
      <c r="K140" s="11">
        <v>43052</v>
      </c>
    </row>
    <row r="141" spans="1:11" hidden="1" x14ac:dyDescent="0.3">
      <c r="A141" s="1">
        <v>7</v>
      </c>
      <c r="B141" t="s">
        <v>2503</v>
      </c>
      <c r="C141" t="s">
        <v>2504</v>
      </c>
      <c r="D141" t="s">
        <v>2505</v>
      </c>
      <c r="E141">
        <v>1923</v>
      </c>
      <c r="F141" t="s">
        <v>2481</v>
      </c>
      <c r="G141">
        <v>25</v>
      </c>
      <c r="H141">
        <v>48075</v>
      </c>
      <c r="I141">
        <v>0.06</v>
      </c>
      <c r="J141">
        <v>45190.5</v>
      </c>
      <c r="K141" s="11">
        <v>43643</v>
      </c>
    </row>
    <row r="142" spans="1:11" hidden="1" x14ac:dyDescent="0.3">
      <c r="A142" s="1">
        <v>11</v>
      </c>
      <c r="B142" t="s">
        <v>2512</v>
      </c>
      <c r="C142" t="s">
        <v>2493</v>
      </c>
      <c r="D142" t="s">
        <v>2570</v>
      </c>
      <c r="E142">
        <v>3197</v>
      </c>
      <c r="F142" t="s">
        <v>2484</v>
      </c>
      <c r="G142">
        <v>10</v>
      </c>
      <c r="H142">
        <v>31970</v>
      </c>
      <c r="I142">
        <v>0</v>
      </c>
      <c r="J142">
        <v>31970</v>
      </c>
      <c r="K142" s="11">
        <v>43593</v>
      </c>
    </row>
    <row r="143" spans="1:11" hidden="1" x14ac:dyDescent="0.3">
      <c r="A143" s="1">
        <v>39</v>
      </c>
      <c r="B143" t="s">
        <v>2503</v>
      </c>
      <c r="C143" t="s">
        <v>2504</v>
      </c>
      <c r="D143" t="s">
        <v>2505</v>
      </c>
      <c r="E143">
        <v>1923</v>
      </c>
      <c r="F143" t="s">
        <v>2481</v>
      </c>
      <c r="G143">
        <v>25</v>
      </c>
      <c r="H143">
        <v>48075</v>
      </c>
      <c r="I143">
        <v>0.06</v>
      </c>
      <c r="J143">
        <v>45190.5</v>
      </c>
      <c r="K143" s="11">
        <v>42882</v>
      </c>
    </row>
    <row r="144" spans="1:11" hidden="1" x14ac:dyDescent="0.3">
      <c r="A144" s="1">
        <v>42</v>
      </c>
      <c r="B144" t="s">
        <v>2567</v>
      </c>
      <c r="C144" t="s">
        <v>2504</v>
      </c>
      <c r="D144" t="s">
        <v>2568</v>
      </c>
      <c r="E144">
        <v>800</v>
      </c>
      <c r="F144" t="s">
        <v>2481</v>
      </c>
      <c r="G144">
        <v>25</v>
      </c>
      <c r="H144">
        <v>20000</v>
      </c>
      <c r="I144">
        <v>0.03</v>
      </c>
      <c r="J144">
        <v>19400</v>
      </c>
      <c r="K144" s="11">
        <v>44165</v>
      </c>
    </row>
    <row r="145" spans="1:11" hidden="1" x14ac:dyDescent="0.3">
      <c r="A145" s="1">
        <v>41</v>
      </c>
      <c r="B145" t="s">
        <v>2482</v>
      </c>
      <c r="C145" t="s">
        <v>2483</v>
      </c>
      <c r="D145" t="s">
        <v>2483</v>
      </c>
      <c r="E145">
        <v>699</v>
      </c>
      <c r="F145" t="s">
        <v>2484</v>
      </c>
      <c r="G145">
        <v>10</v>
      </c>
      <c r="H145">
        <v>6990</v>
      </c>
      <c r="I145">
        <v>0</v>
      </c>
      <c r="J145">
        <v>6990</v>
      </c>
      <c r="K145" s="11">
        <v>42213</v>
      </c>
    </row>
    <row r="146" spans="1:11" hidden="1" x14ac:dyDescent="0.3">
      <c r="A146" s="1">
        <v>52</v>
      </c>
      <c r="B146" t="s">
        <v>2495</v>
      </c>
      <c r="C146" t="s">
        <v>2493</v>
      </c>
      <c r="D146" t="s">
        <v>2496</v>
      </c>
      <c r="E146">
        <v>1182</v>
      </c>
      <c r="F146" t="s">
        <v>2481</v>
      </c>
      <c r="G146">
        <v>17</v>
      </c>
      <c r="H146">
        <v>20094</v>
      </c>
      <c r="I146">
        <v>0.03</v>
      </c>
      <c r="J146">
        <v>19491.18</v>
      </c>
      <c r="K146" s="11">
        <v>44098</v>
      </c>
    </row>
    <row r="147" spans="1:11" hidden="1" x14ac:dyDescent="0.3">
      <c r="A147" s="1">
        <v>13</v>
      </c>
      <c r="B147" t="s">
        <v>2507</v>
      </c>
      <c r="C147" t="s">
        <v>2493</v>
      </c>
      <c r="D147" t="s">
        <v>2508</v>
      </c>
      <c r="E147">
        <v>759</v>
      </c>
      <c r="F147" t="s">
        <v>2484</v>
      </c>
      <c r="G147">
        <v>14</v>
      </c>
      <c r="H147">
        <v>10626</v>
      </c>
      <c r="I147">
        <v>0</v>
      </c>
      <c r="J147">
        <v>10626</v>
      </c>
      <c r="K147" s="11">
        <v>42311</v>
      </c>
    </row>
    <row r="148" spans="1:11" hidden="1" x14ac:dyDescent="0.3">
      <c r="A148" s="1">
        <v>46</v>
      </c>
      <c r="B148" t="s">
        <v>2560</v>
      </c>
      <c r="C148" t="s">
        <v>2487</v>
      </c>
      <c r="D148" t="s">
        <v>2487</v>
      </c>
      <c r="E148">
        <v>770</v>
      </c>
      <c r="F148" t="s">
        <v>2481</v>
      </c>
      <c r="G148">
        <v>20</v>
      </c>
      <c r="H148">
        <v>15400</v>
      </c>
      <c r="I148">
        <v>0.03</v>
      </c>
      <c r="J148">
        <v>14938</v>
      </c>
      <c r="K148" s="11">
        <v>43973</v>
      </c>
    </row>
    <row r="149" spans="1:11" hidden="1" x14ac:dyDescent="0.3">
      <c r="A149" s="1">
        <v>55</v>
      </c>
      <c r="B149" t="s">
        <v>2482</v>
      </c>
      <c r="C149" t="s">
        <v>2483</v>
      </c>
      <c r="D149" t="s">
        <v>2483</v>
      </c>
      <c r="E149">
        <v>699</v>
      </c>
      <c r="F149" t="s">
        <v>2484</v>
      </c>
      <c r="G149">
        <v>10</v>
      </c>
      <c r="H149">
        <v>6990</v>
      </c>
      <c r="I149">
        <v>0</v>
      </c>
      <c r="J149">
        <v>6990</v>
      </c>
      <c r="K149" s="11">
        <v>43086</v>
      </c>
    </row>
    <row r="150" spans="1:11" hidden="1" x14ac:dyDescent="0.3">
      <c r="A150" s="1">
        <v>2</v>
      </c>
      <c r="B150" t="s">
        <v>2574</v>
      </c>
      <c r="C150" t="s">
        <v>2493</v>
      </c>
      <c r="D150" t="s">
        <v>2575</v>
      </c>
      <c r="E150">
        <v>1178</v>
      </c>
      <c r="F150" t="s">
        <v>2484</v>
      </c>
      <c r="G150">
        <v>10</v>
      </c>
      <c r="H150">
        <v>11780</v>
      </c>
      <c r="I150">
        <v>0</v>
      </c>
      <c r="J150">
        <v>11780</v>
      </c>
      <c r="K150" s="11">
        <v>44110</v>
      </c>
    </row>
    <row r="151" spans="1:11" hidden="1" x14ac:dyDescent="0.3">
      <c r="A151" s="1">
        <v>6</v>
      </c>
      <c r="B151" t="s">
        <v>2552</v>
      </c>
      <c r="C151" t="s">
        <v>2493</v>
      </c>
      <c r="D151" t="s">
        <v>2553</v>
      </c>
      <c r="E151">
        <v>3197</v>
      </c>
      <c r="F151" t="s">
        <v>2484</v>
      </c>
      <c r="G151">
        <v>6</v>
      </c>
      <c r="H151">
        <v>19182</v>
      </c>
      <c r="I151">
        <v>0.03</v>
      </c>
      <c r="J151">
        <v>18606.54</v>
      </c>
      <c r="K151" s="11">
        <v>44185</v>
      </c>
    </row>
    <row r="152" spans="1:11" hidden="1" x14ac:dyDescent="0.3">
      <c r="A152" s="1">
        <v>24</v>
      </c>
      <c r="B152" t="s">
        <v>2515</v>
      </c>
      <c r="C152" t="s">
        <v>2516</v>
      </c>
      <c r="D152" t="s">
        <v>2517</v>
      </c>
      <c r="E152">
        <v>957</v>
      </c>
      <c r="F152" t="s">
        <v>2481</v>
      </c>
      <c r="G152">
        <v>25</v>
      </c>
      <c r="H152">
        <v>23925</v>
      </c>
      <c r="I152">
        <v>0.03</v>
      </c>
      <c r="J152">
        <v>23207.25</v>
      </c>
      <c r="K152" s="11">
        <v>42861</v>
      </c>
    </row>
    <row r="153" spans="1:11" hidden="1" x14ac:dyDescent="0.3">
      <c r="A153" s="1">
        <v>51</v>
      </c>
      <c r="B153" t="s">
        <v>2529</v>
      </c>
      <c r="C153" t="s">
        <v>2483</v>
      </c>
      <c r="D153" t="s">
        <v>2530</v>
      </c>
      <c r="E153">
        <v>2211</v>
      </c>
      <c r="F153" t="s">
        <v>2484</v>
      </c>
      <c r="G153">
        <v>25</v>
      </c>
      <c r="H153">
        <v>55275</v>
      </c>
      <c r="I153">
        <v>0.09</v>
      </c>
      <c r="J153">
        <v>50300.25</v>
      </c>
      <c r="K153" s="11">
        <v>43976</v>
      </c>
    </row>
    <row r="154" spans="1:11" hidden="1" x14ac:dyDescent="0.3">
      <c r="A154" s="1">
        <v>2</v>
      </c>
      <c r="B154" t="s">
        <v>2574</v>
      </c>
      <c r="C154" t="s">
        <v>2493</v>
      </c>
      <c r="D154" t="s">
        <v>2575</v>
      </c>
      <c r="E154">
        <v>1178</v>
      </c>
      <c r="F154" t="s">
        <v>2484</v>
      </c>
      <c r="G154">
        <v>10</v>
      </c>
      <c r="H154">
        <v>11780</v>
      </c>
      <c r="I154">
        <v>0</v>
      </c>
      <c r="J154">
        <v>11780</v>
      </c>
      <c r="K154" s="11">
        <v>43670</v>
      </c>
    </row>
    <row r="155" spans="1:11" hidden="1" x14ac:dyDescent="0.3">
      <c r="A155" s="1">
        <v>17</v>
      </c>
      <c r="B155" t="s">
        <v>2492</v>
      </c>
      <c r="C155" t="s">
        <v>2493</v>
      </c>
      <c r="D155" t="s">
        <v>2494</v>
      </c>
      <c r="E155">
        <v>967</v>
      </c>
      <c r="F155" t="s">
        <v>2484</v>
      </c>
      <c r="G155">
        <v>12</v>
      </c>
      <c r="H155">
        <v>11604</v>
      </c>
      <c r="I155">
        <v>0</v>
      </c>
      <c r="J155">
        <v>11604</v>
      </c>
      <c r="K155" s="11">
        <v>42849</v>
      </c>
    </row>
    <row r="156" spans="1:11" hidden="1" x14ac:dyDescent="0.3">
      <c r="A156" s="1">
        <v>16</v>
      </c>
      <c r="B156" t="s">
        <v>2533</v>
      </c>
      <c r="C156" t="s">
        <v>2534</v>
      </c>
      <c r="D156" t="s">
        <v>2535</v>
      </c>
      <c r="E156">
        <v>843</v>
      </c>
      <c r="F156" t="s">
        <v>2484</v>
      </c>
      <c r="G156">
        <v>5</v>
      </c>
      <c r="H156">
        <v>4215</v>
      </c>
      <c r="I156">
        <v>0</v>
      </c>
      <c r="J156">
        <v>4215</v>
      </c>
      <c r="K156" s="11">
        <v>42223</v>
      </c>
    </row>
    <row r="157" spans="1:11" hidden="1" x14ac:dyDescent="0.3">
      <c r="A157" s="1">
        <v>18</v>
      </c>
      <c r="B157" t="s">
        <v>2486</v>
      </c>
      <c r="C157" t="s">
        <v>2487</v>
      </c>
      <c r="D157" t="s">
        <v>2488</v>
      </c>
      <c r="E157">
        <v>1531</v>
      </c>
      <c r="F157" t="s">
        <v>2481</v>
      </c>
      <c r="G157">
        <v>15</v>
      </c>
      <c r="H157">
        <v>22965</v>
      </c>
      <c r="I157">
        <v>0.03</v>
      </c>
      <c r="J157">
        <v>22276.05</v>
      </c>
      <c r="K157" s="11">
        <v>43146</v>
      </c>
    </row>
    <row r="158" spans="1:11" hidden="1" x14ac:dyDescent="0.3">
      <c r="A158" s="1">
        <v>17</v>
      </c>
      <c r="B158" t="s">
        <v>2492</v>
      </c>
      <c r="C158" t="s">
        <v>2493</v>
      </c>
      <c r="D158" t="s">
        <v>2494</v>
      </c>
      <c r="E158">
        <v>967</v>
      </c>
      <c r="F158" t="s">
        <v>2484</v>
      </c>
      <c r="G158">
        <v>12</v>
      </c>
      <c r="H158">
        <v>11604</v>
      </c>
      <c r="I158">
        <v>0</v>
      </c>
      <c r="J158">
        <v>11604</v>
      </c>
      <c r="K158" s="11">
        <v>44016</v>
      </c>
    </row>
    <row r="159" spans="1:11" hidden="1" x14ac:dyDescent="0.3">
      <c r="A159" s="1">
        <v>20</v>
      </c>
      <c r="B159" t="s">
        <v>2531</v>
      </c>
      <c r="C159" t="s">
        <v>2516</v>
      </c>
      <c r="D159" t="s">
        <v>2532</v>
      </c>
      <c r="E159">
        <v>2198</v>
      </c>
      <c r="F159" t="s">
        <v>2484</v>
      </c>
      <c r="G159">
        <v>35</v>
      </c>
      <c r="H159">
        <v>76930</v>
      </c>
      <c r="I159">
        <v>0.12</v>
      </c>
      <c r="J159">
        <v>67698.399999999994</v>
      </c>
      <c r="K159" s="11">
        <v>42061</v>
      </c>
    </row>
    <row r="160" spans="1:11" hidden="1" x14ac:dyDescent="0.3">
      <c r="A160" s="1">
        <v>27</v>
      </c>
      <c r="B160" t="s">
        <v>2566</v>
      </c>
      <c r="C160" t="s">
        <v>2522</v>
      </c>
      <c r="D160" t="s">
        <v>2525</v>
      </c>
      <c r="E160">
        <v>1994</v>
      </c>
      <c r="F160" t="s">
        <v>2484</v>
      </c>
      <c r="G160">
        <v>25</v>
      </c>
      <c r="H160">
        <v>49850</v>
      </c>
      <c r="I160">
        <v>0.06</v>
      </c>
      <c r="J160">
        <v>46859</v>
      </c>
      <c r="K160" s="11">
        <v>44081</v>
      </c>
    </row>
    <row r="161" spans="1:11" hidden="1" x14ac:dyDescent="0.3">
      <c r="A161" s="1">
        <v>26</v>
      </c>
      <c r="B161" t="s">
        <v>2557</v>
      </c>
      <c r="C161" t="s">
        <v>2490</v>
      </c>
      <c r="D161" t="s">
        <v>2540</v>
      </c>
      <c r="E161">
        <v>2197</v>
      </c>
      <c r="F161" t="s">
        <v>2481</v>
      </c>
      <c r="G161">
        <v>40</v>
      </c>
      <c r="H161">
        <v>87880</v>
      </c>
      <c r="I161">
        <v>0.12</v>
      </c>
      <c r="J161">
        <v>77334.399999999994</v>
      </c>
      <c r="K161" s="11">
        <v>44005</v>
      </c>
    </row>
    <row r="162" spans="1:11" hidden="1" x14ac:dyDescent="0.3">
      <c r="A162" s="1">
        <v>47</v>
      </c>
      <c r="B162" t="s">
        <v>2524</v>
      </c>
      <c r="C162" t="s">
        <v>2522</v>
      </c>
      <c r="D162" t="s">
        <v>2525</v>
      </c>
      <c r="E162">
        <v>1994</v>
      </c>
      <c r="F162" t="s">
        <v>2484</v>
      </c>
      <c r="G162">
        <v>12</v>
      </c>
      <c r="H162">
        <v>23928</v>
      </c>
      <c r="I162">
        <v>0.03</v>
      </c>
      <c r="J162">
        <v>23210.16</v>
      </c>
      <c r="K162" s="11">
        <v>42978</v>
      </c>
    </row>
    <row r="163" spans="1:11" hidden="1" x14ac:dyDescent="0.3">
      <c r="A163" s="1">
        <v>46</v>
      </c>
      <c r="B163" t="s">
        <v>2560</v>
      </c>
      <c r="C163" t="s">
        <v>2487</v>
      </c>
      <c r="D163" t="s">
        <v>2487</v>
      </c>
      <c r="E163">
        <v>770</v>
      </c>
      <c r="F163" t="s">
        <v>2481</v>
      </c>
      <c r="G163">
        <v>20</v>
      </c>
      <c r="H163">
        <v>15400</v>
      </c>
      <c r="I163">
        <v>0.03</v>
      </c>
      <c r="J163">
        <v>14938</v>
      </c>
      <c r="K163" s="11">
        <v>43031</v>
      </c>
    </row>
    <row r="164" spans="1:11" x14ac:dyDescent="0.3">
      <c r="A164" s="1">
        <v>19</v>
      </c>
      <c r="B164" t="s">
        <v>2527</v>
      </c>
      <c r="C164" t="s">
        <v>2479</v>
      </c>
      <c r="D164" t="s">
        <v>2528</v>
      </c>
      <c r="E164">
        <v>1879</v>
      </c>
      <c r="F164" t="s">
        <v>2481</v>
      </c>
      <c r="G164">
        <v>15</v>
      </c>
      <c r="H164">
        <v>28185</v>
      </c>
      <c r="I164">
        <v>0.03</v>
      </c>
      <c r="J164">
        <v>27339.45</v>
      </c>
      <c r="K164" s="11">
        <v>43009</v>
      </c>
    </row>
    <row r="165" spans="1:11" hidden="1" x14ac:dyDescent="0.3">
      <c r="A165" s="1">
        <v>43</v>
      </c>
      <c r="B165" t="s">
        <v>2512</v>
      </c>
      <c r="C165" t="s">
        <v>2493</v>
      </c>
      <c r="D165" t="s">
        <v>2508</v>
      </c>
      <c r="E165">
        <v>759</v>
      </c>
      <c r="F165" t="s">
        <v>2484</v>
      </c>
      <c r="G165">
        <v>10</v>
      </c>
      <c r="H165">
        <v>7590</v>
      </c>
      <c r="I165">
        <v>0</v>
      </c>
      <c r="J165">
        <v>7590</v>
      </c>
      <c r="K165" s="11">
        <v>42298</v>
      </c>
    </row>
    <row r="166" spans="1:11" hidden="1" x14ac:dyDescent="0.3">
      <c r="A166" s="1">
        <v>46</v>
      </c>
      <c r="B166" t="s">
        <v>2560</v>
      </c>
      <c r="C166" t="s">
        <v>2487</v>
      </c>
      <c r="D166" t="s">
        <v>2487</v>
      </c>
      <c r="E166">
        <v>770</v>
      </c>
      <c r="F166" t="s">
        <v>2481</v>
      </c>
      <c r="G166">
        <v>20</v>
      </c>
      <c r="H166">
        <v>15400</v>
      </c>
      <c r="I166">
        <v>0.03</v>
      </c>
      <c r="J166">
        <v>14938</v>
      </c>
      <c r="K166" s="11">
        <v>43798</v>
      </c>
    </row>
    <row r="167" spans="1:11" hidden="1" x14ac:dyDescent="0.3">
      <c r="A167" s="1">
        <v>52</v>
      </c>
      <c r="B167" t="s">
        <v>2495</v>
      </c>
      <c r="C167" t="s">
        <v>2493</v>
      </c>
      <c r="D167" t="s">
        <v>2496</v>
      </c>
      <c r="E167">
        <v>1182</v>
      </c>
      <c r="F167" t="s">
        <v>2481</v>
      </c>
      <c r="G167">
        <v>17</v>
      </c>
      <c r="H167">
        <v>20094</v>
      </c>
      <c r="I167">
        <v>0.03</v>
      </c>
      <c r="J167">
        <v>19491.18</v>
      </c>
      <c r="K167" s="11">
        <v>43318</v>
      </c>
    </row>
    <row r="168" spans="1:11" hidden="1" x14ac:dyDescent="0.3">
      <c r="A168" s="1">
        <v>30</v>
      </c>
      <c r="B168" t="s">
        <v>2519</v>
      </c>
      <c r="C168" t="s">
        <v>2487</v>
      </c>
      <c r="D168" t="s">
        <v>2520</v>
      </c>
      <c r="E168">
        <v>1730</v>
      </c>
      <c r="F168" t="s">
        <v>2481</v>
      </c>
      <c r="G168">
        <v>5</v>
      </c>
      <c r="H168">
        <v>8650</v>
      </c>
      <c r="I168">
        <v>0</v>
      </c>
      <c r="J168">
        <v>8650</v>
      </c>
      <c r="K168" s="11">
        <v>42589</v>
      </c>
    </row>
    <row r="169" spans="1:11" x14ac:dyDescent="0.3">
      <c r="A169" s="1">
        <v>54</v>
      </c>
      <c r="B169" t="s">
        <v>2478</v>
      </c>
      <c r="C169" t="s">
        <v>2479</v>
      </c>
      <c r="D169" t="s">
        <v>2480</v>
      </c>
      <c r="E169">
        <v>847</v>
      </c>
      <c r="F169" t="s">
        <v>2481</v>
      </c>
      <c r="G169">
        <v>15</v>
      </c>
      <c r="H169">
        <v>12705</v>
      </c>
      <c r="I169">
        <v>0</v>
      </c>
      <c r="J169">
        <v>12705</v>
      </c>
      <c r="K169" s="11">
        <v>43372</v>
      </c>
    </row>
    <row r="170" spans="1:11" x14ac:dyDescent="0.3">
      <c r="A170" s="1">
        <v>54</v>
      </c>
      <c r="B170" t="s">
        <v>2478</v>
      </c>
      <c r="C170" t="s">
        <v>2479</v>
      </c>
      <c r="D170" t="s">
        <v>2480</v>
      </c>
      <c r="E170">
        <v>847</v>
      </c>
      <c r="F170" t="s">
        <v>2481</v>
      </c>
      <c r="G170">
        <v>15</v>
      </c>
      <c r="H170">
        <v>12705</v>
      </c>
      <c r="I170">
        <v>0</v>
      </c>
      <c r="J170">
        <v>12705</v>
      </c>
      <c r="K170" s="11">
        <v>43973</v>
      </c>
    </row>
    <row r="171" spans="1:11" hidden="1" x14ac:dyDescent="0.3">
      <c r="A171" s="1">
        <v>42</v>
      </c>
      <c r="B171" t="s">
        <v>2567</v>
      </c>
      <c r="C171" t="s">
        <v>2504</v>
      </c>
      <c r="D171" t="s">
        <v>2568</v>
      </c>
      <c r="E171">
        <v>800</v>
      </c>
      <c r="F171" t="s">
        <v>2481</v>
      </c>
      <c r="G171">
        <v>25</v>
      </c>
      <c r="H171">
        <v>20000</v>
      </c>
      <c r="I171">
        <v>0.03</v>
      </c>
      <c r="J171">
        <v>19400</v>
      </c>
      <c r="K171" s="11">
        <v>43606</v>
      </c>
    </row>
    <row r="172" spans="1:11" hidden="1" x14ac:dyDescent="0.3">
      <c r="A172" s="1">
        <v>4</v>
      </c>
      <c r="B172" t="s">
        <v>2529</v>
      </c>
      <c r="C172" t="s">
        <v>2483</v>
      </c>
      <c r="D172" t="s">
        <v>2546</v>
      </c>
      <c r="E172">
        <v>2211</v>
      </c>
      <c r="F172" t="s">
        <v>2484</v>
      </c>
      <c r="G172">
        <v>25</v>
      </c>
      <c r="H172">
        <v>55275</v>
      </c>
      <c r="I172">
        <v>0.09</v>
      </c>
      <c r="J172">
        <v>50300.25</v>
      </c>
      <c r="K172" s="11">
        <v>42631</v>
      </c>
    </row>
    <row r="173" spans="1:11" hidden="1" x14ac:dyDescent="0.3">
      <c r="A173" s="1">
        <v>53</v>
      </c>
      <c r="B173" t="s">
        <v>2503</v>
      </c>
      <c r="C173" t="s">
        <v>2504</v>
      </c>
      <c r="D173" t="s">
        <v>2505</v>
      </c>
      <c r="E173">
        <v>1923</v>
      </c>
      <c r="F173" t="s">
        <v>2481</v>
      </c>
      <c r="G173">
        <v>35</v>
      </c>
      <c r="H173">
        <v>67305</v>
      </c>
      <c r="I173">
        <v>0.06</v>
      </c>
      <c r="J173">
        <v>63266.7</v>
      </c>
      <c r="K173" s="11">
        <v>43895</v>
      </c>
    </row>
    <row r="174" spans="1:11" hidden="1" x14ac:dyDescent="0.3">
      <c r="A174" s="1">
        <v>30</v>
      </c>
      <c r="B174" t="s">
        <v>2519</v>
      </c>
      <c r="C174" t="s">
        <v>2487</v>
      </c>
      <c r="D174" t="s">
        <v>2520</v>
      </c>
      <c r="E174">
        <v>1730</v>
      </c>
      <c r="F174" t="s">
        <v>2481</v>
      </c>
      <c r="G174">
        <v>5</v>
      </c>
      <c r="H174">
        <v>8650</v>
      </c>
      <c r="I174">
        <v>0</v>
      </c>
      <c r="J174">
        <v>8650</v>
      </c>
      <c r="K174" s="11">
        <v>43498</v>
      </c>
    </row>
    <row r="175" spans="1:11" hidden="1" x14ac:dyDescent="0.3">
      <c r="A175" s="1">
        <v>49</v>
      </c>
      <c r="B175" t="s">
        <v>2539</v>
      </c>
      <c r="C175" t="s">
        <v>2490</v>
      </c>
      <c r="D175" t="s">
        <v>2540</v>
      </c>
      <c r="E175">
        <v>617</v>
      </c>
      <c r="F175" t="s">
        <v>2484</v>
      </c>
      <c r="G175">
        <v>25</v>
      </c>
      <c r="H175">
        <v>15425</v>
      </c>
      <c r="I175">
        <v>0</v>
      </c>
      <c r="J175">
        <v>15425</v>
      </c>
      <c r="K175" s="11">
        <v>42306</v>
      </c>
    </row>
    <row r="176" spans="1:11" hidden="1" x14ac:dyDescent="0.3">
      <c r="A176" s="1">
        <v>55</v>
      </c>
      <c r="B176" t="s">
        <v>2482</v>
      </c>
      <c r="C176" t="s">
        <v>2483</v>
      </c>
      <c r="D176" t="s">
        <v>2483</v>
      </c>
      <c r="E176">
        <v>699</v>
      </c>
      <c r="F176" t="s">
        <v>2484</v>
      </c>
      <c r="G176">
        <v>10</v>
      </c>
      <c r="H176">
        <v>6990</v>
      </c>
      <c r="I176">
        <v>0</v>
      </c>
      <c r="J176">
        <v>6990</v>
      </c>
      <c r="K176" s="11">
        <v>43262</v>
      </c>
    </row>
    <row r="177" spans="1:11" hidden="1" x14ac:dyDescent="0.3">
      <c r="A177" s="1">
        <v>37</v>
      </c>
      <c r="B177" t="s">
        <v>2529</v>
      </c>
      <c r="C177" t="s">
        <v>2483</v>
      </c>
      <c r="D177" t="s">
        <v>2530</v>
      </c>
      <c r="E177">
        <v>2211</v>
      </c>
      <c r="F177" t="s">
        <v>2484</v>
      </c>
      <c r="G177">
        <v>25</v>
      </c>
      <c r="H177">
        <v>55275</v>
      </c>
      <c r="I177">
        <v>0.09</v>
      </c>
      <c r="J177">
        <v>50300.25</v>
      </c>
      <c r="K177" s="11">
        <v>43828</v>
      </c>
    </row>
    <row r="178" spans="1:11" hidden="1" x14ac:dyDescent="0.3">
      <c r="A178" s="1">
        <v>53</v>
      </c>
      <c r="B178" t="s">
        <v>2503</v>
      </c>
      <c r="C178" t="s">
        <v>2504</v>
      </c>
      <c r="D178" t="s">
        <v>2505</v>
      </c>
      <c r="E178">
        <v>1923</v>
      </c>
      <c r="F178" t="s">
        <v>2481</v>
      </c>
      <c r="G178">
        <v>35</v>
      </c>
      <c r="H178">
        <v>67305</v>
      </c>
      <c r="I178">
        <v>0.06</v>
      </c>
      <c r="J178">
        <v>63266.7</v>
      </c>
      <c r="K178" s="11">
        <v>43525</v>
      </c>
    </row>
    <row r="179" spans="1:11" hidden="1" x14ac:dyDescent="0.3">
      <c r="A179" s="1">
        <v>33</v>
      </c>
      <c r="B179" t="s">
        <v>2524</v>
      </c>
      <c r="C179" t="s">
        <v>2522</v>
      </c>
      <c r="D179" t="s">
        <v>2525</v>
      </c>
      <c r="E179">
        <v>1994</v>
      </c>
      <c r="F179" t="s">
        <v>2484</v>
      </c>
      <c r="G179">
        <v>12</v>
      </c>
      <c r="H179">
        <v>23928</v>
      </c>
      <c r="I179">
        <v>0.03</v>
      </c>
      <c r="J179">
        <v>23210.16</v>
      </c>
      <c r="K179" s="11">
        <v>43968</v>
      </c>
    </row>
    <row r="180" spans="1:11" hidden="1" x14ac:dyDescent="0.3">
      <c r="A180" s="1">
        <v>41</v>
      </c>
      <c r="B180" t="s">
        <v>2482</v>
      </c>
      <c r="C180" t="s">
        <v>2483</v>
      </c>
      <c r="D180" t="s">
        <v>2483</v>
      </c>
      <c r="E180">
        <v>699</v>
      </c>
      <c r="F180" t="s">
        <v>2484</v>
      </c>
      <c r="G180">
        <v>10</v>
      </c>
      <c r="H180">
        <v>6990</v>
      </c>
      <c r="I180">
        <v>0</v>
      </c>
      <c r="J180">
        <v>6990</v>
      </c>
      <c r="K180" s="11">
        <v>42451</v>
      </c>
    </row>
    <row r="181" spans="1:11" x14ac:dyDescent="0.3">
      <c r="A181" s="1">
        <v>44</v>
      </c>
      <c r="B181" t="s">
        <v>2513</v>
      </c>
      <c r="C181" t="s">
        <v>2479</v>
      </c>
      <c r="D181" t="s">
        <v>2514</v>
      </c>
      <c r="E181">
        <v>1386</v>
      </c>
      <c r="F181" t="s">
        <v>2481</v>
      </c>
      <c r="G181">
        <v>20</v>
      </c>
      <c r="H181">
        <v>27720</v>
      </c>
      <c r="I181">
        <v>0.03</v>
      </c>
      <c r="J181">
        <v>26888.400000000001</v>
      </c>
      <c r="K181" s="11">
        <v>42518</v>
      </c>
    </row>
    <row r="182" spans="1:11" hidden="1" x14ac:dyDescent="0.3">
      <c r="A182" s="1">
        <v>53</v>
      </c>
      <c r="B182" t="s">
        <v>2503</v>
      </c>
      <c r="C182" t="s">
        <v>2504</v>
      </c>
      <c r="D182" t="s">
        <v>2505</v>
      </c>
      <c r="E182">
        <v>1923</v>
      </c>
      <c r="F182" t="s">
        <v>2481</v>
      </c>
      <c r="G182">
        <v>35</v>
      </c>
      <c r="H182">
        <v>67305</v>
      </c>
      <c r="I182">
        <v>0.06</v>
      </c>
      <c r="J182">
        <v>63266.7</v>
      </c>
      <c r="K182" s="11">
        <v>42714</v>
      </c>
    </row>
    <row r="183" spans="1:11" hidden="1" x14ac:dyDescent="0.3">
      <c r="A183" s="1">
        <v>33</v>
      </c>
      <c r="B183" t="s">
        <v>2524</v>
      </c>
      <c r="C183" t="s">
        <v>2522</v>
      </c>
      <c r="D183" t="s">
        <v>2525</v>
      </c>
      <c r="E183">
        <v>1994</v>
      </c>
      <c r="F183" t="s">
        <v>2484</v>
      </c>
      <c r="G183">
        <v>12</v>
      </c>
      <c r="H183">
        <v>23928</v>
      </c>
      <c r="I183">
        <v>0.03</v>
      </c>
      <c r="J183">
        <v>23210.16</v>
      </c>
      <c r="K183" s="11">
        <v>42738</v>
      </c>
    </row>
    <row r="184" spans="1:11" hidden="1" x14ac:dyDescent="0.3">
      <c r="A184" s="1">
        <v>35</v>
      </c>
      <c r="B184" t="s">
        <v>2539</v>
      </c>
      <c r="C184" t="s">
        <v>2490</v>
      </c>
      <c r="D184" t="s">
        <v>2540</v>
      </c>
      <c r="E184">
        <v>617</v>
      </c>
      <c r="F184" t="s">
        <v>2484</v>
      </c>
      <c r="G184">
        <v>10</v>
      </c>
      <c r="H184">
        <v>6170</v>
      </c>
      <c r="I184">
        <v>0</v>
      </c>
      <c r="J184">
        <v>6170</v>
      </c>
      <c r="K184" s="11">
        <v>43720</v>
      </c>
    </row>
    <row r="185" spans="1:11" hidden="1" x14ac:dyDescent="0.3">
      <c r="A185" s="1">
        <v>14</v>
      </c>
      <c r="B185" t="s">
        <v>2560</v>
      </c>
      <c r="C185" t="s">
        <v>2487</v>
      </c>
      <c r="D185" t="s">
        <v>2487</v>
      </c>
      <c r="E185">
        <v>770</v>
      </c>
      <c r="F185" t="s">
        <v>2481</v>
      </c>
      <c r="G185">
        <v>20</v>
      </c>
      <c r="H185">
        <v>15400</v>
      </c>
      <c r="I185">
        <v>0.03</v>
      </c>
      <c r="J185">
        <v>14938</v>
      </c>
      <c r="K185" s="11">
        <v>43852</v>
      </c>
    </row>
    <row r="186" spans="1:11" hidden="1" x14ac:dyDescent="0.3">
      <c r="A186" s="1">
        <v>46</v>
      </c>
      <c r="B186" t="s">
        <v>2560</v>
      </c>
      <c r="C186" t="s">
        <v>2487</v>
      </c>
      <c r="D186" t="s">
        <v>2487</v>
      </c>
      <c r="E186">
        <v>770</v>
      </c>
      <c r="F186" t="s">
        <v>2481</v>
      </c>
      <c r="G186">
        <v>20</v>
      </c>
      <c r="H186">
        <v>15400</v>
      </c>
      <c r="I186">
        <v>0.03</v>
      </c>
      <c r="J186">
        <v>14938</v>
      </c>
      <c r="K186" s="11">
        <v>42821</v>
      </c>
    </row>
    <row r="187" spans="1:11" hidden="1" x14ac:dyDescent="0.3">
      <c r="A187" s="1">
        <v>43</v>
      </c>
      <c r="B187" t="s">
        <v>2512</v>
      </c>
      <c r="C187" t="s">
        <v>2493</v>
      </c>
      <c r="D187" t="s">
        <v>2508</v>
      </c>
      <c r="E187">
        <v>759</v>
      </c>
      <c r="F187" t="s">
        <v>2484</v>
      </c>
      <c r="G187">
        <v>10</v>
      </c>
      <c r="H187">
        <v>7590</v>
      </c>
      <c r="I187">
        <v>0</v>
      </c>
      <c r="J187">
        <v>7590</v>
      </c>
      <c r="K187" s="11">
        <v>42886</v>
      </c>
    </row>
    <row r="188" spans="1:11" x14ac:dyDescent="0.3">
      <c r="A188" s="1">
        <v>40</v>
      </c>
      <c r="B188" t="s">
        <v>2478</v>
      </c>
      <c r="C188" t="s">
        <v>2479</v>
      </c>
      <c r="D188" t="s">
        <v>2480</v>
      </c>
      <c r="E188">
        <v>847</v>
      </c>
      <c r="F188" t="s">
        <v>2481</v>
      </c>
      <c r="G188">
        <v>15</v>
      </c>
      <c r="H188">
        <v>12705</v>
      </c>
      <c r="I188">
        <v>0</v>
      </c>
      <c r="J188">
        <v>12705</v>
      </c>
      <c r="K188" s="11">
        <v>42824</v>
      </c>
    </row>
    <row r="189" spans="1:11" hidden="1" x14ac:dyDescent="0.3">
      <c r="A189" s="1">
        <v>56</v>
      </c>
      <c r="B189" t="s">
        <v>2567</v>
      </c>
      <c r="C189" t="s">
        <v>2504</v>
      </c>
      <c r="D189" t="s">
        <v>2568</v>
      </c>
      <c r="E189">
        <v>800</v>
      </c>
      <c r="F189" t="s">
        <v>2481</v>
      </c>
      <c r="G189">
        <v>40</v>
      </c>
      <c r="H189">
        <v>32000</v>
      </c>
      <c r="I189">
        <v>0.03</v>
      </c>
      <c r="J189">
        <v>31040</v>
      </c>
      <c r="K189" s="11">
        <v>43896</v>
      </c>
    </row>
    <row r="190" spans="1:11" hidden="1" x14ac:dyDescent="0.3">
      <c r="A190" s="1">
        <v>43</v>
      </c>
      <c r="B190" t="s">
        <v>2512</v>
      </c>
      <c r="C190" t="s">
        <v>2493</v>
      </c>
      <c r="D190" t="s">
        <v>2508</v>
      </c>
      <c r="E190">
        <v>759</v>
      </c>
      <c r="F190" t="s">
        <v>2484</v>
      </c>
      <c r="G190">
        <v>10</v>
      </c>
      <c r="H190">
        <v>7590</v>
      </c>
      <c r="I190">
        <v>0</v>
      </c>
      <c r="J190">
        <v>7590</v>
      </c>
      <c r="K190" s="11">
        <v>42564</v>
      </c>
    </row>
    <row r="191" spans="1:11" hidden="1" x14ac:dyDescent="0.3">
      <c r="A191" s="1">
        <v>17</v>
      </c>
      <c r="B191" t="s">
        <v>2492</v>
      </c>
      <c r="C191" t="s">
        <v>2493</v>
      </c>
      <c r="D191" t="s">
        <v>2494</v>
      </c>
      <c r="E191">
        <v>967</v>
      </c>
      <c r="F191" t="s">
        <v>2484</v>
      </c>
      <c r="G191">
        <v>12</v>
      </c>
      <c r="H191">
        <v>11604</v>
      </c>
      <c r="I191">
        <v>0</v>
      </c>
      <c r="J191">
        <v>11604</v>
      </c>
      <c r="K191" s="11">
        <v>42947</v>
      </c>
    </row>
    <row r="192" spans="1:11" hidden="1" x14ac:dyDescent="0.3">
      <c r="A192" s="1">
        <v>41</v>
      </c>
      <c r="B192" t="s">
        <v>2482</v>
      </c>
      <c r="C192" t="s">
        <v>2483</v>
      </c>
      <c r="D192" t="s">
        <v>2483</v>
      </c>
      <c r="E192">
        <v>699</v>
      </c>
      <c r="F192" t="s">
        <v>2484</v>
      </c>
      <c r="G192">
        <v>10</v>
      </c>
      <c r="H192">
        <v>6990</v>
      </c>
      <c r="I192">
        <v>0</v>
      </c>
      <c r="J192">
        <v>6990</v>
      </c>
      <c r="K192" s="11">
        <v>43812</v>
      </c>
    </row>
    <row r="193" spans="1:11" hidden="1" x14ac:dyDescent="0.3">
      <c r="A193" s="1">
        <v>6</v>
      </c>
      <c r="B193" t="s">
        <v>2552</v>
      </c>
      <c r="C193" t="s">
        <v>2493</v>
      </c>
      <c r="D193" t="s">
        <v>2553</v>
      </c>
      <c r="E193">
        <v>3197</v>
      </c>
      <c r="F193" t="s">
        <v>2484</v>
      </c>
      <c r="G193">
        <v>6</v>
      </c>
      <c r="H193">
        <v>19182</v>
      </c>
      <c r="I193">
        <v>0.03</v>
      </c>
      <c r="J193">
        <v>18606.54</v>
      </c>
      <c r="K193" s="11">
        <v>43230</v>
      </c>
    </row>
    <row r="194" spans="1:11" hidden="1" x14ac:dyDescent="0.3">
      <c r="A194" s="1">
        <v>1</v>
      </c>
      <c r="B194" t="s">
        <v>2564</v>
      </c>
      <c r="C194" t="s">
        <v>2504</v>
      </c>
      <c r="D194" t="s">
        <v>2565</v>
      </c>
      <c r="E194">
        <v>876</v>
      </c>
      <c r="F194" t="s">
        <v>2484</v>
      </c>
      <c r="G194">
        <v>20</v>
      </c>
      <c r="H194">
        <v>17520</v>
      </c>
      <c r="I194">
        <v>0.03</v>
      </c>
      <c r="J194">
        <v>16994.400000000001</v>
      </c>
      <c r="K194" s="11">
        <v>42380</v>
      </c>
    </row>
    <row r="195" spans="1:11" hidden="1" x14ac:dyDescent="0.3">
      <c r="A195" s="1">
        <v>0</v>
      </c>
      <c r="B195" t="s">
        <v>2537</v>
      </c>
      <c r="C195" t="s">
        <v>2490</v>
      </c>
      <c r="D195" t="s">
        <v>2538</v>
      </c>
      <c r="E195">
        <v>620</v>
      </c>
      <c r="F195" t="s">
        <v>2484</v>
      </c>
      <c r="G195">
        <v>30</v>
      </c>
      <c r="H195">
        <v>18600</v>
      </c>
      <c r="I195">
        <v>0.03</v>
      </c>
      <c r="J195">
        <v>18042</v>
      </c>
      <c r="K195" s="11">
        <v>42176</v>
      </c>
    </row>
    <row r="196" spans="1:11" x14ac:dyDescent="0.3">
      <c r="A196" s="1">
        <v>40</v>
      </c>
      <c r="B196" t="s">
        <v>2478</v>
      </c>
      <c r="C196" t="s">
        <v>2479</v>
      </c>
      <c r="D196" t="s">
        <v>2480</v>
      </c>
      <c r="E196">
        <v>847</v>
      </c>
      <c r="F196" t="s">
        <v>2481</v>
      </c>
      <c r="G196">
        <v>15</v>
      </c>
      <c r="H196">
        <v>12705</v>
      </c>
      <c r="I196">
        <v>0</v>
      </c>
      <c r="J196">
        <v>12705</v>
      </c>
      <c r="K196" s="11">
        <v>42388</v>
      </c>
    </row>
    <row r="197" spans="1:11" hidden="1" x14ac:dyDescent="0.3">
      <c r="A197" s="1">
        <v>39</v>
      </c>
      <c r="B197" t="s">
        <v>2503</v>
      </c>
      <c r="C197" t="s">
        <v>2504</v>
      </c>
      <c r="D197" t="s">
        <v>2505</v>
      </c>
      <c r="E197">
        <v>1923</v>
      </c>
      <c r="F197" t="s">
        <v>2481</v>
      </c>
      <c r="G197">
        <v>25</v>
      </c>
      <c r="H197">
        <v>48075</v>
      </c>
      <c r="I197">
        <v>0.06</v>
      </c>
      <c r="J197">
        <v>45190.5</v>
      </c>
      <c r="K197" s="11">
        <v>43633</v>
      </c>
    </row>
    <row r="198" spans="1:11" hidden="1" x14ac:dyDescent="0.3">
      <c r="A198" s="1">
        <v>29</v>
      </c>
      <c r="B198" t="s">
        <v>2554</v>
      </c>
      <c r="C198" t="s">
        <v>2534</v>
      </c>
      <c r="D198" t="s">
        <v>2555</v>
      </c>
      <c r="E198">
        <v>843</v>
      </c>
      <c r="F198" t="s">
        <v>2484</v>
      </c>
      <c r="G198">
        <v>10</v>
      </c>
      <c r="H198">
        <v>8430</v>
      </c>
      <c r="I198">
        <v>0</v>
      </c>
      <c r="J198">
        <v>8430</v>
      </c>
      <c r="K198" s="11">
        <v>43106</v>
      </c>
    </row>
    <row r="199" spans="1:11" hidden="1" x14ac:dyDescent="0.3">
      <c r="A199" s="1">
        <v>39</v>
      </c>
      <c r="B199" t="s">
        <v>2503</v>
      </c>
      <c r="C199" t="s">
        <v>2504</v>
      </c>
      <c r="D199" t="s">
        <v>2505</v>
      </c>
      <c r="E199">
        <v>1923</v>
      </c>
      <c r="F199" t="s">
        <v>2481</v>
      </c>
      <c r="G199">
        <v>25</v>
      </c>
      <c r="H199">
        <v>48075</v>
      </c>
      <c r="I199">
        <v>0.06</v>
      </c>
      <c r="J199">
        <v>45190.5</v>
      </c>
      <c r="K199" s="11">
        <v>42882</v>
      </c>
    </row>
    <row r="200" spans="1:11" x14ac:dyDescent="0.3">
      <c r="A200" s="1">
        <v>54</v>
      </c>
      <c r="B200" t="s">
        <v>2478</v>
      </c>
      <c r="C200" t="s">
        <v>2479</v>
      </c>
      <c r="D200" t="s">
        <v>2480</v>
      </c>
      <c r="E200">
        <v>847</v>
      </c>
      <c r="F200" t="s">
        <v>2481</v>
      </c>
      <c r="G200">
        <v>15</v>
      </c>
      <c r="H200">
        <v>12705</v>
      </c>
      <c r="I200">
        <v>0</v>
      </c>
      <c r="J200">
        <v>12705</v>
      </c>
      <c r="K200" s="11">
        <v>42184</v>
      </c>
    </row>
    <row r="201" spans="1:11" hidden="1" x14ac:dyDescent="0.3">
      <c r="A201" s="1">
        <v>11</v>
      </c>
      <c r="B201" t="s">
        <v>2512</v>
      </c>
      <c r="C201" t="s">
        <v>2493</v>
      </c>
      <c r="D201" t="s">
        <v>2570</v>
      </c>
      <c r="E201">
        <v>3197</v>
      </c>
      <c r="F201" t="s">
        <v>2484</v>
      </c>
      <c r="G201">
        <v>10</v>
      </c>
      <c r="H201">
        <v>31970</v>
      </c>
      <c r="I201">
        <v>0</v>
      </c>
      <c r="J201">
        <v>31970</v>
      </c>
      <c r="K201" s="11">
        <v>42186</v>
      </c>
    </row>
    <row r="202" spans="1:11" x14ac:dyDescent="0.3">
      <c r="A202" s="1">
        <v>50</v>
      </c>
      <c r="B202" t="s">
        <v>2499</v>
      </c>
      <c r="C202" t="s">
        <v>2479</v>
      </c>
      <c r="D202" t="s">
        <v>2500</v>
      </c>
      <c r="E202">
        <v>912</v>
      </c>
      <c r="F202" t="s">
        <v>2481</v>
      </c>
      <c r="G202">
        <v>20</v>
      </c>
      <c r="H202">
        <v>18240</v>
      </c>
      <c r="I202">
        <v>0</v>
      </c>
      <c r="J202">
        <v>18240</v>
      </c>
      <c r="K202" s="11">
        <v>42816</v>
      </c>
    </row>
    <row r="203" spans="1:11" hidden="1" x14ac:dyDescent="0.3">
      <c r="A203" s="1">
        <v>48</v>
      </c>
      <c r="B203" t="s">
        <v>2509</v>
      </c>
      <c r="C203" t="s">
        <v>2504</v>
      </c>
      <c r="D203" t="s">
        <v>2510</v>
      </c>
      <c r="E203">
        <v>2199</v>
      </c>
      <c r="F203" t="s">
        <v>2481</v>
      </c>
      <c r="G203">
        <v>55</v>
      </c>
      <c r="H203">
        <v>120945</v>
      </c>
      <c r="I203">
        <v>0.15</v>
      </c>
      <c r="J203">
        <v>102803.25</v>
      </c>
      <c r="K203" s="11">
        <v>43678</v>
      </c>
    </row>
    <row r="204" spans="1:11" hidden="1" x14ac:dyDescent="0.3">
      <c r="A204" s="1">
        <v>16</v>
      </c>
      <c r="B204" t="s">
        <v>2533</v>
      </c>
      <c r="C204" t="s">
        <v>2534</v>
      </c>
      <c r="D204" t="s">
        <v>2535</v>
      </c>
      <c r="E204">
        <v>843</v>
      </c>
      <c r="F204" t="s">
        <v>2484</v>
      </c>
      <c r="G204">
        <v>5</v>
      </c>
      <c r="H204">
        <v>4215</v>
      </c>
      <c r="I204">
        <v>0</v>
      </c>
      <c r="J204">
        <v>4215</v>
      </c>
      <c r="K204" s="11">
        <v>44145</v>
      </c>
    </row>
    <row r="205" spans="1:11" hidden="1" x14ac:dyDescent="0.3">
      <c r="A205" s="1">
        <v>26</v>
      </c>
      <c r="B205" t="s">
        <v>2557</v>
      </c>
      <c r="C205" t="s">
        <v>2490</v>
      </c>
      <c r="D205" t="s">
        <v>2540</v>
      </c>
      <c r="E205">
        <v>2197</v>
      </c>
      <c r="F205" t="s">
        <v>2481</v>
      </c>
      <c r="G205">
        <v>40</v>
      </c>
      <c r="H205">
        <v>87880</v>
      </c>
      <c r="I205">
        <v>0.12</v>
      </c>
      <c r="J205">
        <v>77334.399999999994</v>
      </c>
      <c r="K205" s="11">
        <v>42181</v>
      </c>
    </row>
    <row r="206" spans="1:11" hidden="1" x14ac:dyDescent="0.3">
      <c r="A206" s="1">
        <v>23</v>
      </c>
      <c r="B206" t="s">
        <v>2497</v>
      </c>
      <c r="C206" t="s">
        <v>2483</v>
      </c>
      <c r="D206" t="s">
        <v>2498</v>
      </c>
      <c r="E206">
        <v>2645</v>
      </c>
      <c r="F206" t="s">
        <v>2484</v>
      </c>
      <c r="G206">
        <v>50</v>
      </c>
      <c r="H206">
        <v>132250</v>
      </c>
      <c r="I206">
        <v>0.15</v>
      </c>
      <c r="J206">
        <v>112412.5</v>
      </c>
      <c r="K206" s="11">
        <v>42882</v>
      </c>
    </row>
    <row r="207" spans="1:11" hidden="1" x14ac:dyDescent="0.3">
      <c r="A207" s="1">
        <v>1</v>
      </c>
      <c r="B207" t="s">
        <v>2564</v>
      </c>
      <c r="C207" t="s">
        <v>2504</v>
      </c>
      <c r="D207" t="s">
        <v>2565</v>
      </c>
      <c r="E207">
        <v>876</v>
      </c>
      <c r="F207" t="s">
        <v>2484</v>
      </c>
      <c r="G207">
        <v>20</v>
      </c>
      <c r="H207">
        <v>17520</v>
      </c>
      <c r="I207">
        <v>0.03</v>
      </c>
      <c r="J207">
        <v>16994.400000000001</v>
      </c>
      <c r="K207" s="11">
        <v>43659</v>
      </c>
    </row>
    <row r="208" spans="1:11" x14ac:dyDescent="0.3">
      <c r="A208" s="1">
        <v>50</v>
      </c>
      <c r="B208" t="s">
        <v>2499</v>
      </c>
      <c r="C208" t="s">
        <v>2479</v>
      </c>
      <c r="D208" t="s">
        <v>2500</v>
      </c>
      <c r="E208">
        <v>912</v>
      </c>
      <c r="F208" t="s">
        <v>2481</v>
      </c>
      <c r="G208">
        <v>20</v>
      </c>
      <c r="H208">
        <v>18240</v>
      </c>
      <c r="I208">
        <v>0</v>
      </c>
      <c r="J208">
        <v>18240</v>
      </c>
      <c r="K208" s="11">
        <v>43648</v>
      </c>
    </row>
    <row r="209" spans="1:11" x14ac:dyDescent="0.3">
      <c r="A209" s="1">
        <v>50</v>
      </c>
      <c r="B209" t="s">
        <v>2499</v>
      </c>
      <c r="C209" t="s">
        <v>2479</v>
      </c>
      <c r="D209" t="s">
        <v>2500</v>
      </c>
      <c r="E209">
        <v>912</v>
      </c>
      <c r="F209" t="s">
        <v>2481</v>
      </c>
      <c r="G209">
        <v>20</v>
      </c>
      <c r="H209">
        <v>18240</v>
      </c>
      <c r="I209">
        <v>0</v>
      </c>
      <c r="J209">
        <v>18240</v>
      </c>
      <c r="K209" s="11">
        <v>43596</v>
      </c>
    </row>
    <row r="210" spans="1:11" hidden="1" x14ac:dyDescent="0.3">
      <c r="A210" s="1">
        <v>52</v>
      </c>
      <c r="B210" t="s">
        <v>2495</v>
      </c>
      <c r="C210" t="s">
        <v>2493</v>
      </c>
      <c r="D210" t="s">
        <v>2496</v>
      </c>
      <c r="E210">
        <v>1182</v>
      </c>
      <c r="F210" t="s">
        <v>2481</v>
      </c>
      <c r="G210">
        <v>17</v>
      </c>
      <c r="H210">
        <v>20094</v>
      </c>
      <c r="I210">
        <v>0.03</v>
      </c>
      <c r="J210">
        <v>19491.18</v>
      </c>
      <c r="K210" s="11">
        <v>44156</v>
      </c>
    </row>
    <row r="211" spans="1:11" hidden="1" x14ac:dyDescent="0.3">
      <c r="A211" s="1">
        <v>47</v>
      </c>
      <c r="B211" t="s">
        <v>2524</v>
      </c>
      <c r="C211" t="s">
        <v>2522</v>
      </c>
      <c r="D211" t="s">
        <v>2525</v>
      </c>
      <c r="E211">
        <v>1994</v>
      </c>
      <c r="F211" t="s">
        <v>2484</v>
      </c>
      <c r="G211">
        <v>12</v>
      </c>
      <c r="H211">
        <v>23928</v>
      </c>
      <c r="I211">
        <v>0.03</v>
      </c>
      <c r="J211">
        <v>23210.16</v>
      </c>
      <c r="K211" s="11">
        <v>42701</v>
      </c>
    </row>
    <row r="212" spans="1:11" x14ac:dyDescent="0.3">
      <c r="A212" s="1">
        <v>19</v>
      </c>
      <c r="B212" t="s">
        <v>2527</v>
      </c>
      <c r="C212" t="s">
        <v>2479</v>
      </c>
      <c r="D212" t="s">
        <v>2528</v>
      </c>
      <c r="E212">
        <v>1879</v>
      </c>
      <c r="F212" t="s">
        <v>2481</v>
      </c>
      <c r="G212">
        <v>15</v>
      </c>
      <c r="H212">
        <v>28185</v>
      </c>
      <c r="I212">
        <v>0.03</v>
      </c>
      <c r="J212">
        <v>27339.45</v>
      </c>
      <c r="K212" s="11">
        <v>43034</v>
      </c>
    </row>
    <row r="213" spans="1:11" x14ac:dyDescent="0.3">
      <c r="A213" s="1">
        <v>44</v>
      </c>
      <c r="B213" t="s">
        <v>2513</v>
      </c>
      <c r="C213" t="s">
        <v>2479</v>
      </c>
      <c r="D213" t="s">
        <v>2514</v>
      </c>
      <c r="E213">
        <v>1386</v>
      </c>
      <c r="F213" t="s">
        <v>2481</v>
      </c>
      <c r="G213">
        <v>20</v>
      </c>
      <c r="H213">
        <v>27720</v>
      </c>
      <c r="I213">
        <v>0.03</v>
      </c>
      <c r="J213">
        <v>26888.400000000001</v>
      </c>
      <c r="K213" s="11">
        <v>43764</v>
      </c>
    </row>
    <row r="214" spans="1:11" hidden="1" x14ac:dyDescent="0.3">
      <c r="A214" s="1">
        <v>20</v>
      </c>
      <c r="B214" t="s">
        <v>2531</v>
      </c>
      <c r="C214" t="s">
        <v>2516</v>
      </c>
      <c r="D214" t="s">
        <v>2532</v>
      </c>
      <c r="E214">
        <v>2198</v>
      </c>
      <c r="F214" t="s">
        <v>2484</v>
      </c>
      <c r="G214">
        <v>35</v>
      </c>
      <c r="H214">
        <v>76930</v>
      </c>
      <c r="I214">
        <v>0.12</v>
      </c>
      <c r="J214">
        <v>67698.399999999994</v>
      </c>
      <c r="K214" s="11">
        <v>42027</v>
      </c>
    </row>
    <row r="215" spans="1:11" hidden="1" x14ac:dyDescent="0.3">
      <c r="A215" s="1">
        <v>14</v>
      </c>
      <c r="B215" t="s">
        <v>2560</v>
      </c>
      <c r="C215" t="s">
        <v>2487</v>
      </c>
      <c r="D215" t="s">
        <v>2487</v>
      </c>
      <c r="E215">
        <v>770</v>
      </c>
      <c r="F215" t="s">
        <v>2481</v>
      </c>
      <c r="G215">
        <v>20</v>
      </c>
      <c r="H215">
        <v>15400</v>
      </c>
      <c r="I215">
        <v>0.03</v>
      </c>
      <c r="J215">
        <v>14938</v>
      </c>
      <c r="K215" s="11">
        <v>44124</v>
      </c>
    </row>
    <row r="216" spans="1:11" hidden="1" x14ac:dyDescent="0.3">
      <c r="A216" s="1">
        <v>25</v>
      </c>
      <c r="B216" t="s">
        <v>2541</v>
      </c>
      <c r="C216" t="s">
        <v>2522</v>
      </c>
      <c r="D216" t="s">
        <v>2523</v>
      </c>
      <c r="E216">
        <v>1994</v>
      </c>
      <c r="F216" t="s">
        <v>2484</v>
      </c>
      <c r="G216">
        <v>10</v>
      </c>
      <c r="H216">
        <v>19940</v>
      </c>
      <c r="I216">
        <v>0.03</v>
      </c>
      <c r="J216">
        <v>19341.8</v>
      </c>
      <c r="K216" s="11">
        <v>43729</v>
      </c>
    </row>
    <row r="217" spans="1:11" hidden="1" x14ac:dyDescent="0.3">
      <c r="A217" s="1">
        <v>37</v>
      </c>
      <c r="B217" t="s">
        <v>2529</v>
      </c>
      <c r="C217" t="s">
        <v>2483</v>
      </c>
      <c r="D217" t="s">
        <v>2530</v>
      </c>
      <c r="E217">
        <v>2211</v>
      </c>
      <c r="F217" t="s">
        <v>2484</v>
      </c>
      <c r="G217">
        <v>25</v>
      </c>
      <c r="H217">
        <v>55275</v>
      </c>
      <c r="I217">
        <v>0.09</v>
      </c>
      <c r="J217">
        <v>50300.25</v>
      </c>
      <c r="K217" s="11">
        <v>42871</v>
      </c>
    </row>
    <row r="218" spans="1:11" hidden="1" x14ac:dyDescent="0.3">
      <c r="A218" s="1">
        <v>41</v>
      </c>
      <c r="B218" t="s">
        <v>2482</v>
      </c>
      <c r="C218" t="s">
        <v>2483</v>
      </c>
      <c r="D218" t="s">
        <v>2483</v>
      </c>
      <c r="E218">
        <v>699</v>
      </c>
      <c r="F218" t="s">
        <v>2484</v>
      </c>
      <c r="G218">
        <v>10</v>
      </c>
      <c r="H218">
        <v>6990</v>
      </c>
      <c r="I218">
        <v>0</v>
      </c>
      <c r="J218">
        <v>6990</v>
      </c>
      <c r="K218" s="11">
        <v>42465</v>
      </c>
    </row>
    <row r="219" spans="1:11" x14ac:dyDescent="0.3">
      <c r="A219" s="1">
        <v>44</v>
      </c>
      <c r="B219" t="s">
        <v>2513</v>
      </c>
      <c r="C219" t="s">
        <v>2479</v>
      </c>
      <c r="D219" t="s">
        <v>2514</v>
      </c>
      <c r="E219">
        <v>1386</v>
      </c>
      <c r="F219" t="s">
        <v>2481</v>
      </c>
      <c r="G219">
        <v>20</v>
      </c>
      <c r="H219">
        <v>27720</v>
      </c>
      <c r="I219">
        <v>0.03</v>
      </c>
      <c r="J219">
        <v>26888.400000000001</v>
      </c>
      <c r="K219" s="11">
        <v>43215</v>
      </c>
    </row>
    <row r="220" spans="1:11" hidden="1" x14ac:dyDescent="0.3">
      <c r="A220" s="1">
        <v>53</v>
      </c>
      <c r="B220" t="s">
        <v>2503</v>
      </c>
      <c r="C220" t="s">
        <v>2504</v>
      </c>
      <c r="D220" t="s">
        <v>2505</v>
      </c>
      <c r="E220">
        <v>1923</v>
      </c>
      <c r="F220" t="s">
        <v>2481</v>
      </c>
      <c r="G220">
        <v>35</v>
      </c>
      <c r="H220">
        <v>67305</v>
      </c>
      <c r="I220">
        <v>0.06</v>
      </c>
      <c r="J220">
        <v>63266.7</v>
      </c>
      <c r="K220" s="11">
        <v>43707</v>
      </c>
    </row>
    <row r="221" spans="1:11" hidden="1" x14ac:dyDescent="0.3">
      <c r="A221" s="1">
        <v>32</v>
      </c>
      <c r="B221" t="s">
        <v>2501</v>
      </c>
      <c r="C221" t="s">
        <v>2493</v>
      </c>
      <c r="D221" t="s">
        <v>2494</v>
      </c>
      <c r="E221">
        <v>967</v>
      </c>
      <c r="F221" t="s">
        <v>2484</v>
      </c>
      <c r="G221">
        <v>8</v>
      </c>
      <c r="H221">
        <v>7736</v>
      </c>
      <c r="I221">
        <v>0</v>
      </c>
      <c r="J221">
        <v>7736</v>
      </c>
      <c r="K221" s="11">
        <v>43601</v>
      </c>
    </row>
    <row r="222" spans="1:11" hidden="1" x14ac:dyDescent="0.3">
      <c r="A222" s="1">
        <v>3</v>
      </c>
      <c r="B222" t="s">
        <v>2569</v>
      </c>
      <c r="C222" t="s">
        <v>2493</v>
      </c>
      <c r="D222" t="s">
        <v>2493</v>
      </c>
      <c r="E222">
        <v>807</v>
      </c>
      <c r="F222" t="s">
        <v>2481</v>
      </c>
      <c r="G222">
        <v>18</v>
      </c>
      <c r="H222">
        <v>14526</v>
      </c>
      <c r="I222">
        <v>0</v>
      </c>
      <c r="J222">
        <v>14526</v>
      </c>
      <c r="K222" s="11">
        <v>43582</v>
      </c>
    </row>
    <row r="223" spans="1:11" x14ac:dyDescent="0.3">
      <c r="A223" s="1">
        <v>12</v>
      </c>
      <c r="B223" t="s">
        <v>2513</v>
      </c>
      <c r="C223" t="s">
        <v>2479</v>
      </c>
      <c r="D223" t="s">
        <v>2514</v>
      </c>
      <c r="E223">
        <v>1386</v>
      </c>
      <c r="F223" t="s">
        <v>2481</v>
      </c>
      <c r="G223">
        <v>20</v>
      </c>
      <c r="H223">
        <v>27720</v>
      </c>
      <c r="I223">
        <v>0.03</v>
      </c>
      <c r="J223">
        <v>26888.400000000001</v>
      </c>
      <c r="K223" s="11">
        <v>43889</v>
      </c>
    </row>
    <row r="224" spans="1:11" x14ac:dyDescent="0.3">
      <c r="A224" s="1">
        <v>50</v>
      </c>
      <c r="B224" t="s">
        <v>2499</v>
      </c>
      <c r="C224" t="s">
        <v>2479</v>
      </c>
      <c r="D224" t="s">
        <v>2500</v>
      </c>
      <c r="E224">
        <v>912</v>
      </c>
      <c r="F224" t="s">
        <v>2481</v>
      </c>
      <c r="G224">
        <v>20</v>
      </c>
      <c r="H224">
        <v>18240</v>
      </c>
      <c r="I224">
        <v>0</v>
      </c>
      <c r="J224">
        <v>18240</v>
      </c>
      <c r="K224" s="11">
        <v>43656</v>
      </c>
    </row>
    <row r="225" spans="1:11" hidden="1" x14ac:dyDescent="0.3">
      <c r="A225" s="1">
        <v>21</v>
      </c>
      <c r="B225" t="s">
        <v>2489</v>
      </c>
      <c r="C225" t="s">
        <v>2490</v>
      </c>
      <c r="D225" t="s">
        <v>2491</v>
      </c>
      <c r="E225">
        <v>887</v>
      </c>
      <c r="F225" t="s">
        <v>2484</v>
      </c>
      <c r="G225">
        <v>15</v>
      </c>
      <c r="H225">
        <v>13305</v>
      </c>
      <c r="I225">
        <v>0</v>
      </c>
      <c r="J225">
        <v>13305</v>
      </c>
      <c r="K225" s="11">
        <v>42162</v>
      </c>
    </row>
    <row r="226" spans="1:11" hidden="1" x14ac:dyDescent="0.3">
      <c r="A226" s="1">
        <v>35</v>
      </c>
      <c r="B226" t="s">
        <v>2539</v>
      </c>
      <c r="C226" t="s">
        <v>2490</v>
      </c>
      <c r="D226" t="s">
        <v>2540</v>
      </c>
      <c r="E226">
        <v>617</v>
      </c>
      <c r="F226" t="s">
        <v>2484</v>
      </c>
      <c r="G226">
        <v>10</v>
      </c>
      <c r="H226">
        <v>6170</v>
      </c>
      <c r="I226">
        <v>0</v>
      </c>
      <c r="J226">
        <v>6170</v>
      </c>
      <c r="K226" s="11">
        <v>43853</v>
      </c>
    </row>
    <row r="227" spans="1:11" hidden="1" x14ac:dyDescent="0.3">
      <c r="A227" s="1">
        <v>53</v>
      </c>
      <c r="B227" t="s">
        <v>2503</v>
      </c>
      <c r="C227" t="s">
        <v>2504</v>
      </c>
      <c r="D227" t="s">
        <v>2505</v>
      </c>
      <c r="E227">
        <v>1923</v>
      </c>
      <c r="F227" t="s">
        <v>2481</v>
      </c>
      <c r="G227">
        <v>35</v>
      </c>
      <c r="H227">
        <v>67305</v>
      </c>
      <c r="I227">
        <v>0.06</v>
      </c>
      <c r="J227">
        <v>63266.7</v>
      </c>
      <c r="K227" s="11">
        <v>43030</v>
      </c>
    </row>
    <row r="228" spans="1:11" hidden="1" x14ac:dyDescent="0.3">
      <c r="A228" s="1">
        <v>25</v>
      </c>
      <c r="B228" t="s">
        <v>2541</v>
      </c>
      <c r="C228" t="s">
        <v>2522</v>
      </c>
      <c r="D228" t="s">
        <v>2523</v>
      </c>
      <c r="E228">
        <v>1994</v>
      </c>
      <c r="F228" t="s">
        <v>2484</v>
      </c>
      <c r="G228">
        <v>10</v>
      </c>
      <c r="H228">
        <v>19940</v>
      </c>
      <c r="I228">
        <v>0.03</v>
      </c>
      <c r="J228">
        <v>19341.8</v>
      </c>
      <c r="K228" s="11">
        <v>43543</v>
      </c>
    </row>
    <row r="229" spans="1:11" hidden="1" x14ac:dyDescent="0.3">
      <c r="A229" s="1">
        <v>26</v>
      </c>
      <c r="B229" t="s">
        <v>2557</v>
      </c>
      <c r="C229" t="s">
        <v>2490</v>
      </c>
      <c r="D229" t="s">
        <v>2540</v>
      </c>
      <c r="E229">
        <v>2197</v>
      </c>
      <c r="F229" t="s">
        <v>2481</v>
      </c>
      <c r="G229">
        <v>40</v>
      </c>
      <c r="H229">
        <v>87880</v>
      </c>
      <c r="I229">
        <v>0.12</v>
      </c>
      <c r="J229">
        <v>77334.399999999994</v>
      </c>
      <c r="K229" s="11">
        <v>42963</v>
      </c>
    </row>
    <row r="230" spans="1:11" hidden="1" x14ac:dyDescent="0.3">
      <c r="A230" s="1">
        <v>13</v>
      </c>
      <c r="B230" t="s">
        <v>2507</v>
      </c>
      <c r="C230" t="s">
        <v>2493</v>
      </c>
      <c r="D230" t="s">
        <v>2508</v>
      </c>
      <c r="E230">
        <v>759</v>
      </c>
      <c r="F230" t="s">
        <v>2484</v>
      </c>
      <c r="G230">
        <v>14</v>
      </c>
      <c r="H230">
        <v>10626</v>
      </c>
      <c r="I230">
        <v>0</v>
      </c>
      <c r="J230">
        <v>10626</v>
      </c>
      <c r="K230" s="11">
        <v>43836</v>
      </c>
    </row>
    <row r="231" spans="1:11" hidden="1" x14ac:dyDescent="0.3">
      <c r="A231" s="1">
        <v>26</v>
      </c>
      <c r="B231" t="s">
        <v>2557</v>
      </c>
      <c r="C231" t="s">
        <v>2490</v>
      </c>
      <c r="D231" t="s">
        <v>2540</v>
      </c>
      <c r="E231">
        <v>2197</v>
      </c>
      <c r="F231" t="s">
        <v>2481</v>
      </c>
      <c r="G231">
        <v>40</v>
      </c>
      <c r="H231">
        <v>87880</v>
      </c>
      <c r="I231">
        <v>0.12</v>
      </c>
      <c r="J231">
        <v>77334.399999999994</v>
      </c>
      <c r="K231" s="11">
        <v>43167</v>
      </c>
    </row>
    <row r="232" spans="1:11" hidden="1" x14ac:dyDescent="0.3">
      <c r="A232" s="1">
        <v>11</v>
      </c>
      <c r="B232" t="s">
        <v>2512</v>
      </c>
      <c r="C232" t="s">
        <v>2493</v>
      </c>
      <c r="D232" t="s">
        <v>2570</v>
      </c>
      <c r="E232">
        <v>3197</v>
      </c>
      <c r="F232" t="s">
        <v>2484</v>
      </c>
      <c r="G232">
        <v>10</v>
      </c>
      <c r="H232">
        <v>31970</v>
      </c>
      <c r="I232">
        <v>0</v>
      </c>
      <c r="J232">
        <v>31970</v>
      </c>
      <c r="K232" s="11">
        <v>43023</v>
      </c>
    </row>
    <row r="233" spans="1:11" hidden="1" x14ac:dyDescent="0.3">
      <c r="A233" s="1">
        <v>16</v>
      </c>
      <c r="B233" t="s">
        <v>2533</v>
      </c>
      <c r="C233" t="s">
        <v>2534</v>
      </c>
      <c r="D233" t="s">
        <v>2535</v>
      </c>
      <c r="E233">
        <v>843</v>
      </c>
      <c r="F233" t="s">
        <v>2484</v>
      </c>
      <c r="G233">
        <v>5</v>
      </c>
      <c r="H233">
        <v>4215</v>
      </c>
      <c r="I233">
        <v>0</v>
      </c>
      <c r="J233">
        <v>4215</v>
      </c>
      <c r="K233" s="11">
        <v>43378</v>
      </c>
    </row>
    <row r="234" spans="1:11" x14ac:dyDescent="0.3">
      <c r="A234" s="1">
        <v>8</v>
      </c>
      <c r="B234" t="s">
        <v>2478</v>
      </c>
      <c r="C234" t="s">
        <v>2479</v>
      </c>
      <c r="D234" t="s">
        <v>2480</v>
      </c>
      <c r="E234">
        <v>847</v>
      </c>
      <c r="F234" t="s">
        <v>2481</v>
      </c>
      <c r="G234">
        <v>15</v>
      </c>
      <c r="H234">
        <v>12705</v>
      </c>
      <c r="I234">
        <v>0</v>
      </c>
      <c r="J234">
        <v>12705</v>
      </c>
      <c r="K234" s="11">
        <v>42292</v>
      </c>
    </row>
    <row r="235" spans="1:11" hidden="1" x14ac:dyDescent="0.3">
      <c r="A235" s="1">
        <v>32</v>
      </c>
      <c r="B235" t="s">
        <v>2501</v>
      </c>
      <c r="C235" t="s">
        <v>2493</v>
      </c>
      <c r="D235" t="s">
        <v>2494</v>
      </c>
      <c r="E235">
        <v>967</v>
      </c>
      <c r="F235" t="s">
        <v>2484</v>
      </c>
      <c r="G235">
        <v>8</v>
      </c>
      <c r="H235">
        <v>7736</v>
      </c>
      <c r="I235">
        <v>0</v>
      </c>
      <c r="J235">
        <v>7736</v>
      </c>
      <c r="K235" s="11">
        <v>43950</v>
      </c>
    </row>
    <row r="236" spans="1:11" hidden="1" x14ac:dyDescent="0.3">
      <c r="A236" s="1">
        <v>1</v>
      </c>
      <c r="B236" t="s">
        <v>2564</v>
      </c>
      <c r="C236" t="s">
        <v>2504</v>
      </c>
      <c r="D236" t="s">
        <v>2565</v>
      </c>
      <c r="E236">
        <v>876</v>
      </c>
      <c r="F236" t="s">
        <v>2484</v>
      </c>
      <c r="G236">
        <v>20</v>
      </c>
      <c r="H236">
        <v>17520</v>
      </c>
      <c r="I236">
        <v>0.03</v>
      </c>
      <c r="J236">
        <v>16994.400000000001</v>
      </c>
      <c r="K236" s="11">
        <v>42745</v>
      </c>
    </row>
    <row r="237" spans="1:11" hidden="1" x14ac:dyDescent="0.3">
      <c r="A237" s="1">
        <v>22</v>
      </c>
      <c r="B237" t="s">
        <v>2543</v>
      </c>
      <c r="C237" t="s">
        <v>2544</v>
      </c>
      <c r="D237" t="s">
        <v>2544</v>
      </c>
      <c r="E237">
        <v>4889</v>
      </c>
      <c r="F237" t="s">
        <v>2484</v>
      </c>
      <c r="G237">
        <v>18</v>
      </c>
      <c r="H237">
        <v>88002</v>
      </c>
      <c r="I237">
        <v>0.12</v>
      </c>
      <c r="J237">
        <v>77441.759999999995</v>
      </c>
      <c r="K237" s="11">
        <v>43423</v>
      </c>
    </row>
    <row r="238" spans="1:11" x14ac:dyDescent="0.3">
      <c r="A238" s="1">
        <v>40</v>
      </c>
      <c r="B238" t="s">
        <v>2478</v>
      </c>
      <c r="C238" t="s">
        <v>2479</v>
      </c>
      <c r="D238" t="s">
        <v>2480</v>
      </c>
      <c r="E238">
        <v>847</v>
      </c>
      <c r="F238" t="s">
        <v>2481</v>
      </c>
      <c r="G238">
        <v>15</v>
      </c>
      <c r="H238">
        <v>12705</v>
      </c>
      <c r="I238">
        <v>0</v>
      </c>
      <c r="J238">
        <v>12705</v>
      </c>
      <c r="K238" s="11">
        <v>43942</v>
      </c>
    </row>
    <row r="239" spans="1:11" hidden="1" x14ac:dyDescent="0.3">
      <c r="A239" s="1">
        <v>42</v>
      </c>
      <c r="B239" t="s">
        <v>2567</v>
      </c>
      <c r="C239" t="s">
        <v>2504</v>
      </c>
      <c r="D239" t="s">
        <v>2568</v>
      </c>
      <c r="E239">
        <v>800</v>
      </c>
      <c r="F239" t="s">
        <v>2481</v>
      </c>
      <c r="G239">
        <v>25</v>
      </c>
      <c r="H239">
        <v>20000</v>
      </c>
      <c r="I239">
        <v>0.03</v>
      </c>
      <c r="J239">
        <v>19400</v>
      </c>
      <c r="K239" s="11">
        <v>43657</v>
      </c>
    </row>
    <row r="240" spans="1:11" hidden="1" x14ac:dyDescent="0.3">
      <c r="A240" s="1">
        <v>15</v>
      </c>
      <c r="B240" t="s">
        <v>2601</v>
      </c>
      <c r="C240" t="s">
        <v>2522</v>
      </c>
      <c r="D240" t="s">
        <v>2602</v>
      </c>
      <c r="E240">
        <v>1994</v>
      </c>
      <c r="F240" t="s">
        <v>2484</v>
      </c>
      <c r="G240">
        <v>17</v>
      </c>
      <c r="H240">
        <v>33898</v>
      </c>
      <c r="I240">
        <v>0.06</v>
      </c>
      <c r="J240">
        <v>31864.12</v>
      </c>
      <c r="K240" s="11">
        <v>43442</v>
      </c>
    </row>
    <row r="241" spans="1:11" hidden="1" x14ac:dyDescent="0.3">
      <c r="A241" s="1">
        <v>23</v>
      </c>
      <c r="B241" t="s">
        <v>2497</v>
      </c>
      <c r="C241" t="s">
        <v>2483</v>
      </c>
      <c r="D241" t="s">
        <v>2498</v>
      </c>
      <c r="E241">
        <v>2645</v>
      </c>
      <c r="F241" t="s">
        <v>2484</v>
      </c>
      <c r="G241">
        <v>50</v>
      </c>
      <c r="H241">
        <v>132250</v>
      </c>
      <c r="I241">
        <v>0.15</v>
      </c>
      <c r="J241">
        <v>112412.5</v>
      </c>
      <c r="K241" s="11">
        <v>43621</v>
      </c>
    </row>
    <row r="242" spans="1:11" hidden="1" x14ac:dyDescent="0.3">
      <c r="A242" s="1">
        <v>17</v>
      </c>
      <c r="B242" t="s">
        <v>2492</v>
      </c>
      <c r="C242" t="s">
        <v>2493</v>
      </c>
      <c r="D242" t="s">
        <v>2494</v>
      </c>
      <c r="E242">
        <v>967</v>
      </c>
      <c r="F242" t="s">
        <v>2484</v>
      </c>
      <c r="G242">
        <v>12</v>
      </c>
      <c r="H242">
        <v>11604</v>
      </c>
      <c r="I242">
        <v>0</v>
      </c>
      <c r="J242">
        <v>11604</v>
      </c>
      <c r="K242" s="11">
        <v>43511</v>
      </c>
    </row>
    <row r="243" spans="1:11" hidden="1" x14ac:dyDescent="0.3">
      <c r="A243" s="1">
        <v>45</v>
      </c>
      <c r="B243" t="s">
        <v>2507</v>
      </c>
      <c r="C243" t="s">
        <v>2493</v>
      </c>
      <c r="D243" t="s">
        <v>2508</v>
      </c>
      <c r="E243">
        <v>759</v>
      </c>
      <c r="F243" t="s">
        <v>2484</v>
      </c>
      <c r="G243">
        <v>14</v>
      </c>
      <c r="H243">
        <v>10626</v>
      </c>
      <c r="I243">
        <v>0</v>
      </c>
      <c r="J243">
        <v>10626</v>
      </c>
      <c r="K243" s="11">
        <v>42349</v>
      </c>
    </row>
    <row r="244" spans="1:11" hidden="1" x14ac:dyDescent="0.3">
      <c r="A244" s="1">
        <v>24</v>
      </c>
      <c r="B244" t="s">
        <v>2515</v>
      </c>
      <c r="C244" t="s">
        <v>2516</v>
      </c>
      <c r="D244" t="s">
        <v>2517</v>
      </c>
      <c r="E244">
        <v>957</v>
      </c>
      <c r="F244" t="s">
        <v>2481</v>
      </c>
      <c r="G244">
        <v>25</v>
      </c>
      <c r="H244">
        <v>23925</v>
      </c>
      <c r="I244">
        <v>0.03</v>
      </c>
      <c r="J244">
        <v>23207.25</v>
      </c>
      <c r="K244" s="11">
        <v>43676</v>
      </c>
    </row>
    <row r="245" spans="1:11" hidden="1" x14ac:dyDescent="0.3">
      <c r="A245" s="1">
        <v>55</v>
      </c>
      <c r="B245" t="s">
        <v>2482</v>
      </c>
      <c r="C245" t="s">
        <v>2483</v>
      </c>
      <c r="D245" t="s">
        <v>2483</v>
      </c>
      <c r="E245">
        <v>699</v>
      </c>
      <c r="F245" t="s">
        <v>2484</v>
      </c>
      <c r="G245">
        <v>10</v>
      </c>
      <c r="H245">
        <v>6990</v>
      </c>
      <c r="I245">
        <v>0</v>
      </c>
      <c r="J245">
        <v>6990</v>
      </c>
      <c r="K245" s="11">
        <v>43305</v>
      </c>
    </row>
    <row r="246" spans="1:11" hidden="1" x14ac:dyDescent="0.3">
      <c r="A246" s="1">
        <v>22</v>
      </c>
      <c r="B246" t="s">
        <v>2543</v>
      </c>
      <c r="C246" t="s">
        <v>2544</v>
      </c>
      <c r="D246" t="s">
        <v>2544</v>
      </c>
      <c r="E246">
        <v>4889</v>
      </c>
      <c r="F246" t="s">
        <v>2484</v>
      </c>
      <c r="G246">
        <v>18</v>
      </c>
      <c r="H246">
        <v>88002</v>
      </c>
      <c r="I246">
        <v>0.12</v>
      </c>
      <c r="J246">
        <v>77441.759999999995</v>
      </c>
      <c r="K246" s="11">
        <v>43607</v>
      </c>
    </row>
    <row r="247" spans="1:11" hidden="1" x14ac:dyDescent="0.3">
      <c r="A247" s="1">
        <v>49</v>
      </c>
      <c r="B247" t="s">
        <v>2539</v>
      </c>
      <c r="C247" t="s">
        <v>2490</v>
      </c>
      <c r="D247" t="s">
        <v>2540</v>
      </c>
      <c r="E247">
        <v>617</v>
      </c>
      <c r="F247" t="s">
        <v>2484</v>
      </c>
      <c r="G247">
        <v>25</v>
      </c>
      <c r="H247">
        <v>15425</v>
      </c>
      <c r="I247">
        <v>0</v>
      </c>
      <c r="J247">
        <v>15425</v>
      </c>
      <c r="K247" s="11">
        <v>42507</v>
      </c>
    </row>
    <row r="248" spans="1:11" hidden="1" x14ac:dyDescent="0.3">
      <c r="A248" s="1">
        <v>7</v>
      </c>
      <c r="B248" t="s">
        <v>2503</v>
      </c>
      <c r="C248" t="s">
        <v>2504</v>
      </c>
      <c r="D248" t="s">
        <v>2505</v>
      </c>
      <c r="E248">
        <v>1923</v>
      </c>
      <c r="F248" t="s">
        <v>2481</v>
      </c>
      <c r="G248">
        <v>25</v>
      </c>
      <c r="H248">
        <v>48075</v>
      </c>
      <c r="I248">
        <v>0.06</v>
      </c>
      <c r="J248">
        <v>45190.5</v>
      </c>
      <c r="K248" s="11">
        <v>42257</v>
      </c>
    </row>
    <row r="249" spans="1:11" x14ac:dyDescent="0.3">
      <c r="A249" s="1">
        <v>36</v>
      </c>
      <c r="B249" t="s">
        <v>2499</v>
      </c>
      <c r="C249" t="s">
        <v>2479</v>
      </c>
      <c r="D249" t="s">
        <v>2500</v>
      </c>
      <c r="E249">
        <v>912</v>
      </c>
      <c r="F249" t="s">
        <v>2481</v>
      </c>
      <c r="G249">
        <v>15</v>
      </c>
      <c r="H249">
        <v>13680</v>
      </c>
      <c r="I249">
        <v>0</v>
      </c>
      <c r="J249">
        <v>13680</v>
      </c>
      <c r="K249" s="11">
        <v>42983</v>
      </c>
    </row>
    <row r="250" spans="1:11" hidden="1" x14ac:dyDescent="0.3">
      <c r="A250" s="1">
        <v>21</v>
      </c>
      <c r="B250" t="s">
        <v>2489</v>
      </c>
      <c r="C250" t="s">
        <v>2490</v>
      </c>
      <c r="D250" t="s">
        <v>2491</v>
      </c>
      <c r="E250">
        <v>887</v>
      </c>
      <c r="F250" t="s">
        <v>2484</v>
      </c>
      <c r="G250">
        <v>15</v>
      </c>
      <c r="H250">
        <v>13305</v>
      </c>
      <c r="I250">
        <v>0</v>
      </c>
      <c r="J250">
        <v>13305</v>
      </c>
      <c r="K250" s="11">
        <v>43959</v>
      </c>
    </row>
    <row r="251" spans="1:11" x14ac:dyDescent="0.3">
      <c r="A251" s="1">
        <v>8</v>
      </c>
      <c r="B251" t="s">
        <v>2478</v>
      </c>
      <c r="C251" t="s">
        <v>2479</v>
      </c>
      <c r="D251" t="s">
        <v>2480</v>
      </c>
      <c r="E251">
        <v>847</v>
      </c>
      <c r="F251" t="s">
        <v>2481</v>
      </c>
      <c r="G251">
        <v>15</v>
      </c>
      <c r="H251">
        <v>12705</v>
      </c>
      <c r="I251">
        <v>0</v>
      </c>
      <c r="J251">
        <v>12705</v>
      </c>
      <c r="K251" s="11">
        <v>43835</v>
      </c>
    </row>
    <row r="252" spans="1:11" hidden="1" x14ac:dyDescent="0.3">
      <c r="A252" s="1">
        <v>11</v>
      </c>
      <c r="B252" t="s">
        <v>2512</v>
      </c>
      <c r="C252" t="s">
        <v>2493</v>
      </c>
      <c r="D252" t="s">
        <v>2570</v>
      </c>
      <c r="E252">
        <v>3197</v>
      </c>
      <c r="F252" t="s">
        <v>2484</v>
      </c>
      <c r="G252">
        <v>10</v>
      </c>
      <c r="H252">
        <v>31970</v>
      </c>
      <c r="I252">
        <v>0</v>
      </c>
      <c r="J252">
        <v>31970</v>
      </c>
      <c r="K252" s="11">
        <v>42340</v>
      </c>
    </row>
    <row r="253" spans="1:11" hidden="1" x14ac:dyDescent="0.3">
      <c r="A253" s="1">
        <v>9</v>
      </c>
      <c r="B253" t="s">
        <v>2482</v>
      </c>
      <c r="C253" t="s">
        <v>2483</v>
      </c>
      <c r="D253" t="s">
        <v>2483</v>
      </c>
      <c r="E253">
        <v>699</v>
      </c>
      <c r="F253" t="s">
        <v>2484</v>
      </c>
      <c r="G253">
        <v>10</v>
      </c>
      <c r="H253">
        <v>6990</v>
      </c>
      <c r="I253">
        <v>0</v>
      </c>
      <c r="J253">
        <v>6990</v>
      </c>
      <c r="K253" s="11">
        <v>43345</v>
      </c>
    </row>
    <row r="254" spans="1:11" hidden="1" x14ac:dyDescent="0.3">
      <c r="A254" s="1">
        <v>47</v>
      </c>
      <c r="B254" t="s">
        <v>2524</v>
      </c>
      <c r="C254" t="s">
        <v>2522</v>
      </c>
      <c r="D254" t="s">
        <v>2525</v>
      </c>
      <c r="E254">
        <v>1994</v>
      </c>
      <c r="F254" t="s">
        <v>2484</v>
      </c>
      <c r="G254">
        <v>12</v>
      </c>
      <c r="H254">
        <v>23928</v>
      </c>
      <c r="I254">
        <v>0.03</v>
      </c>
      <c r="J254">
        <v>23210.16</v>
      </c>
      <c r="K254" s="11">
        <v>42345</v>
      </c>
    </row>
    <row r="255" spans="1:11" hidden="1" x14ac:dyDescent="0.3">
      <c r="A255" s="1">
        <v>6</v>
      </c>
      <c r="B255" t="s">
        <v>2552</v>
      </c>
      <c r="C255" t="s">
        <v>2493</v>
      </c>
      <c r="D255" t="s">
        <v>2553</v>
      </c>
      <c r="E255">
        <v>3197</v>
      </c>
      <c r="F255" t="s">
        <v>2484</v>
      </c>
      <c r="G255">
        <v>6</v>
      </c>
      <c r="H255">
        <v>19182</v>
      </c>
      <c r="I255">
        <v>0.03</v>
      </c>
      <c r="J255">
        <v>18606.54</v>
      </c>
      <c r="K255" s="11">
        <v>43781</v>
      </c>
    </row>
    <row r="256" spans="1:11" hidden="1" x14ac:dyDescent="0.3">
      <c r="A256" s="1">
        <v>11</v>
      </c>
      <c r="B256" t="s">
        <v>2512</v>
      </c>
      <c r="C256" t="s">
        <v>2493</v>
      </c>
      <c r="D256" t="s">
        <v>2570</v>
      </c>
      <c r="E256">
        <v>3197</v>
      </c>
      <c r="F256" t="s">
        <v>2484</v>
      </c>
      <c r="G256">
        <v>10</v>
      </c>
      <c r="H256">
        <v>31970</v>
      </c>
      <c r="I256">
        <v>0</v>
      </c>
      <c r="J256">
        <v>31970</v>
      </c>
      <c r="K256" s="11">
        <v>43824</v>
      </c>
    </row>
    <row r="257" spans="1:11" hidden="1" x14ac:dyDescent="0.3">
      <c r="A257" s="1">
        <v>9</v>
      </c>
      <c r="B257" t="s">
        <v>2482</v>
      </c>
      <c r="C257" t="s">
        <v>2483</v>
      </c>
      <c r="D257" t="s">
        <v>2483</v>
      </c>
      <c r="E257">
        <v>699</v>
      </c>
      <c r="F257" t="s">
        <v>2484</v>
      </c>
      <c r="G257">
        <v>10</v>
      </c>
      <c r="H257">
        <v>6990</v>
      </c>
      <c r="I257">
        <v>0</v>
      </c>
      <c r="J257">
        <v>6990</v>
      </c>
      <c r="K257" s="11">
        <v>43083</v>
      </c>
    </row>
    <row r="258" spans="1:11" x14ac:dyDescent="0.3">
      <c r="A258" s="1">
        <v>19</v>
      </c>
      <c r="B258" t="s">
        <v>2527</v>
      </c>
      <c r="C258" t="s">
        <v>2479</v>
      </c>
      <c r="D258" t="s">
        <v>2528</v>
      </c>
      <c r="E258">
        <v>1879</v>
      </c>
      <c r="F258" t="s">
        <v>2481</v>
      </c>
      <c r="G258">
        <v>15</v>
      </c>
      <c r="H258">
        <v>28185</v>
      </c>
      <c r="I258">
        <v>0.03</v>
      </c>
      <c r="J258">
        <v>27339.45</v>
      </c>
      <c r="K258" s="11">
        <v>44186</v>
      </c>
    </row>
    <row r="259" spans="1:11" x14ac:dyDescent="0.3">
      <c r="A259" s="1">
        <v>44</v>
      </c>
      <c r="B259" t="s">
        <v>2513</v>
      </c>
      <c r="C259" t="s">
        <v>2479</v>
      </c>
      <c r="D259" t="s">
        <v>2514</v>
      </c>
      <c r="E259">
        <v>1386</v>
      </c>
      <c r="F259" t="s">
        <v>2481</v>
      </c>
      <c r="G259">
        <v>20</v>
      </c>
      <c r="H259">
        <v>27720</v>
      </c>
      <c r="I259">
        <v>0.03</v>
      </c>
      <c r="J259">
        <v>26888.400000000001</v>
      </c>
      <c r="K259" s="11">
        <v>43215</v>
      </c>
    </row>
    <row r="260" spans="1:11" hidden="1" x14ac:dyDescent="0.3">
      <c r="A260" s="1">
        <v>15</v>
      </c>
      <c r="B260" t="s">
        <v>2601</v>
      </c>
      <c r="C260" t="s">
        <v>2522</v>
      </c>
      <c r="D260" t="s">
        <v>2602</v>
      </c>
      <c r="E260">
        <v>1994</v>
      </c>
      <c r="F260" t="s">
        <v>2484</v>
      </c>
      <c r="G260">
        <v>17</v>
      </c>
      <c r="H260">
        <v>33898</v>
      </c>
      <c r="I260">
        <v>0.06</v>
      </c>
      <c r="J260">
        <v>31864.12</v>
      </c>
      <c r="K260" s="11">
        <v>44097</v>
      </c>
    </row>
    <row r="261" spans="1:11" hidden="1" x14ac:dyDescent="0.3">
      <c r="A261" s="1">
        <v>0</v>
      </c>
      <c r="B261" t="s">
        <v>2537</v>
      </c>
      <c r="C261" t="s">
        <v>2490</v>
      </c>
      <c r="D261" t="s">
        <v>2538</v>
      </c>
      <c r="E261">
        <v>620</v>
      </c>
      <c r="F261" t="s">
        <v>2484</v>
      </c>
      <c r="G261">
        <v>30</v>
      </c>
      <c r="H261">
        <v>18600</v>
      </c>
      <c r="I261">
        <v>0.03</v>
      </c>
      <c r="J261">
        <v>18042</v>
      </c>
      <c r="K261" s="11">
        <v>42106</v>
      </c>
    </row>
    <row r="262" spans="1:11" hidden="1" x14ac:dyDescent="0.3">
      <c r="A262" s="1">
        <v>53</v>
      </c>
      <c r="B262" t="s">
        <v>2503</v>
      </c>
      <c r="C262" t="s">
        <v>2504</v>
      </c>
      <c r="D262" t="s">
        <v>2505</v>
      </c>
      <c r="E262">
        <v>1923</v>
      </c>
      <c r="F262" t="s">
        <v>2481</v>
      </c>
      <c r="G262">
        <v>35</v>
      </c>
      <c r="H262">
        <v>67305</v>
      </c>
      <c r="I262">
        <v>0.06</v>
      </c>
      <c r="J262">
        <v>63266.7</v>
      </c>
      <c r="K262" s="11">
        <v>43477</v>
      </c>
    </row>
    <row r="263" spans="1:11" hidden="1" x14ac:dyDescent="0.3">
      <c r="A263" s="1">
        <v>35</v>
      </c>
      <c r="B263" t="s">
        <v>2539</v>
      </c>
      <c r="C263" t="s">
        <v>2490</v>
      </c>
      <c r="D263" t="s">
        <v>2540</v>
      </c>
      <c r="E263">
        <v>617</v>
      </c>
      <c r="F263" t="s">
        <v>2484</v>
      </c>
      <c r="G263">
        <v>10</v>
      </c>
      <c r="H263">
        <v>6170</v>
      </c>
      <c r="I263">
        <v>0</v>
      </c>
      <c r="J263">
        <v>6170</v>
      </c>
      <c r="K263" s="11">
        <v>42606</v>
      </c>
    </row>
    <row r="264" spans="1:11" hidden="1" x14ac:dyDescent="0.3">
      <c r="A264" s="1">
        <v>35</v>
      </c>
      <c r="B264" t="s">
        <v>2539</v>
      </c>
      <c r="C264" t="s">
        <v>2490</v>
      </c>
      <c r="D264" t="s">
        <v>2540</v>
      </c>
      <c r="E264">
        <v>617</v>
      </c>
      <c r="F264" t="s">
        <v>2484</v>
      </c>
      <c r="G264">
        <v>10</v>
      </c>
      <c r="H264">
        <v>6170</v>
      </c>
      <c r="I264">
        <v>0</v>
      </c>
      <c r="J264">
        <v>6170</v>
      </c>
      <c r="K264" s="11">
        <v>42222</v>
      </c>
    </row>
    <row r="265" spans="1:11" hidden="1" x14ac:dyDescent="0.3">
      <c r="A265" s="1">
        <v>15</v>
      </c>
      <c r="B265" t="s">
        <v>2601</v>
      </c>
      <c r="C265" t="s">
        <v>2522</v>
      </c>
      <c r="D265" t="s">
        <v>2602</v>
      </c>
      <c r="E265">
        <v>1994</v>
      </c>
      <c r="F265" t="s">
        <v>2484</v>
      </c>
      <c r="G265">
        <v>17</v>
      </c>
      <c r="H265">
        <v>33898</v>
      </c>
      <c r="I265">
        <v>0.06</v>
      </c>
      <c r="J265">
        <v>31864.12</v>
      </c>
      <c r="K265" s="11">
        <v>42832</v>
      </c>
    </row>
    <row r="266" spans="1:11" hidden="1" x14ac:dyDescent="0.3">
      <c r="A266" s="1">
        <v>16</v>
      </c>
      <c r="B266" t="s">
        <v>2533</v>
      </c>
      <c r="C266" t="s">
        <v>2534</v>
      </c>
      <c r="D266" t="s">
        <v>2535</v>
      </c>
      <c r="E266">
        <v>843</v>
      </c>
      <c r="F266" t="s">
        <v>2484</v>
      </c>
      <c r="G266">
        <v>5</v>
      </c>
      <c r="H266">
        <v>4215</v>
      </c>
      <c r="I266">
        <v>0</v>
      </c>
      <c r="J266">
        <v>4215</v>
      </c>
      <c r="K266" s="11">
        <v>42846</v>
      </c>
    </row>
    <row r="267" spans="1:11" hidden="1" x14ac:dyDescent="0.3">
      <c r="A267" s="1">
        <v>10</v>
      </c>
      <c r="B267" t="s">
        <v>2567</v>
      </c>
      <c r="C267" t="s">
        <v>2504</v>
      </c>
      <c r="D267" t="s">
        <v>2568</v>
      </c>
      <c r="E267">
        <v>800</v>
      </c>
      <c r="F267" t="s">
        <v>2481</v>
      </c>
      <c r="G267">
        <v>25</v>
      </c>
      <c r="H267">
        <v>20000</v>
      </c>
      <c r="I267">
        <v>0.03</v>
      </c>
      <c r="J267">
        <v>19400</v>
      </c>
      <c r="K267" s="11">
        <v>43726</v>
      </c>
    </row>
    <row r="268" spans="1:11" hidden="1" x14ac:dyDescent="0.3">
      <c r="A268" s="1">
        <v>37</v>
      </c>
      <c r="B268" t="s">
        <v>2529</v>
      </c>
      <c r="C268" t="s">
        <v>2483</v>
      </c>
      <c r="D268" t="s">
        <v>2530</v>
      </c>
      <c r="E268">
        <v>2211</v>
      </c>
      <c r="F268" t="s">
        <v>2484</v>
      </c>
      <c r="G268">
        <v>25</v>
      </c>
      <c r="H268">
        <v>55275</v>
      </c>
      <c r="I268">
        <v>0.09</v>
      </c>
      <c r="J268">
        <v>50300.25</v>
      </c>
      <c r="K268" s="11">
        <v>43561</v>
      </c>
    </row>
    <row r="269" spans="1:11" x14ac:dyDescent="0.3">
      <c r="A269" s="1">
        <v>44</v>
      </c>
      <c r="B269" t="s">
        <v>2513</v>
      </c>
      <c r="C269" t="s">
        <v>2479</v>
      </c>
      <c r="D269" t="s">
        <v>2514</v>
      </c>
      <c r="E269">
        <v>1386</v>
      </c>
      <c r="F269" t="s">
        <v>2481</v>
      </c>
      <c r="G269">
        <v>20</v>
      </c>
      <c r="H269">
        <v>27720</v>
      </c>
      <c r="I269">
        <v>0.03</v>
      </c>
      <c r="J269">
        <v>26888.400000000001</v>
      </c>
      <c r="K269" s="11">
        <v>42789</v>
      </c>
    </row>
    <row r="270" spans="1:11" hidden="1" x14ac:dyDescent="0.3">
      <c r="A270" s="1">
        <v>38</v>
      </c>
      <c r="B270" t="s">
        <v>2495</v>
      </c>
      <c r="C270" t="s">
        <v>2493</v>
      </c>
      <c r="D270" t="s">
        <v>2496</v>
      </c>
      <c r="E270">
        <v>1182</v>
      </c>
      <c r="F270" t="s">
        <v>2481</v>
      </c>
      <c r="G270">
        <v>17</v>
      </c>
      <c r="H270">
        <v>20094</v>
      </c>
      <c r="I270">
        <v>0.03</v>
      </c>
      <c r="J270">
        <v>19491.18</v>
      </c>
      <c r="K270" s="11">
        <v>42267</v>
      </c>
    </row>
    <row r="271" spans="1:11" x14ac:dyDescent="0.3">
      <c r="A271" s="1">
        <v>8</v>
      </c>
      <c r="B271" t="s">
        <v>2478</v>
      </c>
      <c r="C271" t="s">
        <v>2479</v>
      </c>
      <c r="D271" t="s">
        <v>2480</v>
      </c>
      <c r="E271">
        <v>847</v>
      </c>
      <c r="F271" t="s">
        <v>2481</v>
      </c>
      <c r="G271">
        <v>15</v>
      </c>
      <c r="H271">
        <v>12705</v>
      </c>
      <c r="I271">
        <v>0</v>
      </c>
      <c r="J271">
        <v>12705</v>
      </c>
      <c r="K271" s="11">
        <v>42660</v>
      </c>
    </row>
    <row r="272" spans="1:11" x14ac:dyDescent="0.3">
      <c r="A272" s="1">
        <v>44</v>
      </c>
      <c r="B272" t="s">
        <v>2513</v>
      </c>
      <c r="C272" t="s">
        <v>2479</v>
      </c>
      <c r="D272" t="s">
        <v>2514</v>
      </c>
      <c r="E272">
        <v>1386</v>
      </c>
      <c r="F272" t="s">
        <v>2481</v>
      </c>
      <c r="G272">
        <v>20</v>
      </c>
      <c r="H272">
        <v>27720</v>
      </c>
      <c r="I272">
        <v>0.03</v>
      </c>
      <c r="J272">
        <v>26888.400000000001</v>
      </c>
      <c r="K272" s="11">
        <v>43283</v>
      </c>
    </row>
    <row r="273" spans="1:11" hidden="1" x14ac:dyDescent="0.3">
      <c r="A273" s="1">
        <v>42</v>
      </c>
      <c r="B273" t="s">
        <v>2567</v>
      </c>
      <c r="C273" t="s">
        <v>2504</v>
      </c>
      <c r="D273" t="s">
        <v>2568</v>
      </c>
      <c r="E273">
        <v>800</v>
      </c>
      <c r="F273" t="s">
        <v>2481</v>
      </c>
      <c r="G273">
        <v>25</v>
      </c>
      <c r="H273">
        <v>20000</v>
      </c>
      <c r="I273">
        <v>0.03</v>
      </c>
      <c r="J273">
        <v>19400</v>
      </c>
      <c r="K273" s="11">
        <v>42651</v>
      </c>
    </row>
    <row r="274" spans="1:11" hidden="1" x14ac:dyDescent="0.3">
      <c r="A274" s="1">
        <v>25</v>
      </c>
      <c r="B274" t="s">
        <v>2541</v>
      </c>
      <c r="C274" t="s">
        <v>2522</v>
      </c>
      <c r="D274" t="s">
        <v>2523</v>
      </c>
      <c r="E274">
        <v>1994</v>
      </c>
      <c r="F274" t="s">
        <v>2484</v>
      </c>
      <c r="G274">
        <v>10</v>
      </c>
      <c r="H274">
        <v>19940</v>
      </c>
      <c r="I274">
        <v>0.03</v>
      </c>
      <c r="J274">
        <v>19341.8</v>
      </c>
      <c r="K274" s="11">
        <v>43860</v>
      </c>
    </row>
    <row r="275" spans="1:11" hidden="1" x14ac:dyDescent="0.3">
      <c r="A275" s="1">
        <v>37</v>
      </c>
      <c r="B275" t="s">
        <v>2529</v>
      </c>
      <c r="C275" t="s">
        <v>2483</v>
      </c>
      <c r="D275" t="s">
        <v>2530</v>
      </c>
      <c r="E275">
        <v>2211</v>
      </c>
      <c r="F275" t="s">
        <v>2484</v>
      </c>
      <c r="G275">
        <v>25</v>
      </c>
      <c r="H275">
        <v>55275</v>
      </c>
      <c r="I275">
        <v>0.09</v>
      </c>
      <c r="J275">
        <v>50300.25</v>
      </c>
      <c r="K275" s="11">
        <v>43130</v>
      </c>
    </row>
    <row r="276" spans="1:11" hidden="1" x14ac:dyDescent="0.3">
      <c r="A276" s="1">
        <v>48</v>
      </c>
      <c r="B276" t="s">
        <v>2509</v>
      </c>
      <c r="C276" t="s">
        <v>2504</v>
      </c>
      <c r="D276" t="s">
        <v>2510</v>
      </c>
      <c r="E276">
        <v>2199</v>
      </c>
      <c r="F276" t="s">
        <v>2481</v>
      </c>
      <c r="G276">
        <v>55</v>
      </c>
      <c r="H276">
        <v>120945</v>
      </c>
      <c r="I276">
        <v>0.15</v>
      </c>
      <c r="J276">
        <v>102803.25</v>
      </c>
      <c r="K276" s="11">
        <v>43753</v>
      </c>
    </row>
    <row r="277" spans="1:11" hidden="1" x14ac:dyDescent="0.3">
      <c r="A277" s="1">
        <v>37</v>
      </c>
      <c r="B277" t="s">
        <v>2529</v>
      </c>
      <c r="C277" t="s">
        <v>2483</v>
      </c>
      <c r="D277" t="s">
        <v>2530</v>
      </c>
      <c r="E277">
        <v>2211</v>
      </c>
      <c r="F277" t="s">
        <v>2484</v>
      </c>
      <c r="G277">
        <v>25</v>
      </c>
      <c r="H277">
        <v>55275</v>
      </c>
      <c r="I277">
        <v>0.09</v>
      </c>
      <c r="J277">
        <v>50300.25</v>
      </c>
      <c r="K277" s="11">
        <v>43799</v>
      </c>
    </row>
    <row r="278" spans="1:11" x14ac:dyDescent="0.3">
      <c r="A278" s="1">
        <v>44</v>
      </c>
      <c r="B278" t="s">
        <v>2513</v>
      </c>
      <c r="C278" t="s">
        <v>2479</v>
      </c>
      <c r="D278" t="s">
        <v>2514</v>
      </c>
      <c r="E278">
        <v>1386</v>
      </c>
      <c r="F278" t="s">
        <v>2481</v>
      </c>
      <c r="G278">
        <v>20</v>
      </c>
      <c r="H278">
        <v>27720</v>
      </c>
      <c r="I278">
        <v>0.03</v>
      </c>
      <c r="J278">
        <v>26888.400000000001</v>
      </c>
      <c r="K278" s="11">
        <v>43260</v>
      </c>
    </row>
    <row r="279" spans="1:11" hidden="1" x14ac:dyDescent="0.3">
      <c r="A279" s="1">
        <v>18</v>
      </c>
      <c r="B279" t="s">
        <v>2486</v>
      </c>
      <c r="C279" t="s">
        <v>2487</v>
      </c>
      <c r="D279" t="s">
        <v>2488</v>
      </c>
      <c r="E279">
        <v>1531</v>
      </c>
      <c r="F279" t="s">
        <v>2481</v>
      </c>
      <c r="G279">
        <v>15</v>
      </c>
      <c r="H279">
        <v>22965</v>
      </c>
      <c r="I279">
        <v>0.03</v>
      </c>
      <c r="J279">
        <v>22276.05</v>
      </c>
      <c r="K279" s="11">
        <v>43599</v>
      </c>
    </row>
    <row r="280" spans="1:11" hidden="1" x14ac:dyDescent="0.3">
      <c r="A280" s="1">
        <v>3</v>
      </c>
      <c r="B280" t="s">
        <v>2569</v>
      </c>
      <c r="C280" t="s">
        <v>2493</v>
      </c>
      <c r="D280" t="s">
        <v>2493</v>
      </c>
      <c r="E280">
        <v>807</v>
      </c>
      <c r="F280" t="s">
        <v>2481</v>
      </c>
      <c r="G280">
        <v>18</v>
      </c>
      <c r="H280">
        <v>14526</v>
      </c>
      <c r="I280">
        <v>0</v>
      </c>
      <c r="J280">
        <v>14526</v>
      </c>
      <c r="K280" s="11">
        <v>42744</v>
      </c>
    </row>
    <row r="281" spans="1:11" x14ac:dyDescent="0.3">
      <c r="A281" s="1">
        <v>44</v>
      </c>
      <c r="B281" t="s">
        <v>2513</v>
      </c>
      <c r="C281" t="s">
        <v>2479</v>
      </c>
      <c r="D281" t="s">
        <v>2514</v>
      </c>
      <c r="E281">
        <v>1386</v>
      </c>
      <c r="F281" t="s">
        <v>2481</v>
      </c>
      <c r="G281">
        <v>20</v>
      </c>
      <c r="H281">
        <v>27720</v>
      </c>
      <c r="I281">
        <v>0.03</v>
      </c>
      <c r="J281">
        <v>26888.400000000001</v>
      </c>
      <c r="K281" s="11">
        <v>43517</v>
      </c>
    </row>
    <row r="282" spans="1:11" hidden="1" x14ac:dyDescent="0.3">
      <c r="A282" s="1">
        <v>53</v>
      </c>
      <c r="B282" t="s">
        <v>2503</v>
      </c>
      <c r="C282" t="s">
        <v>2504</v>
      </c>
      <c r="D282" t="s">
        <v>2505</v>
      </c>
      <c r="E282">
        <v>1923</v>
      </c>
      <c r="F282" t="s">
        <v>2481</v>
      </c>
      <c r="G282">
        <v>35</v>
      </c>
      <c r="H282">
        <v>67305</v>
      </c>
      <c r="I282">
        <v>0.06</v>
      </c>
      <c r="J282">
        <v>63266.7</v>
      </c>
      <c r="K282" s="11">
        <v>44101</v>
      </c>
    </row>
    <row r="283" spans="1:11" hidden="1" x14ac:dyDescent="0.3">
      <c r="A283" s="1">
        <v>16</v>
      </c>
      <c r="B283" t="s">
        <v>2533</v>
      </c>
      <c r="C283" t="s">
        <v>2534</v>
      </c>
      <c r="D283" t="s">
        <v>2535</v>
      </c>
      <c r="E283">
        <v>843</v>
      </c>
      <c r="F283" t="s">
        <v>2484</v>
      </c>
      <c r="G283">
        <v>5</v>
      </c>
      <c r="H283">
        <v>4215</v>
      </c>
      <c r="I283">
        <v>0</v>
      </c>
      <c r="J283">
        <v>4215</v>
      </c>
      <c r="K283" s="11">
        <v>43619</v>
      </c>
    </row>
    <row r="284" spans="1:11" hidden="1" x14ac:dyDescent="0.3">
      <c r="A284" s="1">
        <v>28</v>
      </c>
      <c r="B284" t="s">
        <v>2521</v>
      </c>
      <c r="C284" t="s">
        <v>2522</v>
      </c>
      <c r="D284" t="s">
        <v>2523</v>
      </c>
      <c r="E284">
        <v>1994</v>
      </c>
      <c r="F284" t="s">
        <v>2484</v>
      </c>
      <c r="G284">
        <v>40</v>
      </c>
      <c r="H284">
        <v>79760</v>
      </c>
      <c r="I284">
        <v>0.12</v>
      </c>
      <c r="J284">
        <v>70188.800000000003</v>
      </c>
      <c r="K284" s="11">
        <v>43967</v>
      </c>
    </row>
    <row r="285" spans="1:11" hidden="1" x14ac:dyDescent="0.3">
      <c r="A285" s="1">
        <v>5</v>
      </c>
      <c r="B285" t="s">
        <v>2495</v>
      </c>
      <c r="C285" t="s">
        <v>2493</v>
      </c>
      <c r="D285" t="s">
        <v>2496</v>
      </c>
      <c r="E285">
        <v>1182</v>
      </c>
      <c r="F285" t="s">
        <v>2481</v>
      </c>
      <c r="G285">
        <v>17</v>
      </c>
      <c r="H285">
        <v>20094</v>
      </c>
      <c r="I285">
        <v>0.03</v>
      </c>
      <c r="J285">
        <v>19491.18</v>
      </c>
      <c r="K285" s="11">
        <v>43393</v>
      </c>
    </row>
    <row r="286" spans="1:11" hidden="1" x14ac:dyDescent="0.3">
      <c r="A286" s="1">
        <v>27</v>
      </c>
      <c r="B286" t="s">
        <v>2566</v>
      </c>
      <c r="C286" t="s">
        <v>2522</v>
      </c>
      <c r="D286" t="s">
        <v>2525</v>
      </c>
      <c r="E286">
        <v>1994</v>
      </c>
      <c r="F286" t="s">
        <v>2484</v>
      </c>
      <c r="G286">
        <v>25</v>
      </c>
      <c r="H286">
        <v>49850</v>
      </c>
      <c r="I286">
        <v>0.06</v>
      </c>
      <c r="J286">
        <v>46859</v>
      </c>
      <c r="K286" s="11">
        <v>43170</v>
      </c>
    </row>
    <row r="287" spans="1:11" hidden="1" x14ac:dyDescent="0.3">
      <c r="A287" s="1">
        <v>56</v>
      </c>
      <c r="B287" t="s">
        <v>2567</v>
      </c>
      <c r="C287" t="s">
        <v>2504</v>
      </c>
      <c r="D287" t="s">
        <v>2568</v>
      </c>
      <c r="E287">
        <v>800</v>
      </c>
      <c r="F287" t="s">
        <v>2481</v>
      </c>
      <c r="G287">
        <v>40</v>
      </c>
      <c r="H287">
        <v>32000</v>
      </c>
      <c r="I287">
        <v>0.03</v>
      </c>
      <c r="J287">
        <v>31040</v>
      </c>
      <c r="K287" s="11">
        <v>43261</v>
      </c>
    </row>
    <row r="288" spans="1:11" hidden="1" x14ac:dyDescent="0.3">
      <c r="A288" s="1">
        <v>47</v>
      </c>
      <c r="B288" t="s">
        <v>2524</v>
      </c>
      <c r="C288" t="s">
        <v>2522</v>
      </c>
      <c r="D288" t="s">
        <v>2525</v>
      </c>
      <c r="E288">
        <v>1994</v>
      </c>
      <c r="F288" t="s">
        <v>2484</v>
      </c>
      <c r="G288">
        <v>12</v>
      </c>
      <c r="H288">
        <v>23928</v>
      </c>
      <c r="I288">
        <v>0.03</v>
      </c>
      <c r="J288">
        <v>23210.16</v>
      </c>
      <c r="K288" s="11">
        <v>42301</v>
      </c>
    </row>
    <row r="289" spans="1:11" hidden="1" x14ac:dyDescent="0.3">
      <c r="A289" s="1">
        <v>21</v>
      </c>
      <c r="B289" t="s">
        <v>2489</v>
      </c>
      <c r="C289" t="s">
        <v>2490</v>
      </c>
      <c r="D289" t="s">
        <v>2491</v>
      </c>
      <c r="E289">
        <v>887</v>
      </c>
      <c r="F289" t="s">
        <v>2484</v>
      </c>
      <c r="G289">
        <v>15</v>
      </c>
      <c r="H289">
        <v>13305</v>
      </c>
      <c r="I289">
        <v>0</v>
      </c>
      <c r="J289">
        <v>13305</v>
      </c>
      <c r="K289" s="11">
        <v>43663</v>
      </c>
    </row>
    <row r="290" spans="1:11" x14ac:dyDescent="0.3">
      <c r="A290" s="1">
        <v>44</v>
      </c>
      <c r="B290" t="s">
        <v>2513</v>
      </c>
      <c r="C290" t="s">
        <v>2479</v>
      </c>
      <c r="D290" t="s">
        <v>2514</v>
      </c>
      <c r="E290">
        <v>1386</v>
      </c>
      <c r="F290" t="s">
        <v>2481</v>
      </c>
      <c r="G290">
        <v>20</v>
      </c>
      <c r="H290">
        <v>27720</v>
      </c>
      <c r="I290">
        <v>0.03</v>
      </c>
      <c r="J290">
        <v>26888.400000000001</v>
      </c>
      <c r="K290" s="11">
        <v>42107</v>
      </c>
    </row>
    <row r="291" spans="1:11" hidden="1" x14ac:dyDescent="0.3">
      <c r="A291" s="1">
        <v>16</v>
      </c>
      <c r="B291" t="s">
        <v>2533</v>
      </c>
      <c r="C291" t="s">
        <v>2534</v>
      </c>
      <c r="D291" t="s">
        <v>2535</v>
      </c>
      <c r="E291">
        <v>843</v>
      </c>
      <c r="F291" t="s">
        <v>2484</v>
      </c>
      <c r="G291">
        <v>5</v>
      </c>
      <c r="H291">
        <v>4215</v>
      </c>
      <c r="I291">
        <v>0</v>
      </c>
      <c r="J291">
        <v>4215</v>
      </c>
      <c r="K291" s="11">
        <v>43416</v>
      </c>
    </row>
    <row r="292" spans="1:11" hidden="1" x14ac:dyDescent="0.3">
      <c r="A292" s="1">
        <v>30</v>
      </c>
      <c r="B292" t="s">
        <v>2519</v>
      </c>
      <c r="C292" t="s">
        <v>2487</v>
      </c>
      <c r="D292" t="s">
        <v>2520</v>
      </c>
      <c r="E292">
        <v>1730</v>
      </c>
      <c r="F292" t="s">
        <v>2481</v>
      </c>
      <c r="G292">
        <v>5</v>
      </c>
      <c r="H292">
        <v>8650</v>
      </c>
      <c r="I292">
        <v>0</v>
      </c>
      <c r="J292">
        <v>8650</v>
      </c>
      <c r="K292" s="11">
        <v>43431</v>
      </c>
    </row>
    <row r="293" spans="1:11" hidden="1" x14ac:dyDescent="0.3">
      <c r="A293" s="1">
        <v>21</v>
      </c>
      <c r="B293" t="s">
        <v>2489</v>
      </c>
      <c r="C293" t="s">
        <v>2490</v>
      </c>
      <c r="D293" t="s">
        <v>2491</v>
      </c>
      <c r="E293">
        <v>887</v>
      </c>
      <c r="F293" t="s">
        <v>2484</v>
      </c>
      <c r="G293">
        <v>15</v>
      </c>
      <c r="H293">
        <v>13305</v>
      </c>
      <c r="I293">
        <v>0</v>
      </c>
      <c r="J293">
        <v>13305</v>
      </c>
      <c r="K293" s="11">
        <v>43595</v>
      </c>
    </row>
    <row r="294" spans="1:11" hidden="1" x14ac:dyDescent="0.3">
      <c r="A294" s="1">
        <v>46</v>
      </c>
      <c r="B294" t="s">
        <v>2560</v>
      </c>
      <c r="C294" t="s">
        <v>2487</v>
      </c>
      <c r="D294" t="s">
        <v>2487</v>
      </c>
      <c r="E294">
        <v>770</v>
      </c>
      <c r="F294" t="s">
        <v>2481</v>
      </c>
      <c r="G294">
        <v>20</v>
      </c>
      <c r="H294">
        <v>15400</v>
      </c>
      <c r="I294">
        <v>0.03</v>
      </c>
      <c r="J294">
        <v>14938</v>
      </c>
      <c r="K294" s="11">
        <v>43156</v>
      </c>
    </row>
    <row r="295" spans="1:11" hidden="1" x14ac:dyDescent="0.3">
      <c r="A295" s="1">
        <v>29</v>
      </c>
      <c r="B295" t="s">
        <v>2554</v>
      </c>
      <c r="C295" t="s">
        <v>2534</v>
      </c>
      <c r="D295" t="s">
        <v>2555</v>
      </c>
      <c r="E295">
        <v>843</v>
      </c>
      <c r="F295" t="s">
        <v>2484</v>
      </c>
      <c r="G295">
        <v>10</v>
      </c>
      <c r="H295">
        <v>8430</v>
      </c>
      <c r="I295">
        <v>0</v>
      </c>
      <c r="J295">
        <v>8430</v>
      </c>
      <c r="K295" s="11">
        <v>42371</v>
      </c>
    </row>
    <row r="296" spans="1:11" hidden="1" x14ac:dyDescent="0.3">
      <c r="A296" s="1">
        <v>42</v>
      </c>
      <c r="B296" t="s">
        <v>2567</v>
      </c>
      <c r="C296" t="s">
        <v>2504</v>
      </c>
      <c r="D296" t="s">
        <v>2568</v>
      </c>
      <c r="E296">
        <v>800</v>
      </c>
      <c r="F296" t="s">
        <v>2481</v>
      </c>
      <c r="G296">
        <v>25</v>
      </c>
      <c r="H296">
        <v>20000</v>
      </c>
      <c r="I296">
        <v>0.03</v>
      </c>
      <c r="J296">
        <v>19400</v>
      </c>
      <c r="K296" s="11">
        <v>43091</v>
      </c>
    </row>
    <row r="297" spans="1:11" hidden="1" x14ac:dyDescent="0.3">
      <c r="A297" s="1">
        <v>30</v>
      </c>
      <c r="B297" t="s">
        <v>2519</v>
      </c>
      <c r="C297" t="s">
        <v>2487</v>
      </c>
      <c r="D297" t="s">
        <v>2520</v>
      </c>
      <c r="E297">
        <v>1730</v>
      </c>
      <c r="F297" t="s">
        <v>2481</v>
      </c>
      <c r="G297">
        <v>5</v>
      </c>
      <c r="H297">
        <v>8650</v>
      </c>
      <c r="I297">
        <v>0</v>
      </c>
      <c r="J297">
        <v>8650</v>
      </c>
      <c r="K297" s="11">
        <v>42836</v>
      </c>
    </row>
    <row r="298" spans="1:11" hidden="1" x14ac:dyDescent="0.3">
      <c r="A298" s="1">
        <v>34</v>
      </c>
      <c r="B298" t="s">
        <v>2509</v>
      </c>
      <c r="C298" t="s">
        <v>2504</v>
      </c>
      <c r="D298" t="s">
        <v>2510</v>
      </c>
      <c r="E298">
        <v>2199</v>
      </c>
      <c r="F298" t="s">
        <v>2481</v>
      </c>
      <c r="G298">
        <v>60</v>
      </c>
      <c r="H298">
        <v>131940</v>
      </c>
      <c r="I298">
        <v>0.15</v>
      </c>
      <c r="J298">
        <v>112149</v>
      </c>
      <c r="K298" s="11">
        <v>43852</v>
      </c>
    </row>
    <row r="299" spans="1:11" hidden="1" x14ac:dyDescent="0.3">
      <c r="A299" s="1">
        <v>51</v>
      </c>
      <c r="B299" t="s">
        <v>2529</v>
      </c>
      <c r="C299" t="s">
        <v>2483</v>
      </c>
      <c r="D299" t="s">
        <v>2530</v>
      </c>
      <c r="E299">
        <v>2211</v>
      </c>
      <c r="F299" t="s">
        <v>2484</v>
      </c>
      <c r="G299">
        <v>25</v>
      </c>
      <c r="H299">
        <v>55275</v>
      </c>
      <c r="I299">
        <v>0.09</v>
      </c>
      <c r="J299">
        <v>50300.25</v>
      </c>
      <c r="K299" s="11">
        <v>43806</v>
      </c>
    </row>
    <row r="300" spans="1:11" hidden="1" x14ac:dyDescent="0.3">
      <c r="A300" s="1">
        <v>52</v>
      </c>
      <c r="B300" t="s">
        <v>2495</v>
      </c>
      <c r="C300" t="s">
        <v>2493</v>
      </c>
      <c r="D300" t="s">
        <v>2496</v>
      </c>
      <c r="E300">
        <v>1182</v>
      </c>
      <c r="F300" t="s">
        <v>2481</v>
      </c>
      <c r="G300">
        <v>17</v>
      </c>
      <c r="H300">
        <v>20094</v>
      </c>
      <c r="I300">
        <v>0.03</v>
      </c>
      <c r="J300">
        <v>19491.18</v>
      </c>
      <c r="K300" s="11">
        <v>42273</v>
      </c>
    </row>
    <row r="301" spans="1:11" hidden="1" x14ac:dyDescent="0.3">
      <c r="A301" s="1">
        <v>27</v>
      </c>
      <c r="B301" t="s">
        <v>2566</v>
      </c>
      <c r="C301" t="s">
        <v>2522</v>
      </c>
      <c r="D301" t="s">
        <v>2525</v>
      </c>
      <c r="E301">
        <v>1994</v>
      </c>
      <c r="F301" t="s">
        <v>2484</v>
      </c>
      <c r="G301">
        <v>25</v>
      </c>
      <c r="H301">
        <v>49850</v>
      </c>
      <c r="I301">
        <v>0.06</v>
      </c>
      <c r="J301">
        <v>46859</v>
      </c>
      <c r="K301" s="11">
        <v>43030</v>
      </c>
    </row>
    <row r="302" spans="1:11" hidden="1" x14ac:dyDescent="0.3">
      <c r="A302" s="1">
        <v>15</v>
      </c>
      <c r="B302" t="s">
        <v>2601</v>
      </c>
      <c r="C302" t="s">
        <v>2522</v>
      </c>
      <c r="D302" t="s">
        <v>2602</v>
      </c>
      <c r="E302">
        <v>1994</v>
      </c>
      <c r="F302" t="s">
        <v>2484</v>
      </c>
      <c r="G302">
        <v>17</v>
      </c>
      <c r="H302">
        <v>33898</v>
      </c>
      <c r="I302">
        <v>0.06</v>
      </c>
      <c r="J302">
        <v>31864.12</v>
      </c>
      <c r="K302" s="11">
        <v>42227</v>
      </c>
    </row>
    <row r="303" spans="1:11" hidden="1" x14ac:dyDescent="0.3">
      <c r="A303" s="1">
        <v>29</v>
      </c>
      <c r="B303" t="s">
        <v>2554</v>
      </c>
      <c r="C303" t="s">
        <v>2534</v>
      </c>
      <c r="D303" t="s">
        <v>2555</v>
      </c>
      <c r="E303">
        <v>843</v>
      </c>
      <c r="F303" t="s">
        <v>2484</v>
      </c>
      <c r="G303">
        <v>10</v>
      </c>
      <c r="H303">
        <v>8430</v>
      </c>
      <c r="I303">
        <v>0</v>
      </c>
      <c r="J303">
        <v>8430</v>
      </c>
      <c r="K303" s="11">
        <v>43672</v>
      </c>
    </row>
    <row r="304" spans="1:11" hidden="1" x14ac:dyDescent="0.3">
      <c r="A304" s="1">
        <v>15</v>
      </c>
      <c r="B304" t="s">
        <v>2601</v>
      </c>
      <c r="C304" t="s">
        <v>2522</v>
      </c>
      <c r="D304" t="s">
        <v>2602</v>
      </c>
      <c r="E304">
        <v>1994</v>
      </c>
      <c r="F304" t="s">
        <v>2484</v>
      </c>
      <c r="G304">
        <v>17</v>
      </c>
      <c r="H304">
        <v>33898</v>
      </c>
      <c r="I304">
        <v>0.06</v>
      </c>
      <c r="J304">
        <v>31864.12</v>
      </c>
      <c r="K304" s="11">
        <v>43930</v>
      </c>
    </row>
    <row r="305" spans="1:11" hidden="1" x14ac:dyDescent="0.3">
      <c r="A305" s="1">
        <v>47</v>
      </c>
      <c r="B305" t="s">
        <v>2524</v>
      </c>
      <c r="C305" t="s">
        <v>2522</v>
      </c>
      <c r="D305" t="s">
        <v>2525</v>
      </c>
      <c r="E305">
        <v>1994</v>
      </c>
      <c r="F305" t="s">
        <v>2484</v>
      </c>
      <c r="G305">
        <v>12</v>
      </c>
      <c r="H305">
        <v>23928</v>
      </c>
      <c r="I305">
        <v>0.03</v>
      </c>
      <c r="J305">
        <v>23210.16</v>
      </c>
      <c r="K305" s="11">
        <v>42838</v>
      </c>
    </row>
    <row r="306" spans="1:11" hidden="1" x14ac:dyDescent="0.3">
      <c r="A306" s="1">
        <v>29</v>
      </c>
      <c r="B306" t="s">
        <v>2554</v>
      </c>
      <c r="C306" t="s">
        <v>2534</v>
      </c>
      <c r="D306" t="s">
        <v>2555</v>
      </c>
      <c r="E306">
        <v>843</v>
      </c>
      <c r="F306" t="s">
        <v>2484</v>
      </c>
      <c r="G306">
        <v>10</v>
      </c>
      <c r="H306">
        <v>8430</v>
      </c>
      <c r="I306">
        <v>0</v>
      </c>
      <c r="J306">
        <v>8430</v>
      </c>
      <c r="K306" s="11">
        <v>42676</v>
      </c>
    </row>
    <row r="307" spans="1:11" x14ac:dyDescent="0.3">
      <c r="A307" s="1">
        <v>54</v>
      </c>
      <c r="B307" t="s">
        <v>2478</v>
      </c>
      <c r="C307" t="s">
        <v>2479</v>
      </c>
      <c r="D307" t="s">
        <v>2480</v>
      </c>
      <c r="E307">
        <v>847</v>
      </c>
      <c r="F307" t="s">
        <v>2481</v>
      </c>
      <c r="G307">
        <v>15</v>
      </c>
      <c r="H307">
        <v>12705</v>
      </c>
      <c r="I307">
        <v>0</v>
      </c>
      <c r="J307">
        <v>12705</v>
      </c>
      <c r="K307" s="11">
        <v>42258</v>
      </c>
    </row>
    <row r="308" spans="1:11" hidden="1" x14ac:dyDescent="0.3">
      <c r="A308" s="1">
        <v>21</v>
      </c>
      <c r="B308" t="s">
        <v>2489</v>
      </c>
      <c r="C308" t="s">
        <v>2490</v>
      </c>
      <c r="D308" t="s">
        <v>2491</v>
      </c>
      <c r="E308">
        <v>887</v>
      </c>
      <c r="F308" t="s">
        <v>2484</v>
      </c>
      <c r="G308">
        <v>15</v>
      </c>
      <c r="H308">
        <v>13305</v>
      </c>
      <c r="I308">
        <v>0</v>
      </c>
      <c r="J308">
        <v>13305</v>
      </c>
      <c r="K308" s="11">
        <v>43427</v>
      </c>
    </row>
    <row r="309" spans="1:11" hidden="1" x14ac:dyDescent="0.3">
      <c r="A309" s="1">
        <v>30</v>
      </c>
      <c r="B309" t="s">
        <v>2519</v>
      </c>
      <c r="C309" t="s">
        <v>2487</v>
      </c>
      <c r="D309" t="s">
        <v>2520</v>
      </c>
      <c r="E309">
        <v>1730</v>
      </c>
      <c r="F309" t="s">
        <v>2481</v>
      </c>
      <c r="G309">
        <v>5</v>
      </c>
      <c r="H309">
        <v>8650</v>
      </c>
      <c r="I309">
        <v>0</v>
      </c>
      <c r="J309">
        <v>8650</v>
      </c>
      <c r="K309" s="11">
        <v>42691</v>
      </c>
    </row>
    <row r="310" spans="1:11" hidden="1" x14ac:dyDescent="0.3">
      <c r="A310" s="1">
        <v>1</v>
      </c>
      <c r="B310" t="s">
        <v>2564</v>
      </c>
      <c r="C310" t="s">
        <v>2504</v>
      </c>
      <c r="D310" t="s">
        <v>2565</v>
      </c>
      <c r="E310">
        <v>876</v>
      </c>
      <c r="F310" t="s">
        <v>2484</v>
      </c>
      <c r="G310">
        <v>20</v>
      </c>
      <c r="H310">
        <v>17520</v>
      </c>
      <c r="I310">
        <v>0.03</v>
      </c>
      <c r="J310">
        <v>16994.400000000001</v>
      </c>
      <c r="K310" s="11">
        <v>43440</v>
      </c>
    </row>
    <row r="311" spans="1:11" hidden="1" x14ac:dyDescent="0.3">
      <c r="A311" s="1">
        <v>37</v>
      </c>
      <c r="B311" t="s">
        <v>2529</v>
      </c>
      <c r="C311" t="s">
        <v>2483</v>
      </c>
      <c r="D311" t="s">
        <v>2530</v>
      </c>
      <c r="E311">
        <v>2211</v>
      </c>
      <c r="F311" t="s">
        <v>2484</v>
      </c>
      <c r="G311">
        <v>25</v>
      </c>
      <c r="H311">
        <v>55275</v>
      </c>
      <c r="I311">
        <v>0.09</v>
      </c>
      <c r="J311">
        <v>50300.25</v>
      </c>
      <c r="K311" s="11">
        <v>42734</v>
      </c>
    </row>
    <row r="312" spans="1:11" hidden="1" x14ac:dyDescent="0.3">
      <c r="A312" s="1">
        <v>11</v>
      </c>
      <c r="B312" t="s">
        <v>2512</v>
      </c>
      <c r="C312" t="s">
        <v>2493</v>
      </c>
      <c r="D312" t="s">
        <v>2570</v>
      </c>
      <c r="E312">
        <v>3197</v>
      </c>
      <c r="F312" t="s">
        <v>2484</v>
      </c>
      <c r="G312">
        <v>10</v>
      </c>
      <c r="H312">
        <v>31970</v>
      </c>
      <c r="I312">
        <v>0</v>
      </c>
      <c r="J312">
        <v>31970</v>
      </c>
      <c r="K312" s="11">
        <v>43652</v>
      </c>
    </row>
    <row r="313" spans="1:11" hidden="1" x14ac:dyDescent="0.3">
      <c r="A313" s="1">
        <v>38</v>
      </c>
      <c r="B313" t="s">
        <v>2495</v>
      </c>
      <c r="C313" t="s">
        <v>2493</v>
      </c>
      <c r="D313" t="s">
        <v>2496</v>
      </c>
      <c r="E313">
        <v>1182</v>
      </c>
      <c r="F313" t="s">
        <v>2481</v>
      </c>
      <c r="G313">
        <v>17</v>
      </c>
      <c r="H313">
        <v>20094</v>
      </c>
      <c r="I313">
        <v>0.03</v>
      </c>
      <c r="J313">
        <v>19491.18</v>
      </c>
      <c r="K313" s="11">
        <v>42433</v>
      </c>
    </row>
    <row r="314" spans="1:11" x14ac:dyDescent="0.3">
      <c r="A314" s="1">
        <v>50</v>
      </c>
      <c r="B314" t="s">
        <v>2499</v>
      </c>
      <c r="C314" t="s">
        <v>2479</v>
      </c>
      <c r="D314" t="s">
        <v>2500</v>
      </c>
      <c r="E314">
        <v>912</v>
      </c>
      <c r="F314" t="s">
        <v>2481</v>
      </c>
      <c r="G314">
        <v>20</v>
      </c>
      <c r="H314">
        <v>18240</v>
      </c>
      <c r="I314">
        <v>0</v>
      </c>
      <c r="J314">
        <v>18240</v>
      </c>
      <c r="K314" s="11">
        <v>43381</v>
      </c>
    </row>
    <row r="315" spans="1:11" hidden="1" x14ac:dyDescent="0.3">
      <c r="A315" s="1">
        <v>53</v>
      </c>
      <c r="B315" t="s">
        <v>2503</v>
      </c>
      <c r="C315" t="s">
        <v>2504</v>
      </c>
      <c r="D315" t="s">
        <v>2505</v>
      </c>
      <c r="E315">
        <v>1923</v>
      </c>
      <c r="F315" t="s">
        <v>2481</v>
      </c>
      <c r="G315">
        <v>35</v>
      </c>
      <c r="H315">
        <v>67305</v>
      </c>
      <c r="I315">
        <v>0.06</v>
      </c>
      <c r="J315">
        <v>63266.7</v>
      </c>
      <c r="K315" s="11">
        <v>42134</v>
      </c>
    </row>
    <row r="316" spans="1:11" x14ac:dyDescent="0.3">
      <c r="A316" s="1">
        <v>40</v>
      </c>
      <c r="B316" t="s">
        <v>2478</v>
      </c>
      <c r="C316" t="s">
        <v>2479</v>
      </c>
      <c r="D316" t="s">
        <v>2480</v>
      </c>
      <c r="E316">
        <v>847</v>
      </c>
      <c r="F316" t="s">
        <v>2481</v>
      </c>
      <c r="G316">
        <v>15</v>
      </c>
      <c r="H316">
        <v>12705</v>
      </c>
      <c r="I316">
        <v>0</v>
      </c>
      <c r="J316">
        <v>12705</v>
      </c>
      <c r="K316" s="11">
        <v>44139</v>
      </c>
    </row>
    <row r="317" spans="1:11" hidden="1" x14ac:dyDescent="0.3">
      <c r="A317" s="1">
        <v>10</v>
      </c>
      <c r="B317" t="s">
        <v>2567</v>
      </c>
      <c r="C317" t="s">
        <v>2504</v>
      </c>
      <c r="D317" t="s">
        <v>2568</v>
      </c>
      <c r="E317">
        <v>800</v>
      </c>
      <c r="F317" t="s">
        <v>2481</v>
      </c>
      <c r="G317">
        <v>25</v>
      </c>
      <c r="H317">
        <v>20000</v>
      </c>
      <c r="I317">
        <v>0.03</v>
      </c>
      <c r="J317">
        <v>19400</v>
      </c>
      <c r="K317" s="11">
        <v>42342</v>
      </c>
    </row>
    <row r="318" spans="1:11" hidden="1" x14ac:dyDescent="0.3">
      <c r="A318" s="1">
        <v>11</v>
      </c>
      <c r="B318" t="s">
        <v>2512</v>
      </c>
      <c r="C318" t="s">
        <v>2493</v>
      </c>
      <c r="D318" t="s">
        <v>2570</v>
      </c>
      <c r="E318">
        <v>3197</v>
      </c>
      <c r="F318" t="s">
        <v>2484</v>
      </c>
      <c r="G318">
        <v>10</v>
      </c>
      <c r="H318">
        <v>31970</v>
      </c>
      <c r="I318">
        <v>0</v>
      </c>
      <c r="J318">
        <v>31970</v>
      </c>
      <c r="K318" s="11">
        <v>43784</v>
      </c>
    </row>
    <row r="319" spans="1:11" hidden="1" x14ac:dyDescent="0.3">
      <c r="A319" s="1">
        <v>32</v>
      </c>
      <c r="B319" t="s">
        <v>2501</v>
      </c>
      <c r="C319" t="s">
        <v>2493</v>
      </c>
      <c r="D319" t="s">
        <v>2494</v>
      </c>
      <c r="E319">
        <v>967</v>
      </c>
      <c r="F319" t="s">
        <v>2484</v>
      </c>
      <c r="G319">
        <v>8</v>
      </c>
      <c r="H319">
        <v>7736</v>
      </c>
      <c r="I319">
        <v>0</v>
      </c>
      <c r="J319">
        <v>7736</v>
      </c>
      <c r="K319" s="11">
        <v>43527</v>
      </c>
    </row>
    <row r="320" spans="1:11" hidden="1" x14ac:dyDescent="0.3">
      <c r="A320" s="1">
        <v>18</v>
      </c>
      <c r="B320" t="s">
        <v>2486</v>
      </c>
      <c r="C320" t="s">
        <v>2487</v>
      </c>
      <c r="D320" t="s">
        <v>2488</v>
      </c>
      <c r="E320">
        <v>1531</v>
      </c>
      <c r="F320" t="s">
        <v>2481</v>
      </c>
      <c r="G320">
        <v>15</v>
      </c>
      <c r="H320">
        <v>22965</v>
      </c>
      <c r="I320">
        <v>0.03</v>
      </c>
      <c r="J320">
        <v>22276.05</v>
      </c>
      <c r="K320" s="11">
        <v>43611</v>
      </c>
    </row>
    <row r="321" spans="1:11" hidden="1" x14ac:dyDescent="0.3">
      <c r="A321" s="1">
        <v>53</v>
      </c>
      <c r="B321" t="s">
        <v>2503</v>
      </c>
      <c r="C321" t="s">
        <v>2504</v>
      </c>
      <c r="D321" t="s">
        <v>2505</v>
      </c>
      <c r="E321">
        <v>1923</v>
      </c>
      <c r="F321" t="s">
        <v>2481</v>
      </c>
      <c r="G321">
        <v>35</v>
      </c>
      <c r="H321">
        <v>67305</v>
      </c>
      <c r="I321">
        <v>0.06</v>
      </c>
      <c r="J321">
        <v>63266.7</v>
      </c>
      <c r="K321" s="11">
        <v>43907</v>
      </c>
    </row>
    <row r="322" spans="1:11" hidden="1" x14ac:dyDescent="0.3">
      <c r="A322" s="1">
        <v>17</v>
      </c>
      <c r="B322" t="s">
        <v>2492</v>
      </c>
      <c r="C322" t="s">
        <v>2493</v>
      </c>
      <c r="D322" t="s">
        <v>2494</v>
      </c>
      <c r="E322">
        <v>967</v>
      </c>
      <c r="F322" t="s">
        <v>2484</v>
      </c>
      <c r="G322">
        <v>12</v>
      </c>
      <c r="H322">
        <v>11604</v>
      </c>
      <c r="I322">
        <v>0</v>
      </c>
      <c r="J322">
        <v>11604</v>
      </c>
      <c r="K322" s="11">
        <v>43736</v>
      </c>
    </row>
    <row r="323" spans="1:11" hidden="1" x14ac:dyDescent="0.3">
      <c r="A323" s="1">
        <v>20</v>
      </c>
      <c r="B323" t="s">
        <v>2531</v>
      </c>
      <c r="C323" t="s">
        <v>2516</v>
      </c>
      <c r="D323" t="s">
        <v>2532</v>
      </c>
      <c r="E323">
        <v>2198</v>
      </c>
      <c r="F323" t="s">
        <v>2484</v>
      </c>
      <c r="G323">
        <v>35</v>
      </c>
      <c r="H323">
        <v>76930</v>
      </c>
      <c r="I323">
        <v>0.12</v>
      </c>
      <c r="J323">
        <v>67698.399999999994</v>
      </c>
      <c r="K323" s="11">
        <v>44076</v>
      </c>
    </row>
    <row r="324" spans="1:11" hidden="1" x14ac:dyDescent="0.3">
      <c r="A324" s="1">
        <v>17</v>
      </c>
      <c r="B324" t="s">
        <v>2492</v>
      </c>
      <c r="C324" t="s">
        <v>2493</v>
      </c>
      <c r="D324" t="s">
        <v>2494</v>
      </c>
      <c r="E324">
        <v>967</v>
      </c>
      <c r="F324" t="s">
        <v>2484</v>
      </c>
      <c r="G324">
        <v>12</v>
      </c>
      <c r="H324">
        <v>11604</v>
      </c>
      <c r="I324">
        <v>0</v>
      </c>
      <c r="J324">
        <v>11604</v>
      </c>
      <c r="K324" s="11">
        <v>43448</v>
      </c>
    </row>
    <row r="325" spans="1:11" x14ac:dyDescent="0.3">
      <c r="A325" s="1">
        <v>54</v>
      </c>
      <c r="B325" t="s">
        <v>2478</v>
      </c>
      <c r="C325" t="s">
        <v>2479</v>
      </c>
      <c r="D325" t="s">
        <v>2480</v>
      </c>
      <c r="E325">
        <v>847</v>
      </c>
      <c r="F325" t="s">
        <v>2481</v>
      </c>
      <c r="G325">
        <v>15</v>
      </c>
      <c r="H325">
        <v>12705</v>
      </c>
      <c r="I325">
        <v>0</v>
      </c>
      <c r="J325">
        <v>12705</v>
      </c>
      <c r="K325" s="11">
        <v>42049</v>
      </c>
    </row>
    <row r="326" spans="1:11" hidden="1" x14ac:dyDescent="0.3">
      <c r="A326" s="1">
        <v>48</v>
      </c>
      <c r="B326" t="s">
        <v>2509</v>
      </c>
      <c r="C326" t="s">
        <v>2504</v>
      </c>
      <c r="D326" t="s">
        <v>2510</v>
      </c>
      <c r="E326">
        <v>2199</v>
      </c>
      <c r="F326" t="s">
        <v>2481</v>
      </c>
      <c r="G326">
        <v>55</v>
      </c>
      <c r="H326">
        <v>120945</v>
      </c>
      <c r="I326">
        <v>0.15</v>
      </c>
      <c r="J326">
        <v>102803.25</v>
      </c>
      <c r="K326" s="11">
        <v>43715</v>
      </c>
    </row>
    <row r="327" spans="1:11" hidden="1" x14ac:dyDescent="0.3">
      <c r="A327" s="1">
        <v>32</v>
      </c>
      <c r="B327" t="s">
        <v>2501</v>
      </c>
      <c r="C327" t="s">
        <v>2493</v>
      </c>
      <c r="D327" t="s">
        <v>2494</v>
      </c>
      <c r="E327">
        <v>967</v>
      </c>
      <c r="F327" t="s">
        <v>2484</v>
      </c>
      <c r="G327">
        <v>8</v>
      </c>
      <c r="H327">
        <v>7736</v>
      </c>
      <c r="I327">
        <v>0</v>
      </c>
      <c r="J327">
        <v>7736</v>
      </c>
      <c r="K327" s="11">
        <v>42483</v>
      </c>
    </row>
    <row r="328" spans="1:11" x14ac:dyDescent="0.3">
      <c r="A328" s="1">
        <v>19</v>
      </c>
      <c r="B328" t="s">
        <v>2527</v>
      </c>
      <c r="C328" t="s">
        <v>2479</v>
      </c>
      <c r="D328" t="s">
        <v>2528</v>
      </c>
      <c r="E328">
        <v>1879</v>
      </c>
      <c r="F328" t="s">
        <v>2481</v>
      </c>
      <c r="G328">
        <v>15</v>
      </c>
      <c r="H328">
        <v>28185</v>
      </c>
      <c r="I328">
        <v>0.03</v>
      </c>
      <c r="J328">
        <v>27339.45</v>
      </c>
      <c r="K328" s="11">
        <v>44083</v>
      </c>
    </row>
    <row r="329" spans="1:11" hidden="1" x14ac:dyDescent="0.3">
      <c r="A329" s="1">
        <v>7</v>
      </c>
      <c r="B329" t="s">
        <v>2503</v>
      </c>
      <c r="C329" t="s">
        <v>2504</v>
      </c>
      <c r="D329" t="s">
        <v>2505</v>
      </c>
      <c r="E329">
        <v>1923</v>
      </c>
      <c r="F329" t="s">
        <v>2481</v>
      </c>
      <c r="G329">
        <v>25</v>
      </c>
      <c r="H329">
        <v>48075</v>
      </c>
      <c r="I329">
        <v>0.06</v>
      </c>
      <c r="J329">
        <v>45190.5</v>
      </c>
      <c r="K329" s="11">
        <v>42223</v>
      </c>
    </row>
    <row r="330" spans="1:11" hidden="1" x14ac:dyDescent="0.3">
      <c r="A330" s="1">
        <v>26</v>
      </c>
      <c r="B330" t="s">
        <v>2557</v>
      </c>
      <c r="C330" t="s">
        <v>2490</v>
      </c>
      <c r="D330" t="s">
        <v>2540</v>
      </c>
      <c r="E330">
        <v>2197</v>
      </c>
      <c r="F330" t="s">
        <v>2481</v>
      </c>
      <c r="G330">
        <v>40</v>
      </c>
      <c r="H330">
        <v>87880</v>
      </c>
      <c r="I330">
        <v>0.12</v>
      </c>
      <c r="J330">
        <v>77334.399999999994</v>
      </c>
      <c r="K330" s="11">
        <v>43087</v>
      </c>
    </row>
    <row r="331" spans="1:11" x14ac:dyDescent="0.3">
      <c r="A331" s="1">
        <v>54</v>
      </c>
      <c r="B331" t="s">
        <v>2478</v>
      </c>
      <c r="C331" t="s">
        <v>2479</v>
      </c>
      <c r="D331" t="s">
        <v>2480</v>
      </c>
      <c r="E331">
        <v>847</v>
      </c>
      <c r="F331" t="s">
        <v>2481</v>
      </c>
      <c r="G331">
        <v>15</v>
      </c>
      <c r="H331">
        <v>12705</v>
      </c>
      <c r="I331">
        <v>0</v>
      </c>
      <c r="J331">
        <v>12705</v>
      </c>
      <c r="K331" s="11">
        <v>42969</v>
      </c>
    </row>
    <row r="332" spans="1:11" hidden="1" x14ac:dyDescent="0.3">
      <c r="A332" s="1">
        <v>56</v>
      </c>
      <c r="B332" t="s">
        <v>2567</v>
      </c>
      <c r="C332" t="s">
        <v>2504</v>
      </c>
      <c r="D332" t="s">
        <v>2568</v>
      </c>
      <c r="E332">
        <v>800</v>
      </c>
      <c r="F332" t="s">
        <v>2481</v>
      </c>
      <c r="G332">
        <v>40</v>
      </c>
      <c r="H332">
        <v>32000</v>
      </c>
      <c r="I332">
        <v>0.03</v>
      </c>
      <c r="J332">
        <v>31040</v>
      </c>
      <c r="K332" s="11">
        <v>42656</v>
      </c>
    </row>
    <row r="333" spans="1:11" hidden="1" x14ac:dyDescent="0.3">
      <c r="A333" s="1">
        <v>0</v>
      </c>
      <c r="B333" t="s">
        <v>2537</v>
      </c>
      <c r="C333" t="s">
        <v>2490</v>
      </c>
      <c r="D333" t="s">
        <v>2538</v>
      </c>
      <c r="E333">
        <v>620</v>
      </c>
      <c r="F333" t="s">
        <v>2484</v>
      </c>
      <c r="G333">
        <v>30</v>
      </c>
      <c r="H333">
        <v>18600</v>
      </c>
      <c r="I333">
        <v>0.03</v>
      </c>
      <c r="J333">
        <v>18042</v>
      </c>
      <c r="K333" s="11">
        <v>42171</v>
      </c>
    </row>
    <row r="334" spans="1:11" hidden="1" x14ac:dyDescent="0.3">
      <c r="A334" s="1">
        <v>25</v>
      </c>
      <c r="B334" t="s">
        <v>2541</v>
      </c>
      <c r="C334" t="s">
        <v>2522</v>
      </c>
      <c r="D334" t="s">
        <v>2523</v>
      </c>
      <c r="E334">
        <v>1994</v>
      </c>
      <c r="F334" t="s">
        <v>2484</v>
      </c>
      <c r="G334">
        <v>10</v>
      </c>
      <c r="H334">
        <v>19940</v>
      </c>
      <c r="I334">
        <v>0.03</v>
      </c>
      <c r="J334">
        <v>19341.8</v>
      </c>
      <c r="K334" s="11">
        <v>43656</v>
      </c>
    </row>
    <row r="335" spans="1:11" hidden="1" x14ac:dyDescent="0.3">
      <c r="A335" s="1">
        <v>38</v>
      </c>
      <c r="B335" t="s">
        <v>2495</v>
      </c>
      <c r="C335" t="s">
        <v>2493</v>
      </c>
      <c r="D335" t="s">
        <v>2496</v>
      </c>
      <c r="E335">
        <v>1182</v>
      </c>
      <c r="F335" t="s">
        <v>2481</v>
      </c>
      <c r="G335">
        <v>17</v>
      </c>
      <c r="H335">
        <v>20094</v>
      </c>
      <c r="I335">
        <v>0.03</v>
      </c>
      <c r="J335">
        <v>19491.18</v>
      </c>
      <c r="K335" s="11">
        <v>43561</v>
      </c>
    </row>
    <row r="336" spans="1:11" hidden="1" x14ac:dyDescent="0.3">
      <c r="A336" s="1">
        <v>45</v>
      </c>
      <c r="B336" t="s">
        <v>2507</v>
      </c>
      <c r="C336" t="s">
        <v>2493</v>
      </c>
      <c r="D336" t="s">
        <v>2508</v>
      </c>
      <c r="E336">
        <v>759</v>
      </c>
      <c r="F336" t="s">
        <v>2484</v>
      </c>
      <c r="G336">
        <v>14</v>
      </c>
      <c r="H336">
        <v>10626</v>
      </c>
      <c r="I336">
        <v>0</v>
      </c>
      <c r="J336">
        <v>10626</v>
      </c>
      <c r="K336" s="11">
        <v>42429</v>
      </c>
    </row>
    <row r="337" spans="1:11" hidden="1" x14ac:dyDescent="0.3">
      <c r="A337" s="1">
        <v>29</v>
      </c>
      <c r="B337" t="s">
        <v>2554</v>
      </c>
      <c r="C337" t="s">
        <v>2534</v>
      </c>
      <c r="D337" t="s">
        <v>2555</v>
      </c>
      <c r="E337">
        <v>843</v>
      </c>
      <c r="F337" t="s">
        <v>2484</v>
      </c>
      <c r="G337">
        <v>10</v>
      </c>
      <c r="H337">
        <v>8430</v>
      </c>
      <c r="I337">
        <v>0</v>
      </c>
      <c r="J337">
        <v>8430</v>
      </c>
      <c r="K337" s="11">
        <v>42257</v>
      </c>
    </row>
    <row r="338" spans="1:11" hidden="1" x14ac:dyDescent="0.3">
      <c r="A338" s="1">
        <v>41</v>
      </c>
      <c r="B338" t="s">
        <v>2482</v>
      </c>
      <c r="C338" t="s">
        <v>2483</v>
      </c>
      <c r="D338" t="s">
        <v>2483</v>
      </c>
      <c r="E338">
        <v>699</v>
      </c>
      <c r="F338" t="s">
        <v>2484</v>
      </c>
      <c r="G338">
        <v>10</v>
      </c>
      <c r="H338">
        <v>6990</v>
      </c>
      <c r="I338">
        <v>0</v>
      </c>
      <c r="J338">
        <v>6990</v>
      </c>
      <c r="K338" s="11">
        <v>42643</v>
      </c>
    </row>
    <row r="339" spans="1:11" hidden="1" x14ac:dyDescent="0.3">
      <c r="A339" s="1">
        <v>25</v>
      </c>
      <c r="B339" t="s">
        <v>2541</v>
      </c>
      <c r="C339" t="s">
        <v>2522</v>
      </c>
      <c r="D339" t="s">
        <v>2523</v>
      </c>
      <c r="E339">
        <v>1994</v>
      </c>
      <c r="F339" t="s">
        <v>2484</v>
      </c>
      <c r="G339">
        <v>10</v>
      </c>
      <c r="H339">
        <v>19940</v>
      </c>
      <c r="I339">
        <v>0.03</v>
      </c>
      <c r="J339">
        <v>19341.8</v>
      </c>
      <c r="K339" s="11">
        <v>44100</v>
      </c>
    </row>
    <row r="340" spans="1:11" hidden="1" x14ac:dyDescent="0.3">
      <c r="A340" s="1">
        <v>33</v>
      </c>
      <c r="B340" t="s">
        <v>2524</v>
      </c>
      <c r="C340" t="s">
        <v>2522</v>
      </c>
      <c r="D340" t="s">
        <v>2525</v>
      </c>
      <c r="E340">
        <v>1994</v>
      </c>
      <c r="F340" t="s">
        <v>2484</v>
      </c>
      <c r="G340">
        <v>12</v>
      </c>
      <c r="H340">
        <v>23928</v>
      </c>
      <c r="I340">
        <v>0.03</v>
      </c>
      <c r="J340">
        <v>23210.16</v>
      </c>
      <c r="K340" s="11">
        <v>42712</v>
      </c>
    </row>
    <row r="341" spans="1:11" hidden="1" x14ac:dyDescent="0.3">
      <c r="A341" s="1">
        <v>47</v>
      </c>
      <c r="B341" t="s">
        <v>2524</v>
      </c>
      <c r="C341" t="s">
        <v>2522</v>
      </c>
      <c r="D341" t="s">
        <v>2525</v>
      </c>
      <c r="E341">
        <v>1994</v>
      </c>
      <c r="F341" t="s">
        <v>2484</v>
      </c>
      <c r="G341">
        <v>12</v>
      </c>
      <c r="H341">
        <v>23928</v>
      </c>
      <c r="I341">
        <v>0.03</v>
      </c>
      <c r="J341">
        <v>23210.16</v>
      </c>
      <c r="K341" s="11">
        <v>42549</v>
      </c>
    </row>
    <row r="342" spans="1:11" hidden="1" x14ac:dyDescent="0.3">
      <c r="A342" s="1">
        <v>49</v>
      </c>
      <c r="B342" t="s">
        <v>2539</v>
      </c>
      <c r="C342" t="s">
        <v>2490</v>
      </c>
      <c r="D342" t="s">
        <v>2540</v>
      </c>
      <c r="E342">
        <v>617</v>
      </c>
      <c r="F342" t="s">
        <v>2484</v>
      </c>
      <c r="G342">
        <v>25</v>
      </c>
      <c r="H342">
        <v>15425</v>
      </c>
      <c r="I342">
        <v>0</v>
      </c>
      <c r="J342">
        <v>15425</v>
      </c>
      <c r="K342" s="11">
        <v>42727</v>
      </c>
    </row>
    <row r="343" spans="1:11" x14ac:dyDescent="0.3">
      <c r="A343" s="1">
        <v>44</v>
      </c>
      <c r="B343" t="s">
        <v>2513</v>
      </c>
      <c r="C343" t="s">
        <v>2479</v>
      </c>
      <c r="D343" t="s">
        <v>2514</v>
      </c>
      <c r="E343">
        <v>1386</v>
      </c>
      <c r="F343" t="s">
        <v>2481</v>
      </c>
      <c r="G343">
        <v>20</v>
      </c>
      <c r="H343">
        <v>27720</v>
      </c>
      <c r="I343">
        <v>0.03</v>
      </c>
      <c r="J343">
        <v>26888.400000000001</v>
      </c>
      <c r="K343" s="11">
        <v>43662</v>
      </c>
    </row>
    <row r="344" spans="1:11" hidden="1" x14ac:dyDescent="0.3">
      <c r="A344" s="1">
        <v>5</v>
      </c>
      <c r="B344" t="s">
        <v>2495</v>
      </c>
      <c r="C344" t="s">
        <v>2493</v>
      </c>
      <c r="D344" t="s">
        <v>2496</v>
      </c>
      <c r="E344">
        <v>1182</v>
      </c>
      <c r="F344" t="s">
        <v>2481</v>
      </c>
      <c r="G344">
        <v>17</v>
      </c>
      <c r="H344">
        <v>20094</v>
      </c>
      <c r="I344">
        <v>0.03</v>
      </c>
      <c r="J344">
        <v>19491.18</v>
      </c>
      <c r="K344" s="11">
        <v>43812</v>
      </c>
    </row>
    <row r="345" spans="1:11" hidden="1" x14ac:dyDescent="0.3">
      <c r="A345" s="1">
        <v>6</v>
      </c>
      <c r="B345" t="s">
        <v>2552</v>
      </c>
      <c r="C345" t="s">
        <v>2493</v>
      </c>
      <c r="D345" t="s">
        <v>2553</v>
      </c>
      <c r="E345">
        <v>3197</v>
      </c>
      <c r="F345" t="s">
        <v>2484</v>
      </c>
      <c r="G345">
        <v>6</v>
      </c>
      <c r="H345">
        <v>19182</v>
      </c>
      <c r="I345">
        <v>0.03</v>
      </c>
      <c r="J345">
        <v>18606.54</v>
      </c>
      <c r="K345" s="11">
        <v>42687</v>
      </c>
    </row>
    <row r="346" spans="1:11" hidden="1" x14ac:dyDescent="0.3">
      <c r="A346" s="1">
        <v>32</v>
      </c>
      <c r="B346" t="s">
        <v>2501</v>
      </c>
      <c r="C346" t="s">
        <v>2493</v>
      </c>
      <c r="D346" t="s">
        <v>2494</v>
      </c>
      <c r="E346">
        <v>967</v>
      </c>
      <c r="F346" t="s">
        <v>2484</v>
      </c>
      <c r="G346">
        <v>8</v>
      </c>
      <c r="H346">
        <v>7736</v>
      </c>
      <c r="I346">
        <v>0</v>
      </c>
      <c r="J346">
        <v>7736</v>
      </c>
      <c r="K346" s="11">
        <v>43665</v>
      </c>
    </row>
    <row r="347" spans="1:11" hidden="1" x14ac:dyDescent="0.3">
      <c r="A347" s="1">
        <v>55</v>
      </c>
      <c r="B347" t="s">
        <v>2482</v>
      </c>
      <c r="C347" t="s">
        <v>2483</v>
      </c>
      <c r="D347" t="s">
        <v>2483</v>
      </c>
      <c r="E347">
        <v>699</v>
      </c>
      <c r="F347" t="s">
        <v>2484</v>
      </c>
      <c r="G347">
        <v>10</v>
      </c>
      <c r="H347">
        <v>6990</v>
      </c>
      <c r="I347">
        <v>0</v>
      </c>
      <c r="J347">
        <v>6990</v>
      </c>
      <c r="K347" s="11">
        <v>42188</v>
      </c>
    </row>
    <row r="348" spans="1:11" hidden="1" x14ac:dyDescent="0.3">
      <c r="A348" s="1">
        <v>28</v>
      </c>
      <c r="B348" t="s">
        <v>2521</v>
      </c>
      <c r="C348" t="s">
        <v>2522</v>
      </c>
      <c r="D348" t="s">
        <v>2523</v>
      </c>
      <c r="E348">
        <v>1994</v>
      </c>
      <c r="F348" t="s">
        <v>2484</v>
      </c>
      <c r="G348">
        <v>40</v>
      </c>
      <c r="H348">
        <v>79760</v>
      </c>
      <c r="I348">
        <v>0.12</v>
      </c>
      <c r="J348">
        <v>70188.800000000003</v>
      </c>
      <c r="K348" s="11">
        <v>42314</v>
      </c>
    </row>
    <row r="349" spans="1:11" hidden="1" x14ac:dyDescent="0.3">
      <c r="A349" s="1">
        <v>29</v>
      </c>
      <c r="B349" t="s">
        <v>2554</v>
      </c>
      <c r="C349" t="s">
        <v>2534</v>
      </c>
      <c r="D349" t="s">
        <v>2555</v>
      </c>
      <c r="E349">
        <v>843</v>
      </c>
      <c r="F349" t="s">
        <v>2484</v>
      </c>
      <c r="G349">
        <v>10</v>
      </c>
      <c r="H349">
        <v>8430</v>
      </c>
      <c r="I349">
        <v>0</v>
      </c>
      <c r="J349">
        <v>8430</v>
      </c>
      <c r="K349" s="11">
        <v>42924</v>
      </c>
    </row>
    <row r="350" spans="1:11" hidden="1" x14ac:dyDescent="0.3">
      <c r="A350" s="1">
        <v>56</v>
      </c>
      <c r="B350" t="s">
        <v>2567</v>
      </c>
      <c r="C350" t="s">
        <v>2504</v>
      </c>
      <c r="D350" t="s">
        <v>2568</v>
      </c>
      <c r="E350">
        <v>800</v>
      </c>
      <c r="F350" t="s">
        <v>2481</v>
      </c>
      <c r="G350">
        <v>40</v>
      </c>
      <c r="H350">
        <v>32000</v>
      </c>
      <c r="I350">
        <v>0.03</v>
      </c>
      <c r="J350">
        <v>31040</v>
      </c>
      <c r="K350" s="11">
        <v>43854</v>
      </c>
    </row>
    <row r="351" spans="1:11" hidden="1" x14ac:dyDescent="0.3">
      <c r="A351" s="1">
        <v>31</v>
      </c>
      <c r="B351" t="s">
        <v>2561</v>
      </c>
      <c r="C351" t="s">
        <v>2490</v>
      </c>
      <c r="D351" t="s">
        <v>2562</v>
      </c>
      <c r="E351">
        <v>1228</v>
      </c>
      <c r="F351" t="s">
        <v>2481</v>
      </c>
      <c r="G351">
        <v>45</v>
      </c>
      <c r="H351">
        <v>55260</v>
      </c>
      <c r="I351">
        <v>0.09</v>
      </c>
      <c r="J351">
        <v>50286.6</v>
      </c>
      <c r="K351" s="11">
        <v>43231</v>
      </c>
    </row>
    <row r="352" spans="1:11" hidden="1" x14ac:dyDescent="0.3">
      <c r="A352" s="1">
        <v>31</v>
      </c>
      <c r="B352" t="s">
        <v>2561</v>
      </c>
      <c r="C352" t="s">
        <v>2490</v>
      </c>
      <c r="D352" t="s">
        <v>2562</v>
      </c>
      <c r="E352">
        <v>1228</v>
      </c>
      <c r="F352" t="s">
        <v>2481</v>
      </c>
      <c r="G352">
        <v>45</v>
      </c>
      <c r="H352">
        <v>55260</v>
      </c>
      <c r="I352">
        <v>0.09</v>
      </c>
      <c r="J352">
        <v>50286.6</v>
      </c>
      <c r="K352" s="11">
        <v>43334</v>
      </c>
    </row>
    <row r="353" spans="1:11" hidden="1" x14ac:dyDescent="0.3">
      <c r="A353" s="1">
        <v>42</v>
      </c>
      <c r="B353" t="s">
        <v>2567</v>
      </c>
      <c r="C353" t="s">
        <v>2504</v>
      </c>
      <c r="D353" t="s">
        <v>2568</v>
      </c>
      <c r="E353">
        <v>800</v>
      </c>
      <c r="F353" t="s">
        <v>2481</v>
      </c>
      <c r="G353">
        <v>25</v>
      </c>
      <c r="H353">
        <v>20000</v>
      </c>
      <c r="I353">
        <v>0.03</v>
      </c>
      <c r="J353">
        <v>19400</v>
      </c>
      <c r="K353" s="11">
        <v>42031</v>
      </c>
    </row>
    <row r="354" spans="1:11" hidden="1" x14ac:dyDescent="0.3">
      <c r="A354" s="1">
        <v>4</v>
      </c>
      <c r="B354" t="s">
        <v>2529</v>
      </c>
      <c r="C354" t="s">
        <v>2483</v>
      </c>
      <c r="D354" t="s">
        <v>2546</v>
      </c>
      <c r="E354">
        <v>2211</v>
      </c>
      <c r="F354" t="s">
        <v>2484</v>
      </c>
      <c r="G354">
        <v>25</v>
      </c>
      <c r="H354">
        <v>55275</v>
      </c>
      <c r="I354">
        <v>0.09</v>
      </c>
      <c r="J354">
        <v>50300.25</v>
      </c>
      <c r="K354" s="11">
        <v>43091</v>
      </c>
    </row>
    <row r="355" spans="1:11" hidden="1" x14ac:dyDescent="0.3">
      <c r="A355" s="1">
        <v>28</v>
      </c>
      <c r="B355" t="s">
        <v>2521</v>
      </c>
      <c r="C355" t="s">
        <v>2522</v>
      </c>
      <c r="D355" t="s">
        <v>2523</v>
      </c>
      <c r="E355">
        <v>1994</v>
      </c>
      <c r="F355" t="s">
        <v>2484</v>
      </c>
      <c r="G355">
        <v>40</v>
      </c>
      <c r="H355">
        <v>79760</v>
      </c>
      <c r="I355">
        <v>0.12</v>
      </c>
      <c r="J355">
        <v>70188.800000000003</v>
      </c>
      <c r="K355" s="11">
        <v>42753</v>
      </c>
    </row>
    <row r="356" spans="1:11" hidden="1" x14ac:dyDescent="0.3">
      <c r="A356" s="1">
        <v>23</v>
      </c>
      <c r="B356" t="s">
        <v>2497</v>
      </c>
      <c r="C356" t="s">
        <v>2483</v>
      </c>
      <c r="D356" t="s">
        <v>2498</v>
      </c>
      <c r="E356">
        <v>2645</v>
      </c>
      <c r="F356" t="s">
        <v>2484</v>
      </c>
      <c r="G356">
        <v>50</v>
      </c>
      <c r="H356">
        <v>132250</v>
      </c>
      <c r="I356">
        <v>0.15</v>
      </c>
      <c r="J356">
        <v>112412.5</v>
      </c>
      <c r="K356" s="11">
        <v>42176</v>
      </c>
    </row>
    <row r="357" spans="1:11" x14ac:dyDescent="0.3">
      <c r="A357" s="1">
        <v>50</v>
      </c>
      <c r="B357" t="s">
        <v>2499</v>
      </c>
      <c r="C357" t="s">
        <v>2479</v>
      </c>
      <c r="D357" t="s">
        <v>2500</v>
      </c>
      <c r="E357">
        <v>912</v>
      </c>
      <c r="F357" t="s">
        <v>2481</v>
      </c>
      <c r="G357">
        <v>20</v>
      </c>
      <c r="H357">
        <v>18240</v>
      </c>
      <c r="I357">
        <v>0</v>
      </c>
      <c r="J357">
        <v>18240</v>
      </c>
      <c r="K357" s="11">
        <v>43421</v>
      </c>
    </row>
    <row r="358" spans="1:11" hidden="1" x14ac:dyDescent="0.3">
      <c r="A358" s="1">
        <v>1</v>
      </c>
      <c r="B358" t="s">
        <v>2564</v>
      </c>
      <c r="C358" t="s">
        <v>2504</v>
      </c>
      <c r="D358" t="s">
        <v>2565</v>
      </c>
      <c r="E358">
        <v>876</v>
      </c>
      <c r="F358" t="s">
        <v>2484</v>
      </c>
      <c r="G358">
        <v>20</v>
      </c>
      <c r="H358">
        <v>17520</v>
      </c>
      <c r="I358">
        <v>0.03</v>
      </c>
      <c r="J358">
        <v>16994.400000000001</v>
      </c>
      <c r="K358" s="11">
        <v>42088</v>
      </c>
    </row>
    <row r="359" spans="1:11" hidden="1" x14ac:dyDescent="0.3">
      <c r="A359" s="1">
        <v>41</v>
      </c>
      <c r="B359" t="s">
        <v>2482</v>
      </c>
      <c r="C359" t="s">
        <v>2483</v>
      </c>
      <c r="D359" t="s">
        <v>2483</v>
      </c>
      <c r="E359">
        <v>699</v>
      </c>
      <c r="F359" t="s">
        <v>2484</v>
      </c>
      <c r="G359">
        <v>10</v>
      </c>
      <c r="H359">
        <v>6990</v>
      </c>
      <c r="I359">
        <v>0</v>
      </c>
      <c r="J359">
        <v>6990</v>
      </c>
      <c r="K359" s="11">
        <v>42387</v>
      </c>
    </row>
    <row r="360" spans="1:11" hidden="1" x14ac:dyDescent="0.3">
      <c r="A360" s="1">
        <v>29</v>
      </c>
      <c r="B360" t="s">
        <v>2554</v>
      </c>
      <c r="C360" t="s">
        <v>2534</v>
      </c>
      <c r="D360" t="s">
        <v>2555</v>
      </c>
      <c r="E360">
        <v>843</v>
      </c>
      <c r="F360" t="s">
        <v>2484</v>
      </c>
      <c r="G360">
        <v>10</v>
      </c>
      <c r="H360">
        <v>8430</v>
      </c>
      <c r="I360">
        <v>0</v>
      </c>
      <c r="J360">
        <v>8430</v>
      </c>
      <c r="K360" s="11">
        <v>42543</v>
      </c>
    </row>
    <row r="361" spans="1:11" hidden="1" x14ac:dyDescent="0.3">
      <c r="A361" s="1">
        <v>42</v>
      </c>
      <c r="B361" t="s">
        <v>2567</v>
      </c>
      <c r="C361" t="s">
        <v>2504</v>
      </c>
      <c r="D361" t="s">
        <v>2568</v>
      </c>
      <c r="E361">
        <v>800</v>
      </c>
      <c r="F361" t="s">
        <v>2481</v>
      </c>
      <c r="G361">
        <v>25</v>
      </c>
      <c r="H361">
        <v>20000</v>
      </c>
      <c r="I361">
        <v>0.03</v>
      </c>
      <c r="J361">
        <v>19400</v>
      </c>
      <c r="K361" s="11">
        <v>43167</v>
      </c>
    </row>
    <row r="362" spans="1:11" hidden="1" x14ac:dyDescent="0.3">
      <c r="A362" s="1">
        <v>53</v>
      </c>
      <c r="B362" t="s">
        <v>2503</v>
      </c>
      <c r="C362" t="s">
        <v>2504</v>
      </c>
      <c r="D362" t="s">
        <v>2505</v>
      </c>
      <c r="E362">
        <v>1923</v>
      </c>
      <c r="F362" t="s">
        <v>2481</v>
      </c>
      <c r="G362">
        <v>35</v>
      </c>
      <c r="H362">
        <v>67305</v>
      </c>
      <c r="I362">
        <v>0.06</v>
      </c>
      <c r="J362">
        <v>63266.7</v>
      </c>
      <c r="K362" s="11">
        <v>43323</v>
      </c>
    </row>
    <row r="363" spans="1:11" hidden="1" x14ac:dyDescent="0.3">
      <c r="A363" s="1">
        <v>42</v>
      </c>
      <c r="B363" t="s">
        <v>2567</v>
      </c>
      <c r="C363" t="s">
        <v>2504</v>
      </c>
      <c r="D363" t="s">
        <v>2568</v>
      </c>
      <c r="E363">
        <v>800</v>
      </c>
      <c r="F363" t="s">
        <v>2481</v>
      </c>
      <c r="G363">
        <v>25</v>
      </c>
      <c r="H363">
        <v>20000</v>
      </c>
      <c r="I363">
        <v>0.03</v>
      </c>
      <c r="J363">
        <v>19400</v>
      </c>
      <c r="K363" s="11">
        <v>43500</v>
      </c>
    </row>
    <row r="364" spans="1:11" x14ac:dyDescent="0.3">
      <c r="A364" s="1">
        <v>19</v>
      </c>
      <c r="B364" t="s">
        <v>2527</v>
      </c>
      <c r="C364" t="s">
        <v>2479</v>
      </c>
      <c r="D364" t="s">
        <v>2528</v>
      </c>
      <c r="E364">
        <v>1879</v>
      </c>
      <c r="F364" t="s">
        <v>2481</v>
      </c>
      <c r="G364">
        <v>15</v>
      </c>
      <c r="H364">
        <v>28185</v>
      </c>
      <c r="I364">
        <v>0.03</v>
      </c>
      <c r="J364">
        <v>27339.45</v>
      </c>
      <c r="K364" s="11">
        <v>44059</v>
      </c>
    </row>
    <row r="365" spans="1:11" hidden="1" x14ac:dyDescent="0.3">
      <c r="A365" s="1">
        <v>11</v>
      </c>
      <c r="B365" t="s">
        <v>2512</v>
      </c>
      <c r="C365" t="s">
        <v>2493</v>
      </c>
      <c r="D365" t="s">
        <v>2570</v>
      </c>
      <c r="E365">
        <v>3197</v>
      </c>
      <c r="F365" t="s">
        <v>2484</v>
      </c>
      <c r="G365">
        <v>10</v>
      </c>
      <c r="H365">
        <v>31970</v>
      </c>
      <c r="I365">
        <v>0</v>
      </c>
      <c r="J365">
        <v>31970</v>
      </c>
      <c r="K365" s="11">
        <v>44020</v>
      </c>
    </row>
    <row r="366" spans="1:11" hidden="1" x14ac:dyDescent="0.3">
      <c r="A366" s="1">
        <v>33</v>
      </c>
      <c r="B366" t="s">
        <v>2524</v>
      </c>
      <c r="C366" t="s">
        <v>2522</v>
      </c>
      <c r="D366" t="s">
        <v>2525</v>
      </c>
      <c r="E366">
        <v>1994</v>
      </c>
      <c r="F366" t="s">
        <v>2484</v>
      </c>
      <c r="G366">
        <v>12</v>
      </c>
      <c r="H366">
        <v>23928</v>
      </c>
      <c r="I366">
        <v>0.03</v>
      </c>
      <c r="J366">
        <v>23210.16</v>
      </c>
      <c r="K366" s="11">
        <v>42044</v>
      </c>
    </row>
    <row r="367" spans="1:11" hidden="1" x14ac:dyDescent="0.3">
      <c r="A367" s="1">
        <v>39</v>
      </c>
      <c r="B367" t="s">
        <v>2503</v>
      </c>
      <c r="C367" t="s">
        <v>2504</v>
      </c>
      <c r="D367" t="s">
        <v>2505</v>
      </c>
      <c r="E367">
        <v>1923</v>
      </c>
      <c r="F367" t="s">
        <v>2481</v>
      </c>
      <c r="G367">
        <v>25</v>
      </c>
      <c r="H367">
        <v>48075</v>
      </c>
      <c r="I367">
        <v>0.06</v>
      </c>
      <c r="J367">
        <v>45190.5</v>
      </c>
      <c r="K367" s="11">
        <v>43257</v>
      </c>
    </row>
    <row r="368" spans="1:11" hidden="1" x14ac:dyDescent="0.3">
      <c r="A368" s="1">
        <v>1</v>
      </c>
      <c r="B368" t="s">
        <v>2564</v>
      </c>
      <c r="C368" t="s">
        <v>2504</v>
      </c>
      <c r="D368" t="s">
        <v>2565</v>
      </c>
      <c r="E368">
        <v>876</v>
      </c>
      <c r="F368" t="s">
        <v>2484</v>
      </c>
      <c r="G368">
        <v>20</v>
      </c>
      <c r="H368">
        <v>17520</v>
      </c>
      <c r="I368">
        <v>0.03</v>
      </c>
      <c r="J368">
        <v>16994.400000000001</v>
      </c>
      <c r="K368" s="11">
        <v>43794</v>
      </c>
    </row>
    <row r="369" spans="1:11" hidden="1" x14ac:dyDescent="0.3">
      <c r="A369" s="1">
        <v>46</v>
      </c>
      <c r="B369" t="s">
        <v>2560</v>
      </c>
      <c r="C369" t="s">
        <v>2487</v>
      </c>
      <c r="D369" t="s">
        <v>2487</v>
      </c>
      <c r="E369">
        <v>770</v>
      </c>
      <c r="F369" t="s">
        <v>2481</v>
      </c>
      <c r="G369">
        <v>20</v>
      </c>
      <c r="H369">
        <v>15400</v>
      </c>
      <c r="I369">
        <v>0.03</v>
      </c>
      <c r="J369">
        <v>14938</v>
      </c>
      <c r="K369" s="11">
        <v>42208</v>
      </c>
    </row>
    <row r="370" spans="1:11" x14ac:dyDescent="0.3">
      <c r="A370" s="1">
        <v>12</v>
      </c>
      <c r="B370" t="s">
        <v>2513</v>
      </c>
      <c r="C370" t="s">
        <v>2479</v>
      </c>
      <c r="D370" t="s">
        <v>2514</v>
      </c>
      <c r="E370">
        <v>1386</v>
      </c>
      <c r="F370" t="s">
        <v>2481</v>
      </c>
      <c r="G370">
        <v>20</v>
      </c>
      <c r="H370">
        <v>27720</v>
      </c>
      <c r="I370">
        <v>0.03</v>
      </c>
      <c r="J370">
        <v>26888.400000000001</v>
      </c>
      <c r="K370" s="11">
        <v>42576</v>
      </c>
    </row>
    <row r="371" spans="1:11" hidden="1" x14ac:dyDescent="0.3">
      <c r="A371" s="1">
        <v>41</v>
      </c>
      <c r="B371" t="s">
        <v>2482</v>
      </c>
      <c r="C371" t="s">
        <v>2483</v>
      </c>
      <c r="D371" t="s">
        <v>2483</v>
      </c>
      <c r="E371">
        <v>699</v>
      </c>
      <c r="F371" t="s">
        <v>2484</v>
      </c>
      <c r="G371">
        <v>10</v>
      </c>
      <c r="H371">
        <v>6990</v>
      </c>
      <c r="I371">
        <v>0</v>
      </c>
      <c r="J371">
        <v>6990</v>
      </c>
      <c r="K371" s="11">
        <v>43209</v>
      </c>
    </row>
    <row r="372" spans="1:11" hidden="1" x14ac:dyDescent="0.3">
      <c r="A372" s="1">
        <v>18</v>
      </c>
      <c r="B372" t="s">
        <v>2486</v>
      </c>
      <c r="C372" t="s">
        <v>2487</v>
      </c>
      <c r="D372" t="s">
        <v>2488</v>
      </c>
      <c r="E372">
        <v>1531</v>
      </c>
      <c r="F372" t="s">
        <v>2481</v>
      </c>
      <c r="G372">
        <v>15</v>
      </c>
      <c r="H372">
        <v>22965</v>
      </c>
      <c r="I372">
        <v>0.03</v>
      </c>
      <c r="J372">
        <v>22276.05</v>
      </c>
      <c r="K372" s="11">
        <v>43418</v>
      </c>
    </row>
    <row r="373" spans="1:11" hidden="1" x14ac:dyDescent="0.3">
      <c r="A373" s="1">
        <v>39</v>
      </c>
      <c r="B373" t="s">
        <v>2503</v>
      </c>
      <c r="C373" t="s">
        <v>2504</v>
      </c>
      <c r="D373" t="s">
        <v>2505</v>
      </c>
      <c r="E373">
        <v>1923</v>
      </c>
      <c r="F373" t="s">
        <v>2481</v>
      </c>
      <c r="G373">
        <v>25</v>
      </c>
      <c r="H373">
        <v>48075</v>
      </c>
      <c r="I373">
        <v>0.06</v>
      </c>
      <c r="J373">
        <v>45190.5</v>
      </c>
      <c r="K373" s="11">
        <v>42188</v>
      </c>
    </row>
    <row r="374" spans="1:11" hidden="1" x14ac:dyDescent="0.3">
      <c r="A374" s="1">
        <v>18</v>
      </c>
      <c r="B374" t="s">
        <v>2486</v>
      </c>
      <c r="C374" t="s">
        <v>2487</v>
      </c>
      <c r="D374" t="s">
        <v>2488</v>
      </c>
      <c r="E374">
        <v>1531</v>
      </c>
      <c r="F374" t="s">
        <v>2481</v>
      </c>
      <c r="G374">
        <v>15</v>
      </c>
      <c r="H374">
        <v>22965</v>
      </c>
      <c r="I374">
        <v>0.03</v>
      </c>
      <c r="J374">
        <v>22276.05</v>
      </c>
      <c r="K374" s="11">
        <v>43102</v>
      </c>
    </row>
    <row r="375" spans="1:11" hidden="1" x14ac:dyDescent="0.3">
      <c r="A375" s="1">
        <v>16</v>
      </c>
      <c r="B375" t="s">
        <v>2533</v>
      </c>
      <c r="C375" t="s">
        <v>2534</v>
      </c>
      <c r="D375" t="s">
        <v>2535</v>
      </c>
      <c r="E375">
        <v>843</v>
      </c>
      <c r="F375" t="s">
        <v>2484</v>
      </c>
      <c r="G375">
        <v>5</v>
      </c>
      <c r="H375">
        <v>4215</v>
      </c>
      <c r="I375">
        <v>0</v>
      </c>
      <c r="J375">
        <v>4215</v>
      </c>
      <c r="K375" s="11">
        <v>42124</v>
      </c>
    </row>
    <row r="376" spans="1:11" hidden="1" x14ac:dyDescent="0.3">
      <c r="A376" s="1">
        <v>28</v>
      </c>
      <c r="B376" t="s">
        <v>2521</v>
      </c>
      <c r="C376" t="s">
        <v>2522</v>
      </c>
      <c r="D376" t="s">
        <v>2523</v>
      </c>
      <c r="E376">
        <v>1994</v>
      </c>
      <c r="F376" t="s">
        <v>2484</v>
      </c>
      <c r="G376">
        <v>40</v>
      </c>
      <c r="H376">
        <v>79760</v>
      </c>
      <c r="I376">
        <v>0.12</v>
      </c>
      <c r="J376">
        <v>70188.800000000003</v>
      </c>
      <c r="K376" s="11">
        <v>43043</v>
      </c>
    </row>
    <row r="377" spans="1:11" hidden="1" x14ac:dyDescent="0.3">
      <c r="A377" s="1">
        <v>17</v>
      </c>
      <c r="B377" t="s">
        <v>2492</v>
      </c>
      <c r="C377" t="s">
        <v>2493</v>
      </c>
      <c r="D377" t="s">
        <v>2494</v>
      </c>
      <c r="E377">
        <v>967</v>
      </c>
      <c r="F377" t="s">
        <v>2484</v>
      </c>
      <c r="G377">
        <v>12</v>
      </c>
      <c r="H377">
        <v>11604</v>
      </c>
      <c r="I377">
        <v>0</v>
      </c>
      <c r="J377">
        <v>11604</v>
      </c>
      <c r="K377" s="11">
        <v>43065</v>
      </c>
    </row>
    <row r="378" spans="1:11" hidden="1" x14ac:dyDescent="0.3">
      <c r="A378" s="1">
        <v>52</v>
      </c>
      <c r="B378" t="s">
        <v>2495</v>
      </c>
      <c r="C378" t="s">
        <v>2493</v>
      </c>
      <c r="D378" t="s">
        <v>2496</v>
      </c>
      <c r="E378">
        <v>1182</v>
      </c>
      <c r="F378" t="s">
        <v>2481</v>
      </c>
      <c r="G378">
        <v>17</v>
      </c>
      <c r="H378">
        <v>20094</v>
      </c>
      <c r="I378">
        <v>0.03</v>
      </c>
      <c r="J378">
        <v>19491.18</v>
      </c>
      <c r="K378" s="11">
        <v>42870</v>
      </c>
    </row>
    <row r="379" spans="1:11" hidden="1" x14ac:dyDescent="0.3">
      <c r="A379" s="1">
        <v>51</v>
      </c>
      <c r="B379" t="s">
        <v>2529</v>
      </c>
      <c r="C379" t="s">
        <v>2483</v>
      </c>
      <c r="D379" t="s">
        <v>2530</v>
      </c>
      <c r="E379">
        <v>2211</v>
      </c>
      <c r="F379" t="s">
        <v>2484</v>
      </c>
      <c r="G379">
        <v>25</v>
      </c>
      <c r="H379">
        <v>55275</v>
      </c>
      <c r="I379">
        <v>0.09</v>
      </c>
      <c r="J379">
        <v>50300.25</v>
      </c>
      <c r="K379" s="11">
        <v>42091</v>
      </c>
    </row>
    <row r="380" spans="1:11" x14ac:dyDescent="0.3">
      <c r="A380" s="1">
        <v>12</v>
      </c>
      <c r="B380" t="s">
        <v>2513</v>
      </c>
      <c r="C380" t="s">
        <v>2479</v>
      </c>
      <c r="D380" t="s">
        <v>2514</v>
      </c>
      <c r="E380">
        <v>1386</v>
      </c>
      <c r="F380" t="s">
        <v>2481</v>
      </c>
      <c r="G380">
        <v>20</v>
      </c>
      <c r="H380">
        <v>27720</v>
      </c>
      <c r="I380">
        <v>0.03</v>
      </c>
      <c r="J380">
        <v>26888.400000000001</v>
      </c>
      <c r="K380" s="11">
        <v>43695</v>
      </c>
    </row>
    <row r="381" spans="1:11" hidden="1" x14ac:dyDescent="0.3">
      <c r="A381" s="1">
        <v>56</v>
      </c>
      <c r="B381" t="s">
        <v>2567</v>
      </c>
      <c r="C381" t="s">
        <v>2504</v>
      </c>
      <c r="D381" t="s">
        <v>2568</v>
      </c>
      <c r="E381">
        <v>800</v>
      </c>
      <c r="F381" t="s">
        <v>2481</v>
      </c>
      <c r="G381">
        <v>40</v>
      </c>
      <c r="H381">
        <v>32000</v>
      </c>
      <c r="I381">
        <v>0.03</v>
      </c>
      <c r="J381">
        <v>31040</v>
      </c>
      <c r="K381" s="11">
        <v>43839</v>
      </c>
    </row>
    <row r="382" spans="1:11" hidden="1" x14ac:dyDescent="0.3">
      <c r="A382" s="1">
        <v>35</v>
      </c>
      <c r="B382" t="s">
        <v>2539</v>
      </c>
      <c r="C382" t="s">
        <v>2490</v>
      </c>
      <c r="D382" t="s">
        <v>2540</v>
      </c>
      <c r="E382">
        <v>617</v>
      </c>
      <c r="F382" t="s">
        <v>2484</v>
      </c>
      <c r="G382">
        <v>10</v>
      </c>
      <c r="H382">
        <v>6170</v>
      </c>
      <c r="I382">
        <v>0</v>
      </c>
      <c r="J382">
        <v>6170</v>
      </c>
      <c r="K382" s="11">
        <v>43070</v>
      </c>
    </row>
    <row r="383" spans="1:11" hidden="1" x14ac:dyDescent="0.3">
      <c r="A383" s="1">
        <v>18</v>
      </c>
      <c r="B383" t="s">
        <v>2486</v>
      </c>
      <c r="C383" t="s">
        <v>2487</v>
      </c>
      <c r="D383" t="s">
        <v>2488</v>
      </c>
      <c r="E383">
        <v>1531</v>
      </c>
      <c r="F383" t="s">
        <v>2481</v>
      </c>
      <c r="G383">
        <v>15</v>
      </c>
      <c r="H383">
        <v>22965</v>
      </c>
      <c r="I383">
        <v>0.03</v>
      </c>
      <c r="J383">
        <v>22276.05</v>
      </c>
      <c r="K383" s="11">
        <v>44101</v>
      </c>
    </row>
    <row r="384" spans="1:11" hidden="1" x14ac:dyDescent="0.3">
      <c r="A384" s="1">
        <v>31</v>
      </c>
      <c r="B384" t="s">
        <v>2561</v>
      </c>
      <c r="C384" t="s">
        <v>2490</v>
      </c>
      <c r="D384" t="s">
        <v>2562</v>
      </c>
      <c r="E384">
        <v>1228</v>
      </c>
      <c r="F384" t="s">
        <v>2481</v>
      </c>
      <c r="G384">
        <v>45</v>
      </c>
      <c r="H384">
        <v>55260</v>
      </c>
      <c r="I384">
        <v>0.09</v>
      </c>
      <c r="J384">
        <v>50286.6</v>
      </c>
      <c r="K384" s="11">
        <v>43807</v>
      </c>
    </row>
    <row r="385" spans="1:11" hidden="1" x14ac:dyDescent="0.3">
      <c r="A385" s="1">
        <v>21</v>
      </c>
      <c r="B385" t="s">
        <v>2489</v>
      </c>
      <c r="C385" t="s">
        <v>2490</v>
      </c>
      <c r="D385" t="s">
        <v>2491</v>
      </c>
      <c r="E385">
        <v>887</v>
      </c>
      <c r="F385" t="s">
        <v>2484</v>
      </c>
      <c r="G385">
        <v>15</v>
      </c>
      <c r="H385">
        <v>13305</v>
      </c>
      <c r="I385">
        <v>0</v>
      </c>
      <c r="J385">
        <v>13305</v>
      </c>
      <c r="K385" s="11">
        <v>42633</v>
      </c>
    </row>
    <row r="386" spans="1:11" x14ac:dyDescent="0.3">
      <c r="A386" s="1">
        <v>8</v>
      </c>
      <c r="B386" t="s">
        <v>2478</v>
      </c>
      <c r="C386" t="s">
        <v>2479</v>
      </c>
      <c r="D386" t="s">
        <v>2480</v>
      </c>
      <c r="E386">
        <v>847</v>
      </c>
      <c r="F386" t="s">
        <v>2481</v>
      </c>
      <c r="G386">
        <v>15</v>
      </c>
      <c r="H386">
        <v>12705</v>
      </c>
      <c r="I386">
        <v>0</v>
      </c>
      <c r="J386">
        <v>12705</v>
      </c>
      <c r="K386" s="11">
        <v>42946</v>
      </c>
    </row>
    <row r="387" spans="1:11" x14ac:dyDescent="0.3">
      <c r="A387" s="1">
        <v>19</v>
      </c>
      <c r="B387" t="s">
        <v>2527</v>
      </c>
      <c r="C387" t="s">
        <v>2479</v>
      </c>
      <c r="D387" t="s">
        <v>2528</v>
      </c>
      <c r="E387">
        <v>1879</v>
      </c>
      <c r="F387" t="s">
        <v>2481</v>
      </c>
      <c r="G387">
        <v>15</v>
      </c>
      <c r="H387">
        <v>28185</v>
      </c>
      <c r="I387">
        <v>0.03</v>
      </c>
      <c r="J387">
        <v>27339.45</v>
      </c>
      <c r="K387" s="11">
        <v>43083</v>
      </c>
    </row>
    <row r="388" spans="1:11" hidden="1" x14ac:dyDescent="0.3">
      <c r="A388" s="1">
        <v>21</v>
      </c>
      <c r="B388" t="s">
        <v>2489</v>
      </c>
      <c r="C388" t="s">
        <v>2490</v>
      </c>
      <c r="D388" t="s">
        <v>2491</v>
      </c>
      <c r="E388">
        <v>887</v>
      </c>
      <c r="F388" t="s">
        <v>2484</v>
      </c>
      <c r="G388">
        <v>15</v>
      </c>
      <c r="H388">
        <v>13305</v>
      </c>
      <c r="I388">
        <v>0</v>
      </c>
      <c r="J388">
        <v>13305</v>
      </c>
      <c r="K388" s="11">
        <v>42345</v>
      </c>
    </row>
    <row r="389" spans="1:11" hidden="1" x14ac:dyDescent="0.3">
      <c r="A389" s="1">
        <v>9</v>
      </c>
      <c r="B389" t="s">
        <v>2482</v>
      </c>
      <c r="C389" t="s">
        <v>2483</v>
      </c>
      <c r="D389" t="s">
        <v>2483</v>
      </c>
      <c r="E389">
        <v>699</v>
      </c>
      <c r="F389" t="s">
        <v>2484</v>
      </c>
      <c r="G389">
        <v>10</v>
      </c>
      <c r="H389">
        <v>6990</v>
      </c>
      <c r="I389">
        <v>0</v>
      </c>
      <c r="J389">
        <v>6990</v>
      </c>
      <c r="K389" s="11">
        <v>42864</v>
      </c>
    </row>
    <row r="390" spans="1:11" hidden="1" x14ac:dyDescent="0.3">
      <c r="A390" s="1">
        <v>39</v>
      </c>
      <c r="B390" t="s">
        <v>2503</v>
      </c>
      <c r="C390" t="s">
        <v>2504</v>
      </c>
      <c r="D390" t="s">
        <v>2505</v>
      </c>
      <c r="E390">
        <v>1923</v>
      </c>
      <c r="F390" t="s">
        <v>2481</v>
      </c>
      <c r="G390">
        <v>25</v>
      </c>
      <c r="H390">
        <v>48075</v>
      </c>
      <c r="I390">
        <v>0.06</v>
      </c>
      <c r="J390">
        <v>45190.5</v>
      </c>
      <c r="K390" s="11">
        <v>42722</v>
      </c>
    </row>
    <row r="391" spans="1:11" hidden="1" x14ac:dyDescent="0.3">
      <c r="A391" s="1">
        <v>52</v>
      </c>
      <c r="B391" t="s">
        <v>2495</v>
      </c>
      <c r="C391" t="s">
        <v>2493</v>
      </c>
      <c r="D391" t="s">
        <v>2496</v>
      </c>
      <c r="E391">
        <v>1182</v>
      </c>
      <c r="F391" t="s">
        <v>2481</v>
      </c>
      <c r="G391">
        <v>17</v>
      </c>
      <c r="H391">
        <v>20094</v>
      </c>
      <c r="I391">
        <v>0.03</v>
      </c>
      <c r="J391">
        <v>19491.18</v>
      </c>
      <c r="K391" s="11">
        <v>42446</v>
      </c>
    </row>
    <row r="392" spans="1:11" hidden="1" x14ac:dyDescent="0.3">
      <c r="A392" s="1">
        <v>6</v>
      </c>
      <c r="B392" t="s">
        <v>2552</v>
      </c>
      <c r="C392" t="s">
        <v>2493</v>
      </c>
      <c r="D392" t="s">
        <v>2553</v>
      </c>
      <c r="E392">
        <v>3197</v>
      </c>
      <c r="F392" t="s">
        <v>2484</v>
      </c>
      <c r="G392">
        <v>6</v>
      </c>
      <c r="H392">
        <v>19182</v>
      </c>
      <c r="I392">
        <v>0.03</v>
      </c>
      <c r="J392">
        <v>18606.54</v>
      </c>
      <c r="K392" s="11">
        <v>42653</v>
      </c>
    </row>
    <row r="393" spans="1:11" hidden="1" x14ac:dyDescent="0.3">
      <c r="A393" s="1">
        <v>1</v>
      </c>
      <c r="B393" t="s">
        <v>2564</v>
      </c>
      <c r="C393" t="s">
        <v>2504</v>
      </c>
      <c r="D393" t="s">
        <v>2565</v>
      </c>
      <c r="E393">
        <v>876</v>
      </c>
      <c r="F393" t="s">
        <v>2484</v>
      </c>
      <c r="G393">
        <v>20</v>
      </c>
      <c r="H393">
        <v>17520</v>
      </c>
      <c r="I393">
        <v>0.03</v>
      </c>
      <c r="J393">
        <v>16994.400000000001</v>
      </c>
      <c r="K393" s="11">
        <v>44035</v>
      </c>
    </row>
    <row r="394" spans="1:11" hidden="1" x14ac:dyDescent="0.3">
      <c r="A394" s="1">
        <v>28</v>
      </c>
      <c r="B394" t="s">
        <v>2521</v>
      </c>
      <c r="C394" t="s">
        <v>2522</v>
      </c>
      <c r="D394" t="s">
        <v>2523</v>
      </c>
      <c r="E394">
        <v>1994</v>
      </c>
      <c r="F394" t="s">
        <v>2484</v>
      </c>
      <c r="G394">
        <v>40</v>
      </c>
      <c r="H394">
        <v>79760</v>
      </c>
      <c r="I394">
        <v>0.12</v>
      </c>
      <c r="J394">
        <v>70188.800000000003</v>
      </c>
      <c r="K394" s="11">
        <v>43227</v>
      </c>
    </row>
    <row r="395" spans="1:11" hidden="1" x14ac:dyDescent="0.3">
      <c r="A395" s="1">
        <v>9</v>
      </c>
      <c r="B395" t="s">
        <v>2482</v>
      </c>
      <c r="C395" t="s">
        <v>2483</v>
      </c>
      <c r="D395" t="s">
        <v>2483</v>
      </c>
      <c r="E395">
        <v>699</v>
      </c>
      <c r="F395" t="s">
        <v>2484</v>
      </c>
      <c r="G395">
        <v>10</v>
      </c>
      <c r="H395">
        <v>6990</v>
      </c>
      <c r="I395">
        <v>0</v>
      </c>
      <c r="J395">
        <v>6990</v>
      </c>
      <c r="K395" s="11">
        <v>43298</v>
      </c>
    </row>
    <row r="396" spans="1:11" hidden="1" x14ac:dyDescent="0.3">
      <c r="A396" s="1">
        <v>30</v>
      </c>
      <c r="B396" t="s">
        <v>2519</v>
      </c>
      <c r="C396" t="s">
        <v>2487</v>
      </c>
      <c r="D396" t="s">
        <v>2520</v>
      </c>
      <c r="E396">
        <v>1730</v>
      </c>
      <c r="F396" t="s">
        <v>2481</v>
      </c>
      <c r="G396">
        <v>5</v>
      </c>
      <c r="H396">
        <v>8650</v>
      </c>
      <c r="I396">
        <v>0</v>
      </c>
      <c r="J396">
        <v>8650</v>
      </c>
      <c r="K396" s="11">
        <v>42310</v>
      </c>
    </row>
    <row r="397" spans="1:11" hidden="1" x14ac:dyDescent="0.3">
      <c r="A397" s="1">
        <v>10</v>
      </c>
      <c r="B397" t="s">
        <v>2567</v>
      </c>
      <c r="C397" t="s">
        <v>2504</v>
      </c>
      <c r="D397" t="s">
        <v>2568</v>
      </c>
      <c r="E397">
        <v>800</v>
      </c>
      <c r="F397" t="s">
        <v>2481</v>
      </c>
      <c r="G397">
        <v>25</v>
      </c>
      <c r="H397">
        <v>20000</v>
      </c>
      <c r="I397">
        <v>0.03</v>
      </c>
      <c r="J397">
        <v>19400</v>
      </c>
      <c r="K397" s="11">
        <v>42114</v>
      </c>
    </row>
    <row r="398" spans="1:11" x14ac:dyDescent="0.3">
      <c r="A398" s="1">
        <v>44</v>
      </c>
      <c r="B398" t="s">
        <v>2513</v>
      </c>
      <c r="C398" t="s">
        <v>2479</v>
      </c>
      <c r="D398" t="s">
        <v>2514</v>
      </c>
      <c r="E398">
        <v>1386</v>
      </c>
      <c r="F398" t="s">
        <v>2481</v>
      </c>
      <c r="G398">
        <v>20</v>
      </c>
      <c r="H398">
        <v>27720</v>
      </c>
      <c r="I398">
        <v>0.03</v>
      </c>
      <c r="J398">
        <v>26888.400000000001</v>
      </c>
      <c r="K398" s="11">
        <v>43860</v>
      </c>
    </row>
    <row r="399" spans="1:11" x14ac:dyDescent="0.3">
      <c r="A399" s="1">
        <v>8</v>
      </c>
      <c r="B399" t="s">
        <v>2478</v>
      </c>
      <c r="C399" t="s">
        <v>2479</v>
      </c>
      <c r="D399" t="s">
        <v>2480</v>
      </c>
      <c r="E399">
        <v>847</v>
      </c>
      <c r="F399" t="s">
        <v>2481</v>
      </c>
      <c r="G399">
        <v>15</v>
      </c>
      <c r="H399">
        <v>12705</v>
      </c>
      <c r="I399">
        <v>0</v>
      </c>
      <c r="J399">
        <v>12705</v>
      </c>
      <c r="K399" s="11">
        <v>43956</v>
      </c>
    </row>
    <row r="400" spans="1:11" hidden="1" x14ac:dyDescent="0.3">
      <c r="A400" s="1">
        <v>15</v>
      </c>
      <c r="B400" t="s">
        <v>2601</v>
      </c>
      <c r="C400" t="s">
        <v>2522</v>
      </c>
      <c r="D400" t="s">
        <v>2602</v>
      </c>
      <c r="E400">
        <v>1994</v>
      </c>
      <c r="F400" t="s">
        <v>2484</v>
      </c>
      <c r="G400">
        <v>17</v>
      </c>
      <c r="H400">
        <v>33898</v>
      </c>
      <c r="I400">
        <v>0.06</v>
      </c>
      <c r="J400">
        <v>31864.12</v>
      </c>
      <c r="K400" s="11">
        <v>43333</v>
      </c>
    </row>
    <row r="401" spans="1:11" hidden="1" x14ac:dyDescent="0.3">
      <c r="A401" s="1">
        <v>45</v>
      </c>
      <c r="B401" t="s">
        <v>2507</v>
      </c>
      <c r="C401" t="s">
        <v>2493</v>
      </c>
      <c r="D401" t="s">
        <v>2508</v>
      </c>
      <c r="E401">
        <v>759</v>
      </c>
      <c r="F401" t="s">
        <v>2484</v>
      </c>
      <c r="G401">
        <v>14</v>
      </c>
      <c r="H401">
        <v>10626</v>
      </c>
      <c r="I401">
        <v>0</v>
      </c>
      <c r="J401">
        <v>10626</v>
      </c>
      <c r="K401" s="11">
        <v>43093</v>
      </c>
    </row>
    <row r="402" spans="1:11" hidden="1" x14ac:dyDescent="0.3">
      <c r="A402" s="1">
        <v>31</v>
      </c>
      <c r="B402" t="s">
        <v>2561</v>
      </c>
      <c r="C402" t="s">
        <v>2490</v>
      </c>
      <c r="D402" t="s">
        <v>2562</v>
      </c>
      <c r="E402">
        <v>1228</v>
      </c>
      <c r="F402" t="s">
        <v>2481</v>
      </c>
      <c r="G402">
        <v>45</v>
      </c>
      <c r="H402">
        <v>55260</v>
      </c>
      <c r="I402">
        <v>0.09</v>
      </c>
      <c r="J402">
        <v>50286.6</v>
      </c>
      <c r="K402" s="11">
        <v>44094</v>
      </c>
    </row>
    <row r="403" spans="1:11" hidden="1" x14ac:dyDescent="0.3">
      <c r="A403" s="1">
        <v>35</v>
      </c>
      <c r="B403" t="s">
        <v>2539</v>
      </c>
      <c r="C403" t="s">
        <v>2490</v>
      </c>
      <c r="D403" t="s">
        <v>2540</v>
      </c>
      <c r="E403">
        <v>617</v>
      </c>
      <c r="F403" t="s">
        <v>2484</v>
      </c>
      <c r="G403">
        <v>10</v>
      </c>
      <c r="H403">
        <v>6170</v>
      </c>
      <c r="I403">
        <v>0</v>
      </c>
      <c r="J403">
        <v>6170</v>
      </c>
      <c r="K403" s="11">
        <v>42847</v>
      </c>
    </row>
    <row r="404" spans="1:11" hidden="1" x14ac:dyDescent="0.3">
      <c r="A404" s="1">
        <v>11</v>
      </c>
      <c r="B404" t="s">
        <v>2512</v>
      </c>
      <c r="C404" t="s">
        <v>2493</v>
      </c>
      <c r="D404" t="s">
        <v>2570</v>
      </c>
      <c r="E404">
        <v>3197</v>
      </c>
      <c r="F404" t="s">
        <v>2484</v>
      </c>
      <c r="G404">
        <v>10</v>
      </c>
      <c r="H404">
        <v>31970</v>
      </c>
      <c r="I404">
        <v>0</v>
      </c>
      <c r="J404">
        <v>31970</v>
      </c>
      <c r="K404" s="11">
        <v>42501</v>
      </c>
    </row>
    <row r="405" spans="1:11" x14ac:dyDescent="0.3">
      <c r="A405" s="1">
        <v>44</v>
      </c>
      <c r="B405" t="s">
        <v>2513</v>
      </c>
      <c r="C405" t="s">
        <v>2479</v>
      </c>
      <c r="D405" t="s">
        <v>2514</v>
      </c>
      <c r="E405">
        <v>1386</v>
      </c>
      <c r="F405" t="s">
        <v>2481</v>
      </c>
      <c r="G405">
        <v>20</v>
      </c>
      <c r="H405">
        <v>27720</v>
      </c>
      <c r="I405">
        <v>0.03</v>
      </c>
      <c r="J405">
        <v>26888.400000000001</v>
      </c>
      <c r="K405" s="11">
        <v>42658</v>
      </c>
    </row>
    <row r="406" spans="1:11" hidden="1" x14ac:dyDescent="0.3">
      <c r="A406" s="1">
        <v>31</v>
      </c>
      <c r="B406" t="s">
        <v>2561</v>
      </c>
      <c r="C406" t="s">
        <v>2490</v>
      </c>
      <c r="D406" t="s">
        <v>2562</v>
      </c>
      <c r="E406">
        <v>1228</v>
      </c>
      <c r="F406" t="s">
        <v>2481</v>
      </c>
      <c r="G406">
        <v>45</v>
      </c>
      <c r="H406">
        <v>55260</v>
      </c>
      <c r="I406">
        <v>0.09</v>
      </c>
      <c r="J406">
        <v>50286.6</v>
      </c>
      <c r="K406" s="11">
        <v>42925</v>
      </c>
    </row>
    <row r="407" spans="1:11" hidden="1" x14ac:dyDescent="0.3">
      <c r="A407" s="1">
        <v>55</v>
      </c>
      <c r="B407" t="s">
        <v>2482</v>
      </c>
      <c r="C407" t="s">
        <v>2483</v>
      </c>
      <c r="D407" t="s">
        <v>2483</v>
      </c>
      <c r="E407">
        <v>699</v>
      </c>
      <c r="F407" t="s">
        <v>2484</v>
      </c>
      <c r="G407">
        <v>10</v>
      </c>
      <c r="H407">
        <v>6990</v>
      </c>
      <c r="I407">
        <v>0</v>
      </c>
      <c r="J407">
        <v>6990</v>
      </c>
      <c r="K407" s="11">
        <v>43444</v>
      </c>
    </row>
    <row r="408" spans="1:11" hidden="1" x14ac:dyDescent="0.3">
      <c r="A408" s="1">
        <v>34</v>
      </c>
      <c r="B408" t="s">
        <v>2509</v>
      </c>
      <c r="C408" t="s">
        <v>2504</v>
      </c>
      <c r="D408" t="s">
        <v>2510</v>
      </c>
      <c r="E408">
        <v>2199</v>
      </c>
      <c r="F408" t="s">
        <v>2481</v>
      </c>
      <c r="G408">
        <v>60</v>
      </c>
      <c r="H408">
        <v>131940</v>
      </c>
      <c r="I408">
        <v>0.15</v>
      </c>
      <c r="J408">
        <v>112149</v>
      </c>
      <c r="K408" s="11">
        <v>42028</v>
      </c>
    </row>
    <row r="409" spans="1:11" hidden="1" x14ac:dyDescent="0.3">
      <c r="A409" s="1">
        <v>43</v>
      </c>
      <c r="B409" t="s">
        <v>2512</v>
      </c>
      <c r="C409" t="s">
        <v>2493</v>
      </c>
      <c r="D409" t="s">
        <v>2508</v>
      </c>
      <c r="E409">
        <v>759</v>
      </c>
      <c r="F409" t="s">
        <v>2484</v>
      </c>
      <c r="G409">
        <v>10</v>
      </c>
      <c r="H409">
        <v>7590</v>
      </c>
      <c r="I409">
        <v>0</v>
      </c>
      <c r="J409">
        <v>7590</v>
      </c>
      <c r="K409" s="11">
        <v>43590</v>
      </c>
    </row>
    <row r="410" spans="1:11" hidden="1" x14ac:dyDescent="0.3">
      <c r="A410" s="1">
        <v>20</v>
      </c>
      <c r="B410" t="s">
        <v>2531</v>
      </c>
      <c r="C410" t="s">
        <v>2516</v>
      </c>
      <c r="D410" t="s">
        <v>2532</v>
      </c>
      <c r="E410">
        <v>2198</v>
      </c>
      <c r="F410" t="s">
        <v>2484</v>
      </c>
      <c r="G410">
        <v>35</v>
      </c>
      <c r="H410">
        <v>76930</v>
      </c>
      <c r="I410">
        <v>0.12</v>
      </c>
      <c r="J410">
        <v>67698.399999999994</v>
      </c>
      <c r="K410" s="11">
        <v>43829</v>
      </c>
    </row>
    <row r="411" spans="1:11" hidden="1" x14ac:dyDescent="0.3">
      <c r="A411" s="1">
        <v>3</v>
      </c>
      <c r="B411" t="s">
        <v>2569</v>
      </c>
      <c r="C411" t="s">
        <v>2493</v>
      </c>
      <c r="D411" t="s">
        <v>2493</v>
      </c>
      <c r="E411">
        <v>807</v>
      </c>
      <c r="F411" t="s">
        <v>2481</v>
      </c>
      <c r="G411">
        <v>18</v>
      </c>
      <c r="H411">
        <v>14526</v>
      </c>
      <c r="I411">
        <v>0</v>
      </c>
      <c r="J411">
        <v>14526</v>
      </c>
      <c r="K411" s="11">
        <v>43179</v>
      </c>
    </row>
    <row r="412" spans="1:11" hidden="1" x14ac:dyDescent="0.3">
      <c r="A412" s="1">
        <v>7</v>
      </c>
      <c r="B412" t="s">
        <v>2503</v>
      </c>
      <c r="C412" t="s">
        <v>2504</v>
      </c>
      <c r="D412" t="s">
        <v>2505</v>
      </c>
      <c r="E412">
        <v>1923</v>
      </c>
      <c r="F412" t="s">
        <v>2481</v>
      </c>
      <c r="G412">
        <v>25</v>
      </c>
      <c r="H412">
        <v>48075</v>
      </c>
      <c r="I412">
        <v>0.06</v>
      </c>
      <c r="J412">
        <v>45190.5</v>
      </c>
      <c r="K412" s="11">
        <v>43838</v>
      </c>
    </row>
    <row r="413" spans="1:11" hidden="1" x14ac:dyDescent="0.3">
      <c r="A413" s="1">
        <v>28</v>
      </c>
      <c r="B413" t="s">
        <v>2521</v>
      </c>
      <c r="C413" t="s">
        <v>2522</v>
      </c>
      <c r="D413" t="s">
        <v>2523</v>
      </c>
      <c r="E413">
        <v>1994</v>
      </c>
      <c r="F413" t="s">
        <v>2484</v>
      </c>
      <c r="G413">
        <v>40</v>
      </c>
      <c r="H413">
        <v>79760</v>
      </c>
      <c r="I413">
        <v>0.12</v>
      </c>
      <c r="J413">
        <v>70188.800000000003</v>
      </c>
      <c r="K413" s="11">
        <v>42977</v>
      </c>
    </row>
    <row r="414" spans="1:11" x14ac:dyDescent="0.3">
      <c r="A414" s="1">
        <v>50</v>
      </c>
      <c r="B414" t="s">
        <v>2499</v>
      </c>
      <c r="C414" t="s">
        <v>2479</v>
      </c>
      <c r="D414" t="s">
        <v>2500</v>
      </c>
      <c r="E414">
        <v>912</v>
      </c>
      <c r="F414" t="s">
        <v>2481</v>
      </c>
      <c r="G414">
        <v>20</v>
      </c>
      <c r="H414">
        <v>18240</v>
      </c>
      <c r="I414">
        <v>0</v>
      </c>
      <c r="J414">
        <v>18240</v>
      </c>
      <c r="K414" s="11">
        <v>42041</v>
      </c>
    </row>
    <row r="415" spans="1:11" hidden="1" x14ac:dyDescent="0.3">
      <c r="A415" s="1">
        <v>46</v>
      </c>
      <c r="B415" t="s">
        <v>2560</v>
      </c>
      <c r="C415" t="s">
        <v>2487</v>
      </c>
      <c r="D415" t="s">
        <v>2487</v>
      </c>
      <c r="E415">
        <v>770</v>
      </c>
      <c r="F415" t="s">
        <v>2481</v>
      </c>
      <c r="G415">
        <v>20</v>
      </c>
      <c r="H415">
        <v>15400</v>
      </c>
      <c r="I415">
        <v>0.03</v>
      </c>
      <c r="J415">
        <v>14938</v>
      </c>
      <c r="K415" s="11">
        <v>43227</v>
      </c>
    </row>
    <row r="416" spans="1:11" hidden="1" x14ac:dyDescent="0.3">
      <c r="A416" s="1">
        <v>30</v>
      </c>
      <c r="B416" t="s">
        <v>2519</v>
      </c>
      <c r="C416" t="s">
        <v>2487</v>
      </c>
      <c r="D416" t="s">
        <v>2520</v>
      </c>
      <c r="E416">
        <v>1730</v>
      </c>
      <c r="F416" t="s">
        <v>2481</v>
      </c>
      <c r="G416">
        <v>5</v>
      </c>
      <c r="H416">
        <v>8650</v>
      </c>
      <c r="I416">
        <v>0</v>
      </c>
      <c r="J416">
        <v>8650</v>
      </c>
      <c r="K416" s="11">
        <v>44069</v>
      </c>
    </row>
    <row r="417" spans="1:11" hidden="1" x14ac:dyDescent="0.3">
      <c r="A417" s="1">
        <v>9</v>
      </c>
      <c r="B417" t="s">
        <v>2482</v>
      </c>
      <c r="C417" t="s">
        <v>2483</v>
      </c>
      <c r="D417" t="s">
        <v>2483</v>
      </c>
      <c r="E417">
        <v>699</v>
      </c>
      <c r="F417" t="s">
        <v>2484</v>
      </c>
      <c r="G417">
        <v>10</v>
      </c>
      <c r="H417">
        <v>6990</v>
      </c>
      <c r="I417">
        <v>0</v>
      </c>
      <c r="J417">
        <v>6990</v>
      </c>
      <c r="K417" s="11">
        <v>42184</v>
      </c>
    </row>
    <row r="418" spans="1:11" hidden="1" x14ac:dyDescent="0.3">
      <c r="A418" s="1">
        <v>6</v>
      </c>
      <c r="B418" t="s">
        <v>2552</v>
      </c>
      <c r="C418" t="s">
        <v>2493</v>
      </c>
      <c r="D418" t="s">
        <v>2553</v>
      </c>
      <c r="E418">
        <v>3197</v>
      </c>
      <c r="F418" t="s">
        <v>2484</v>
      </c>
      <c r="G418">
        <v>6</v>
      </c>
      <c r="H418">
        <v>19182</v>
      </c>
      <c r="I418">
        <v>0.03</v>
      </c>
      <c r="J418">
        <v>18606.54</v>
      </c>
      <c r="K418" s="11">
        <v>42592</v>
      </c>
    </row>
    <row r="419" spans="1:11" hidden="1" x14ac:dyDescent="0.3">
      <c r="A419" s="1">
        <v>22</v>
      </c>
      <c r="B419" t="s">
        <v>2543</v>
      </c>
      <c r="C419" t="s">
        <v>2544</v>
      </c>
      <c r="D419" t="s">
        <v>2544</v>
      </c>
      <c r="E419">
        <v>4889</v>
      </c>
      <c r="F419" t="s">
        <v>2484</v>
      </c>
      <c r="G419">
        <v>18</v>
      </c>
      <c r="H419">
        <v>88002</v>
      </c>
      <c r="I419">
        <v>0.12</v>
      </c>
      <c r="J419">
        <v>77441.759999999995</v>
      </c>
      <c r="K419" s="11">
        <v>44160</v>
      </c>
    </row>
    <row r="420" spans="1:11" hidden="1" x14ac:dyDescent="0.3">
      <c r="A420" s="1">
        <v>43</v>
      </c>
      <c r="B420" t="s">
        <v>2512</v>
      </c>
      <c r="C420" t="s">
        <v>2493</v>
      </c>
      <c r="D420" t="s">
        <v>2508</v>
      </c>
      <c r="E420">
        <v>759</v>
      </c>
      <c r="F420" t="s">
        <v>2484</v>
      </c>
      <c r="G420">
        <v>10</v>
      </c>
      <c r="H420">
        <v>7590</v>
      </c>
      <c r="I420">
        <v>0</v>
      </c>
      <c r="J420">
        <v>7590</v>
      </c>
      <c r="K420" s="11">
        <v>43236</v>
      </c>
    </row>
    <row r="421" spans="1:11" hidden="1" x14ac:dyDescent="0.3">
      <c r="A421" s="1">
        <v>31</v>
      </c>
      <c r="B421" t="s">
        <v>2561</v>
      </c>
      <c r="C421" t="s">
        <v>2490</v>
      </c>
      <c r="D421" t="s">
        <v>2562</v>
      </c>
      <c r="E421">
        <v>1228</v>
      </c>
      <c r="F421" t="s">
        <v>2481</v>
      </c>
      <c r="G421">
        <v>45</v>
      </c>
      <c r="H421">
        <v>55260</v>
      </c>
      <c r="I421">
        <v>0.09</v>
      </c>
      <c r="J421">
        <v>50286.6</v>
      </c>
      <c r="K421" s="11">
        <v>43571</v>
      </c>
    </row>
    <row r="422" spans="1:11" hidden="1" x14ac:dyDescent="0.3">
      <c r="A422" s="1">
        <v>21</v>
      </c>
      <c r="B422" t="s">
        <v>2489</v>
      </c>
      <c r="C422" t="s">
        <v>2490</v>
      </c>
      <c r="D422" t="s">
        <v>2491</v>
      </c>
      <c r="E422">
        <v>887</v>
      </c>
      <c r="F422" t="s">
        <v>2484</v>
      </c>
      <c r="G422">
        <v>15</v>
      </c>
      <c r="H422">
        <v>13305</v>
      </c>
      <c r="I422">
        <v>0</v>
      </c>
      <c r="J422">
        <v>13305</v>
      </c>
      <c r="K422" s="11">
        <v>42454</v>
      </c>
    </row>
    <row r="423" spans="1:11" x14ac:dyDescent="0.3">
      <c r="A423" s="1">
        <v>19</v>
      </c>
      <c r="B423" t="s">
        <v>2527</v>
      </c>
      <c r="C423" t="s">
        <v>2479</v>
      </c>
      <c r="D423" t="s">
        <v>2528</v>
      </c>
      <c r="E423">
        <v>1879</v>
      </c>
      <c r="F423" t="s">
        <v>2481</v>
      </c>
      <c r="G423">
        <v>15</v>
      </c>
      <c r="H423">
        <v>28185</v>
      </c>
      <c r="I423">
        <v>0.03</v>
      </c>
      <c r="J423">
        <v>27339.45</v>
      </c>
      <c r="K423" s="11">
        <v>43986</v>
      </c>
    </row>
    <row r="424" spans="1:11" hidden="1" x14ac:dyDescent="0.3">
      <c r="A424" s="1">
        <v>38</v>
      </c>
      <c r="B424" t="s">
        <v>2495</v>
      </c>
      <c r="C424" t="s">
        <v>2493</v>
      </c>
      <c r="D424" t="s">
        <v>2496</v>
      </c>
      <c r="E424">
        <v>1182</v>
      </c>
      <c r="F424" t="s">
        <v>2481</v>
      </c>
      <c r="G424">
        <v>17</v>
      </c>
      <c r="H424">
        <v>20094</v>
      </c>
      <c r="I424">
        <v>0.03</v>
      </c>
      <c r="J424">
        <v>19491.18</v>
      </c>
      <c r="K424" s="11">
        <v>42123</v>
      </c>
    </row>
    <row r="425" spans="1:11" hidden="1" x14ac:dyDescent="0.3">
      <c r="A425" s="1">
        <v>32</v>
      </c>
      <c r="B425" t="s">
        <v>2501</v>
      </c>
      <c r="C425" t="s">
        <v>2493</v>
      </c>
      <c r="D425" t="s">
        <v>2494</v>
      </c>
      <c r="E425">
        <v>967</v>
      </c>
      <c r="F425" t="s">
        <v>2484</v>
      </c>
      <c r="G425">
        <v>8</v>
      </c>
      <c r="H425">
        <v>7736</v>
      </c>
      <c r="I425">
        <v>0</v>
      </c>
      <c r="J425">
        <v>7736</v>
      </c>
      <c r="K425" s="11">
        <v>42782</v>
      </c>
    </row>
    <row r="426" spans="1:11" hidden="1" x14ac:dyDescent="0.3">
      <c r="A426" s="1">
        <v>48</v>
      </c>
      <c r="B426" t="s">
        <v>2509</v>
      </c>
      <c r="C426" t="s">
        <v>2504</v>
      </c>
      <c r="D426" t="s">
        <v>2510</v>
      </c>
      <c r="E426">
        <v>2199</v>
      </c>
      <c r="F426" t="s">
        <v>2481</v>
      </c>
      <c r="G426">
        <v>55</v>
      </c>
      <c r="H426">
        <v>120945</v>
      </c>
      <c r="I426">
        <v>0.15</v>
      </c>
      <c r="J426">
        <v>102803.25</v>
      </c>
      <c r="K426" s="11">
        <v>43282</v>
      </c>
    </row>
    <row r="427" spans="1:11" hidden="1" x14ac:dyDescent="0.3">
      <c r="A427" s="1">
        <v>13</v>
      </c>
      <c r="B427" t="s">
        <v>2507</v>
      </c>
      <c r="C427" t="s">
        <v>2493</v>
      </c>
      <c r="D427" t="s">
        <v>2508</v>
      </c>
      <c r="E427">
        <v>759</v>
      </c>
      <c r="F427" t="s">
        <v>2484</v>
      </c>
      <c r="G427">
        <v>14</v>
      </c>
      <c r="H427">
        <v>10626</v>
      </c>
      <c r="I427">
        <v>0</v>
      </c>
      <c r="J427">
        <v>10626</v>
      </c>
      <c r="K427" s="11">
        <v>42083</v>
      </c>
    </row>
    <row r="428" spans="1:11" hidden="1" x14ac:dyDescent="0.3">
      <c r="A428" s="1">
        <v>27</v>
      </c>
      <c r="B428" t="s">
        <v>2566</v>
      </c>
      <c r="C428" t="s">
        <v>2522</v>
      </c>
      <c r="D428" t="s">
        <v>2525</v>
      </c>
      <c r="E428">
        <v>1994</v>
      </c>
      <c r="F428" t="s">
        <v>2484</v>
      </c>
      <c r="G428">
        <v>25</v>
      </c>
      <c r="H428">
        <v>49850</v>
      </c>
      <c r="I428">
        <v>0.06</v>
      </c>
      <c r="J428">
        <v>46859</v>
      </c>
      <c r="K428" s="11">
        <v>42488</v>
      </c>
    </row>
    <row r="429" spans="1:11" hidden="1" x14ac:dyDescent="0.3">
      <c r="A429" s="1">
        <v>26</v>
      </c>
      <c r="B429" t="s">
        <v>2557</v>
      </c>
      <c r="C429" t="s">
        <v>2490</v>
      </c>
      <c r="D429" t="s">
        <v>2540</v>
      </c>
      <c r="E429">
        <v>2197</v>
      </c>
      <c r="F429" t="s">
        <v>2481</v>
      </c>
      <c r="G429">
        <v>40</v>
      </c>
      <c r="H429">
        <v>87880</v>
      </c>
      <c r="I429">
        <v>0.12</v>
      </c>
      <c r="J429">
        <v>77334.399999999994</v>
      </c>
      <c r="K429" s="11">
        <v>43676</v>
      </c>
    </row>
    <row r="430" spans="1:11" hidden="1" x14ac:dyDescent="0.3">
      <c r="A430" s="1">
        <v>9</v>
      </c>
      <c r="B430" t="s">
        <v>2482</v>
      </c>
      <c r="C430" t="s">
        <v>2483</v>
      </c>
      <c r="D430" t="s">
        <v>2483</v>
      </c>
      <c r="E430">
        <v>699</v>
      </c>
      <c r="F430" t="s">
        <v>2484</v>
      </c>
      <c r="G430">
        <v>10</v>
      </c>
      <c r="H430">
        <v>6990</v>
      </c>
      <c r="I430">
        <v>0</v>
      </c>
      <c r="J430">
        <v>6990</v>
      </c>
      <c r="K430" s="11">
        <v>43942</v>
      </c>
    </row>
    <row r="431" spans="1:11" x14ac:dyDescent="0.3">
      <c r="A431" s="1">
        <v>12</v>
      </c>
      <c r="B431" t="s">
        <v>2513</v>
      </c>
      <c r="C431" t="s">
        <v>2479</v>
      </c>
      <c r="D431" t="s">
        <v>2514</v>
      </c>
      <c r="E431">
        <v>1386</v>
      </c>
      <c r="F431" t="s">
        <v>2481</v>
      </c>
      <c r="G431">
        <v>20</v>
      </c>
      <c r="H431">
        <v>27720</v>
      </c>
      <c r="I431">
        <v>0.03</v>
      </c>
      <c r="J431">
        <v>26888.400000000001</v>
      </c>
      <c r="K431" s="11">
        <v>43005</v>
      </c>
    </row>
    <row r="432" spans="1:11" hidden="1" x14ac:dyDescent="0.3">
      <c r="A432" s="1">
        <v>17</v>
      </c>
      <c r="B432" t="s">
        <v>2492</v>
      </c>
      <c r="C432" t="s">
        <v>2493</v>
      </c>
      <c r="D432" t="s">
        <v>2494</v>
      </c>
      <c r="E432">
        <v>967</v>
      </c>
      <c r="F432" t="s">
        <v>2484</v>
      </c>
      <c r="G432">
        <v>12</v>
      </c>
      <c r="H432">
        <v>11604</v>
      </c>
      <c r="I432">
        <v>0</v>
      </c>
      <c r="J432">
        <v>11604</v>
      </c>
      <c r="K432" s="11">
        <v>43854</v>
      </c>
    </row>
    <row r="433" spans="1:11" hidden="1" x14ac:dyDescent="0.3">
      <c r="A433" s="1">
        <v>27</v>
      </c>
      <c r="B433" t="s">
        <v>2566</v>
      </c>
      <c r="C433" t="s">
        <v>2522</v>
      </c>
      <c r="D433" t="s">
        <v>2525</v>
      </c>
      <c r="E433">
        <v>1994</v>
      </c>
      <c r="F433" t="s">
        <v>2484</v>
      </c>
      <c r="G433">
        <v>25</v>
      </c>
      <c r="H433">
        <v>49850</v>
      </c>
      <c r="I433">
        <v>0.06</v>
      </c>
      <c r="J433">
        <v>46859</v>
      </c>
      <c r="K433" s="11">
        <v>43127</v>
      </c>
    </row>
    <row r="434" spans="1:11" hidden="1" x14ac:dyDescent="0.3">
      <c r="A434" s="1">
        <v>46</v>
      </c>
      <c r="B434" t="s">
        <v>2560</v>
      </c>
      <c r="C434" t="s">
        <v>2487</v>
      </c>
      <c r="D434" t="s">
        <v>2487</v>
      </c>
      <c r="E434">
        <v>770</v>
      </c>
      <c r="F434" t="s">
        <v>2481</v>
      </c>
      <c r="G434">
        <v>20</v>
      </c>
      <c r="H434">
        <v>15400</v>
      </c>
      <c r="I434">
        <v>0.03</v>
      </c>
      <c r="J434">
        <v>14938</v>
      </c>
      <c r="K434" s="11">
        <v>42706</v>
      </c>
    </row>
    <row r="435" spans="1:11" hidden="1" x14ac:dyDescent="0.3">
      <c r="A435" s="1">
        <v>53</v>
      </c>
      <c r="B435" t="s">
        <v>2503</v>
      </c>
      <c r="C435" t="s">
        <v>2504</v>
      </c>
      <c r="D435" t="s">
        <v>2505</v>
      </c>
      <c r="E435">
        <v>1923</v>
      </c>
      <c r="F435" t="s">
        <v>2481</v>
      </c>
      <c r="G435">
        <v>35</v>
      </c>
      <c r="H435">
        <v>67305</v>
      </c>
      <c r="I435">
        <v>0.06</v>
      </c>
      <c r="J435">
        <v>63266.7</v>
      </c>
      <c r="K435" s="11">
        <v>43293</v>
      </c>
    </row>
    <row r="436" spans="1:11" hidden="1" x14ac:dyDescent="0.3">
      <c r="A436" s="1">
        <v>53</v>
      </c>
      <c r="B436" t="s">
        <v>2503</v>
      </c>
      <c r="C436" t="s">
        <v>2504</v>
      </c>
      <c r="D436" t="s">
        <v>2505</v>
      </c>
      <c r="E436">
        <v>1923</v>
      </c>
      <c r="F436" t="s">
        <v>2481</v>
      </c>
      <c r="G436">
        <v>35</v>
      </c>
      <c r="H436">
        <v>67305</v>
      </c>
      <c r="I436">
        <v>0.06</v>
      </c>
      <c r="J436">
        <v>63266.7</v>
      </c>
      <c r="K436" s="11">
        <v>43284</v>
      </c>
    </row>
    <row r="437" spans="1:11" x14ac:dyDescent="0.3">
      <c r="A437" s="1">
        <v>19</v>
      </c>
      <c r="B437" t="s">
        <v>2527</v>
      </c>
      <c r="C437" t="s">
        <v>2479</v>
      </c>
      <c r="D437" t="s">
        <v>2528</v>
      </c>
      <c r="E437">
        <v>1879</v>
      </c>
      <c r="F437" t="s">
        <v>2481</v>
      </c>
      <c r="G437">
        <v>15</v>
      </c>
      <c r="H437">
        <v>28185</v>
      </c>
      <c r="I437">
        <v>0.03</v>
      </c>
      <c r="J437">
        <v>27339.45</v>
      </c>
      <c r="K437" s="11">
        <v>42967</v>
      </c>
    </row>
    <row r="438" spans="1:11" x14ac:dyDescent="0.3">
      <c r="A438" s="1">
        <v>44</v>
      </c>
      <c r="B438" t="s">
        <v>2513</v>
      </c>
      <c r="C438" t="s">
        <v>2479</v>
      </c>
      <c r="D438" t="s">
        <v>2514</v>
      </c>
      <c r="E438">
        <v>1386</v>
      </c>
      <c r="F438" t="s">
        <v>2481</v>
      </c>
      <c r="G438">
        <v>20</v>
      </c>
      <c r="H438">
        <v>27720</v>
      </c>
      <c r="I438">
        <v>0.03</v>
      </c>
      <c r="J438">
        <v>26888.400000000001</v>
      </c>
      <c r="K438" s="11">
        <v>44060</v>
      </c>
    </row>
    <row r="439" spans="1:11" hidden="1" x14ac:dyDescent="0.3">
      <c r="A439" s="1">
        <v>39</v>
      </c>
      <c r="B439" t="s">
        <v>2503</v>
      </c>
      <c r="C439" t="s">
        <v>2504</v>
      </c>
      <c r="D439" t="s">
        <v>2505</v>
      </c>
      <c r="E439">
        <v>1923</v>
      </c>
      <c r="F439" t="s">
        <v>2481</v>
      </c>
      <c r="G439">
        <v>25</v>
      </c>
      <c r="H439">
        <v>48075</v>
      </c>
      <c r="I439">
        <v>0.06</v>
      </c>
      <c r="J439">
        <v>45190.5</v>
      </c>
      <c r="K439" s="11">
        <v>42409</v>
      </c>
    </row>
    <row r="440" spans="1:11" x14ac:dyDescent="0.3">
      <c r="A440" s="1">
        <v>19</v>
      </c>
      <c r="B440" t="s">
        <v>2527</v>
      </c>
      <c r="C440" t="s">
        <v>2479</v>
      </c>
      <c r="D440" t="s">
        <v>2528</v>
      </c>
      <c r="E440">
        <v>1879</v>
      </c>
      <c r="F440" t="s">
        <v>2481</v>
      </c>
      <c r="G440">
        <v>15</v>
      </c>
      <c r="H440">
        <v>28185</v>
      </c>
      <c r="I440">
        <v>0.03</v>
      </c>
      <c r="J440">
        <v>27339.45</v>
      </c>
      <c r="K440" s="11">
        <v>42565</v>
      </c>
    </row>
    <row r="441" spans="1:11" hidden="1" x14ac:dyDescent="0.3">
      <c r="A441" s="1">
        <v>22</v>
      </c>
      <c r="B441" t="s">
        <v>2543</v>
      </c>
      <c r="C441" t="s">
        <v>2544</v>
      </c>
      <c r="D441" t="s">
        <v>2544</v>
      </c>
      <c r="E441">
        <v>4889</v>
      </c>
      <c r="F441" t="s">
        <v>2484</v>
      </c>
      <c r="G441">
        <v>18</v>
      </c>
      <c r="H441">
        <v>88002</v>
      </c>
      <c r="I441">
        <v>0.12</v>
      </c>
      <c r="J441">
        <v>77441.759999999995</v>
      </c>
      <c r="K441" s="11">
        <v>43665</v>
      </c>
    </row>
    <row r="442" spans="1:11" x14ac:dyDescent="0.3">
      <c r="A442" s="1">
        <v>50</v>
      </c>
      <c r="B442" t="s">
        <v>2499</v>
      </c>
      <c r="C442" t="s">
        <v>2479</v>
      </c>
      <c r="D442" t="s">
        <v>2500</v>
      </c>
      <c r="E442">
        <v>912</v>
      </c>
      <c r="F442" t="s">
        <v>2481</v>
      </c>
      <c r="G442">
        <v>20</v>
      </c>
      <c r="H442">
        <v>18240</v>
      </c>
      <c r="I442">
        <v>0</v>
      </c>
      <c r="J442">
        <v>18240</v>
      </c>
      <c r="K442" s="11">
        <v>44132</v>
      </c>
    </row>
    <row r="443" spans="1:11" hidden="1" x14ac:dyDescent="0.3">
      <c r="A443" s="1">
        <v>49</v>
      </c>
      <c r="B443" t="s">
        <v>2539</v>
      </c>
      <c r="C443" t="s">
        <v>2490</v>
      </c>
      <c r="D443" t="s">
        <v>2540</v>
      </c>
      <c r="E443">
        <v>617</v>
      </c>
      <c r="F443" t="s">
        <v>2484</v>
      </c>
      <c r="G443">
        <v>25</v>
      </c>
      <c r="H443">
        <v>15425</v>
      </c>
      <c r="I443">
        <v>0</v>
      </c>
      <c r="J443">
        <v>15425</v>
      </c>
      <c r="K443" s="11">
        <v>43382</v>
      </c>
    </row>
    <row r="444" spans="1:11" hidden="1" x14ac:dyDescent="0.3">
      <c r="A444" s="1">
        <v>24</v>
      </c>
      <c r="B444" t="s">
        <v>2515</v>
      </c>
      <c r="C444" t="s">
        <v>2516</v>
      </c>
      <c r="D444" t="s">
        <v>2517</v>
      </c>
      <c r="E444">
        <v>957</v>
      </c>
      <c r="F444" t="s">
        <v>2481</v>
      </c>
      <c r="G444">
        <v>25</v>
      </c>
      <c r="H444">
        <v>23925</v>
      </c>
      <c r="I444">
        <v>0.03</v>
      </c>
      <c r="J444">
        <v>23207.25</v>
      </c>
      <c r="K444" s="11">
        <v>43796</v>
      </c>
    </row>
    <row r="445" spans="1:11" hidden="1" x14ac:dyDescent="0.3">
      <c r="A445" s="1">
        <v>41</v>
      </c>
      <c r="B445" t="s">
        <v>2482</v>
      </c>
      <c r="C445" t="s">
        <v>2483</v>
      </c>
      <c r="D445" t="s">
        <v>2483</v>
      </c>
      <c r="E445">
        <v>699</v>
      </c>
      <c r="F445" t="s">
        <v>2484</v>
      </c>
      <c r="G445">
        <v>10</v>
      </c>
      <c r="H445">
        <v>6990</v>
      </c>
      <c r="I445">
        <v>0</v>
      </c>
      <c r="J445">
        <v>6990</v>
      </c>
      <c r="K445" s="11">
        <v>42655</v>
      </c>
    </row>
    <row r="446" spans="1:11" hidden="1" x14ac:dyDescent="0.3">
      <c r="A446" s="1">
        <v>55</v>
      </c>
      <c r="B446" t="s">
        <v>2482</v>
      </c>
      <c r="C446" t="s">
        <v>2483</v>
      </c>
      <c r="D446" t="s">
        <v>2483</v>
      </c>
      <c r="E446">
        <v>699</v>
      </c>
      <c r="F446" t="s">
        <v>2484</v>
      </c>
      <c r="G446">
        <v>10</v>
      </c>
      <c r="H446">
        <v>6990</v>
      </c>
      <c r="I446">
        <v>0</v>
      </c>
      <c r="J446">
        <v>6990</v>
      </c>
      <c r="K446" s="11">
        <v>42198</v>
      </c>
    </row>
    <row r="447" spans="1:11" hidden="1" x14ac:dyDescent="0.3">
      <c r="A447" s="1">
        <v>9</v>
      </c>
      <c r="B447" t="s">
        <v>2482</v>
      </c>
      <c r="C447" t="s">
        <v>2483</v>
      </c>
      <c r="D447" t="s">
        <v>2483</v>
      </c>
      <c r="E447">
        <v>699</v>
      </c>
      <c r="F447" t="s">
        <v>2484</v>
      </c>
      <c r="G447">
        <v>10</v>
      </c>
      <c r="H447">
        <v>6990</v>
      </c>
      <c r="I447">
        <v>0</v>
      </c>
      <c r="J447">
        <v>6990</v>
      </c>
      <c r="K447" s="11">
        <v>42800</v>
      </c>
    </row>
    <row r="448" spans="1:11" hidden="1" x14ac:dyDescent="0.3">
      <c r="A448" s="1">
        <v>23</v>
      </c>
      <c r="B448" t="s">
        <v>2497</v>
      </c>
      <c r="C448" t="s">
        <v>2483</v>
      </c>
      <c r="D448" t="s">
        <v>2498</v>
      </c>
      <c r="E448">
        <v>2645</v>
      </c>
      <c r="F448" t="s">
        <v>2484</v>
      </c>
      <c r="G448">
        <v>50</v>
      </c>
      <c r="H448">
        <v>132250</v>
      </c>
      <c r="I448">
        <v>0.15</v>
      </c>
      <c r="J448">
        <v>112412.5</v>
      </c>
      <c r="K448" s="11">
        <v>43546</v>
      </c>
    </row>
    <row r="449" spans="1:11" hidden="1" x14ac:dyDescent="0.3">
      <c r="A449" s="1">
        <v>34</v>
      </c>
      <c r="B449" t="s">
        <v>2509</v>
      </c>
      <c r="C449" t="s">
        <v>2504</v>
      </c>
      <c r="D449" t="s">
        <v>2510</v>
      </c>
      <c r="E449">
        <v>2199</v>
      </c>
      <c r="F449" t="s">
        <v>2481</v>
      </c>
      <c r="G449">
        <v>60</v>
      </c>
      <c r="H449">
        <v>131940</v>
      </c>
      <c r="I449">
        <v>0.15</v>
      </c>
      <c r="J449">
        <v>112149</v>
      </c>
      <c r="K449" s="11">
        <v>42875</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J37"/>
  <sheetViews>
    <sheetView workbookViewId="0">
      <selection activeCell="B26" sqref="B26:L26"/>
    </sheetView>
  </sheetViews>
  <sheetFormatPr defaultRowHeight="14.4" x14ac:dyDescent="0.3"/>
  <sheetData>
    <row r="2" spans="1:36" x14ac:dyDescent="0.3">
      <c r="B2" s="14">
        <v>1</v>
      </c>
      <c r="C2" s="14">
        <v>2</v>
      </c>
      <c r="D2" s="14">
        <v>3</v>
      </c>
      <c r="E2" s="14">
        <v>4</v>
      </c>
      <c r="F2" s="14">
        <v>5</v>
      </c>
      <c r="G2" s="14">
        <v>6</v>
      </c>
      <c r="H2" s="14">
        <v>7</v>
      </c>
      <c r="I2" s="14">
        <v>8</v>
      </c>
      <c r="J2" s="14">
        <v>9</v>
      </c>
      <c r="K2" s="14">
        <v>10</v>
      </c>
      <c r="L2" s="14">
        <v>11</v>
      </c>
      <c r="M2" s="14">
        <v>12</v>
      </c>
      <c r="N2" s="14">
        <v>13</v>
      </c>
      <c r="O2" s="14">
        <v>14</v>
      </c>
      <c r="P2" s="14">
        <v>15</v>
      </c>
      <c r="Q2" s="14">
        <v>16</v>
      </c>
      <c r="R2" s="14">
        <v>17</v>
      </c>
      <c r="S2" s="14">
        <v>18</v>
      </c>
      <c r="T2" s="14">
        <v>19</v>
      </c>
      <c r="U2" s="14">
        <v>20</v>
      </c>
      <c r="V2" s="14">
        <v>21</v>
      </c>
      <c r="W2" s="14">
        <v>22</v>
      </c>
      <c r="X2" s="14">
        <v>23</v>
      </c>
      <c r="Y2" s="14">
        <v>24</v>
      </c>
      <c r="Z2" s="14">
        <v>25</v>
      </c>
      <c r="AA2" s="14">
        <v>26</v>
      </c>
      <c r="AB2" s="14">
        <v>27</v>
      </c>
      <c r="AC2" s="14">
        <v>28</v>
      </c>
      <c r="AD2" s="14">
        <v>29</v>
      </c>
      <c r="AE2" s="14">
        <v>30</v>
      </c>
      <c r="AF2" s="14">
        <v>31</v>
      </c>
      <c r="AG2" s="14">
        <v>32</v>
      </c>
      <c r="AH2" s="14">
        <v>33</v>
      </c>
      <c r="AI2" s="14">
        <v>34</v>
      </c>
      <c r="AJ2" s="14">
        <v>35</v>
      </c>
    </row>
    <row r="3" spans="1:36" x14ac:dyDescent="0.3">
      <c r="A3" s="14">
        <v>1</v>
      </c>
      <c r="B3">
        <v>92</v>
      </c>
      <c r="C3">
        <v>2</v>
      </c>
      <c r="D3">
        <v>27</v>
      </c>
      <c r="E3">
        <v>94</v>
      </c>
      <c r="F3">
        <v>38</v>
      </c>
      <c r="G3">
        <v>64</v>
      </c>
      <c r="H3">
        <v>88</v>
      </c>
      <c r="I3">
        <v>55</v>
      </c>
      <c r="J3">
        <v>90</v>
      </c>
      <c r="K3">
        <v>96</v>
      </c>
      <c r="L3">
        <v>4</v>
      </c>
      <c r="M3">
        <v>66</v>
      </c>
      <c r="N3">
        <v>82</v>
      </c>
      <c r="O3">
        <v>99</v>
      </c>
      <c r="P3">
        <v>51</v>
      </c>
      <c r="Q3">
        <v>25</v>
      </c>
      <c r="R3">
        <v>78</v>
      </c>
      <c r="S3">
        <v>58</v>
      </c>
      <c r="T3">
        <v>10</v>
      </c>
      <c r="U3">
        <v>90</v>
      </c>
      <c r="V3">
        <v>65</v>
      </c>
      <c r="W3">
        <v>41</v>
      </c>
      <c r="X3">
        <v>60</v>
      </c>
      <c r="Y3">
        <v>83</v>
      </c>
      <c r="Z3">
        <v>79</v>
      </c>
      <c r="AA3">
        <v>72</v>
      </c>
      <c r="AB3">
        <v>45</v>
      </c>
      <c r="AC3">
        <v>71</v>
      </c>
      <c r="AD3">
        <v>65</v>
      </c>
      <c r="AE3">
        <v>78</v>
      </c>
      <c r="AF3">
        <v>61</v>
      </c>
      <c r="AG3">
        <v>74</v>
      </c>
      <c r="AH3">
        <v>97</v>
      </c>
      <c r="AI3">
        <v>73</v>
      </c>
      <c r="AJ3">
        <v>99</v>
      </c>
    </row>
    <row r="4" spans="1:36" x14ac:dyDescent="0.3">
      <c r="A4" s="14">
        <v>2</v>
      </c>
      <c r="B4">
        <v>67</v>
      </c>
      <c r="C4">
        <v>35</v>
      </c>
      <c r="D4">
        <v>98</v>
      </c>
      <c r="E4">
        <v>86</v>
      </c>
      <c r="F4">
        <v>65</v>
      </c>
      <c r="G4">
        <v>90</v>
      </c>
      <c r="H4">
        <v>93</v>
      </c>
      <c r="I4">
        <v>73</v>
      </c>
      <c r="J4">
        <v>7</v>
      </c>
      <c r="K4">
        <v>93</v>
      </c>
      <c r="L4">
        <v>2</v>
      </c>
      <c r="M4">
        <v>62</v>
      </c>
      <c r="N4">
        <v>27</v>
      </c>
      <c r="O4">
        <v>26</v>
      </c>
      <c r="P4">
        <v>23</v>
      </c>
      <c r="Q4">
        <v>10</v>
      </c>
      <c r="R4">
        <v>56</v>
      </c>
      <c r="S4">
        <v>63</v>
      </c>
      <c r="T4">
        <v>21</v>
      </c>
      <c r="U4">
        <v>99</v>
      </c>
      <c r="V4">
        <v>93</v>
      </c>
      <c r="W4">
        <v>72</v>
      </c>
      <c r="X4">
        <v>86</v>
      </c>
      <c r="Y4">
        <v>40</v>
      </c>
      <c r="Z4">
        <v>23</v>
      </c>
      <c r="AA4">
        <v>38</v>
      </c>
      <c r="AB4">
        <v>90</v>
      </c>
      <c r="AC4">
        <v>34</v>
      </c>
      <c r="AD4">
        <v>2</v>
      </c>
      <c r="AE4">
        <v>44</v>
      </c>
      <c r="AF4">
        <v>54</v>
      </c>
      <c r="AG4">
        <v>85</v>
      </c>
      <c r="AH4">
        <v>19</v>
      </c>
      <c r="AI4">
        <v>61</v>
      </c>
      <c r="AJ4">
        <v>38</v>
      </c>
    </row>
    <row r="5" spans="1:36" x14ac:dyDescent="0.3">
      <c r="A5" s="14">
        <v>3</v>
      </c>
      <c r="B5">
        <v>64</v>
      </c>
      <c r="C5">
        <v>59</v>
      </c>
      <c r="D5">
        <v>2</v>
      </c>
      <c r="E5">
        <v>67</v>
      </c>
      <c r="F5">
        <v>11</v>
      </c>
      <c r="G5">
        <v>12</v>
      </c>
      <c r="H5">
        <v>43</v>
      </c>
      <c r="I5">
        <v>47</v>
      </c>
      <c r="J5">
        <v>72</v>
      </c>
      <c r="K5">
        <v>45</v>
      </c>
      <c r="L5">
        <v>22</v>
      </c>
      <c r="M5">
        <v>48</v>
      </c>
      <c r="N5">
        <v>53</v>
      </c>
      <c r="O5">
        <v>28</v>
      </c>
      <c r="P5">
        <v>6</v>
      </c>
      <c r="Q5">
        <v>21</v>
      </c>
      <c r="R5">
        <v>6</v>
      </c>
      <c r="S5">
        <v>53</v>
      </c>
      <c r="T5">
        <v>74</v>
      </c>
      <c r="U5">
        <v>48</v>
      </c>
      <c r="V5">
        <v>63</v>
      </c>
      <c r="W5">
        <v>98</v>
      </c>
      <c r="X5">
        <v>93</v>
      </c>
      <c r="Y5">
        <v>45</v>
      </c>
      <c r="Z5">
        <v>26</v>
      </c>
      <c r="AA5">
        <v>95</v>
      </c>
      <c r="AB5">
        <v>35</v>
      </c>
      <c r="AC5">
        <v>30</v>
      </c>
      <c r="AD5">
        <v>7</v>
      </c>
      <c r="AE5">
        <v>35</v>
      </c>
      <c r="AF5">
        <v>62</v>
      </c>
      <c r="AG5">
        <v>55</v>
      </c>
      <c r="AH5">
        <v>46</v>
      </c>
      <c r="AI5">
        <v>9</v>
      </c>
      <c r="AJ5">
        <v>19</v>
      </c>
    </row>
    <row r="6" spans="1:36" x14ac:dyDescent="0.3">
      <c r="A6" s="14">
        <v>4</v>
      </c>
      <c r="B6">
        <v>54</v>
      </c>
      <c r="C6">
        <v>31</v>
      </c>
      <c r="D6">
        <v>67</v>
      </c>
      <c r="E6">
        <v>58</v>
      </c>
      <c r="F6">
        <v>79</v>
      </c>
      <c r="G6">
        <v>81</v>
      </c>
      <c r="H6">
        <v>95</v>
      </c>
      <c r="I6">
        <v>3</v>
      </c>
      <c r="J6">
        <v>72</v>
      </c>
      <c r="K6">
        <v>49</v>
      </c>
      <c r="L6">
        <v>40</v>
      </c>
      <c r="M6">
        <v>11</v>
      </c>
      <c r="N6">
        <v>74</v>
      </c>
      <c r="O6">
        <v>83</v>
      </c>
      <c r="P6">
        <v>1</v>
      </c>
      <c r="Q6">
        <v>43</v>
      </c>
      <c r="R6">
        <v>83</v>
      </c>
      <c r="S6">
        <v>76</v>
      </c>
      <c r="T6">
        <v>4</v>
      </c>
      <c r="U6">
        <v>72</v>
      </c>
      <c r="V6">
        <v>9</v>
      </c>
      <c r="W6">
        <v>23</v>
      </c>
      <c r="X6">
        <v>97</v>
      </c>
      <c r="Y6">
        <v>27</v>
      </c>
      <c r="Z6">
        <v>43</v>
      </c>
      <c r="AA6">
        <v>2</v>
      </c>
      <c r="AB6">
        <v>69</v>
      </c>
      <c r="AC6">
        <v>5</v>
      </c>
      <c r="AD6">
        <v>6</v>
      </c>
      <c r="AE6">
        <v>14</v>
      </c>
      <c r="AF6">
        <v>75</v>
      </c>
      <c r="AG6">
        <v>16</v>
      </c>
      <c r="AH6">
        <v>58</v>
      </c>
      <c r="AI6">
        <v>70</v>
      </c>
      <c r="AJ6">
        <v>97</v>
      </c>
    </row>
    <row r="7" spans="1:36" x14ac:dyDescent="0.3">
      <c r="A7" s="14">
        <v>5</v>
      </c>
      <c r="B7">
        <v>65</v>
      </c>
      <c r="C7">
        <v>50</v>
      </c>
      <c r="D7">
        <v>35</v>
      </c>
      <c r="E7">
        <v>68</v>
      </c>
      <c r="F7">
        <v>86</v>
      </c>
      <c r="G7">
        <v>43</v>
      </c>
      <c r="H7">
        <v>27</v>
      </c>
      <c r="I7">
        <v>80</v>
      </c>
      <c r="J7">
        <v>69</v>
      </c>
      <c r="K7">
        <v>69</v>
      </c>
      <c r="L7">
        <v>11</v>
      </c>
      <c r="M7">
        <v>66</v>
      </c>
      <c r="N7">
        <v>23</v>
      </c>
      <c r="O7">
        <v>21</v>
      </c>
      <c r="P7">
        <v>24</v>
      </c>
      <c r="Q7">
        <v>69</v>
      </c>
      <c r="R7">
        <v>56</v>
      </c>
      <c r="S7">
        <v>61</v>
      </c>
      <c r="T7">
        <v>74</v>
      </c>
      <c r="U7">
        <v>6</v>
      </c>
      <c r="V7">
        <v>9</v>
      </c>
      <c r="W7">
        <v>76</v>
      </c>
      <c r="X7">
        <v>11</v>
      </c>
      <c r="Y7">
        <v>94</v>
      </c>
      <c r="Z7">
        <v>89</v>
      </c>
      <c r="AA7">
        <v>2</v>
      </c>
      <c r="AB7">
        <v>97</v>
      </c>
      <c r="AC7">
        <v>45</v>
      </c>
      <c r="AD7">
        <v>6</v>
      </c>
      <c r="AE7">
        <v>48</v>
      </c>
      <c r="AF7">
        <v>72</v>
      </c>
      <c r="AG7">
        <v>28</v>
      </c>
      <c r="AH7">
        <v>94</v>
      </c>
      <c r="AI7">
        <v>94</v>
      </c>
      <c r="AJ7">
        <v>70</v>
      </c>
    </row>
    <row r="8" spans="1:36" x14ac:dyDescent="0.3">
      <c r="A8" s="14">
        <v>6</v>
      </c>
      <c r="B8">
        <v>54</v>
      </c>
      <c r="C8">
        <v>82</v>
      </c>
      <c r="D8">
        <v>25</v>
      </c>
      <c r="E8">
        <v>27</v>
      </c>
      <c r="F8">
        <v>56</v>
      </c>
      <c r="G8">
        <v>34</v>
      </c>
      <c r="H8">
        <v>16</v>
      </c>
      <c r="I8">
        <v>9</v>
      </c>
      <c r="J8">
        <v>59</v>
      </c>
      <c r="K8">
        <v>21</v>
      </c>
      <c r="L8">
        <v>92</v>
      </c>
      <c r="M8">
        <v>3</v>
      </c>
      <c r="N8">
        <v>45</v>
      </c>
      <c r="O8">
        <v>55</v>
      </c>
      <c r="P8">
        <v>72</v>
      </c>
      <c r="Q8">
        <v>94</v>
      </c>
      <c r="R8">
        <v>94</v>
      </c>
      <c r="S8">
        <v>28</v>
      </c>
      <c r="T8">
        <v>34</v>
      </c>
      <c r="U8">
        <v>43</v>
      </c>
      <c r="V8">
        <v>9</v>
      </c>
      <c r="W8">
        <v>5</v>
      </c>
      <c r="X8">
        <v>85</v>
      </c>
      <c r="Y8">
        <v>96</v>
      </c>
      <c r="Z8">
        <v>67</v>
      </c>
      <c r="AA8">
        <v>7</v>
      </c>
      <c r="AB8">
        <v>43</v>
      </c>
      <c r="AC8">
        <v>66</v>
      </c>
      <c r="AD8">
        <v>43</v>
      </c>
      <c r="AE8">
        <v>13</v>
      </c>
      <c r="AF8">
        <v>71</v>
      </c>
      <c r="AG8">
        <v>52</v>
      </c>
      <c r="AH8">
        <v>59</v>
      </c>
      <c r="AI8">
        <v>12</v>
      </c>
      <c r="AJ8">
        <v>47</v>
      </c>
    </row>
    <row r="9" spans="1:36" x14ac:dyDescent="0.3">
      <c r="A9" s="14">
        <v>7</v>
      </c>
      <c r="B9">
        <v>8</v>
      </c>
      <c r="C9">
        <v>71</v>
      </c>
      <c r="D9">
        <v>30</v>
      </c>
      <c r="E9">
        <v>9</v>
      </c>
      <c r="F9">
        <v>59</v>
      </c>
      <c r="G9">
        <v>99</v>
      </c>
      <c r="H9">
        <v>36</v>
      </c>
      <c r="I9">
        <v>86</v>
      </c>
      <c r="J9">
        <v>15</v>
      </c>
      <c r="K9">
        <v>51</v>
      </c>
      <c r="L9">
        <v>63</v>
      </c>
      <c r="M9">
        <v>69</v>
      </c>
      <c r="N9">
        <v>78</v>
      </c>
      <c r="O9">
        <v>29</v>
      </c>
      <c r="P9">
        <v>91</v>
      </c>
      <c r="Q9">
        <v>38</v>
      </c>
      <c r="R9">
        <v>12</v>
      </c>
      <c r="S9">
        <v>65</v>
      </c>
      <c r="T9">
        <v>5</v>
      </c>
      <c r="U9">
        <v>1</v>
      </c>
      <c r="V9">
        <v>32</v>
      </c>
      <c r="W9">
        <v>64</v>
      </c>
      <c r="X9">
        <v>88</v>
      </c>
      <c r="Y9">
        <v>97</v>
      </c>
      <c r="Z9">
        <v>93</v>
      </c>
      <c r="AA9">
        <v>64</v>
      </c>
      <c r="AB9">
        <v>93</v>
      </c>
      <c r="AC9">
        <v>13</v>
      </c>
      <c r="AD9">
        <v>25</v>
      </c>
      <c r="AE9">
        <v>20</v>
      </c>
      <c r="AF9">
        <v>46</v>
      </c>
      <c r="AG9">
        <v>2</v>
      </c>
      <c r="AH9">
        <v>96</v>
      </c>
      <c r="AI9">
        <v>2</v>
      </c>
      <c r="AJ9">
        <v>62</v>
      </c>
    </row>
    <row r="10" spans="1:36" x14ac:dyDescent="0.3">
      <c r="A10" s="14">
        <v>8</v>
      </c>
      <c r="B10">
        <v>95</v>
      </c>
      <c r="C10">
        <v>51</v>
      </c>
      <c r="D10">
        <v>86</v>
      </c>
      <c r="E10">
        <v>62</v>
      </c>
      <c r="F10">
        <v>21</v>
      </c>
      <c r="G10">
        <v>32</v>
      </c>
      <c r="H10">
        <v>96</v>
      </c>
      <c r="I10">
        <v>17</v>
      </c>
      <c r="J10">
        <v>91</v>
      </c>
      <c r="K10">
        <v>52</v>
      </c>
      <c r="L10">
        <v>22</v>
      </c>
      <c r="M10">
        <v>91</v>
      </c>
      <c r="N10">
        <v>27</v>
      </c>
      <c r="O10">
        <v>50</v>
      </c>
      <c r="P10">
        <v>42</v>
      </c>
      <c r="Q10">
        <v>27</v>
      </c>
      <c r="R10">
        <v>96</v>
      </c>
      <c r="S10">
        <v>18</v>
      </c>
      <c r="T10">
        <v>38</v>
      </c>
      <c r="U10">
        <v>81</v>
      </c>
      <c r="V10">
        <v>57</v>
      </c>
      <c r="W10">
        <v>19</v>
      </c>
      <c r="X10">
        <v>97</v>
      </c>
      <c r="Y10">
        <v>17</v>
      </c>
      <c r="Z10">
        <v>1</v>
      </c>
      <c r="AA10">
        <v>86</v>
      </c>
      <c r="AB10">
        <v>44</v>
      </c>
      <c r="AC10">
        <v>94</v>
      </c>
      <c r="AD10">
        <v>43</v>
      </c>
      <c r="AE10">
        <v>99</v>
      </c>
      <c r="AF10">
        <v>14</v>
      </c>
      <c r="AG10">
        <v>88</v>
      </c>
      <c r="AH10">
        <v>9</v>
      </c>
      <c r="AI10">
        <v>91</v>
      </c>
      <c r="AJ10">
        <v>23</v>
      </c>
    </row>
    <row r="11" spans="1:36" x14ac:dyDescent="0.3">
      <c r="A11" s="14">
        <v>9</v>
      </c>
      <c r="B11">
        <v>16</v>
      </c>
      <c r="C11">
        <v>63</v>
      </c>
      <c r="D11">
        <v>32</v>
      </c>
      <c r="E11">
        <v>29</v>
      </c>
      <c r="F11">
        <v>99</v>
      </c>
      <c r="G11">
        <v>53</v>
      </c>
      <c r="H11">
        <v>59</v>
      </c>
      <c r="I11">
        <v>36</v>
      </c>
      <c r="J11">
        <v>14</v>
      </c>
      <c r="K11">
        <v>78</v>
      </c>
      <c r="L11">
        <v>60</v>
      </c>
      <c r="M11">
        <v>37</v>
      </c>
      <c r="N11">
        <v>75</v>
      </c>
      <c r="O11">
        <v>66</v>
      </c>
      <c r="P11">
        <v>93</v>
      </c>
      <c r="Q11">
        <v>39</v>
      </c>
      <c r="R11">
        <v>42</v>
      </c>
      <c r="S11">
        <v>42</v>
      </c>
      <c r="T11">
        <v>5</v>
      </c>
      <c r="U11">
        <v>80</v>
      </c>
      <c r="V11">
        <v>52</v>
      </c>
      <c r="W11">
        <v>32</v>
      </c>
      <c r="X11">
        <v>96</v>
      </c>
      <c r="Y11">
        <v>98</v>
      </c>
      <c r="Z11">
        <v>93</v>
      </c>
      <c r="AA11">
        <v>78</v>
      </c>
      <c r="AB11">
        <v>98</v>
      </c>
      <c r="AC11">
        <v>29</v>
      </c>
      <c r="AD11">
        <v>84</v>
      </c>
      <c r="AE11">
        <v>10</v>
      </c>
      <c r="AF11">
        <v>27</v>
      </c>
      <c r="AG11">
        <v>22</v>
      </c>
      <c r="AH11">
        <v>87</v>
      </c>
      <c r="AI11">
        <v>11</v>
      </c>
      <c r="AJ11">
        <v>5</v>
      </c>
    </row>
    <row r="12" spans="1:36" x14ac:dyDescent="0.3">
      <c r="A12" s="14">
        <v>10</v>
      </c>
      <c r="B12">
        <v>58</v>
      </c>
      <c r="C12">
        <v>66</v>
      </c>
      <c r="D12">
        <v>2</v>
      </c>
      <c r="E12">
        <v>71</v>
      </c>
      <c r="F12">
        <v>59</v>
      </c>
      <c r="G12">
        <v>27</v>
      </c>
      <c r="H12">
        <v>37</v>
      </c>
      <c r="I12">
        <v>92</v>
      </c>
      <c r="J12">
        <v>48</v>
      </c>
      <c r="K12">
        <v>16</v>
      </c>
      <c r="L12">
        <v>92</v>
      </c>
      <c r="M12">
        <v>30</v>
      </c>
      <c r="N12">
        <v>67</v>
      </c>
      <c r="O12">
        <v>72</v>
      </c>
      <c r="P12">
        <v>34</v>
      </c>
      <c r="Q12">
        <v>19</v>
      </c>
      <c r="R12">
        <v>99</v>
      </c>
      <c r="S12">
        <v>47</v>
      </c>
      <c r="T12">
        <v>52</v>
      </c>
      <c r="U12">
        <v>99</v>
      </c>
      <c r="V12">
        <v>39</v>
      </c>
      <c r="W12">
        <v>21</v>
      </c>
      <c r="X12">
        <v>9</v>
      </c>
      <c r="Y12">
        <v>5</v>
      </c>
      <c r="Z12">
        <v>1</v>
      </c>
      <c r="AA12">
        <v>60</v>
      </c>
      <c r="AB12">
        <v>95</v>
      </c>
      <c r="AC12">
        <v>23</v>
      </c>
      <c r="AD12">
        <v>92</v>
      </c>
      <c r="AE12">
        <v>34</v>
      </c>
      <c r="AF12">
        <v>40</v>
      </c>
      <c r="AG12">
        <v>69</v>
      </c>
      <c r="AH12">
        <v>14</v>
      </c>
      <c r="AI12">
        <v>39</v>
      </c>
      <c r="AJ12">
        <v>62</v>
      </c>
    </row>
    <row r="13" spans="1:36" x14ac:dyDescent="0.3">
      <c r="A13" s="14">
        <v>11</v>
      </c>
      <c r="B13">
        <v>47</v>
      </c>
      <c r="C13">
        <v>28</v>
      </c>
      <c r="D13">
        <v>75</v>
      </c>
      <c r="E13">
        <v>48</v>
      </c>
      <c r="F13">
        <v>94</v>
      </c>
      <c r="G13">
        <v>34</v>
      </c>
      <c r="H13">
        <v>66</v>
      </c>
      <c r="I13">
        <v>59</v>
      </c>
      <c r="J13">
        <v>82</v>
      </c>
      <c r="K13">
        <v>71</v>
      </c>
      <c r="L13">
        <v>83</v>
      </c>
      <c r="M13">
        <v>50</v>
      </c>
      <c r="N13">
        <v>67</v>
      </c>
      <c r="O13">
        <v>69</v>
      </c>
      <c r="P13">
        <v>75</v>
      </c>
      <c r="Q13">
        <v>40</v>
      </c>
      <c r="R13">
        <v>87</v>
      </c>
      <c r="S13">
        <v>27</v>
      </c>
      <c r="T13">
        <v>93</v>
      </c>
      <c r="U13">
        <v>7</v>
      </c>
      <c r="V13">
        <v>74</v>
      </c>
      <c r="W13">
        <v>54</v>
      </c>
      <c r="X13">
        <v>4</v>
      </c>
      <c r="Y13">
        <v>97</v>
      </c>
      <c r="Z13">
        <v>36</v>
      </c>
      <c r="AA13">
        <v>85</v>
      </c>
      <c r="AB13">
        <v>42</v>
      </c>
      <c r="AC13">
        <v>40</v>
      </c>
      <c r="AD13">
        <v>60</v>
      </c>
      <c r="AE13">
        <v>81</v>
      </c>
      <c r="AF13">
        <v>95</v>
      </c>
      <c r="AG13">
        <v>11</v>
      </c>
      <c r="AH13">
        <v>47</v>
      </c>
      <c r="AI13">
        <v>60</v>
      </c>
      <c r="AJ13">
        <v>63</v>
      </c>
    </row>
    <row r="14" spans="1:36" x14ac:dyDescent="0.3">
      <c r="A14" s="14">
        <v>12</v>
      </c>
      <c r="B14">
        <v>88</v>
      </c>
      <c r="C14">
        <v>45</v>
      </c>
      <c r="D14">
        <v>35</v>
      </c>
      <c r="E14">
        <v>12</v>
      </c>
      <c r="F14">
        <v>40</v>
      </c>
      <c r="G14">
        <v>17</v>
      </c>
      <c r="H14">
        <v>97</v>
      </c>
      <c r="I14">
        <v>27</v>
      </c>
      <c r="J14">
        <v>97</v>
      </c>
      <c r="K14">
        <v>58</v>
      </c>
      <c r="L14">
        <v>94</v>
      </c>
      <c r="M14">
        <v>9</v>
      </c>
      <c r="N14">
        <v>55</v>
      </c>
      <c r="O14">
        <v>18</v>
      </c>
      <c r="P14">
        <v>82</v>
      </c>
      <c r="Q14">
        <v>59</v>
      </c>
      <c r="R14">
        <v>65</v>
      </c>
      <c r="S14">
        <v>27</v>
      </c>
      <c r="T14">
        <v>67</v>
      </c>
      <c r="U14">
        <v>41</v>
      </c>
      <c r="V14">
        <v>46</v>
      </c>
      <c r="W14">
        <v>52</v>
      </c>
      <c r="X14">
        <v>61</v>
      </c>
      <c r="Y14">
        <v>3</v>
      </c>
      <c r="Z14">
        <v>37</v>
      </c>
      <c r="AA14">
        <v>99</v>
      </c>
      <c r="AB14">
        <v>41</v>
      </c>
      <c r="AC14">
        <v>33</v>
      </c>
      <c r="AD14">
        <v>28</v>
      </c>
      <c r="AE14">
        <v>74</v>
      </c>
      <c r="AF14">
        <v>99</v>
      </c>
      <c r="AG14">
        <v>76</v>
      </c>
      <c r="AH14">
        <v>63</v>
      </c>
      <c r="AI14">
        <v>24</v>
      </c>
      <c r="AJ14">
        <v>95</v>
      </c>
    </row>
    <row r="15" spans="1:36" x14ac:dyDescent="0.3">
      <c r="A15" s="14">
        <v>13</v>
      </c>
      <c r="B15">
        <v>31</v>
      </c>
      <c r="C15">
        <v>51</v>
      </c>
      <c r="D15">
        <v>69</v>
      </c>
      <c r="E15">
        <v>46</v>
      </c>
      <c r="F15">
        <v>56</v>
      </c>
      <c r="G15">
        <v>79</v>
      </c>
      <c r="H15">
        <v>79</v>
      </c>
      <c r="I15">
        <v>37</v>
      </c>
      <c r="J15">
        <v>71</v>
      </c>
      <c r="K15">
        <v>9</v>
      </c>
      <c r="L15">
        <v>61</v>
      </c>
      <c r="M15">
        <v>57</v>
      </c>
      <c r="N15">
        <v>58</v>
      </c>
      <c r="O15">
        <v>57</v>
      </c>
      <c r="P15">
        <v>19</v>
      </c>
      <c r="Q15">
        <v>47</v>
      </c>
      <c r="R15">
        <v>38</v>
      </c>
      <c r="S15">
        <v>64</v>
      </c>
      <c r="T15">
        <v>32</v>
      </c>
      <c r="U15">
        <v>68</v>
      </c>
      <c r="V15">
        <v>18</v>
      </c>
      <c r="W15">
        <v>66</v>
      </c>
      <c r="X15">
        <v>36</v>
      </c>
      <c r="Y15">
        <v>84</v>
      </c>
      <c r="Z15">
        <v>67</v>
      </c>
      <c r="AA15">
        <v>90</v>
      </c>
      <c r="AB15">
        <v>41</v>
      </c>
      <c r="AC15">
        <v>32</v>
      </c>
      <c r="AD15">
        <v>44</v>
      </c>
      <c r="AE15">
        <v>86</v>
      </c>
      <c r="AF15">
        <v>41</v>
      </c>
      <c r="AG15">
        <v>91</v>
      </c>
      <c r="AH15">
        <v>77</v>
      </c>
      <c r="AI15">
        <v>3</v>
      </c>
      <c r="AJ15">
        <v>62</v>
      </c>
    </row>
    <row r="16" spans="1:36" x14ac:dyDescent="0.3">
      <c r="A16" s="14">
        <v>14</v>
      </c>
      <c r="B16">
        <v>65</v>
      </c>
      <c r="C16">
        <v>59</v>
      </c>
      <c r="D16">
        <v>31</v>
      </c>
      <c r="E16">
        <v>1</v>
      </c>
      <c r="F16">
        <v>48</v>
      </c>
      <c r="G16">
        <v>97</v>
      </c>
      <c r="H16">
        <v>9</v>
      </c>
      <c r="I16">
        <v>65</v>
      </c>
      <c r="J16">
        <v>28</v>
      </c>
      <c r="K16">
        <v>74</v>
      </c>
      <c r="L16">
        <v>28</v>
      </c>
      <c r="M16">
        <v>89</v>
      </c>
      <c r="N16">
        <v>54</v>
      </c>
      <c r="O16">
        <v>36</v>
      </c>
      <c r="P16">
        <v>97</v>
      </c>
      <c r="Q16">
        <v>41</v>
      </c>
      <c r="R16">
        <v>38</v>
      </c>
      <c r="S16">
        <v>99</v>
      </c>
      <c r="T16">
        <v>63</v>
      </c>
      <c r="U16">
        <v>61</v>
      </c>
      <c r="V16">
        <v>77</v>
      </c>
      <c r="W16">
        <v>7</v>
      </c>
      <c r="X16">
        <v>38</v>
      </c>
      <c r="Y16">
        <v>62</v>
      </c>
      <c r="Z16">
        <v>33</v>
      </c>
      <c r="AA16">
        <v>66</v>
      </c>
      <c r="AB16">
        <v>76</v>
      </c>
      <c r="AC16">
        <v>22</v>
      </c>
      <c r="AD16">
        <v>67</v>
      </c>
      <c r="AE16">
        <v>76</v>
      </c>
      <c r="AF16">
        <v>90</v>
      </c>
      <c r="AG16">
        <v>92</v>
      </c>
      <c r="AH16">
        <v>60</v>
      </c>
      <c r="AI16">
        <v>83</v>
      </c>
      <c r="AJ16">
        <v>57</v>
      </c>
    </row>
    <row r="17" spans="1:36" x14ac:dyDescent="0.3">
      <c r="A17" s="14">
        <v>15</v>
      </c>
      <c r="B17">
        <v>9</v>
      </c>
      <c r="C17">
        <v>1</v>
      </c>
      <c r="D17">
        <v>13</v>
      </c>
      <c r="E17">
        <v>22</v>
      </c>
      <c r="F17">
        <v>14</v>
      </c>
      <c r="G17">
        <v>37</v>
      </c>
      <c r="H17">
        <v>25</v>
      </c>
      <c r="I17">
        <v>63</v>
      </c>
      <c r="J17">
        <v>84</v>
      </c>
      <c r="K17">
        <v>77</v>
      </c>
      <c r="L17">
        <v>79</v>
      </c>
      <c r="M17">
        <v>66</v>
      </c>
      <c r="N17">
        <v>78</v>
      </c>
      <c r="O17">
        <v>27</v>
      </c>
      <c r="P17">
        <v>48</v>
      </c>
      <c r="Q17">
        <v>40</v>
      </c>
      <c r="R17">
        <v>48</v>
      </c>
      <c r="S17">
        <v>95</v>
      </c>
      <c r="T17">
        <v>72</v>
      </c>
      <c r="U17">
        <v>93</v>
      </c>
      <c r="V17">
        <v>53</v>
      </c>
      <c r="W17">
        <v>45</v>
      </c>
      <c r="X17">
        <v>66</v>
      </c>
      <c r="Y17">
        <v>44</v>
      </c>
      <c r="Z17">
        <v>1</v>
      </c>
      <c r="AA17">
        <v>30</v>
      </c>
      <c r="AB17">
        <v>74</v>
      </c>
      <c r="AC17">
        <v>64</v>
      </c>
      <c r="AD17">
        <v>6</v>
      </c>
      <c r="AE17">
        <v>78</v>
      </c>
      <c r="AF17">
        <v>37</v>
      </c>
      <c r="AG17">
        <v>29</v>
      </c>
      <c r="AH17">
        <v>26</v>
      </c>
      <c r="AI17">
        <v>18</v>
      </c>
      <c r="AJ17">
        <v>72</v>
      </c>
    </row>
    <row r="18" spans="1:36" x14ac:dyDescent="0.3">
      <c r="A18" s="14">
        <v>16</v>
      </c>
      <c r="B18">
        <v>48</v>
      </c>
      <c r="C18">
        <v>19</v>
      </c>
      <c r="D18">
        <v>6</v>
      </c>
      <c r="E18">
        <v>7</v>
      </c>
      <c r="F18">
        <v>49</v>
      </c>
      <c r="G18">
        <v>2</v>
      </c>
      <c r="H18">
        <v>61</v>
      </c>
      <c r="I18">
        <v>38</v>
      </c>
      <c r="J18">
        <v>31</v>
      </c>
      <c r="K18">
        <v>51</v>
      </c>
      <c r="L18">
        <v>3</v>
      </c>
      <c r="M18">
        <v>23</v>
      </c>
      <c r="N18">
        <v>13</v>
      </c>
      <c r="O18">
        <v>50</v>
      </c>
      <c r="P18">
        <v>78</v>
      </c>
      <c r="Q18">
        <v>95</v>
      </c>
      <c r="R18">
        <v>9</v>
      </c>
      <c r="S18">
        <v>20</v>
      </c>
      <c r="T18">
        <v>39</v>
      </c>
      <c r="U18">
        <v>19</v>
      </c>
      <c r="V18">
        <v>63</v>
      </c>
      <c r="W18">
        <v>33</v>
      </c>
      <c r="X18">
        <v>86</v>
      </c>
      <c r="Y18">
        <v>53</v>
      </c>
      <c r="Z18">
        <v>36</v>
      </c>
      <c r="AA18">
        <v>43</v>
      </c>
      <c r="AB18">
        <v>87</v>
      </c>
      <c r="AC18">
        <v>13</v>
      </c>
      <c r="AD18">
        <v>37</v>
      </c>
      <c r="AE18">
        <v>29</v>
      </c>
      <c r="AF18">
        <v>32</v>
      </c>
      <c r="AG18">
        <v>65</v>
      </c>
      <c r="AH18">
        <v>84</v>
      </c>
      <c r="AI18">
        <v>4</v>
      </c>
      <c r="AJ18">
        <v>4</v>
      </c>
    </row>
    <row r="19" spans="1:36" x14ac:dyDescent="0.3">
      <c r="A19" s="14">
        <v>17</v>
      </c>
      <c r="B19">
        <v>85</v>
      </c>
      <c r="C19">
        <v>28</v>
      </c>
      <c r="D19">
        <v>13</v>
      </c>
      <c r="E19">
        <v>27</v>
      </c>
      <c r="F19">
        <v>99</v>
      </c>
      <c r="G19">
        <v>88</v>
      </c>
      <c r="H19">
        <v>1</v>
      </c>
      <c r="I19">
        <v>33</v>
      </c>
      <c r="J19">
        <v>84</v>
      </c>
      <c r="K19">
        <v>30</v>
      </c>
      <c r="L19">
        <v>67</v>
      </c>
      <c r="M19">
        <v>54</v>
      </c>
      <c r="N19">
        <v>37</v>
      </c>
      <c r="O19">
        <v>37</v>
      </c>
      <c r="P19">
        <v>61</v>
      </c>
      <c r="Q19">
        <v>46</v>
      </c>
      <c r="R19">
        <v>56</v>
      </c>
      <c r="S19">
        <v>56</v>
      </c>
      <c r="T19">
        <v>75</v>
      </c>
      <c r="U19">
        <v>24</v>
      </c>
      <c r="V19">
        <v>50</v>
      </c>
      <c r="W19">
        <v>51</v>
      </c>
      <c r="X19">
        <v>31</v>
      </c>
      <c r="Y19">
        <v>90</v>
      </c>
      <c r="Z19">
        <v>43</v>
      </c>
      <c r="AA19">
        <v>98</v>
      </c>
      <c r="AB19">
        <v>72</v>
      </c>
      <c r="AC19">
        <v>86</v>
      </c>
      <c r="AD19">
        <v>2</v>
      </c>
      <c r="AE19">
        <v>74</v>
      </c>
      <c r="AF19">
        <v>51</v>
      </c>
      <c r="AG19">
        <v>13</v>
      </c>
      <c r="AH19">
        <v>41</v>
      </c>
      <c r="AI19">
        <v>29</v>
      </c>
      <c r="AJ19">
        <v>90</v>
      </c>
    </row>
    <row r="20" spans="1:36" x14ac:dyDescent="0.3">
      <c r="A20" s="14">
        <v>18</v>
      </c>
      <c r="B20">
        <v>49</v>
      </c>
      <c r="C20">
        <v>44</v>
      </c>
      <c r="D20">
        <v>48</v>
      </c>
      <c r="E20">
        <v>20</v>
      </c>
      <c r="F20">
        <v>28</v>
      </c>
      <c r="G20">
        <v>10</v>
      </c>
      <c r="H20">
        <v>70</v>
      </c>
      <c r="I20">
        <v>21</v>
      </c>
      <c r="J20">
        <v>23</v>
      </c>
      <c r="K20">
        <v>55</v>
      </c>
      <c r="L20">
        <v>83</v>
      </c>
      <c r="M20">
        <v>22</v>
      </c>
      <c r="N20">
        <v>85</v>
      </c>
      <c r="O20">
        <v>74</v>
      </c>
      <c r="P20">
        <v>93</v>
      </c>
      <c r="Q20">
        <v>52</v>
      </c>
      <c r="R20">
        <v>49</v>
      </c>
      <c r="S20">
        <v>63</v>
      </c>
      <c r="T20">
        <v>74</v>
      </c>
      <c r="U20">
        <v>70</v>
      </c>
      <c r="V20">
        <v>85</v>
      </c>
      <c r="W20">
        <v>6</v>
      </c>
      <c r="X20">
        <v>20</v>
      </c>
      <c r="Y20">
        <v>84</v>
      </c>
      <c r="Z20">
        <v>71</v>
      </c>
      <c r="AA20">
        <v>10</v>
      </c>
      <c r="AB20">
        <v>15</v>
      </c>
      <c r="AC20">
        <v>76</v>
      </c>
      <c r="AD20">
        <v>32</v>
      </c>
      <c r="AE20">
        <v>89</v>
      </c>
      <c r="AF20">
        <v>5</v>
      </c>
      <c r="AG20">
        <v>33</v>
      </c>
      <c r="AH20">
        <v>70</v>
      </c>
      <c r="AI20">
        <v>89</v>
      </c>
      <c r="AJ20">
        <v>95</v>
      </c>
    </row>
    <row r="21" spans="1:36" x14ac:dyDescent="0.3">
      <c r="A21" s="14">
        <v>19</v>
      </c>
      <c r="B21">
        <v>95</v>
      </c>
      <c r="C21">
        <v>36</v>
      </c>
      <c r="D21">
        <v>37</v>
      </c>
      <c r="E21">
        <v>44</v>
      </c>
      <c r="F21">
        <v>99</v>
      </c>
      <c r="G21">
        <v>75</v>
      </c>
      <c r="H21">
        <v>11</v>
      </c>
      <c r="I21">
        <v>86</v>
      </c>
      <c r="J21">
        <v>81</v>
      </c>
      <c r="K21">
        <v>89</v>
      </c>
      <c r="L21">
        <v>54</v>
      </c>
      <c r="M21">
        <v>65</v>
      </c>
      <c r="N21">
        <v>25</v>
      </c>
      <c r="O21">
        <v>39</v>
      </c>
      <c r="P21">
        <v>32</v>
      </c>
      <c r="Q21">
        <v>57</v>
      </c>
      <c r="R21">
        <v>27</v>
      </c>
      <c r="S21">
        <v>80</v>
      </c>
      <c r="T21">
        <v>86</v>
      </c>
      <c r="U21">
        <v>79</v>
      </c>
      <c r="V21">
        <v>34</v>
      </c>
      <c r="W21">
        <v>99</v>
      </c>
      <c r="X21">
        <v>44</v>
      </c>
      <c r="Y21">
        <v>40</v>
      </c>
      <c r="Z21">
        <v>49</v>
      </c>
      <c r="AA21">
        <v>46</v>
      </c>
      <c r="AB21">
        <v>27</v>
      </c>
      <c r="AC21">
        <v>52</v>
      </c>
      <c r="AD21">
        <v>54</v>
      </c>
      <c r="AE21">
        <v>79</v>
      </c>
      <c r="AF21">
        <v>89</v>
      </c>
      <c r="AG21">
        <v>48</v>
      </c>
      <c r="AH21">
        <v>9</v>
      </c>
      <c r="AI21">
        <v>29</v>
      </c>
      <c r="AJ21">
        <v>88</v>
      </c>
    </row>
    <row r="22" spans="1:36" x14ac:dyDescent="0.3">
      <c r="A22" s="14">
        <v>20</v>
      </c>
      <c r="B22">
        <v>3</v>
      </c>
      <c r="C22">
        <v>44</v>
      </c>
      <c r="D22">
        <v>98</v>
      </c>
      <c r="E22">
        <v>45</v>
      </c>
      <c r="F22">
        <v>40</v>
      </c>
      <c r="G22">
        <v>92</v>
      </c>
      <c r="H22">
        <v>71</v>
      </c>
      <c r="I22">
        <v>85</v>
      </c>
      <c r="J22">
        <v>47</v>
      </c>
      <c r="K22">
        <v>17</v>
      </c>
      <c r="L22">
        <v>52</v>
      </c>
      <c r="M22">
        <v>71</v>
      </c>
      <c r="N22">
        <v>72</v>
      </c>
      <c r="O22">
        <v>79</v>
      </c>
      <c r="P22">
        <v>83</v>
      </c>
      <c r="Q22">
        <v>80</v>
      </c>
      <c r="R22">
        <v>22</v>
      </c>
      <c r="S22">
        <v>3</v>
      </c>
      <c r="T22">
        <v>87</v>
      </c>
      <c r="U22">
        <v>84</v>
      </c>
      <c r="V22">
        <v>98</v>
      </c>
      <c r="W22">
        <v>3</v>
      </c>
      <c r="X22">
        <v>99</v>
      </c>
      <c r="Y22">
        <v>58</v>
      </c>
      <c r="Z22">
        <v>68</v>
      </c>
      <c r="AA22">
        <v>59</v>
      </c>
      <c r="AB22">
        <v>50</v>
      </c>
      <c r="AC22">
        <v>27</v>
      </c>
      <c r="AD22">
        <v>17</v>
      </c>
      <c r="AE22">
        <v>5</v>
      </c>
      <c r="AF22">
        <v>63</v>
      </c>
      <c r="AG22">
        <v>42</v>
      </c>
      <c r="AH22">
        <v>80</v>
      </c>
      <c r="AI22">
        <v>40</v>
      </c>
      <c r="AJ22">
        <v>33</v>
      </c>
    </row>
    <row r="23" spans="1:36" x14ac:dyDescent="0.3">
      <c r="A23" s="14">
        <v>21</v>
      </c>
      <c r="B23">
        <v>67</v>
      </c>
      <c r="C23">
        <v>82</v>
      </c>
      <c r="D23">
        <v>99</v>
      </c>
      <c r="E23">
        <v>44</v>
      </c>
      <c r="F23">
        <v>23</v>
      </c>
      <c r="G23">
        <v>6</v>
      </c>
      <c r="H23">
        <v>13</v>
      </c>
      <c r="I23">
        <v>71</v>
      </c>
      <c r="J23">
        <v>77</v>
      </c>
      <c r="K23">
        <v>19</v>
      </c>
      <c r="L23">
        <v>11</v>
      </c>
      <c r="M23">
        <v>45</v>
      </c>
      <c r="N23">
        <v>51</v>
      </c>
      <c r="O23">
        <v>64</v>
      </c>
      <c r="P23">
        <v>75</v>
      </c>
      <c r="Q23">
        <v>27</v>
      </c>
      <c r="R23">
        <v>82</v>
      </c>
      <c r="S23">
        <v>2</v>
      </c>
      <c r="T23">
        <v>12</v>
      </c>
      <c r="U23">
        <v>92</v>
      </c>
      <c r="V23">
        <v>16</v>
      </c>
      <c r="W23">
        <v>98</v>
      </c>
      <c r="X23">
        <v>2</v>
      </c>
      <c r="Y23">
        <v>86</v>
      </c>
      <c r="Z23">
        <v>41</v>
      </c>
      <c r="AA23">
        <v>55</v>
      </c>
      <c r="AB23">
        <v>57</v>
      </c>
      <c r="AC23">
        <v>66</v>
      </c>
      <c r="AD23">
        <v>33</v>
      </c>
      <c r="AE23">
        <v>62</v>
      </c>
      <c r="AF23">
        <v>1</v>
      </c>
      <c r="AG23">
        <v>62</v>
      </c>
      <c r="AH23">
        <v>70</v>
      </c>
      <c r="AI23">
        <v>52</v>
      </c>
      <c r="AJ23">
        <v>50</v>
      </c>
    </row>
    <row r="24" spans="1:36" x14ac:dyDescent="0.3">
      <c r="A24" s="14">
        <v>22</v>
      </c>
      <c r="B24">
        <v>31</v>
      </c>
      <c r="C24">
        <v>2</v>
      </c>
      <c r="D24">
        <v>86</v>
      </c>
      <c r="E24">
        <v>94</v>
      </c>
      <c r="F24">
        <v>43</v>
      </c>
      <c r="G24">
        <v>72</v>
      </c>
      <c r="H24">
        <v>97</v>
      </c>
      <c r="I24">
        <v>11</v>
      </c>
      <c r="J24">
        <v>63</v>
      </c>
      <c r="K24">
        <v>85</v>
      </c>
      <c r="L24">
        <v>51</v>
      </c>
      <c r="M24">
        <v>62</v>
      </c>
      <c r="N24">
        <v>13</v>
      </c>
      <c r="O24">
        <v>35</v>
      </c>
      <c r="P24">
        <v>5</v>
      </c>
      <c r="Q24">
        <v>96</v>
      </c>
      <c r="R24">
        <v>31</v>
      </c>
      <c r="S24">
        <v>67</v>
      </c>
      <c r="T24">
        <v>31</v>
      </c>
      <c r="U24">
        <v>94</v>
      </c>
      <c r="V24">
        <v>67</v>
      </c>
      <c r="W24">
        <v>15</v>
      </c>
      <c r="X24">
        <v>88</v>
      </c>
      <c r="Y24">
        <v>33</v>
      </c>
      <c r="Z24">
        <v>5</v>
      </c>
      <c r="AA24">
        <v>74</v>
      </c>
      <c r="AB24">
        <v>80</v>
      </c>
      <c r="AC24">
        <v>94</v>
      </c>
      <c r="AD24">
        <v>39</v>
      </c>
      <c r="AE24">
        <v>71</v>
      </c>
      <c r="AF24">
        <v>62</v>
      </c>
      <c r="AG24">
        <v>40</v>
      </c>
      <c r="AH24">
        <v>1</v>
      </c>
      <c r="AI24">
        <v>35</v>
      </c>
      <c r="AJ24">
        <v>66</v>
      </c>
    </row>
    <row r="25" spans="1:36" x14ac:dyDescent="0.3">
      <c r="A25" s="14">
        <v>23</v>
      </c>
      <c r="B25">
        <v>87</v>
      </c>
      <c r="C25">
        <v>9</v>
      </c>
      <c r="D25">
        <v>66</v>
      </c>
      <c r="E25">
        <v>55</v>
      </c>
      <c r="F25">
        <v>2</v>
      </c>
      <c r="G25">
        <v>21</v>
      </c>
      <c r="H25">
        <v>15</v>
      </c>
      <c r="I25">
        <v>79</v>
      </c>
      <c r="J25">
        <v>10</v>
      </c>
      <c r="K25">
        <v>54</v>
      </c>
      <c r="L25">
        <v>65</v>
      </c>
      <c r="M25">
        <v>26</v>
      </c>
      <c r="N25">
        <v>86</v>
      </c>
      <c r="O25">
        <v>50</v>
      </c>
      <c r="P25">
        <v>33</v>
      </c>
      <c r="Q25">
        <v>28</v>
      </c>
      <c r="R25">
        <v>27</v>
      </c>
      <c r="S25">
        <v>48</v>
      </c>
      <c r="T25">
        <v>31</v>
      </c>
      <c r="U25">
        <v>48</v>
      </c>
      <c r="V25">
        <v>76</v>
      </c>
      <c r="W25">
        <v>38</v>
      </c>
      <c r="X25">
        <v>72</v>
      </c>
      <c r="Y25">
        <v>71</v>
      </c>
      <c r="Z25">
        <v>38</v>
      </c>
      <c r="AA25">
        <v>42</v>
      </c>
      <c r="AB25">
        <v>53</v>
      </c>
      <c r="AC25">
        <v>82</v>
      </c>
      <c r="AD25">
        <v>84</v>
      </c>
      <c r="AE25">
        <v>80</v>
      </c>
      <c r="AF25">
        <v>75</v>
      </c>
      <c r="AG25">
        <v>92</v>
      </c>
      <c r="AH25">
        <v>46</v>
      </c>
      <c r="AI25">
        <v>12</v>
      </c>
      <c r="AJ25">
        <v>84</v>
      </c>
    </row>
    <row r="26" spans="1:36" x14ac:dyDescent="0.3">
      <c r="A26" s="14">
        <v>24</v>
      </c>
      <c r="B26">
        <v>76</v>
      </c>
      <c r="C26">
        <v>8</v>
      </c>
      <c r="D26">
        <v>63</v>
      </c>
      <c r="E26">
        <v>28</v>
      </c>
      <c r="F26">
        <v>91</v>
      </c>
      <c r="G26">
        <v>16</v>
      </c>
      <c r="H26">
        <v>34</v>
      </c>
      <c r="I26">
        <v>72</v>
      </c>
      <c r="J26">
        <v>93</v>
      </c>
      <c r="K26">
        <v>84</v>
      </c>
      <c r="L26">
        <v>4</v>
      </c>
      <c r="M26">
        <v>92</v>
      </c>
      <c r="N26">
        <v>53</v>
      </c>
      <c r="O26">
        <v>11</v>
      </c>
      <c r="P26">
        <v>15</v>
      </c>
      <c r="Q26">
        <v>63</v>
      </c>
      <c r="R26">
        <v>86</v>
      </c>
      <c r="S26">
        <v>24</v>
      </c>
      <c r="T26">
        <v>77</v>
      </c>
      <c r="U26">
        <v>21</v>
      </c>
      <c r="V26">
        <v>50</v>
      </c>
      <c r="W26">
        <v>15</v>
      </c>
      <c r="X26">
        <v>92</v>
      </c>
      <c r="Y26">
        <v>57</v>
      </c>
      <c r="Z26">
        <v>92</v>
      </c>
      <c r="AA26">
        <v>75</v>
      </c>
      <c r="AB26">
        <v>70</v>
      </c>
      <c r="AC26">
        <v>92</v>
      </c>
      <c r="AD26">
        <v>51</v>
      </c>
      <c r="AE26">
        <v>25</v>
      </c>
      <c r="AF26">
        <v>48</v>
      </c>
      <c r="AG26">
        <v>36</v>
      </c>
      <c r="AH26">
        <v>66</v>
      </c>
      <c r="AI26">
        <v>42</v>
      </c>
      <c r="AJ26">
        <v>4</v>
      </c>
    </row>
    <row r="27" spans="1:36" x14ac:dyDescent="0.3">
      <c r="A27" s="14">
        <v>25</v>
      </c>
      <c r="B27">
        <v>80</v>
      </c>
      <c r="C27">
        <v>74</v>
      </c>
      <c r="D27">
        <v>32</v>
      </c>
      <c r="E27">
        <v>87</v>
      </c>
      <c r="F27">
        <v>78</v>
      </c>
      <c r="G27">
        <v>91</v>
      </c>
      <c r="H27">
        <v>31</v>
      </c>
      <c r="I27">
        <v>22</v>
      </c>
      <c r="J27">
        <v>32</v>
      </c>
      <c r="K27">
        <v>10</v>
      </c>
      <c r="L27">
        <v>27</v>
      </c>
      <c r="M27">
        <v>29</v>
      </c>
      <c r="N27">
        <v>77</v>
      </c>
      <c r="O27">
        <v>96</v>
      </c>
      <c r="P27">
        <v>62</v>
      </c>
      <c r="Q27">
        <v>10</v>
      </c>
      <c r="R27">
        <v>93</v>
      </c>
      <c r="S27">
        <v>5</v>
      </c>
      <c r="T27">
        <v>36</v>
      </c>
      <c r="U27">
        <v>2</v>
      </c>
      <c r="V27">
        <v>34</v>
      </c>
      <c r="W27">
        <v>11</v>
      </c>
      <c r="X27">
        <v>83</v>
      </c>
      <c r="Y27">
        <v>85</v>
      </c>
      <c r="Z27">
        <v>32</v>
      </c>
      <c r="AA27">
        <v>14</v>
      </c>
      <c r="AB27">
        <v>8</v>
      </c>
      <c r="AC27">
        <v>62</v>
      </c>
      <c r="AD27">
        <v>69</v>
      </c>
      <c r="AE27">
        <v>65</v>
      </c>
      <c r="AF27">
        <v>83</v>
      </c>
      <c r="AG27">
        <v>18</v>
      </c>
      <c r="AH27">
        <v>68</v>
      </c>
      <c r="AI27">
        <v>29</v>
      </c>
      <c r="AJ27">
        <v>80</v>
      </c>
    </row>
    <row r="28" spans="1:36" x14ac:dyDescent="0.3">
      <c r="A28" s="14">
        <v>26</v>
      </c>
      <c r="B28">
        <v>50</v>
      </c>
      <c r="C28">
        <v>63</v>
      </c>
      <c r="D28">
        <v>19</v>
      </c>
      <c r="E28">
        <v>82</v>
      </c>
      <c r="F28">
        <v>27</v>
      </c>
      <c r="G28">
        <v>48</v>
      </c>
      <c r="H28">
        <v>57</v>
      </c>
      <c r="I28">
        <v>92</v>
      </c>
      <c r="J28">
        <v>45</v>
      </c>
      <c r="K28">
        <v>94</v>
      </c>
      <c r="L28">
        <v>46</v>
      </c>
      <c r="M28">
        <v>32</v>
      </c>
      <c r="N28">
        <v>93</v>
      </c>
      <c r="O28">
        <v>39</v>
      </c>
      <c r="P28">
        <v>3</v>
      </c>
      <c r="Q28">
        <v>57</v>
      </c>
      <c r="R28">
        <v>60</v>
      </c>
      <c r="S28">
        <v>97</v>
      </c>
      <c r="T28">
        <v>59</v>
      </c>
      <c r="U28">
        <v>18</v>
      </c>
      <c r="V28">
        <v>17</v>
      </c>
      <c r="W28">
        <v>33</v>
      </c>
      <c r="X28">
        <v>85</v>
      </c>
      <c r="Y28">
        <v>36</v>
      </c>
      <c r="Z28">
        <v>54</v>
      </c>
      <c r="AA28">
        <v>6</v>
      </c>
      <c r="AB28">
        <v>78</v>
      </c>
      <c r="AC28">
        <v>1</v>
      </c>
      <c r="AD28">
        <v>93</v>
      </c>
      <c r="AE28">
        <v>44</v>
      </c>
      <c r="AF28">
        <v>99</v>
      </c>
      <c r="AG28">
        <v>70</v>
      </c>
      <c r="AH28">
        <v>21</v>
      </c>
      <c r="AI28">
        <v>87</v>
      </c>
      <c r="AJ28">
        <v>88</v>
      </c>
    </row>
    <row r="29" spans="1:36" x14ac:dyDescent="0.3">
      <c r="A29" s="14">
        <v>27</v>
      </c>
      <c r="B29">
        <v>31</v>
      </c>
      <c r="C29">
        <v>40</v>
      </c>
      <c r="D29">
        <v>51</v>
      </c>
      <c r="E29">
        <v>14</v>
      </c>
      <c r="F29">
        <v>31</v>
      </c>
      <c r="G29">
        <v>92</v>
      </c>
      <c r="H29">
        <v>25</v>
      </c>
      <c r="I29">
        <v>72</v>
      </c>
      <c r="J29">
        <v>77</v>
      </c>
      <c r="K29">
        <v>44</v>
      </c>
      <c r="L29">
        <v>3</v>
      </c>
      <c r="M29">
        <v>84</v>
      </c>
      <c r="N29">
        <v>90</v>
      </c>
      <c r="O29">
        <v>70</v>
      </c>
      <c r="P29">
        <v>82</v>
      </c>
      <c r="Q29">
        <v>75</v>
      </c>
      <c r="R29">
        <v>86</v>
      </c>
      <c r="S29">
        <v>81</v>
      </c>
      <c r="T29">
        <v>72</v>
      </c>
      <c r="U29">
        <v>25</v>
      </c>
      <c r="V29">
        <v>71</v>
      </c>
      <c r="W29">
        <v>52</v>
      </c>
      <c r="X29">
        <v>45</v>
      </c>
      <c r="Y29">
        <v>76</v>
      </c>
      <c r="Z29">
        <v>44</v>
      </c>
      <c r="AA29">
        <v>33</v>
      </c>
      <c r="AB29">
        <v>66</v>
      </c>
      <c r="AC29">
        <v>61</v>
      </c>
      <c r="AD29">
        <v>74</v>
      </c>
      <c r="AE29">
        <v>13</v>
      </c>
      <c r="AF29">
        <v>81</v>
      </c>
      <c r="AG29">
        <v>43</v>
      </c>
      <c r="AH29">
        <v>8</v>
      </c>
      <c r="AI29">
        <v>80</v>
      </c>
      <c r="AJ29">
        <v>53</v>
      </c>
    </row>
    <row r="30" spans="1:36" x14ac:dyDescent="0.3">
      <c r="A30" s="14">
        <v>28</v>
      </c>
      <c r="B30">
        <v>97</v>
      </c>
      <c r="C30">
        <v>73</v>
      </c>
      <c r="D30">
        <v>70</v>
      </c>
      <c r="E30">
        <v>51</v>
      </c>
      <c r="F30">
        <v>8</v>
      </c>
      <c r="G30">
        <v>50</v>
      </c>
      <c r="H30">
        <v>65</v>
      </c>
      <c r="I30">
        <v>55</v>
      </c>
      <c r="J30">
        <v>43</v>
      </c>
      <c r="K30">
        <v>24</v>
      </c>
      <c r="L30">
        <v>4</v>
      </c>
      <c r="M30">
        <v>58</v>
      </c>
      <c r="N30">
        <v>60</v>
      </c>
      <c r="O30">
        <v>34</v>
      </c>
      <c r="P30">
        <v>39</v>
      </c>
      <c r="Q30">
        <v>9</v>
      </c>
      <c r="R30">
        <v>30</v>
      </c>
      <c r="S30">
        <v>20</v>
      </c>
      <c r="T30">
        <v>3</v>
      </c>
      <c r="U30">
        <v>88</v>
      </c>
      <c r="V30">
        <v>49</v>
      </c>
      <c r="W30">
        <v>5</v>
      </c>
      <c r="X30">
        <v>42</v>
      </c>
      <c r="Y30">
        <v>78</v>
      </c>
      <c r="Z30">
        <v>63</v>
      </c>
      <c r="AA30">
        <v>21</v>
      </c>
      <c r="AB30">
        <v>77</v>
      </c>
      <c r="AC30">
        <v>79</v>
      </c>
      <c r="AD30">
        <v>1</v>
      </c>
      <c r="AE30">
        <v>50</v>
      </c>
      <c r="AF30">
        <v>93</v>
      </c>
      <c r="AG30">
        <v>85</v>
      </c>
      <c r="AH30">
        <v>42</v>
      </c>
      <c r="AI30">
        <v>49</v>
      </c>
      <c r="AJ30">
        <v>52</v>
      </c>
    </row>
    <row r="31" spans="1:36" x14ac:dyDescent="0.3">
      <c r="A31" s="14">
        <v>29</v>
      </c>
      <c r="B31">
        <v>23</v>
      </c>
      <c r="C31">
        <v>22</v>
      </c>
      <c r="D31">
        <v>63</v>
      </c>
      <c r="E31">
        <v>46</v>
      </c>
      <c r="F31">
        <v>83</v>
      </c>
      <c r="G31">
        <v>31</v>
      </c>
      <c r="H31">
        <v>36</v>
      </c>
      <c r="I31">
        <v>62</v>
      </c>
      <c r="J31">
        <v>22</v>
      </c>
      <c r="K31">
        <v>6</v>
      </c>
      <c r="L31">
        <v>37</v>
      </c>
      <c r="M31">
        <v>96</v>
      </c>
      <c r="N31">
        <v>40</v>
      </c>
      <c r="O31">
        <v>20</v>
      </c>
      <c r="P31">
        <v>35</v>
      </c>
      <c r="Q31">
        <v>4</v>
      </c>
      <c r="R31">
        <v>91</v>
      </c>
      <c r="S31">
        <v>25</v>
      </c>
      <c r="T31">
        <v>38</v>
      </c>
      <c r="U31">
        <v>32</v>
      </c>
      <c r="V31">
        <v>18</v>
      </c>
      <c r="W31">
        <v>57</v>
      </c>
      <c r="X31">
        <v>64</v>
      </c>
      <c r="Y31">
        <v>13</v>
      </c>
      <c r="Z31">
        <v>5</v>
      </c>
      <c r="AA31">
        <v>53</v>
      </c>
      <c r="AB31">
        <v>23</v>
      </c>
      <c r="AC31">
        <v>69</v>
      </c>
      <c r="AD31">
        <v>82</v>
      </c>
      <c r="AE31">
        <v>18</v>
      </c>
      <c r="AF31">
        <v>39</v>
      </c>
      <c r="AG31">
        <v>91</v>
      </c>
      <c r="AH31">
        <v>39</v>
      </c>
      <c r="AI31">
        <v>20</v>
      </c>
      <c r="AJ31">
        <v>24</v>
      </c>
    </row>
    <row r="32" spans="1:36" x14ac:dyDescent="0.3">
      <c r="A32" s="14">
        <v>30</v>
      </c>
      <c r="B32">
        <v>46</v>
      </c>
      <c r="C32">
        <v>33</v>
      </c>
      <c r="D32">
        <v>70</v>
      </c>
      <c r="E32">
        <v>43</v>
      </c>
      <c r="F32">
        <v>93</v>
      </c>
      <c r="G32">
        <v>73</v>
      </c>
      <c r="H32">
        <v>54</v>
      </c>
      <c r="I32">
        <v>86</v>
      </c>
      <c r="J32">
        <v>83</v>
      </c>
      <c r="K32">
        <v>68</v>
      </c>
      <c r="L32">
        <v>2</v>
      </c>
      <c r="M32">
        <v>96</v>
      </c>
      <c r="N32">
        <v>67</v>
      </c>
      <c r="O32">
        <v>15</v>
      </c>
      <c r="P32">
        <v>60</v>
      </c>
      <c r="Q32">
        <v>13</v>
      </c>
      <c r="R32">
        <v>90</v>
      </c>
      <c r="S32">
        <v>25</v>
      </c>
      <c r="T32">
        <v>6</v>
      </c>
      <c r="U32">
        <v>80</v>
      </c>
      <c r="V32">
        <v>21</v>
      </c>
      <c r="W32">
        <v>50</v>
      </c>
      <c r="X32">
        <v>17</v>
      </c>
      <c r="Y32">
        <v>16</v>
      </c>
      <c r="Z32">
        <v>75</v>
      </c>
      <c r="AA32">
        <v>40</v>
      </c>
      <c r="AB32">
        <v>93</v>
      </c>
      <c r="AC32">
        <v>52</v>
      </c>
      <c r="AD32">
        <v>87</v>
      </c>
      <c r="AE32">
        <v>86</v>
      </c>
      <c r="AF32">
        <v>24</v>
      </c>
      <c r="AG32">
        <v>49</v>
      </c>
      <c r="AH32">
        <v>94</v>
      </c>
      <c r="AI32">
        <v>52</v>
      </c>
      <c r="AJ32">
        <v>87</v>
      </c>
    </row>
    <row r="33" spans="1:36" x14ac:dyDescent="0.3">
      <c r="A33" s="14">
        <v>31</v>
      </c>
      <c r="B33">
        <v>58</v>
      </c>
      <c r="C33">
        <v>38</v>
      </c>
      <c r="D33">
        <v>52</v>
      </c>
      <c r="E33">
        <v>3</v>
      </c>
      <c r="F33">
        <v>23</v>
      </c>
      <c r="G33">
        <v>54</v>
      </c>
      <c r="H33">
        <v>22</v>
      </c>
      <c r="I33">
        <v>98</v>
      </c>
      <c r="J33">
        <v>35</v>
      </c>
      <c r="K33">
        <v>35</v>
      </c>
      <c r="L33">
        <v>71</v>
      </c>
      <c r="M33">
        <v>70</v>
      </c>
      <c r="N33">
        <v>6</v>
      </c>
      <c r="O33">
        <v>9</v>
      </c>
      <c r="P33">
        <v>80</v>
      </c>
      <c r="Q33">
        <v>41</v>
      </c>
      <c r="R33">
        <v>66</v>
      </c>
      <c r="S33">
        <v>8</v>
      </c>
      <c r="T33">
        <v>66</v>
      </c>
      <c r="U33">
        <v>35</v>
      </c>
      <c r="V33">
        <v>44</v>
      </c>
      <c r="W33">
        <v>63</v>
      </c>
      <c r="X33">
        <v>17</v>
      </c>
      <c r="Y33">
        <v>18</v>
      </c>
      <c r="Z33">
        <v>16</v>
      </c>
      <c r="AA33">
        <v>78</v>
      </c>
      <c r="AB33">
        <v>38</v>
      </c>
      <c r="AC33">
        <v>53</v>
      </c>
      <c r="AD33">
        <v>48</v>
      </c>
      <c r="AE33">
        <v>64</v>
      </c>
      <c r="AF33">
        <v>38</v>
      </c>
      <c r="AG33">
        <v>42</v>
      </c>
      <c r="AH33">
        <v>34</v>
      </c>
      <c r="AI33">
        <v>75</v>
      </c>
      <c r="AJ33">
        <v>4</v>
      </c>
    </row>
    <row r="34" spans="1:36" x14ac:dyDescent="0.3">
      <c r="A34" s="14">
        <v>32</v>
      </c>
      <c r="B34">
        <v>3</v>
      </c>
      <c r="C34">
        <v>66</v>
      </c>
      <c r="D34">
        <v>61</v>
      </c>
      <c r="E34">
        <v>79</v>
      </c>
      <c r="F34">
        <v>46</v>
      </c>
      <c r="G34">
        <v>46</v>
      </c>
      <c r="H34">
        <v>17</v>
      </c>
      <c r="I34">
        <v>20</v>
      </c>
      <c r="J34">
        <v>83</v>
      </c>
      <c r="K34">
        <v>63</v>
      </c>
      <c r="L34">
        <v>64</v>
      </c>
      <c r="M34">
        <v>27</v>
      </c>
      <c r="N34">
        <v>14</v>
      </c>
      <c r="O34">
        <v>80</v>
      </c>
      <c r="P34">
        <v>65</v>
      </c>
      <c r="Q34">
        <v>29</v>
      </c>
      <c r="R34">
        <v>73</v>
      </c>
      <c r="S34">
        <v>29</v>
      </c>
      <c r="T34">
        <v>45</v>
      </c>
      <c r="U34">
        <v>85</v>
      </c>
      <c r="V34">
        <v>89</v>
      </c>
      <c r="W34">
        <v>87</v>
      </c>
      <c r="X34">
        <v>1</v>
      </c>
      <c r="Y34">
        <v>29</v>
      </c>
      <c r="Z34">
        <v>8</v>
      </c>
      <c r="AA34">
        <v>67</v>
      </c>
      <c r="AB34">
        <v>68</v>
      </c>
      <c r="AC34">
        <v>83</v>
      </c>
      <c r="AD34">
        <v>91</v>
      </c>
      <c r="AE34">
        <v>96</v>
      </c>
      <c r="AF34">
        <v>33</v>
      </c>
      <c r="AG34">
        <v>69</v>
      </c>
      <c r="AH34">
        <v>85</v>
      </c>
      <c r="AI34">
        <v>76</v>
      </c>
      <c r="AJ34">
        <v>1</v>
      </c>
    </row>
    <row r="35" spans="1:36" x14ac:dyDescent="0.3">
      <c r="A35" s="14">
        <v>33</v>
      </c>
      <c r="B35">
        <v>58</v>
      </c>
      <c r="C35">
        <v>90</v>
      </c>
      <c r="D35">
        <v>44</v>
      </c>
      <c r="E35">
        <v>2</v>
      </c>
      <c r="F35">
        <v>26</v>
      </c>
      <c r="G35">
        <v>39</v>
      </c>
      <c r="H35">
        <v>3</v>
      </c>
      <c r="I35">
        <v>35</v>
      </c>
      <c r="J35">
        <v>56</v>
      </c>
      <c r="K35">
        <v>13</v>
      </c>
      <c r="L35">
        <v>41</v>
      </c>
      <c r="M35">
        <v>5</v>
      </c>
      <c r="N35">
        <v>55</v>
      </c>
      <c r="O35">
        <v>29</v>
      </c>
      <c r="P35">
        <v>38</v>
      </c>
      <c r="Q35">
        <v>50</v>
      </c>
      <c r="R35">
        <v>10</v>
      </c>
      <c r="S35">
        <v>5</v>
      </c>
      <c r="T35">
        <v>74</v>
      </c>
      <c r="U35">
        <v>47</v>
      </c>
      <c r="V35">
        <v>13</v>
      </c>
      <c r="W35">
        <v>20</v>
      </c>
      <c r="X35">
        <v>61</v>
      </c>
      <c r="Y35">
        <v>30</v>
      </c>
      <c r="Z35">
        <v>63</v>
      </c>
      <c r="AA35">
        <v>94</v>
      </c>
      <c r="AB35">
        <v>93</v>
      </c>
      <c r="AC35">
        <v>34</v>
      </c>
      <c r="AD35">
        <v>20</v>
      </c>
      <c r="AE35">
        <v>91</v>
      </c>
      <c r="AF35">
        <v>66</v>
      </c>
      <c r="AG35">
        <v>14</v>
      </c>
      <c r="AH35">
        <v>22</v>
      </c>
      <c r="AI35">
        <v>39</v>
      </c>
      <c r="AJ35">
        <v>29</v>
      </c>
    </row>
    <row r="36" spans="1:36" x14ac:dyDescent="0.3">
      <c r="A36" s="14">
        <v>34</v>
      </c>
      <c r="B36">
        <v>42</v>
      </c>
      <c r="C36">
        <v>44</v>
      </c>
      <c r="D36">
        <v>79</v>
      </c>
      <c r="E36">
        <v>10</v>
      </c>
      <c r="F36">
        <v>52</v>
      </c>
      <c r="G36">
        <v>17</v>
      </c>
      <c r="H36">
        <v>1</v>
      </c>
      <c r="I36">
        <v>45</v>
      </c>
      <c r="J36">
        <v>84</v>
      </c>
      <c r="K36">
        <v>47</v>
      </c>
      <c r="L36">
        <v>67</v>
      </c>
      <c r="M36">
        <v>15</v>
      </c>
      <c r="N36">
        <v>82</v>
      </c>
      <c r="O36">
        <v>19</v>
      </c>
      <c r="P36">
        <v>28</v>
      </c>
      <c r="Q36">
        <v>24</v>
      </c>
      <c r="R36">
        <v>95</v>
      </c>
      <c r="S36">
        <v>46</v>
      </c>
      <c r="T36">
        <v>67</v>
      </c>
      <c r="U36">
        <v>12</v>
      </c>
      <c r="V36">
        <v>31</v>
      </c>
      <c r="W36">
        <v>4</v>
      </c>
      <c r="X36">
        <v>21</v>
      </c>
      <c r="Y36">
        <v>73</v>
      </c>
      <c r="Z36">
        <v>90</v>
      </c>
      <c r="AA36">
        <v>28</v>
      </c>
      <c r="AB36">
        <v>32</v>
      </c>
      <c r="AC36">
        <v>97</v>
      </c>
      <c r="AD36">
        <v>77</v>
      </c>
      <c r="AE36">
        <v>86</v>
      </c>
      <c r="AF36">
        <v>63</v>
      </c>
      <c r="AG36">
        <v>17</v>
      </c>
      <c r="AH36">
        <v>24</v>
      </c>
      <c r="AI36">
        <v>24</v>
      </c>
      <c r="AJ36">
        <v>86</v>
      </c>
    </row>
    <row r="37" spans="1:36" x14ac:dyDescent="0.3">
      <c r="A37" s="14">
        <v>35</v>
      </c>
      <c r="B37">
        <v>70</v>
      </c>
      <c r="C37">
        <v>19</v>
      </c>
      <c r="D37">
        <v>17</v>
      </c>
      <c r="E37">
        <v>45</v>
      </c>
      <c r="F37">
        <v>12</v>
      </c>
      <c r="G37">
        <v>81</v>
      </c>
      <c r="H37">
        <v>44</v>
      </c>
      <c r="I37">
        <v>23</v>
      </c>
      <c r="J37">
        <v>60</v>
      </c>
      <c r="K37">
        <v>68</v>
      </c>
      <c r="L37">
        <v>93</v>
      </c>
      <c r="M37">
        <v>45</v>
      </c>
      <c r="N37">
        <v>73</v>
      </c>
      <c r="O37">
        <v>42</v>
      </c>
      <c r="P37">
        <v>73</v>
      </c>
      <c r="Q37">
        <v>23</v>
      </c>
      <c r="R37">
        <v>82</v>
      </c>
      <c r="S37">
        <v>55</v>
      </c>
      <c r="T37">
        <v>99</v>
      </c>
      <c r="U37">
        <v>36</v>
      </c>
      <c r="V37">
        <v>73</v>
      </c>
      <c r="W37">
        <v>85</v>
      </c>
      <c r="X37">
        <v>84</v>
      </c>
      <c r="Y37">
        <v>83</v>
      </c>
      <c r="Z37">
        <v>26</v>
      </c>
      <c r="AA37">
        <v>73</v>
      </c>
      <c r="AB37">
        <v>4</v>
      </c>
      <c r="AC37">
        <v>57</v>
      </c>
      <c r="AD37">
        <v>92</v>
      </c>
      <c r="AE37">
        <v>39</v>
      </c>
      <c r="AF37">
        <v>73</v>
      </c>
      <c r="AG37">
        <v>74</v>
      </c>
      <c r="AH37">
        <v>35</v>
      </c>
      <c r="AI37">
        <v>57</v>
      </c>
      <c r="AJ37">
        <v>22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E4:I489"/>
  <sheetViews>
    <sheetView workbookViewId="0">
      <selection activeCell="I5" activeCellId="1" sqref="E5:E489 I5:I489"/>
    </sheetView>
  </sheetViews>
  <sheetFormatPr defaultRowHeight="14.4" x14ac:dyDescent="0.3"/>
  <cols>
    <col min="5" max="5" width="14.44140625" customWidth="1"/>
    <col min="6" max="6" width="13.44140625" customWidth="1"/>
    <col min="7" max="7" width="13.6640625" customWidth="1"/>
  </cols>
  <sheetData>
    <row r="4" spans="5:9" x14ac:dyDescent="0.3">
      <c r="E4" s="9" t="s">
        <v>2634</v>
      </c>
      <c r="F4" s="9" t="s">
        <v>2635</v>
      </c>
      <c r="G4" s="9" t="s">
        <v>2636</v>
      </c>
      <c r="H4" s="15" t="s">
        <v>2975</v>
      </c>
      <c r="I4" s="15" t="s">
        <v>2977</v>
      </c>
    </row>
    <row r="5" spans="5:9" x14ac:dyDescent="0.3">
      <c r="E5" s="11">
        <v>42118</v>
      </c>
      <c r="F5" t="s">
        <v>2638</v>
      </c>
      <c r="G5">
        <v>180</v>
      </c>
      <c r="H5">
        <f>IF(Сделки[[#This Row],[Тип сделки]]="Продажа",-1*Сделки[[#This Row],[Количество]],Сделки[[#This Row],[Количество]])</f>
        <v>-180</v>
      </c>
      <c r="I5">
        <f>VLOOKUP(Сделки[[#This Row],[Дата сделки]],Акции[],2)*Сделки[[#This Row],[Количество_net]]</f>
        <v>-19663.2</v>
      </c>
    </row>
    <row r="6" spans="5:9" x14ac:dyDescent="0.3">
      <c r="E6" s="11">
        <v>42138</v>
      </c>
      <c r="F6" t="s">
        <v>2638</v>
      </c>
      <c r="G6">
        <v>460</v>
      </c>
      <c r="H6">
        <f>IF(Сделки[[#This Row],[Тип сделки]]="Продажа",-1*Сделки[[#This Row],[Количество]],Сделки[[#This Row],[Количество]])</f>
        <v>-460</v>
      </c>
      <c r="I6">
        <f>VLOOKUP(Сделки[[#This Row],[Дата сделки]],Акции[],2)*Сделки[[#This Row],[Количество_net]]</f>
        <v>-49896.2</v>
      </c>
    </row>
    <row r="7" spans="5:9" x14ac:dyDescent="0.3">
      <c r="E7" s="11">
        <v>42138</v>
      </c>
      <c r="F7" t="s">
        <v>2638</v>
      </c>
      <c r="G7">
        <v>160</v>
      </c>
      <c r="H7">
        <f>IF(Сделки[[#This Row],[Тип сделки]]="Продажа",-1*Сделки[[#This Row],[Количество]],Сделки[[#This Row],[Количество]])</f>
        <v>-160</v>
      </c>
      <c r="I7">
        <f>VLOOKUP(Сделки[[#This Row],[Дата сделки]],Акции[],2)*Сделки[[#This Row],[Количество_net]]</f>
        <v>-17355.2</v>
      </c>
    </row>
    <row r="8" spans="5:9" x14ac:dyDescent="0.3">
      <c r="E8" s="11">
        <v>42142</v>
      </c>
      <c r="F8" t="s">
        <v>2641</v>
      </c>
      <c r="G8">
        <v>470</v>
      </c>
      <c r="H8">
        <f>IF(Сделки[[#This Row],[Тип сделки]]="Продажа",-1*Сделки[[#This Row],[Количество]],Сделки[[#This Row],[Количество]])</f>
        <v>470</v>
      </c>
      <c r="I8">
        <f>VLOOKUP(Сделки[[#This Row],[Дата сделки]],Акции[],2)*Сделки[[#This Row],[Количество_net]]</f>
        <v>51474.400000000001</v>
      </c>
    </row>
    <row r="9" spans="5:9" x14ac:dyDescent="0.3">
      <c r="E9" s="11">
        <v>42159</v>
      </c>
      <c r="F9" t="s">
        <v>2641</v>
      </c>
      <c r="G9">
        <v>360</v>
      </c>
      <c r="H9">
        <f>IF(Сделки[[#This Row],[Тип сделки]]="Продажа",-1*Сделки[[#This Row],[Количество]],Сделки[[#This Row],[Количество]])</f>
        <v>360</v>
      </c>
      <c r="I9">
        <f>VLOOKUP(Сделки[[#This Row],[Дата сделки]],Акции[],2)*Сделки[[#This Row],[Количество_net]]</f>
        <v>38394</v>
      </c>
    </row>
    <row r="10" spans="5:9" x14ac:dyDescent="0.3">
      <c r="E10" s="11">
        <v>42165</v>
      </c>
      <c r="F10" t="s">
        <v>2638</v>
      </c>
      <c r="G10">
        <v>290</v>
      </c>
      <c r="H10">
        <f>IF(Сделки[[#This Row],[Тип сделки]]="Продажа",-1*Сделки[[#This Row],[Количество]],Сделки[[#This Row],[Количество]])</f>
        <v>-290</v>
      </c>
      <c r="I10">
        <f>VLOOKUP(Сделки[[#This Row],[Дата сделки]],Акции[],2)*Сделки[[#This Row],[Количество_net]]</f>
        <v>-30916.9</v>
      </c>
    </row>
    <row r="11" spans="5:9" x14ac:dyDescent="0.3">
      <c r="E11" s="11">
        <v>42166</v>
      </c>
      <c r="F11" t="s">
        <v>2641</v>
      </c>
      <c r="G11">
        <v>490</v>
      </c>
      <c r="H11">
        <f>IF(Сделки[[#This Row],[Тип сделки]]="Продажа",-1*Сделки[[#This Row],[Количество]],Сделки[[#This Row],[Количество]])</f>
        <v>490</v>
      </c>
      <c r="I11">
        <f>VLOOKUP(Сделки[[#This Row],[Дата сделки]],Акции[],2)*Сделки[[#This Row],[Количество_net]]</f>
        <v>51827.299999999996</v>
      </c>
    </row>
    <row r="12" spans="5:9" x14ac:dyDescent="0.3">
      <c r="E12" s="11">
        <v>42177</v>
      </c>
      <c r="F12" t="s">
        <v>2641</v>
      </c>
      <c r="G12">
        <v>130</v>
      </c>
      <c r="H12">
        <f>IF(Сделки[[#This Row],[Тип сделки]]="Продажа",-1*Сделки[[#This Row],[Количество]],Сделки[[#This Row],[Количество]])</f>
        <v>130</v>
      </c>
      <c r="I12">
        <f>VLOOKUP(Сделки[[#This Row],[Дата сделки]],Акции[],2)*Сделки[[#This Row],[Количество_net]]</f>
        <v>13910</v>
      </c>
    </row>
    <row r="13" spans="5:9" x14ac:dyDescent="0.3">
      <c r="E13" s="11">
        <v>42180</v>
      </c>
      <c r="F13" t="s">
        <v>2641</v>
      </c>
      <c r="G13">
        <v>450</v>
      </c>
      <c r="H13">
        <f>IF(Сделки[[#This Row],[Тип сделки]]="Продажа",-1*Сделки[[#This Row],[Количество]],Сделки[[#This Row],[Количество]])</f>
        <v>450</v>
      </c>
      <c r="I13">
        <f>VLOOKUP(Сделки[[#This Row],[Дата сделки]],Акции[],2)*Сделки[[#This Row],[Количество_net]]</f>
        <v>47799</v>
      </c>
    </row>
    <row r="14" spans="5:9" x14ac:dyDescent="0.3">
      <c r="E14" s="11">
        <v>42191</v>
      </c>
      <c r="F14" t="s">
        <v>2638</v>
      </c>
      <c r="G14">
        <v>110</v>
      </c>
      <c r="H14">
        <f>IF(Сделки[[#This Row],[Тип сделки]]="Продажа",-1*Сделки[[#This Row],[Количество]],Сделки[[#This Row],[Количество]])</f>
        <v>-110</v>
      </c>
      <c r="I14">
        <f>VLOOKUP(Сделки[[#This Row],[Дата сделки]],Акции[],2)*Сделки[[#This Row],[Количество_net]]</f>
        <v>-11653.4</v>
      </c>
    </row>
    <row r="15" spans="5:9" x14ac:dyDescent="0.3">
      <c r="E15" s="11">
        <v>42195</v>
      </c>
      <c r="F15" t="s">
        <v>2641</v>
      </c>
      <c r="G15">
        <v>370</v>
      </c>
      <c r="H15">
        <f>IF(Сделки[[#This Row],[Тип сделки]]="Продажа",-1*Сделки[[#This Row],[Количество]],Сделки[[#This Row],[Количество]])</f>
        <v>370</v>
      </c>
      <c r="I15">
        <f>VLOOKUP(Сделки[[#This Row],[Дата сделки]],Акции[],2)*Сделки[[#This Row],[Количество_net]]</f>
        <v>39837.9</v>
      </c>
    </row>
    <row r="16" spans="5:9" x14ac:dyDescent="0.3">
      <c r="E16" s="11">
        <v>42202</v>
      </c>
      <c r="F16" t="s">
        <v>2638</v>
      </c>
      <c r="G16">
        <v>20</v>
      </c>
      <c r="H16">
        <f>IF(Сделки[[#This Row],[Тип сделки]]="Продажа",-1*Сделки[[#This Row],[Количество]],Сделки[[#This Row],[Количество]])</f>
        <v>-20</v>
      </c>
      <c r="I16">
        <f>VLOOKUP(Сделки[[#This Row],[Дата сделки]],Акции[],2)*Сделки[[#This Row],[Количество_net]]</f>
        <v>-2208.8000000000002</v>
      </c>
    </row>
    <row r="17" spans="5:9" x14ac:dyDescent="0.3">
      <c r="E17" s="11">
        <v>42206</v>
      </c>
      <c r="F17" t="s">
        <v>2641</v>
      </c>
      <c r="G17">
        <v>100</v>
      </c>
      <c r="H17">
        <f>IF(Сделки[[#This Row],[Тип сделки]]="Продажа",-1*Сделки[[#This Row],[Количество]],Сделки[[#This Row],[Количество]])</f>
        <v>100</v>
      </c>
      <c r="I17">
        <f>VLOOKUP(Сделки[[#This Row],[Дата сделки]],Акции[],2)*Сделки[[#This Row],[Количество_net]]</f>
        <v>11036</v>
      </c>
    </row>
    <row r="18" spans="5:9" x14ac:dyDescent="0.3">
      <c r="E18" s="11">
        <v>42208</v>
      </c>
      <c r="F18" t="s">
        <v>2641</v>
      </c>
      <c r="G18">
        <v>400</v>
      </c>
      <c r="H18">
        <f>IF(Сделки[[#This Row],[Тип сделки]]="Продажа",-1*Сделки[[#This Row],[Количество]],Сделки[[#This Row],[Количество]])</f>
        <v>400</v>
      </c>
      <c r="I18">
        <f>VLOOKUP(Сделки[[#This Row],[Дата сделки]],Акции[],2)*Сделки[[#This Row],[Количество_net]]</f>
        <v>44244</v>
      </c>
    </row>
    <row r="19" spans="5:9" x14ac:dyDescent="0.3">
      <c r="E19" s="11">
        <v>42213</v>
      </c>
      <c r="F19" t="s">
        <v>2641</v>
      </c>
      <c r="G19">
        <v>120</v>
      </c>
      <c r="H19">
        <f>IF(Сделки[[#This Row],[Тип сделки]]="Продажа",-1*Сделки[[#This Row],[Количество]],Сделки[[#This Row],[Количество]])</f>
        <v>120</v>
      </c>
      <c r="I19">
        <f>VLOOKUP(Сделки[[#This Row],[Дата сделки]],Акции[],2)*Сделки[[#This Row],[Количество_net]]</f>
        <v>13380</v>
      </c>
    </row>
    <row r="20" spans="5:9" x14ac:dyDescent="0.3">
      <c r="E20" s="11">
        <v>42215</v>
      </c>
      <c r="F20" t="s">
        <v>2638</v>
      </c>
      <c r="G20">
        <v>110</v>
      </c>
      <c r="H20">
        <f>IF(Сделки[[#This Row],[Тип сделки]]="Продажа",-1*Сделки[[#This Row],[Количество]],Сделки[[#This Row],[Количество]])</f>
        <v>-110</v>
      </c>
      <c r="I20">
        <f>VLOOKUP(Сделки[[#This Row],[Дата сделки]],Акции[],2)*Сделки[[#This Row],[Количество_net]]</f>
        <v>-12323.3</v>
      </c>
    </row>
    <row r="21" spans="5:9" x14ac:dyDescent="0.3">
      <c r="E21" s="11">
        <v>42215</v>
      </c>
      <c r="F21" t="s">
        <v>2641</v>
      </c>
      <c r="G21">
        <v>220</v>
      </c>
      <c r="H21">
        <f>IF(Сделки[[#This Row],[Тип сделки]]="Продажа",-1*Сделки[[#This Row],[Количество]],Сделки[[#This Row],[Количество]])</f>
        <v>220</v>
      </c>
      <c r="I21">
        <f>VLOOKUP(Сделки[[#This Row],[Дата сделки]],Акции[],2)*Сделки[[#This Row],[Количество_net]]</f>
        <v>24646.6</v>
      </c>
    </row>
    <row r="22" spans="5:9" x14ac:dyDescent="0.3">
      <c r="E22" s="11">
        <v>42219</v>
      </c>
      <c r="F22" t="s">
        <v>2641</v>
      </c>
      <c r="G22">
        <v>40</v>
      </c>
      <c r="H22">
        <f>IF(Сделки[[#This Row],[Тип сделки]]="Продажа",-1*Сделки[[#This Row],[Количество]],Сделки[[#This Row],[Количество]])</f>
        <v>40</v>
      </c>
      <c r="I22">
        <f>VLOOKUP(Сделки[[#This Row],[Дата сделки]],Акции[],2)*Сделки[[#This Row],[Количество_net]]</f>
        <v>4600</v>
      </c>
    </row>
    <row r="23" spans="5:9" x14ac:dyDescent="0.3">
      <c r="E23" s="11">
        <v>42220</v>
      </c>
      <c r="F23" t="s">
        <v>2638</v>
      </c>
      <c r="G23">
        <v>350</v>
      </c>
      <c r="H23">
        <f>IF(Сделки[[#This Row],[Тип сделки]]="Продажа",-1*Сделки[[#This Row],[Количество]],Сделки[[#This Row],[Количество]])</f>
        <v>-350</v>
      </c>
      <c r="I23">
        <f>VLOOKUP(Сделки[[#This Row],[Дата сделки]],Акции[],2)*Сделки[[#This Row],[Количество_net]]</f>
        <v>-40897.5</v>
      </c>
    </row>
    <row r="24" spans="5:9" x14ac:dyDescent="0.3">
      <c r="E24" s="11">
        <v>42223</v>
      </c>
      <c r="F24" t="s">
        <v>2638</v>
      </c>
      <c r="G24">
        <v>210</v>
      </c>
      <c r="H24">
        <f>IF(Сделки[[#This Row],[Тип сделки]]="Продажа",-1*Сделки[[#This Row],[Количество]],Сделки[[#This Row],[Количество]])</f>
        <v>-210</v>
      </c>
      <c r="I24">
        <f>VLOOKUP(Сделки[[#This Row],[Дата сделки]],Акции[],2)*Сделки[[#This Row],[Количество_net]]</f>
        <v>-24824.1</v>
      </c>
    </row>
    <row r="25" spans="5:9" x14ac:dyDescent="0.3">
      <c r="E25" s="11">
        <v>42228</v>
      </c>
      <c r="F25" t="s">
        <v>2638</v>
      </c>
      <c r="G25">
        <v>290</v>
      </c>
      <c r="H25">
        <f>IF(Сделки[[#This Row],[Тип сделки]]="Продажа",-1*Сделки[[#This Row],[Количество]],Сделки[[#This Row],[Количество]])</f>
        <v>-290</v>
      </c>
      <c r="I25">
        <f>VLOOKUP(Сделки[[#This Row],[Дата сделки]],Акции[],2)*Сделки[[#This Row],[Количество_net]]</f>
        <v>-33880.699999999997</v>
      </c>
    </row>
    <row r="26" spans="5:9" x14ac:dyDescent="0.3">
      <c r="E26" s="11">
        <v>42233</v>
      </c>
      <c r="F26" t="s">
        <v>2641</v>
      </c>
      <c r="G26">
        <v>450</v>
      </c>
      <c r="H26">
        <f>IF(Сделки[[#This Row],[Тип сделки]]="Продажа",-1*Сделки[[#This Row],[Количество]],Сделки[[#This Row],[Количество]])</f>
        <v>450</v>
      </c>
      <c r="I26">
        <f>VLOOKUP(Сделки[[#This Row],[Дата сделки]],Акции[],2)*Сделки[[#This Row],[Количество_net]]</f>
        <v>52879.5</v>
      </c>
    </row>
    <row r="27" spans="5:9" x14ac:dyDescent="0.3">
      <c r="E27" s="11">
        <v>42233</v>
      </c>
      <c r="F27" t="s">
        <v>2638</v>
      </c>
      <c r="G27">
        <v>500</v>
      </c>
      <c r="H27">
        <f>IF(Сделки[[#This Row],[Тип сделки]]="Продажа",-1*Сделки[[#This Row],[Количество]],Сделки[[#This Row],[Количество]])</f>
        <v>-500</v>
      </c>
      <c r="I27">
        <f>VLOOKUP(Сделки[[#This Row],[Дата сделки]],Акции[],2)*Сделки[[#This Row],[Количество_net]]</f>
        <v>-58755</v>
      </c>
    </row>
    <row r="28" spans="5:9" x14ac:dyDescent="0.3">
      <c r="E28" s="11">
        <v>42237</v>
      </c>
      <c r="F28" t="s">
        <v>2641</v>
      </c>
      <c r="G28">
        <v>180</v>
      </c>
      <c r="H28">
        <f>IF(Сделки[[#This Row],[Тип сделки]]="Продажа",-1*Сделки[[#This Row],[Количество]],Сделки[[#This Row],[Количество]])</f>
        <v>180</v>
      </c>
      <c r="I28">
        <f>VLOOKUP(Сделки[[#This Row],[Дата сделки]],Акции[],2)*Сделки[[#This Row],[Количество_net]]</f>
        <v>20514.599999999999</v>
      </c>
    </row>
    <row r="29" spans="5:9" x14ac:dyDescent="0.3">
      <c r="E29" s="11">
        <v>42237</v>
      </c>
      <c r="F29" t="s">
        <v>2638</v>
      </c>
      <c r="G29">
        <v>200</v>
      </c>
      <c r="H29">
        <f>IF(Сделки[[#This Row],[Тип сделки]]="Продажа",-1*Сделки[[#This Row],[Количество]],Сделки[[#This Row],[Количество]])</f>
        <v>-200</v>
      </c>
      <c r="I29">
        <f>VLOOKUP(Сделки[[#This Row],[Дата сделки]],Акции[],2)*Сделки[[#This Row],[Количество_net]]</f>
        <v>-22794</v>
      </c>
    </row>
    <row r="30" spans="5:9" x14ac:dyDescent="0.3">
      <c r="E30" s="11">
        <v>42241</v>
      </c>
      <c r="F30" t="s">
        <v>2638</v>
      </c>
      <c r="G30">
        <v>500</v>
      </c>
      <c r="H30">
        <f>IF(Сделки[[#This Row],[Тип сделки]]="Продажа",-1*Сделки[[#This Row],[Количество]],Сделки[[#This Row],[Количество]])</f>
        <v>-500</v>
      </c>
      <c r="I30">
        <f>VLOOKUP(Сделки[[#This Row],[Дата сделки]],Акции[],2)*Сделки[[#This Row],[Количество_net]]</f>
        <v>-53745</v>
      </c>
    </row>
    <row r="31" spans="5:9" x14ac:dyDescent="0.3">
      <c r="E31" s="11">
        <v>42249</v>
      </c>
      <c r="F31" t="s">
        <v>2641</v>
      </c>
      <c r="G31">
        <v>80</v>
      </c>
      <c r="H31">
        <f>IF(Сделки[[#This Row],[Тип сделки]]="Продажа",-1*Сделки[[#This Row],[Количество]],Сделки[[#This Row],[Количество]])</f>
        <v>80</v>
      </c>
      <c r="I31">
        <f>VLOOKUP(Сделки[[#This Row],[Дата сделки]],Акции[],2)*Сделки[[#This Row],[Количество_net]]</f>
        <v>8833.6</v>
      </c>
    </row>
    <row r="32" spans="5:9" x14ac:dyDescent="0.3">
      <c r="E32" s="11">
        <v>42250</v>
      </c>
      <c r="F32" t="s">
        <v>2641</v>
      </c>
      <c r="G32">
        <v>200</v>
      </c>
      <c r="H32">
        <f>IF(Сделки[[#This Row],[Тип сделки]]="Продажа",-1*Сделки[[#This Row],[Количество]],Сделки[[#This Row],[Количество]])</f>
        <v>200</v>
      </c>
      <c r="I32">
        <f>VLOOKUP(Сделки[[#This Row],[Дата сделки]],Акции[],2)*Сделки[[#This Row],[Количество_net]]</f>
        <v>22268</v>
      </c>
    </row>
    <row r="33" spans="5:9" x14ac:dyDescent="0.3">
      <c r="E33" s="11">
        <v>42251</v>
      </c>
      <c r="F33" t="s">
        <v>2641</v>
      </c>
      <c r="G33">
        <v>50</v>
      </c>
      <c r="H33">
        <f>IF(Сделки[[#This Row],[Тип сделки]]="Продажа",-1*Сделки[[#This Row],[Количество]],Сделки[[#This Row],[Количество]])</f>
        <v>50</v>
      </c>
      <c r="I33">
        <f>VLOOKUP(Сделки[[#This Row],[Дата сделки]],Акции[],2)*Сделки[[#This Row],[Количество_net]]</f>
        <v>5480</v>
      </c>
    </row>
    <row r="34" spans="5:9" x14ac:dyDescent="0.3">
      <c r="E34" s="11">
        <v>42258</v>
      </c>
      <c r="F34" t="s">
        <v>2641</v>
      </c>
      <c r="G34">
        <v>400</v>
      </c>
      <c r="H34">
        <f>IF(Сделки[[#This Row],[Тип сделки]]="Продажа",-1*Сделки[[#This Row],[Количество]],Сделки[[#This Row],[Количество]])</f>
        <v>400</v>
      </c>
      <c r="I34">
        <f>VLOOKUP(Сделки[[#This Row],[Дата сделки]],Акции[],2)*Сделки[[#This Row],[Количество_net]]</f>
        <v>43936</v>
      </c>
    </row>
    <row r="35" spans="5:9" x14ac:dyDescent="0.3">
      <c r="E35" s="11">
        <v>42262</v>
      </c>
      <c r="F35" t="s">
        <v>2638</v>
      </c>
      <c r="G35">
        <v>390</v>
      </c>
      <c r="H35">
        <f>IF(Сделки[[#This Row],[Тип сделки]]="Продажа",-1*Сделки[[#This Row],[Количество]],Сделки[[#This Row],[Количество]])</f>
        <v>-390</v>
      </c>
      <c r="I35">
        <f>VLOOKUP(Сделки[[#This Row],[Дата сделки]],Акции[],2)*Сделки[[#This Row],[Количество_net]]</f>
        <v>-43524</v>
      </c>
    </row>
    <row r="36" spans="5:9" x14ac:dyDescent="0.3">
      <c r="E36" s="11">
        <v>42263</v>
      </c>
      <c r="F36" t="s">
        <v>2641</v>
      </c>
      <c r="G36">
        <v>500</v>
      </c>
      <c r="H36">
        <f>IF(Сделки[[#This Row],[Тип сделки]]="Продажа",-1*Сделки[[#This Row],[Количество]],Сделки[[#This Row],[Количество]])</f>
        <v>500</v>
      </c>
      <c r="I36">
        <f>VLOOKUP(Сделки[[#This Row],[Дата сделки]],Акции[],2)*Сделки[[#This Row],[Количество_net]]</f>
        <v>56790</v>
      </c>
    </row>
    <row r="37" spans="5:9" x14ac:dyDescent="0.3">
      <c r="E37" s="11">
        <v>42264</v>
      </c>
      <c r="F37" t="s">
        <v>2641</v>
      </c>
      <c r="G37">
        <v>460</v>
      </c>
      <c r="H37">
        <f>IF(Сделки[[#This Row],[Тип сделки]]="Продажа",-1*Сделки[[#This Row],[Количество]],Сделки[[#This Row],[Количество]])</f>
        <v>460</v>
      </c>
      <c r="I37">
        <f>VLOOKUP(Сделки[[#This Row],[Дата сделки]],Акции[],2)*Сделки[[#This Row],[Количество_net]]</f>
        <v>52476.799999999996</v>
      </c>
    </row>
    <row r="38" spans="5:9" x14ac:dyDescent="0.3">
      <c r="E38" s="11">
        <v>42269</v>
      </c>
      <c r="F38" t="s">
        <v>2641</v>
      </c>
      <c r="G38">
        <v>250</v>
      </c>
      <c r="H38">
        <f>IF(Сделки[[#This Row],[Тип сделки]]="Продажа",-1*Сделки[[#This Row],[Количество]],Сделки[[#This Row],[Количество]])</f>
        <v>250</v>
      </c>
      <c r="I38">
        <f>VLOOKUP(Сделки[[#This Row],[Дата сделки]],Акции[],2)*Сделки[[#This Row],[Количество_net]]</f>
        <v>28447.5</v>
      </c>
    </row>
    <row r="39" spans="5:9" x14ac:dyDescent="0.3">
      <c r="E39" s="11">
        <v>42279</v>
      </c>
      <c r="F39" t="s">
        <v>2638</v>
      </c>
      <c r="G39">
        <v>360</v>
      </c>
      <c r="H39">
        <f>IF(Сделки[[#This Row],[Тип сделки]]="Продажа",-1*Сделки[[#This Row],[Количество]],Сделки[[#This Row],[Количество]])</f>
        <v>-360</v>
      </c>
      <c r="I39">
        <f>VLOOKUP(Сделки[[#This Row],[Дата сделки]],Акции[],2)*Сделки[[#This Row],[Количество_net]]</f>
        <v>-42094.8</v>
      </c>
    </row>
    <row r="40" spans="5:9" x14ac:dyDescent="0.3">
      <c r="E40" s="11">
        <v>42283</v>
      </c>
      <c r="F40" t="s">
        <v>2641</v>
      </c>
      <c r="G40">
        <v>490</v>
      </c>
      <c r="H40">
        <f>IF(Сделки[[#This Row],[Тип сделки]]="Продажа",-1*Сделки[[#This Row],[Количество]],Сделки[[#This Row],[Количество]])</f>
        <v>490</v>
      </c>
      <c r="I40">
        <f>VLOOKUP(Сделки[[#This Row],[Дата сделки]],Акции[],2)*Сделки[[#This Row],[Количество_net]]</f>
        <v>57991.5</v>
      </c>
    </row>
    <row r="41" spans="5:9" x14ac:dyDescent="0.3">
      <c r="E41" s="11">
        <v>42284</v>
      </c>
      <c r="F41" t="s">
        <v>2641</v>
      </c>
      <c r="G41">
        <v>470</v>
      </c>
      <c r="H41">
        <f>IF(Сделки[[#This Row],[Тип сделки]]="Продажа",-1*Сделки[[#This Row],[Количество]],Сделки[[#This Row],[Количество]])</f>
        <v>470</v>
      </c>
      <c r="I41">
        <f>VLOOKUP(Сделки[[#This Row],[Дата сделки]],Акции[],2)*Сделки[[#This Row],[Количество_net]]</f>
        <v>55930</v>
      </c>
    </row>
    <row r="42" spans="5:9" x14ac:dyDescent="0.3">
      <c r="E42" s="11">
        <v>42285</v>
      </c>
      <c r="F42" t="s">
        <v>2638</v>
      </c>
      <c r="G42">
        <v>430</v>
      </c>
      <c r="H42">
        <f>IF(Сделки[[#This Row],[Тип сделки]]="Продажа",-1*Сделки[[#This Row],[Количество]],Сделки[[#This Row],[Количество]])</f>
        <v>-430</v>
      </c>
      <c r="I42">
        <f>VLOOKUP(Сделки[[#This Row],[Дата сделки]],Акции[],2)*Сделки[[#This Row],[Количество_net]]</f>
        <v>-51677.4</v>
      </c>
    </row>
    <row r="43" spans="5:9" x14ac:dyDescent="0.3">
      <c r="E43" s="11">
        <v>42290</v>
      </c>
      <c r="F43" t="s">
        <v>2641</v>
      </c>
      <c r="G43">
        <v>200</v>
      </c>
      <c r="H43">
        <f>IF(Сделки[[#This Row],[Тип сделки]]="Продажа",-1*Сделки[[#This Row],[Количество]],Сделки[[#This Row],[Количество]])</f>
        <v>200</v>
      </c>
      <c r="I43">
        <f>VLOOKUP(Сделки[[#This Row],[Дата сделки]],Акции[],2)*Сделки[[#This Row],[Количество_net]]</f>
        <v>24110</v>
      </c>
    </row>
    <row r="44" spans="5:9" x14ac:dyDescent="0.3">
      <c r="E44" s="11">
        <v>42296</v>
      </c>
      <c r="F44" t="s">
        <v>2638</v>
      </c>
      <c r="G44">
        <v>490</v>
      </c>
      <c r="H44">
        <f>IF(Сделки[[#This Row],[Тип сделки]]="Продажа",-1*Сделки[[#This Row],[Количество]],Сделки[[#This Row],[Количество]])</f>
        <v>-490</v>
      </c>
      <c r="I44">
        <f>VLOOKUP(Сделки[[#This Row],[Дата сделки]],Акции[],2)*Сделки[[#This Row],[Количество_net]]</f>
        <v>-59642.8</v>
      </c>
    </row>
    <row r="45" spans="5:9" x14ac:dyDescent="0.3">
      <c r="E45" s="11">
        <v>42296</v>
      </c>
      <c r="F45" t="s">
        <v>2638</v>
      </c>
      <c r="G45">
        <v>250</v>
      </c>
      <c r="H45">
        <f>IF(Сделки[[#This Row],[Тип сделки]]="Продажа",-1*Сделки[[#This Row],[Количество]],Сделки[[#This Row],[Количество]])</f>
        <v>-250</v>
      </c>
      <c r="I45">
        <f>VLOOKUP(Сделки[[#This Row],[Дата сделки]],Акции[],2)*Сделки[[#This Row],[Количество_net]]</f>
        <v>-30430</v>
      </c>
    </row>
    <row r="46" spans="5:9" x14ac:dyDescent="0.3">
      <c r="E46" s="11">
        <v>42303</v>
      </c>
      <c r="F46" t="s">
        <v>2638</v>
      </c>
      <c r="G46">
        <v>110</v>
      </c>
      <c r="H46">
        <f>IF(Сделки[[#This Row],[Тип сделки]]="Продажа",-1*Сделки[[#This Row],[Количество]],Сделки[[#This Row],[Количество]])</f>
        <v>-110</v>
      </c>
      <c r="I46">
        <f>VLOOKUP(Сделки[[#This Row],[Дата сделки]],Акции[],2)*Сделки[[#This Row],[Количество_net]]</f>
        <v>-13424.400000000001</v>
      </c>
    </row>
    <row r="47" spans="5:9" x14ac:dyDescent="0.3">
      <c r="E47" s="11">
        <v>42304</v>
      </c>
      <c r="F47" t="s">
        <v>2638</v>
      </c>
      <c r="G47">
        <v>340</v>
      </c>
      <c r="H47">
        <f>IF(Сделки[[#This Row],[Тип сделки]]="Продажа",-1*Сделки[[#This Row],[Количество]],Сделки[[#This Row],[Количество]])</f>
        <v>-340</v>
      </c>
      <c r="I47">
        <f>VLOOKUP(Сделки[[#This Row],[Дата сделки]],Акции[],2)*Сделки[[#This Row],[Количество_net]]</f>
        <v>-41442.6</v>
      </c>
    </row>
    <row r="48" spans="5:9" x14ac:dyDescent="0.3">
      <c r="E48" s="11">
        <v>42305</v>
      </c>
      <c r="F48" t="s">
        <v>2641</v>
      </c>
      <c r="G48">
        <v>170</v>
      </c>
      <c r="H48">
        <f>IF(Сделки[[#This Row],[Тип сделки]]="Продажа",-1*Сделки[[#This Row],[Количество]],Сделки[[#This Row],[Количество]])</f>
        <v>170</v>
      </c>
      <c r="I48">
        <f>VLOOKUP(Сделки[[#This Row],[Дата сделки]],Акции[],2)*Сделки[[#This Row],[Количество_net]]</f>
        <v>20847.099999999999</v>
      </c>
    </row>
    <row r="49" spans="5:9" x14ac:dyDescent="0.3">
      <c r="E49" s="11">
        <v>42307</v>
      </c>
      <c r="F49" t="s">
        <v>2641</v>
      </c>
      <c r="G49">
        <v>240</v>
      </c>
      <c r="H49">
        <f>IF(Сделки[[#This Row],[Тип сделки]]="Продажа",-1*Сделки[[#This Row],[Количество]],Сделки[[#This Row],[Количество]])</f>
        <v>240</v>
      </c>
      <c r="I49">
        <f>VLOOKUP(Сделки[[#This Row],[Дата сделки]],Акции[],2)*Сделки[[#This Row],[Количество_net]]</f>
        <v>29265.599999999999</v>
      </c>
    </row>
    <row r="50" spans="5:9" x14ac:dyDescent="0.3">
      <c r="E50" s="11">
        <v>42307</v>
      </c>
      <c r="F50" t="s">
        <v>2638</v>
      </c>
      <c r="G50">
        <v>480</v>
      </c>
      <c r="H50">
        <f>IF(Сделки[[#This Row],[Тип сделки]]="Продажа",-1*Сделки[[#This Row],[Количество]],Сделки[[#This Row],[Количество]])</f>
        <v>-480</v>
      </c>
      <c r="I50">
        <f>VLOOKUP(Сделки[[#This Row],[Дата сделки]],Акции[],2)*Сделки[[#This Row],[Количество_net]]</f>
        <v>-58531.199999999997</v>
      </c>
    </row>
    <row r="51" spans="5:9" x14ac:dyDescent="0.3">
      <c r="E51" s="11">
        <v>42310</v>
      </c>
      <c r="F51" t="s">
        <v>2638</v>
      </c>
      <c r="G51">
        <v>490</v>
      </c>
      <c r="H51">
        <f>IF(Сделки[[#This Row],[Тип сделки]]="Продажа",-1*Сделки[[#This Row],[Количество]],Сделки[[#This Row],[Количество]])</f>
        <v>-490</v>
      </c>
      <c r="I51">
        <f>VLOOKUP(Сделки[[#This Row],[Дата сделки]],Акции[],2)*Сделки[[#This Row],[Количество_net]]</f>
        <v>-61593</v>
      </c>
    </row>
    <row r="52" spans="5:9" x14ac:dyDescent="0.3">
      <c r="E52" s="11">
        <v>42310</v>
      </c>
      <c r="F52" t="s">
        <v>2638</v>
      </c>
      <c r="G52">
        <v>360</v>
      </c>
      <c r="H52">
        <f>IF(Сделки[[#This Row],[Тип сделки]]="Продажа",-1*Сделки[[#This Row],[Количество]],Сделки[[#This Row],[Количество]])</f>
        <v>-360</v>
      </c>
      <c r="I52">
        <f>VLOOKUP(Сделки[[#This Row],[Дата сделки]],Акции[],2)*Сделки[[#This Row],[Количество_net]]</f>
        <v>-45252</v>
      </c>
    </row>
    <row r="53" spans="5:9" x14ac:dyDescent="0.3">
      <c r="E53" s="11">
        <v>42312</v>
      </c>
      <c r="F53" t="s">
        <v>2641</v>
      </c>
      <c r="G53">
        <v>50</v>
      </c>
      <c r="H53">
        <f>IF(Сделки[[#This Row],[Тип сделки]]="Продажа",-1*Сделки[[#This Row],[Количество]],Сделки[[#This Row],[Количество]])</f>
        <v>50</v>
      </c>
      <c r="I53">
        <f>VLOOKUP(Сделки[[#This Row],[Дата сделки]],Акции[],2)*Сделки[[#This Row],[Количество_net]]</f>
        <v>6210</v>
      </c>
    </row>
    <row r="54" spans="5:9" x14ac:dyDescent="0.3">
      <c r="E54" s="11">
        <v>42318</v>
      </c>
      <c r="F54" t="s">
        <v>2638</v>
      </c>
      <c r="G54">
        <v>180</v>
      </c>
      <c r="H54">
        <f>IF(Сделки[[#This Row],[Тип сделки]]="Продажа",-1*Сделки[[#This Row],[Количество]],Сделки[[#This Row],[Количество]])</f>
        <v>-180</v>
      </c>
      <c r="I54">
        <f>VLOOKUP(Сделки[[#This Row],[Дата сделки]],Акции[],2)*Сделки[[#This Row],[Количество_net]]</f>
        <v>-22010.400000000001</v>
      </c>
    </row>
    <row r="55" spans="5:9" x14ac:dyDescent="0.3">
      <c r="E55" s="11">
        <v>42327</v>
      </c>
      <c r="F55" t="s">
        <v>2638</v>
      </c>
      <c r="G55">
        <v>310</v>
      </c>
      <c r="H55">
        <f>IF(Сделки[[#This Row],[Тип сделки]]="Продажа",-1*Сделки[[#This Row],[Количество]],Сделки[[#This Row],[Количество]])</f>
        <v>-310</v>
      </c>
      <c r="I55">
        <f>VLOOKUP(Сделки[[#This Row],[Дата сделки]],Акции[],2)*Сделки[[#This Row],[Количество_net]]</f>
        <v>-38539.199999999997</v>
      </c>
    </row>
    <row r="56" spans="5:9" x14ac:dyDescent="0.3">
      <c r="E56" s="11">
        <v>42331</v>
      </c>
      <c r="F56" t="s">
        <v>2641</v>
      </c>
      <c r="G56">
        <v>210</v>
      </c>
      <c r="H56">
        <f>IF(Сделки[[#This Row],[Тип сделки]]="Продажа",-1*Сделки[[#This Row],[Количество]],Сделки[[#This Row],[Количество]])</f>
        <v>210</v>
      </c>
      <c r="I56">
        <f>VLOOKUP(Сделки[[#This Row],[Дата сделки]],Акции[],2)*Сделки[[#This Row],[Количество_net]]</f>
        <v>26325.599999999999</v>
      </c>
    </row>
    <row r="57" spans="5:9" x14ac:dyDescent="0.3">
      <c r="E57" s="11">
        <v>42335</v>
      </c>
      <c r="F57" t="s">
        <v>2638</v>
      </c>
      <c r="G57">
        <v>250</v>
      </c>
      <c r="H57">
        <f>IF(Сделки[[#This Row],[Тип сделки]]="Продажа",-1*Сделки[[#This Row],[Количество]],Сделки[[#This Row],[Количество]])</f>
        <v>-250</v>
      </c>
      <c r="I57">
        <f>VLOOKUP(Сделки[[#This Row],[Дата сделки]],Акции[],2)*Сделки[[#This Row],[Количество_net]]</f>
        <v>-31377.5</v>
      </c>
    </row>
    <row r="58" spans="5:9" x14ac:dyDescent="0.3">
      <c r="E58" s="11">
        <v>42340</v>
      </c>
      <c r="F58" t="s">
        <v>2641</v>
      </c>
      <c r="G58">
        <v>160</v>
      </c>
      <c r="H58">
        <f>IF(Сделки[[#This Row],[Тип сделки]]="Продажа",-1*Сделки[[#This Row],[Количество]],Сделки[[#This Row],[Количество]])</f>
        <v>160</v>
      </c>
      <c r="I58">
        <f>VLOOKUP(Сделки[[#This Row],[Дата сделки]],Акции[],2)*Сделки[[#This Row],[Количество_net]]</f>
        <v>20216</v>
      </c>
    </row>
    <row r="59" spans="5:9" x14ac:dyDescent="0.3">
      <c r="E59" s="11">
        <v>42345</v>
      </c>
      <c r="F59" t="s">
        <v>2638</v>
      </c>
      <c r="G59">
        <v>460</v>
      </c>
      <c r="H59">
        <f>IF(Сделки[[#This Row],[Тип сделки]]="Продажа",-1*Сделки[[#This Row],[Количество]],Сделки[[#This Row],[Количество]])</f>
        <v>-460</v>
      </c>
      <c r="I59">
        <f>VLOOKUP(Сделки[[#This Row],[Дата сделки]],Акции[],2)*Сделки[[#This Row],[Количество_net]]</f>
        <v>-59491.8</v>
      </c>
    </row>
    <row r="60" spans="5:9" x14ac:dyDescent="0.3">
      <c r="E60" s="11">
        <v>42348</v>
      </c>
      <c r="F60" t="s">
        <v>2638</v>
      </c>
      <c r="G60">
        <v>420</v>
      </c>
      <c r="H60">
        <f>IF(Сделки[[#This Row],[Тип сделки]]="Продажа",-1*Сделки[[#This Row],[Количество]],Сделки[[#This Row],[Количество]])</f>
        <v>-420</v>
      </c>
      <c r="I60">
        <f>VLOOKUP(Сделки[[#This Row],[Дата сделки]],Акции[],2)*Сделки[[#This Row],[Количество_net]]</f>
        <v>-53285.4</v>
      </c>
    </row>
    <row r="61" spans="5:9" x14ac:dyDescent="0.3">
      <c r="E61" s="11">
        <v>42348</v>
      </c>
      <c r="F61" t="s">
        <v>2638</v>
      </c>
      <c r="G61">
        <v>330</v>
      </c>
      <c r="H61">
        <f>IF(Сделки[[#This Row],[Тип сделки]]="Продажа",-1*Сделки[[#This Row],[Количество]],Сделки[[#This Row],[Количество]])</f>
        <v>-330</v>
      </c>
      <c r="I61">
        <f>VLOOKUP(Сделки[[#This Row],[Дата сделки]],Акции[],2)*Сделки[[#This Row],[Количество_net]]</f>
        <v>-41867.1</v>
      </c>
    </row>
    <row r="62" spans="5:9" x14ac:dyDescent="0.3">
      <c r="E62" s="11">
        <v>42349</v>
      </c>
      <c r="F62" t="s">
        <v>2638</v>
      </c>
      <c r="G62">
        <v>170</v>
      </c>
      <c r="H62">
        <f>IF(Сделки[[#This Row],[Тип сделки]]="Продажа",-1*Сделки[[#This Row],[Количество]],Сделки[[#This Row],[Количество]])</f>
        <v>-170</v>
      </c>
      <c r="I62">
        <f>VLOOKUP(Сделки[[#This Row],[Дата сделки]],Акции[],2)*Сделки[[#This Row],[Количество_net]]</f>
        <v>-21406.400000000001</v>
      </c>
    </row>
    <row r="63" spans="5:9" x14ac:dyDescent="0.3">
      <c r="E63" s="11">
        <v>42352</v>
      </c>
      <c r="F63" t="s">
        <v>2638</v>
      </c>
      <c r="G63">
        <v>100</v>
      </c>
      <c r="H63">
        <f>IF(Сделки[[#This Row],[Тип сделки]]="Продажа",-1*Сделки[[#This Row],[Количество]],Сделки[[#This Row],[Количество]])</f>
        <v>-100</v>
      </c>
      <c r="I63">
        <f>VLOOKUP(Сделки[[#This Row],[Дата сделки]],Акции[],2)*Сделки[[#This Row],[Количество_net]]</f>
        <v>-12647</v>
      </c>
    </row>
    <row r="64" spans="5:9" x14ac:dyDescent="0.3">
      <c r="E64" s="11">
        <v>42354</v>
      </c>
      <c r="F64" t="s">
        <v>2638</v>
      </c>
      <c r="G64">
        <v>80</v>
      </c>
      <c r="H64">
        <f>IF(Сделки[[#This Row],[Тип сделки]]="Продажа",-1*Сделки[[#This Row],[Количество]],Сделки[[#This Row],[Количество]])</f>
        <v>-80</v>
      </c>
      <c r="I64">
        <f>VLOOKUP(Сделки[[#This Row],[Дата сделки]],Акции[],2)*Сделки[[#This Row],[Количество_net]]</f>
        <v>-10489.6</v>
      </c>
    </row>
    <row r="65" spans="5:9" x14ac:dyDescent="0.3">
      <c r="E65" s="11">
        <v>42359</v>
      </c>
      <c r="F65" t="s">
        <v>2638</v>
      </c>
      <c r="G65">
        <v>440</v>
      </c>
      <c r="H65">
        <f>IF(Сделки[[#This Row],[Тип сделки]]="Продажа",-1*Сделки[[#This Row],[Количество]],Сделки[[#This Row],[Количество]])</f>
        <v>-440</v>
      </c>
      <c r="I65">
        <f>VLOOKUP(Сделки[[#This Row],[Дата сделки]],Акции[],2)*Сделки[[#This Row],[Количество_net]]</f>
        <v>-56166</v>
      </c>
    </row>
    <row r="66" spans="5:9" x14ac:dyDescent="0.3">
      <c r="E66" s="11">
        <v>42367</v>
      </c>
      <c r="F66" t="s">
        <v>2638</v>
      </c>
      <c r="G66">
        <v>360</v>
      </c>
      <c r="H66">
        <f>IF(Сделки[[#This Row],[Тип сделки]]="Продажа",-1*Сделки[[#This Row],[Количество]],Сделки[[#This Row],[Количество]])</f>
        <v>-360</v>
      </c>
      <c r="I66">
        <f>VLOOKUP(Сделки[[#This Row],[Дата сделки]],Акции[],2)*Сделки[[#This Row],[Количество_net]]</f>
        <v>-46443.596399999995</v>
      </c>
    </row>
    <row r="67" spans="5:9" x14ac:dyDescent="0.3">
      <c r="E67" s="11">
        <v>42376</v>
      </c>
      <c r="F67" t="s">
        <v>2638</v>
      </c>
      <c r="G67">
        <v>300</v>
      </c>
      <c r="H67">
        <f>IF(Сделки[[#This Row],[Тип сделки]]="Продажа",-1*Сделки[[#This Row],[Количество]],Сделки[[#This Row],[Количество]])</f>
        <v>-300</v>
      </c>
      <c r="I67">
        <f>VLOOKUP(Сделки[[#This Row],[Дата сделки]],Акции[],2)*Сделки[[#This Row],[Количество_net]]</f>
        <v>-37692</v>
      </c>
    </row>
    <row r="68" spans="5:9" x14ac:dyDescent="0.3">
      <c r="E68" s="11">
        <v>42377</v>
      </c>
      <c r="F68" t="s">
        <v>2641</v>
      </c>
      <c r="G68">
        <v>50</v>
      </c>
      <c r="H68">
        <f>IF(Сделки[[#This Row],[Тип сделки]]="Продажа",-1*Сделки[[#This Row],[Количество]],Сделки[[#This Row],[Количество]])</f>
        <v>50</v>
      </c>
      <c r="I68">
        <f>VLOOKUP(Сделки[[#This Row],[Дата сделки]],Акции[],2)*Сделки[[#This Row],[Количество_net]]</f>
        <v>6309</v>
      </c>
    </row>
    <row r="69" spans="5:9" x14ac:dyDescent="0.3">
      <c r="E69" s="11">
        <v>42377</v>
      </c>
      <c r="F69" t="s">
        <v>2641</v>
      </c>
      <c r="G69">
        <v>330</v>
      </c>
      <c r="H69">
        <f>IF(Сделки[[#This Row],[Тип сделки]]="Продажа",-1*Сделки[[#This Row],[Количество]],Сделки[[#This Row],[Количество]])</f>
        <v>330</v>
      </c>
      <c r="I69">
        <f>VLOOKUP(Сделки[[#This Row],[Дата сделки]],Акции[],2)*Сделки[[#This Row],[Количество_net]]</f>
        <v>41639.4</v>
      </c>
    </row>
    <row r="70" spans="5:9" x14ac:dyDescent="0.3">
      <c r="E70" s="11">
        <v>42382</v>
      </c>
      <c r="F70" t="s">
        <v>2641</v>
      </c>
      <c r="G70">
        <v>230</v>
      </c>
      <c r="H70">
        <f>IF(Сделки[[#This Row],[Тип сделки]]="Продажа",-1*Сделки[[#This Row],[Количество]],Сделки[[#This Row],[Количество]])</f>
        <v>230</v>
      </c>
      <c r="I70">
        <f>VLOOKUP(Сделки[[#This Row],[Дата сделки]],Акции[],2)*Сделки[[#This Row],[Количество_net]]</f>
        <v>29465.300000000003</v>
      </c>
    </row>
    <row r="71" spans="5:9" x14ac:dyDescent="0.3">
      <c r="E71" s="11">
        <v>42384</v>
      </c>
      <c r="F71" t="s">
        <v>2641</v>
      </c>
      <c r="G71">
        <v>40</v>
      </c>
      <c r="H71">
        <f>IF(Сделки[[#This Row],[Тип сделки]]="Продажа",-1*Сделки[[#This Row],[Количество]],Сделки[[#This Row],[Количество]])</f>
        <v>40</v>
      </c>
      <c r="I71">
        <f>VLOOKUP(Сделки[[#This Row],[Дата сделки]],Акции[],2)*Сделки[[#This Row],[Количество_net]]</f>
        <v>5074.3999999999996</v>
      </c>
    </row>
    <row r="72" spans="5:9" x14ac:dyDescent="0.3">
      <c r="E72" s="11">
        <v>42389</v>
      </c>
      <c r="F72" t="s">
        <v>2638</v>
      </c>
      <c r="G72">
        <v>220</v>
      </c>
      <c r="H72">
        <f>IF(Сделки[[#This Row],[Тип сделки]]="Продажа",-1*Сделки[[#This Row],[Количество]],Сделки[[#This Row],[Количество]])</f>
        <v>-220</v>
      </c>
      <c r="I72">
        <f>VLOOKUP(Сделки[[#This Row],[Дата сделки]],Акции[],2)*Сделки[[#This Row],[Количество_net]]</f>
        <v>-27585.8</v>
      </c>
    </row>
    <row r="73" spans="5:9" x14ac:dyDescent="0.3">
      <c r="E73" s="11">
        <v>42391</v>
      </c>
      <c r="F73" t="s">
        <v>2638</v>
      </c>
      <c r="G73">
        <v>220</v>
      </c>
      <c r="H73">
        <f>IF(Сделки[[#This Row],[Тип сделки]]="Продажа",-1*Сделки[[#This Row],[Количество]],Сделки[[#This Row],[Количество]])</f>
        <v>-220</v>
      </c>
      <c r="I73">
        <f>VLOOKUP(Сделки[[#This Row],[Дата сделки]],Акции[],2)*Сделки[[#This Row],[Количество_net]]</f>
        <v>-28069.8</v>
      </c>
    </row>
    <row r="74" spans="5:9" x14ac:dyDescent="0.3">
      <c r="E74" s="11">
        <v>42397</v>
      </c>
      <c r="F74" t="s">
        <v>2638</v>
      </c>
      <c r="G74">
        <v>410</v>
      </c>
      <c r="H74">
        <f>IF(Сделки[[#This Row],[Тип сделки]]="Продажа",-1*Сделки[[#This Row],[Количество]],Сделки[[#This Row],[Количество]])</f>
        <v>-410</v>
      </c>
      <c r="I74">
        <f>VLOOKUP(Сделки[[#This Row],[Дата сделки]],Акции[],2)*Сделки[[#This Row],[Количество_net]]</f>
        <v>-51672.3</v>
      </c>
    </row>
    <row r="75" spans="5:9" x14ac:dyDescent="0.3">
      <c r="E75" s="11">
        <v>42401</v>
      </c>
      <c r="F75" t="s">
        <v>2638</v>
      </c>
      <c r="G75">
        <v>180</v>
      </c>
      <c r="H75">
        <f>IF(Сделки[[#This Row],[Тип сделки]]="Продажа",-1*Сделки[[#This Row],[Количество]],Сделки[[#This Row],[Количество]])</f>
        <v>-180</v>
      </c>
      <c r="I75">
        <f>VLOOKUP(Сделки[[#This Row],[Дата сделки]],Акции[],2)*Сделки[[#This Row],[Количество_net]]</f>
        <v>-23725.8</v>
      </c>
    </row>
    <row r="76" spans="5:9" x14ac:dyDescent="0.3">
      <c r="E76" s="11">
        <v>42402</v>
      </c>
      <c r="F76" t="s">
        <v>2641</v>
      </c>
      <c r="G76">
        <v>420</v>
      </c>
      <c r="H76">
        <f>IF(Сделки[[#This Row],[Тип сделки]]="Продажа",-1*Сделки[[#This Row],[Количество]],Сделки[[#This Row],[Количество]])</f>
        <v>420</v>
      </c>
      <c r="I76">
        <f>VLOOKUP(Сделки[[#This Row],[Дата сделки]],Акции[],2)*Сделки[[#This Row],[Количество_net]]</f>
        <v>54217.8</v>
      </c>
    </row>
    <row r="77" spans="5:9" x14ac:dyDescent="0.3">
      <c r="E77" s="11">
        <v>42412</v>
      </c>
      <c r="F77" t="s">
        <v>2641</v>
      </c>
      <c r="G77">
        <v>110</v>
      </c>
      <c r="H77">
        <f>IF(Сделки[[#This Row],[Тип сделки]]="Продажа",-1*Сделки[[#This Row],[Количество]],Сделки[[#This Row],[Количество]])</f>
        <v>110</v>
      </c>
      <c r="I77">
        <f>VLOOKUP(Сделки[[#This Row],[Дата сделки]],Акции[],2)*Сделки[[#This Row],[Количество_net]]</f>
        <v>14029.400000000001</v>
      </c>
    </row>
    <row r="78" spans="5:9" x14ac:dyDescent="0.3">
      <c r="E78" s="11">
        <v>42419</v>
      </c>
      <c r="F78" t="s">
        <v>2638</v>
      </c>
      <c r="G78">
        <v>420</v>
      </c>
      <c r="H78">
        <f>IF(Сделки[[#This Row],[Тип сделки]]="Продажа",-1*Сделки[[#This Row],[Количество]],Сделки[[#This Row],[Количество]])</f>
        <v>-420</v>
      </c>
      <c r="I78">
        <f>VLOOKUP(Сделки[[#This Row],[Дата сделки]],Акции[],2)*Сделки[[#This Row],[Количество_net]]</f>
        <v>-54024.6</v>
      </c>
    </row>
    <row r="79" spans="5:9" x14ac:dyDescent="0.3">
      <c r="E79" s="11">
        <v>42425</v>
      </c>
      <c r="F79" t="s">
        <v>2638</v>
      </c>
      <c r="G79">
        <v>300</v>
      </c>
      <c r="H79">
        <f>IF(Сделки[[#This Row],[Тип сделки]]="Продажа",-1*Сделки[[#This Row],[Количество]],Сделки[[#This Row],[Количество]])</f>
        <v>-300</v>
      </c>
      <c r="I79">
        <f>VLOOKUP(Сделки[[#This Row],[Дата сделки]],Акции[],2)*Сделки[[#This Row],[Количество_net]]</f>
        <v>-39435</v>
      </c>
    </row>
    <row r="80" spans="5:9" x14ac:dyDescent="0.3">
      <c r="E80" s="11">
        <v>42425</v>
      </c>
      <c r="F80" t="s">
        <v>2638</v>
      </c>
      <c r="G80">
        <v>300</v>
      </c>
      <c r="H80">
        <f>IF(Сделки[[#This Row],[Тип сделки]]="Продажа",-1*Сделки[[#This Row],[Количество]],Сделки[[#This Row],[Количество]])</f>
        <v>-300</v>
      </c>
      <c r="I80">
        <f>VLOOKUP(Сделки[[#This Row],[Дата сделки]],Акции[],2)*Сделки[[#This Row],[Количество_net]]</f>
        <v>-39435</v>
      </c>
    </row>
    <row r="81" spans="5:9" x14ac:dyDescent="0.3">
      <c r="E81" s="11">
        <v>42429</v>
      </c>
      <c r="F81" t="s">
        <v>2641</v>
      </c>
      <c r="G81">
        <v>440</v>
      </c>
      <c r="H81">
        <f>IF(Сделки[[#This Row],[Тип сделки]]="Продажа",-1*Сделки[[#This Row],[Количество]],Сделки[[#This Row],[Количество]])</f>
        <v>440</v>
      </c>
      <c r="I81">
        <f>VLOOKUP(Сделки[[#This Row],[Дата сделки]],Акции[],2)*Сделки[[#This Row],[Количество_net]]</f>
        <v>55624.800000000003</v>
      </c>
    </row>
    <row r="82" spans="5:9" x14ac:dyDescent="0.3">
      <c r="E82" s="11">
        <v>42430</v>
      </c>
      <c r="F82" t="s">
        <v>2638</v>
      </c>
      <c r="G82">
        <v>40</v>
      </c>
      <c r="H82">
        <f>IF(Сделки[[#This Row],[Тип сделки]]="Продажа",-1*Сделки[[#This Row],[Количество]],Сделки[[#This Row],[Количество]])</f>
        <v>-40</v>
      </c>
      <c r="I82">
        <f>VLOOKUP(Сделки[[#This Row],[Дата сделки]],Акции[],2)*Сделки[[#This Row],[Количество_net]]</f>
        <v>-5018.8</v>
      </c>
    </row>
    <row r="83" spans="5:9" x14ac:dyDescent="0.3">
      <c r="E83" s="11">
        <v>42432</v>
      </c>
      <c r="F83" t="s">
        <v>2641</v>
      </c>
      <c r="G83">
        <v>490</v>
      </c>
      <c r="H83">
        <f>IF(Сделки[[#This Row],[Тип сделки]]="Продажа",-1*Сделки[[#This Row],[Количество]],Сделки[[#This Row],[Количество]])</f>
        <v>490</v>
      </c>
      <c r="I83">
        <f>VLOOKUP(Сделки[[#This Row],[Дата сделки]],Акции[],2)*Сделки[[#This Row],[Количество_net]]</f>
        <v>61539.1</v>
      </c>
    </row>
    <row r="84" spans="5:9" x14ac:dyDescent="0.3">
      <c r="E84" s="11">
        <v>42438</v>
      </c>
      <c r="F84" t="s">
        <v>2641</v>
      </c>
      <c r="G84">
        <v>430</v>
      </c>
      <c r="H84">
        <f>IF(Сделки[[#This Row],[Тип сделки]]="Продажа",-1*Сделки[[#This Row],[Количество]],Сделки[[#This Row],[Количество]])</f>
        <v>430</v>
      </c>
      <c r="I84">
        <f>VLOOKUP(Сделки[[#This Row],[Дата сделки]],Акции[],2)*Сделки[[#This Row],[Количество_net]]</f>
        <v>53844.6</v>
      </c>
    </row>
    <row r="85" spans="5:9" x14ac:dyDescent="0.3">
      <c r="E85" s="11">
        <v>42444</v>
      </c>
      <c r="F85" t="s">
        <v>2638</v>
      </c>
      <c r="G85">
        <v>200</v>
      </c>
      <c r="H85">
        <f>IF(Сделки[[#This Row],[Тип сделки]]="Продажа",-1*Сделки[[#This Row],[Количество]],Сделки[[#This Row],[Количество]])</f>
        <v>-200</v>
      </c>
      <c r="I85">
        <f>VLOOKUP(Сделки[[#This Row],[Дата сделки]],Акции[],2)*Сделки[[#This Row],[Количество_net]]</f>
        <v>-25340</v>
      </c>
    </row>
    <row r="86" spans="5:9" x14ac:dyDescent="0.3">
      <c r="E86" s="11">
        <v>42444</v>
      </c>
      <c r="F86" t="s">
        <v>2638</v>
      </c>
      <c r="G86">
        <v>170</v>
      </c>
      <c r="H86">
        <f>IF(Сделки[[#This Row],[Тип сделки]]="Продажа",-1*Сделки[[#This Row],[Количество]],Сделки[[#This Row],[Количество]])</f>
        <v>-170</v>
      </c>
      <c r="I86">
        <f>VLOOKUP(Сделки[[#This Row],[Дата сделки]],Акции[],2)*Сделки[[#This Row],[Количество_net]]</f>
        <v>-21539</v>
      </c>
    </row>
    <row r="87" spans="5:9" x14ac:dyDescent="0.3">
      <c r="E87" s="11">
        <v>42445</v>
      </c>
      <c r="F87" t="s">
        <v>2641</v>
      </c>
      <c r="G87">
        <v>70</v>
      </c>
      <c r="H87">
        <f>IF(Сделки[[#This Row],[Тип сделки]]="Продажа",-1*Сделки[[#This Row],[Количество]],Сделки[[#This Row],[Количество]])</f>
        <v>70</v>
      </c>
      <c r="I87">
        <f>VLOOKUP(Сделки[[#This Row],[Дата сделки]],Акции[],2)*Сделки[[#This Row],[Количество_net]]</f>
        <v>8918</v>
      </c>
    </row>
    <row r="88" spans="5:9" x14ac:dyDescent="0.3">
      <c r="E88" s="11">
        <v>42450</v>
      </c>
      <c r="F88" t="s">
        <v>2641</v>
      </c>
      <c r="G88">
        <v>160</v>
      </c>
      <c r="H88">
        <f>IF(Сделки[[#This Row],[Тип сделки]]="Продажа",-1*Сделки[[#This Row],[Количество]],Сделки[[#This Row],[Количество]])</f>
        <v>160</v>
      </c>
      <c r="I88">
        <f>VLOOKUP(Сделки[[#This Row],[Дата сделки]],Акции[],2)*Сделки[[#This Row],[Количество_net]]</f>
        <v>20392</v>
      </c>
    </row>
    <row r="89" spans="5:9" x14ac:dyDescent="0.3">
      <c r="E89" s="11">
        <v>42452</v>
      </c>
      <c r="F89" t="s">
        <v>2641</v>
      </c>
      <c r="G89">
        <v>210</v>
      </c>
      <c r="H89">
        <f>IF(Сделки[[#This Row],[Тип сделки]]="Продажа",-1*Сделки[[#This Row],[Количество]],Сделки[[#This Row],[Количество]])</f>
        <v>210</v>
      </c>
      <c r="I89">
        <f>VLOOKUP(Сделки[[#This Row],[Дата сделки]],Акции[],2)*Сделки[[#This Row],[Количество_net]]</f>
        <v>26686.799999999999</v>
      </c>
    </row>
    <row r="90" spans="5:9" x14ac:dyDescent="0.3">
      <c r="E90" s="11">
        <v>42452</v>
      </c>
      <c r="F90" t="s">
        <v>2638</v>
      </c>
      <c r="G90">
        <v>130</v>
      </c>
      <c r="H90">
        <f>IF(Сделки[[#This Row],[Тип сделки]]="Продажа",-1*Сделки[[#This Row],[Количество]],Сделки[[#This Row],[Количество]])</f>
        <v>-130</v>
      </c>
      <c r="I90">
        <f>VLOOKUP(Сделки[[#This Row],[Дата сделки]],Акции[],2)*Сделки[[#This Row],[Количество_net]]</f>
        <v>-16520.400000000001</v>
      </c>
    </row>
    <row r="91" spans="5:9" x14ac:dyDescent="0.3">
      <c r="E91" s="11">
        <v>42471</v>
      </c>
      <c r="F91" t="s">
        <v>2641</v>
      </c>
      <c r="G91">
        <v>90</v>
      </c>
      <c r="H91">
        <f>IF(Сделки[[#This Row],[Тип сделки]]="Продажа",-1*Сделки[[#This Row],[Количество]],Сделки[[#This Row],[Количество]])</f>
        <v>90</v>
      </c>
      <c r="I91">
        <f>VLOOKUP(Сделки[[#This Row],[Дата сделки]],Акции[],2)*Сделки[[#This Row],[Количество_net]]</f>
        <v>11534.4</v>
      </c>
    </row>
    <row r="92" spans="5:9" x14ac:dyDescent="0.3">
      <c r="E92" s="11">
        <v>42472</v>
      </c>
      <c r="F92" t="s">
        <v>2641</v>
      </c>
      <c r="G92">
        <v>210</v>
      </c>
      <c r="H92">
        <f>IF(Сделки[[#This Row],[Тип сделки]]="Продажа",-1*Сделки[[#This Row],[Количество]],Сделки[[#This Row],[Количество]])</f>
        <v>210</v>
      </c>
      <c r="I92">
        <f>VLOOKUP(Сделки[[#This Row],[Дата сделки]],Акции[],2)*Сделки[[#This Row],[Количество_net]]</f>
        <v>26915.699999999997</v>
      </c>
    </row>
    <row r="93" spans="5:9" x14ac:dyDescent="0.3">
      <c r="E93" s="11">
        <v>42472</v>
      </c>
      <c r="F93" t="s">
        <v>2638</v>
      </c>
      <c r="G93">
        <v>420</v>
      </c>
      <c r="H93">
        <f>IF(Сделки[[#This Row],[Тип сделки]]="Продажа",-1*Сделки[[#This Row],[Количество]],Сделки[[#This Row],[Количество]])</f>
        <v>-420</v>
      </c>
      <c r="I93">
        <f>VLOOKUP(Сделки[[#This Row],[Дата сделки]],Акции[],2)*Сделки[[#This Row],[Количество_net]]</f>
        <v>-53831.399999999994</v>
      </c>
    </row>
    <row r="94" spans="5:9" x14ac:dyDescent="0.3">
      <c r="E94" s="11">
        <v>42479</v>
      </c>
      <c r="F94" t="s">
        <v>2638</v>
      </c>
      <c r="G94">
        <v>200</v>
      </c>
      <c r="H94">
        <f>IF(Сделки[[#This Row],[Тип сделки]]="Продажа",-1*Сделки[[#This Row],[Количество]],Сделки[[#This Row],[Количество]])</f>
        <v>-200</v>
      </c>
      <c r="I94">
        <f>VLOOKUP(Сделки[[#This Row],[Дата сделки]],Акции[],2)*Сделки[[#This Row],[Количество_net]]</f>
        <v>-25312</v>
      </c>
    </row>
    <row r="95" spans="5:9" x14ac:dyDescent="0.3">
      <c r="E95" s="11">
        <v>42479</v>
      </c>
      <c r="F95" t="s">
        <v>2641</v>
      </c>
      <c r="G95">
        <v>420</v>
      </c>
      <c r="H95">
        <f>IF(Сделки[[#This Row],[Тип сделки]]="Продажа",-1*Сделки[[#This Row],[Количество]],Сделки[[#This Row],[Количество]])</f>
        <v>420</v>
      </c>
      <c r="I95">
        <f>VLOOKUP(Сделки[[#This Row],[Дата сделки]],Акции[],2)*Сделки[[#This Row],[Количество_net]]</f>
        <v>53155.200000000004</v>
      </c>
    </row>
    <row r="96" spans="5:9" x14ac:dyDescent="0.3">
      <c r="E96" s="11">
        <v>42480</v>
      </c>
      <c r="F96" t="s">
        <v>2638</v>
      </c>
      <c r="G96">
        <v>220</v>
      </c>
      <c r="H96">
        <f>IF(Сделки[[#This Row],[Тип сделки]]="Продажа",-1*Сделки[[#This Row],[Количество]],Сделки[[#This Row],[Количество]])</f>
        <v>-220</v>
      </c>
      <c r="I96">
        <f>VLOOKUP(Сделки[[#This Row],[Дата сделки]],Акции[],2)*Сделки[[#This Row],[Количество_net]]</f>
        <v>-27456</v>
      </c>
    </row>
    <row r="97" spans="5:9" x14ac:dyDescent="0.3">
      <c r="E97" s="11">
        <v>42480</v>
      </c>
      <c r="F97" t="s">
        <v>2638</v>
      </c>
      <c r="G97">
        <v>370</v>
      </c>
      <c r="H97">
        <f>IF(Сделки[[#This Row],[Тип сделки]]="Продажа",-1*Сделки[[#This Row],[Количество]],Сделки[[#This Row],[Количество]])</f>
        <v>-370</v>
      </c>
      <c r="I97">
        <f>VLOOKUP(Сделки[[#This Row],[Дата сделки]],Акции[],2)*Сделки[[#This Row],[Количество_net]]</f>
        <v>-46176</v>
      </c>
    </row>
    <row r="98" spans="5:9" x14ac:dyDescent="0.3">
      <c r="E98" s="11">
        <v>42487</v>
      </c>
      <c r="F98" t="s">
        <v>2641</v>
      </c>
      <c r="G98">
        <v>480</v>
      </c>
      <c r="H98">
        <f>IF(Сделки[[#This Row],[Тип сделки]]="Продажа",-1*Сделки[[#This Row],[Количество]],Сделки[[#This Row],[Количество]])</f>
        <v>480</v>
      </c>
      <c r="I98">
        <f>VLOOKUP(Сделки[[#This Row],[Дата сделки]],Акции[],2)*Сделки[[#This Row],[Количество_net]]</f>
        <v>59894.400000000001</v>
      </c>
    </row>
    <row r="99" spans="5:9" x14ac:dyDescent="0.3">
      <c r="E99" s="11">
        <v>42495</v>
      </c>
      <c r="F99" t="s">
        <v>2641</v>
      </c>
      <c r="G99">
        <v>310</v>
      </c>
      <c r="H99">
        <f>IF(Сделки[[#This Row],[Тип сделки]]="Продажа",-1*Сделки[[#This Row],[Количество]],Сделки[[#This Row],[Количество]])</f>
        <v>310</v>
      </c>
      <c r="I99">
        <f>VLOOKUP(Сделки[[#This Row],[Дата сделки]],Акции[],2)*Сделки[[#This Row],[Количество_net]]</f>
        <v>39971.4</v>
      </c>
    </row>
    <row r="100" spans="5:9" x14ac:dyDescent="0.3">
      <c r="E100" s="11">
        <v>42499</v>
      </c>
      <c r="F100" t="s">
        <v>2641</v>
      </c>
      <c r="G100">
        <v>410</v>
      </c>
      <c r="H100">
        <f>IF(Сделки[[#This Row],[Тип сделки]]="Продажа",-1*Сделки[[#This Row],[Количество]],Сделки[[#This Row],[Количество]])</f>
        <v>410</v>
      </c>
      <c r="I100">
        <f>VLOOKUP(Сделки[[#This Row],[Дата сделки]],Акции[],2)*Сделки[[#This Row],[Количество_net]]</f>
        <v>53988.795900000005</v>
      </c>
    </row>
    <row r="101" spans="5:9" x14ac:dyDescent="0.3">
      <c r="E101" s="11">
        <v>42508</v>
      </c>
      <c r="F101" t="s">
        <v>2638</v>
      </c>
      <c r="G101">
        <v>380</v>
      </c>
      <c r="H101">
        <f>IF(Сделки[[#This Row],[Тип сделки]]="Продажа",-1*Сделки[[#This Row],[Количество]],Сделки[[#This Row],[Количество]])</f>
        <v>-380</v>
      </c>
      <c r="I101">
        <f>VLOOKUP(Сделки[[#This Row],[Дата сделки]],Акции[],2)*Сделки[[#This Row],[Количество_net]]</f>
        <v>-48693.2</v>
      </c>
    </row>
    <row r="102" spans="5:9" x14ac:dyDescent="0.3">
      <c r="E102" s="11">
        <v>42508</v>
      </c>
      <c r="F102" t="s">
        <v>2641</v>
      </c>
      <c r="G102">
        <v>250</v>
      </c>
      <c r="H102">
        <f>IF(Сделки[[#This Row],[Тип сделки]]="Продажа",-1*Сделки[[#This Row],[Количество]],Сделки[[#This Row],[Количество]])</f>
        <v>250</v>
      </c>
      <c r="I102">
        <f>VLOOKUP(Сделки[[#This Row],[Дата сделки]],Акции[],2)*Сделки[[#This Row],[Количество_net]]</f>
        <v>32034.999999999996</v>
      </c>
    </row>
    <row r="103" spans="5:9" x14ac:dyDescent="0.3">
      <c r="E103" s="11">
        <v>42508</v>
      </c>
      <c r="F103" t="s">
        <v>2641</v>
      </c>
      <c r="G103">
        <v>460</v>
      </c>
      <c r="H103">
        <f>IF(Сделки[[#This Row],[Тип сделки]]="Продажа",-1*Сделки[[#This Row],[Количество]],Сделки[[#This Row],[Количество]])</f>
        <v>460</v>
      </c>
      <c r="I103">
        <f>VLOOKUP(Сделки[[#This Row],[Дата сделки]],Акции[],2)*Сделки[[#This Row],[Количество_net]]</f>
        <v>58944.399999999994</v>
      </c>
    </row>
    <row r="104" spans="5:9" x14ac:dyDescent="0.3">
      <c r="E104" s="11">
        <v>42510</v>
      </c>
      <c r="F104" t="s">
        <v>2641</v>
      </c>
      <c r="G104">
        <v>60</v>
      </c>
      <c r="H104">
        <f>IF(Сделки[[#This Row],[Тип сделки]]="Продажа",-1*Сделки[[#This Row],[Количество]],Сделки[[#This Row],[Количество]])</f>
        <v>60</v>
      </c>
      <c r="I104">
        <f>VLOOKUP(Сделки[[#This Row],[Дата сделки]],Акции[],2)*Сделки[[#This Row],[Количество_net]]</f>
        <v>7729.8000000000011</v>
      </c>
    </row>
    <row r="105" spans="5:9" x14ac:dyDescent="0.3">
      <c r="E105" s="11">
        <v>42514</v>
      </c>
      <c r="F105" t="s">
        <v>2638</v>
      </c>
      <c r="G105">
        <v>10</v>
      </c>
      <c r="H105">
        <f>IF(Сделки[[#This Row],[Тип сделки]]="Продажа",-1*Сделки[[#This Row],[Количество]],Сделки[[#This Row],[Количество]])</f>
        <v>-10</v>
      </c>
      <c r="I105">
        <f>VLOOKUP(Сделки[[#This Row],[Дата сделки]],Акции[],2)*Сделки[[#This Row],[Количество_net]]</f>
        <v>-1300.7001</v>
      </c>
    </row>
    <row r="106" spans="5:9" x14ac:dyDescent="0.3">
      <c r="E106" s="11">
        <v>42516</v>
      </c>
      <c r="F106" t="s">
        <v>2641</v>
      </c>
      <c r="G106">
        <v>10</v>
      </c>
      <c r="H106">
        <f>IF(Сделки[[#This Row],[Тип сделки]]="Продажа",-1*Сделки[[#This Row],[Количество]],Сделки[[#This Row],[Количество]])</f>
        <v>10</v>
      </c>
      <c r="I106">
        <f>VLOOKUP(Сделки[[#This Row],[Дата сделки]],Акции[],2)*Сделки[[#This Row],[Количество_net]]</f>
        <v>1295.3998999999999</v>
      </c>
    </row>
    <row r="107" spans="5:9" x14ac:dyDescent="0.3">
      <c r="E107" s="11">
        <v>42517</v>
      </c>
      <c r="F107" t="s">
        <v>2638</v>
      </c>
      <c r="G107">
        <v>400</v>
      </c>
      <c r="H107">
        <f>IF(Сделки[[#This Row],[Тип сделки]]="Продажа",-1*Сделки[[#This Row],[Количество]],Сделки[[#This Row],[Количество]])</f>
        <v>-400</v>
      </c>
      <c r="I107">
        <f>VLOOKUP(Сделки[[#This Row],[Дата сделки]],Акции[],2)*Сделки[[#This Row],[Количество_net]]</f>
        <v>-51879.999999999993</v>
      </c>
    </row>
    <row r="108" spans="5:9" x14ac:dyDescent="0.3">
      <c r="E108" s="11">
        <v>42517</v>
      </c>
      <c r="F108" t="s">
        <v>2638</v>
      </c>
      <c r="G108">
        <v>30</v>
      </c>
      <c r="H108">
        <f>IF(Сделки[[#This Row],[Тип сделки]]="Продажа",-1*Сделки[[#This Row],[Количество]],Сделки[[#This Row],[Количество]])</f>
        <v>-30</v>
      </c>
      <c r="I108">
        <f>VLOOKUP(Сделки[[#This Row],[Дата сделки]],Акции[],2)*Сделки[[#This Row],[Количество_net]]</f>
        <v>-3890.9999999999995</v>
      </c>
    </row>
    <row r="109" spans="5:9" x14ac:dyDescent="0.3">
      <c r="E109" s="11">
        <v>42521</v>
      </c>
      <c r="F109" t="s">
        <v>2641</v>
      </c>
      <c r="G109">
        <v>130</v>
      </c>
      <c r="H109">
        <f>IF(Сделки[[#This Row],[Тип сделки]]="Продажа",-1*Сделки[[#This Row],[Количество]],Сделки[[#This Row],[Количество]])</f>
        <v>130</v>
      </c>
      <c r="I109">
        <f>VLOOKUP(Сделки[[#This Row],[Дата сделки]],Акции[],2)*Сделки[[#This Row],[Количество_net]]</f>
        <v>16710.198699999997</v>
      </c>
    </row>
    <row r="110" spans="5:9" x14ac:dyDescent="0.3">
      <c r="E110" s="11">
        <v>42528</v>
      </c>
      <c r="F110" t="s">
        <v>2638</v>
      </c>
      <c r="G110">
        <v>210</v>
      </c>
      <c r="H110">
        <f>IF(Сделки[[#This Row],[Тип сделки]]="Продажа",-1*Сделки[[#This Row],[Количество]],Сделки[[#This Row],[Количество]])</f>
        <v>-210</v>
      </c>
      <c r="I110">
        <f>VLOOKUP(Сделки[[#This Row],[Дата сделки]],Акции[],2)*Сделки[[#This Row],[Количество_net]]</f>
        <v>-27165.600000000002</v>
      </c>
    </row>
    <row r="111" spans="5:9" x14ac:dyDescent="0.3">
      <c r="E111" s="11">
        <v>42542</v>
      </c>
      <c r="F111" t="s">
        <v>2641</v>
      </c>
      <c r="G111">
        <v>10</v>
      </c>
      <c r="H111">
        <f>IF(Сделки[[#This Row],[Тип сделки]]="Продажа",-1*Сделки[[#This Row],[Количество]],Сделки[[#This Row],[Количество]])</f>
        <v>10</v>
      </c>
      <c r="I111">
        <f>VLOOKUP(Сделки[[#This Row],[Дата сделки]],Акции[],2)*Сделки[[#This Row],[Количество_net]]</f>
        <v>1331.0001</v>
      </c>
    </row>
    <row r="112" spans="5:9" x14ac:dyDescent="0.3">
      <c r="E112" s="11">
        <v>42544</v>
      </c>
      <c r="F112" t="s">
        <v>2641</v>
      </c>
      <c r="G112">
        <v>400</v>
      </c>
      <c r="H112">
        <f>IF(Сделки[[#This Row],[Тип сделки]]="Продажа",-1*Сделки[[#This Row],[Количество]],Сделки[[#This Row],[Количество]])</f>
        <v>400</v>
      </c>
      <c r="I112">
        <f>VLOOKUP(Сделки[[#This Row],[Дата сделки]],Акции[],2)*Сделки[[#This Row],[Количество_net]]</f>
        <v>53691.999999999993</v>
      </c>
    </row>
    <row r="113" spans="5:9" x14ac:dyDescent="0.3">
      <c r="E113" s="11">
        <v>42550</v>
      </c>
      <c r="F113" t="s">
        <v>2638</v>
      </c>
      <c r="G113">
        <v>250</v>
      </c>
      <c r="H113">
        <f>IF(Сделки[[#This Row],[Тип сделки]]="Продажа",-1*Сделки[[#This Row],[Количество]],Сделки[[#This Row],[Количество]])</f>
        <v>-250</v>
      </c>
      <c r="I113">
        <f>VLOOKUP(Сделки[[#This Row],[Дата сделки]],Акции[],2)*Сделки[[#This Row],[Количество_net]]</f>
        <v>-33802.502500000002</v>
      </c>
    </row>
    <row r="114" spans="5:9" x14ac:dyDescent="0.3">
      <c r="E114" s="11">
        <v>42552</v>
      </c>
      <c r="F114" t="s">
        <v>2638</v>
      </c>
      <c r="G114">
        <v>40</v>
      </c>
      <c r="H114">
        <f>IF(Сделки[[#This Row],[Тип сделки]]="Продажа",-1*Сделки[[#This Row],[Количество]],Сделки[[#This Row],[Количество]])</f>
        <v>-40</v>
      </c>
      <c r="I114">
        <f>VLOOKUP(Сделки[[#This Row],[Дата сделки]],Акции[],2)*Сделки[[#This Row],[Количество_net]]</f>
        <v>-5486.4</v>
      </c>
    </row>
    <row r="115" spans="5:9" x14ac:dyDescent="0.3">
      <c r="E115" s="11">
        <v>42556</v>
      </c>
      <c r="F115" t="s">
        <v>2638</v>
      </c>
      <c r="G115">
        <v>460</v>
      </c>
      <c r="H115">
        <f>IF(Сделки[[#This Row],[Тип сделки]]="Продажа",-1*Сделки[[#This Row],[Количество]],Сделки[[#This Row],[Количество]])</f>
        <v>-460</v>
      </c>
      <c r="I115">
        <f>VLOOKUP(Сделки[[#This Row],[Дата сделки]],Акции[],2)*Сделки[[#This Row],[Количество_net]]</f>
        <v>-64050.404600000009</v>
      </c>
    </row>
    <row r="116" spans="5:9" x14ac:dyDescent="0.3">
      <c r="E116" s="11">
        <v>42558</v>
      </c>
      <c r="F116" t="s">
        <v>2641</v>
      </c>
      <c r="G116">
        <v>50</v>
      </c>
      <c r="H116">
        <f>IF(Сделки[[#This Row],[Тип сделки]]="Продажа",-1*Сделки[[#This Row],[Количество]],Сделки[[#This Row],[Количество]])</f>
        <v>50</v>
      </c>
      <c r="I116">
        <f>VLOOKUP(Сделки[[#This Row],[Дата сделки]],Акции[],2)*Сделки[[#This Row],[Количество_net]]</f>
        <v>6876.0000000000009</v>
      </c>
    </row>
    <row r="117" spans="5:9" x14ac:dyDescent="0.3">
      <c r="E117" s="11">
        <v>42559</v>
      </c>
      <c r="F117" t="s">
        <v>2638</v>
      </c>
      <c r="G117">
        <v>220</v>
      </c>
      <c r="H117">
        <f>IF(Сделки[[#This Row],[Тип сделки]]="Продажа",-1*Сделки[[#This Row],[Количество]],Сделки[[#This Row],[Количество]])</f>
        <v>-220</v>
      </c>
      <c r="I117">
        <f>VLOOKUP(Сделки[[#This Row],[Дата сделки]],Акции[],2)*Сделки[[#This Row],[Количество_net]]</f>
        <v>-30441.4</v>
      </c>
    </row>
    <row r="118" spans="5:9" x14ac:dyDescent="0.3">
      <c r="E118" s="11">
        <v>42563</v>
      </c>
      <c r="F118" t="s">
        <v>2641</v>
      </c>
      <c r="G118">
        <v>500</v>
      </c>
      <c r="H118">
        <f>IF(Сделки[[#This Row],[Тип сделки]]="Продажа",-1*Сделки[[#This Row],[Количество]],Сделки[[#This Row],[Количество]])</f>
        <v>500</v>
      </c>
      <c r="I118">
        <f>VLOOKUP(Сделки[[#This Row],[Дата сделки]],Акции[],2)*Сделки[[#This Row],[Количество_net]]</f>
        <v>68110</v>
      </c>
    </row>
    <row r="119" spans="5:9" x14ac:dyDescent="0.3">
      <c r="E119" s="11">
        <v>42577</v>
      </c>
      <c r="F119" t="s">
        <v>2638</v>
      </c>
      <c r="G119">
        <v>290</v>
      </c>
      <c r="H119">
        <f>IF(Сделки[[#This Row],[Тип сделки]]="Продажа",-1*Сделки[[#This Row],[Количество]],Сделки[[#This Row],[Количество]])</f>
        <v>-290</v>
      </c>
      <c r="I119">
        <f>VLOOKUP(Сделки[[#This Row],[Дата сделки]],Акции[],2)*Сделки[[#This Row],[Количество_net]]</f>
        <v>-38828.1</v>
      </c>
    </row>
    <row r="120" spans="5:9" x14ac:dyDescent="0.3">
      <c r="E120" s="11">
        <v>42583</v>
      </c>
      <c r="F120" t="s">
        <v>2638</v>
      </c>
      <c r="G120">
        <v>90</v>
      </c>
      <c r="H120">
        <f>IF(Сделки[[#This Row],[Тип сделки]]="Продажа",-1*Сделки[[#This Row],[Количество]],Сделки[[#This Row],[Количество]])</f>
        <v>-90</v>
      </c>
      <c r="I120">
        <f>VLOOKUP(Сделки[[#This Row],[Дата сделки]],Акции[],2)*Сделки[[#This Row],[Количество_net]]</f>
        <v>-11821.500899999999</v>
      </c>
    </row>
    <row r="121" spans="5:9" x14ac:dyDescent="0.3">
      <c r="E121" s="11">
        <v>42585</v>
      </c>
      <c r="F121" t="s">
        <v>2638</v>
      </c>
      <c r="G121">
        <v>280</v>
      </c>
      <c r="H121">
        <f>IF(Сделки[[#This Row],[Тип сделки]]="Продажа",-1*Сделки[[#This Row],[Количество]],Сделки[[#This Row],[Количество]])</f>
        <v>-280</v>
      </c>
      <c r="I121">
        <f>VLOOKUP(Сделки[[#This Row],[Дата сделки]],Акции[],2)*Сделки[[#This Row],[Количество_net]]</f>
        <v>-36845.200000000004</v>
      </c>
    </row>
    <row r="122" spans="5:9" x14ac:dyDescent="0.3">
      <c r="E122" s="11">
        <v>42593</v>
      </c>
      <c r="F122" t="s">
        <v>2638</v>
      </c>
      <c r="G122">
        <v>460</v>
      </c>
      <c r="H122">
        <f>IF(Сделки[[#This Row],[Тип сделки]]="Продажа",-1*Сделки[[#This Row],[Количество]],Сделки[[#This Row],[Количество]])</f>
        <v>-460</v>
      </c>
      <c r="I122">
        <f>VLOOKUP(Сделки[[#This Row],[Дата сделки]],Акции[],2)*Сделки[[#This Row],[Количество_net]]</f>
        <v>-61271.999999999993</v>
      </c>
    </row>
    <row r="123" spans="5:9" x14ac:dyDescent="0.3">
      <c r="E123" s="11">
        <v>42593</v>
      </c>
      <c r="F123" t="s">
        <v>2641</v>
      </c>
      <c r="G123">
        <v>190</v>
      </c>
      <c r="H123">
        <f>IF(Сделки[[#This Row],[Тип сделки]]="Продажа",-1*Сделки[[#This Row],[Количество]],Сделки[[#This Row],[Количество]])</f>
        <v>190</v>
      </c>
      <c r="I123">
        <f>VLOOKUP(Сделки[[#This Row],[Дата сделки]],Акции[],2)*Сделки[[#This Row],[Количество_net]]</f>
        <v>25307.999999999996</v>
      </c>
    </row>
    <row r="124" spans="5:9" x14ac:dyDescent="0.3">
      <c r="E124" s="11">
        <v>42594</v>
      </c>
      <c r="F124" t="s">
        <v>2638</v>
      </c>
      <c r="G124">
        <v>410</v>
      </c>
      <c r="H124">
        <f>IF(Сделки[[#This Row],[Тип сделки]]="Продажа",-1*Сделки[[#This Row],[Количество]],Сделки[[#This Row],[Количество]])</f>
        <v>-410</v>
      </c>
      <c r="I124">
        <f>VLOOKUP(Сделки[[#This Row],[Дата сделки]],Акции[],2)*Сделки[[#This Row],[Количество_net]]</f>
        <v>-54702.2</v>
      </c>
    </row>
    <row r="125" spans="5:9" x14ac:dyDescent="0.3">
      <c r="E125" s="11">
        <v>42597</v>
      </c>
      <c r="F125" t="s">
        <v>2641</v>
      </c>
      <c r="G125">
        <v>290</v>
      </c>
      <c r="H125">
        <f>IF(Сделки[[#This Row],[Тип сделки]]="Продажа",-1*Сделки[[#This Row],[Количество]],Сделки[[#This Row],[Количество]])</f>
        <v>290</v>
      </c>
      <c r="I125">
        <f>VLOOKUP(Сделки[[#This Row],[Дата сделки]],Акции[],2)*Сделки[[#This Row],[Количество_net]]</f>
        <v>38349.602900000005</v>
      </c>
    </row>
    <row r="126" spans="5:9" x14ac:dyDescent="0.3">
      <c r="E126" s="11">
        <v>42601</v>
      </c>
      <c r="F126" t="s">
        <v>2638</v>
      </c>
      <c r="G126">
        <v>300</v>
      </c>
      <c r="H126">
        <f>IF(Сделки[[#This Row],[Тип сделки]]="Продажа",-1*Сделки[[#This Row],[Количество]],Сделки[[#This Row],[Количество]])</f>
        <v>-300</v>
      </c>
      <c r="I126">
        <f>VLOOKUP(Сделки[[#This Row],[Дата сделки]],Акции[],2)*Сделки[[#This Row],[Количество_net]]</f>
        <v>-39240</v>
      </c>
    </row>
    <row r="127" spans="5:9" x14ac:dyDescent="0.3">
      <c r="E127" s="11">
        <v>42611</v>
      </c>
      <c r="F127" t="s">
        <v>2638</v>
      </c>
      <c r="G127">
        <v>20</v>
      </c>
      <c r="H127">
        <f>IF(Сделки[[#This Row],[Тип сделки]]="Продажа",-1*Сделки[[#This Row],[Количество]],Сделки[[#This Row],[Количество]])</f>
        <v>-20</v>
      </c>
      <c r="I127">
        <f>VLOOKUP(Сделки[[#This Row],[Дата сделки]],Акции[],2)*Сделки[[#This Row],[Количество_net]]</f>
        <v>-2629.2002000000002</v>
      </c>
    </row>
    <row r="128" spans="5:9" x14ac:dyDescent="0.3">
      <c r="E128" s="11">
        <v>42620</v>
      </c>
      <c r="F128" t="s">
        <v>2641</v>
      </c>
      <c r="G128">
        <v>330</v>
      </c>
      <c r="H128">
        <f>IF(Сделки[[#This Row],[Тип сделки]]="Продажа",-1*Сделки[[#This Row],[Количество]],Сделки[[#This Row],[Количество]])</f>
        <v>330</v>
      </c>
      <c r="I128">
        <f>VLOOKUP(Сделки[[#This Row],[Дата сделки]],Акции[],2)*Сделки[[#This Row],[Количество_net]]</f>
        <v>42731.703300000001</v>
      </c>
    </row>
    <row r="129" spans="5:9" x14ac:dyDescent="0.3">
      <c r="E129" s="11">
        <v>42621</v>
      </c>
      <c r="F129" t="s">
        <v>2638</v>
      </c>
      <c r="G129">
        <v>330</v>
      </c>
      <c r="H129">
        <f>IF(Сделки[[#This Row],[Тип сделки]]="Продажа",-1*Сделки[[#This Row],[Количество]],Сделки[[#This Row],[Количество]])</f>
        <v>-330</v>
      </c>
      <c r="I129">
        <f>VLOOKUP(Сделки[[#This Row],[Дата сделки]],Акции[],2)*Сделки[[#This Row],[Количество_net]]</f>
        <v>-41906.699999999997</v>
      </c>
    </row>
    <row r="130" spans="5:9" x14ac:dyDescent="0.3">
      <c r="E130" s="11">
        <v>42627</v>
      </c>
      <c r="F130" t="s">
        <v>2641</v>
      </c>
      <c r="G130">
        <v>240</v>
      </c>
      <c r="H130">
        <f>IF(Сделки[[#This Row],[Тип сделки]]="Продажа",-1*Сделки[[#This Row],[Количество]],Сделки[[#This Row],[Количество]])</f>
        <v>240</v>
      </c>
      <c r="I130">
        <f>VLOOKUP(Сделки[[#This Row],[Дата сделки]],Акции[],2)*Сделки[[#This Row],[Количество_net]]</f>
        <v>29404.799999999999</v>
      </c>
    </row>
    <row r="131" spans="5:9" x14ac:dyDescent="0.3">
      <c r="E131" s="11">
        <v>42628</v>
      </c>
      <c r="F131" t="s">
        <v>2638</v>
      </c>
      <c r="G131">
        <v>170</v>
      </c>
      <c r="H131">
        <f>IF(Сделки[[#This Row],[Тип сделки]]="Продажа",-1*Сделки[[#This Row],[Количество]],Сделки[[#This Row],[Количество]])</f>
        <v>-170</v>
      </c>
      <c r="I131">
        <f>VLOOKUP(Сделки[[#This Row],[Дата сделки]],Акции[],2)*Сделки[[#This Row],[Количество_net]]</f>
        <v>-20831.8</v>
      </c>
    </row>
    <row r="132" spans="5:9" x14ac:dyDescent="0.3">
      <c r="E132" s="11">
        <v>42632</v>
      </c>
      <c r="F132" t="s">
        <v>2641</v>
      </c>
      <c r="G132">
        <v>250</v>
      </c>
      <c r="H132">
        <f>IF(Сделки[[#This Row],[Тип сделки]]="Продажа",-1*Сделки[[#This Row],[Количество]],Сделки[[#This Row],[Количество]])</f>
        <v>250</v>
      </c>
      <c r="I132">
        <f>VLOOKUP(Сделки[[#This Row],[Дата сделки]],Акции[],2)*Сделки[[#This Row],[Количество_net]]</f>
        <v>30667.5</v>
      </c>
    </row>
    <row r="133" spans="5:9" x14ac:dyDescent="0.3">
      <c r="E133" s="11">
        <v>42636</v>
      </c>
      <c r="F133" t="s">
        <v>2641</v>
      </c>
      <c r="G133">
        <v>400</v>
      </c>
      <c r="H133">
        <f>IF(Сделки[[#This Row],[Тип сделки]]="Продажа",-1*Сделки[[#This Row],[Количество]],Сделки[[#This Row],[Количество]])</f>
        <v>400</v>
      </c>
      <c r="I133">
        <f>VLOOKUP(Сделки[[#This Row],[Дата сделки]],Акции[],2)*Сделки[[#This Row],[Количество_net]]</f>
        <v>50612</v>
      </c>
    </row>
    <row r="134" spans="5:9" x14ac:dyDescent="0.3">
      <c r="E134" s="11">
        <v>42647</v>
      </c>
      <c r="F134" t="s">
        <v>2641</v>
      </c>
      <c r="G134">
        <v>370</v>
      </c>
      <c r="H134">
        <f>IF(Сделки[[#This Row],[Тип сделки]]="Продажа",-1*Сделки[[#This Row],[Количество]],Сделки[[#This Row],[Количество]])</f>
        <v>370</v>
      </c>
      <c r="I134">
        <f>VLOOKUP(Сделки[[#This Row],[Дата сделки]],Акции[],2)*Сделки[[#This Row],[Количество_net]]</f>
        <v>45162.200000000004</v>
      </c>
    </row>
    <row r="135" spans="5:9" x14ac:dyDescent="0.3">
      <c r="E135" s="11">
        <v>42654</v>
      </c>
      <c r="F135" t="s">
        <v>2638</v>
      </c>
      <c r="G135">
        <v>400</v>
      </c>
      <c r="H135">
        <f>IF(Сделки[[#This Row],[Тип сделки]]="Продажа",-1*Сделки[[#This Row],[Количество]],Сделки[[#This Row],[Количество]])</f>
        <v>-400</v>
      </c>
      <c r="I135">
        <f>VLOOKUP(Сделки[[#This Row],[Дата сделки]],Акции[],2)*Сделки[[#This Row],[Количество_net]]</f>
        <v>-48356</v>
      </c>
    </row>
    <row r="136" spans="5:9" x14ac:dyDescent="0.3">
      <c r="E136" s="11">
        <v>42667</v>
      </c>
      <c r="F136" t="s">
        <v>2641</v>
      </c>
      <c r="G136">
        <v>370</v>
      </c>
      <c r="H136">
        <f>IF(Сделки[[#This Row],[Тип сделки]]="Продажа",-1*Сделки[[#This Row],[Количество]],Сделки[[#This Row],[Количество]])</f>
        <v>370</v>
      </c>
      <c r="I136">
        <f>VLOOKUP(Сделки[[#This Row],[Дата сделки]],Акции[],2)*Сделки[[#This Row],[Количество_net]]</f>
        <v>43904.2</v>
      </c>
    </row>
    <row r="137" spans="5:9" x14ac:dyDescent="0.3">
      <c r="E137" s="11">
        <v>42667</v>
      </c>
      <c r="F137" t="s">
        <v>2641</v>
      </c>
      <c r="G137">
        <v>380</v>
      </c>
      <c r="H137">
        <f>IF(Сделки[[#This Row],[Тип сделки]]="Продажа",-1*Сделки[[#This Row],[Количество]],Сделки[[#This Row],[Количество]])</f>
        <v>380</v>
      </c>
      <c r="I137">
        <f>VLOOKUP(Сделки[[#This Row],[Дата сделки]],Акции[],2)*Сделки[[#This Row],[Количество_net]]</f>
        <v>45090.799999999996</v>
      </c>
    </row>
    <row r="138" spans="5:9" x14ac:dyDescent="0.3">
      <c r="E138" s="11">
        <v>42667</v>
      </c>
      <c r="F138" t="s">
        <v>2641</v>
      </c>
      <c r="G138">
        <v>490</v>
      </c>
      <c r="H138">
        <f>IF(Сделки[[#This Row],[Тип сделки]]="Продажа",-1*Сделки[[#This Row],[Количество]],Сделки[[#This Row],[Количество]])</f>
        <v>490</v>
      </c>
      <c r="I138">
        <f>VLOOKUP(Сделки[[#This Row],[Дата сделки]],Акции[],2)*Сделки[[#This Row],[Количество_net]]</f>
        <v>58143.4</v>
      </c>
    </row>
    <row r="139" spans="5:9" x14ac:dyDescent="0.3">
      <c r="E139" s="11">
        <v>42669</v>
      </c>
      <c r="F139" t="s">
        <v>2638</v>
      </c>
      <c r="G139">
        <v>430</v>
      </c>
      <c r="H139">
        <f>IF(Сделки[[#This Row],[Тип сделки]]="Продажа",-1*Сделки[[#This Row],[Количество]],Сделки[[#This Row],[Количество]])</f>
        <v>-430</v>
      </c>
      <c r="I139">
        <f>VLOOKUP(Сделки[[#This Row],[Дата сделки]],Акции[],2)*Сделки[[#This Row],[Количество_net]]</f>
        <v>-51234.5</v>
      </c>
    </row>
    <row r="140" spans="5:9" x14ac:dyDescent="0.3">
      <c r="E140" s="11">
        <v>42676</v>
      </c>
      <c r="F140" t="s">
        <v>2638</v>
      </c>
      <c r="G140">
        <v>380</v>
      </c>
      <c r="H140">
        <f>IF(Сделки[[#This Row],[Тип сделки]]="Продажа",-1*Сделки[[#This Row],[Количество]],Сделки[[#This Row],[Количество]])</f>
        <v>-380</v>
      </c>
      <c r="I140">
        <f>VLOOKUP(Сделки[[#This Row],[Дата сделки]],Акции[],2)*Сделки[[#This Row],[Количество_net]]</f>
        <v>-43954.6</v>
      </c>
    </row>
    <row r="141" spans="5:9" x14ac:dyDescent="0.3">
      <c r="E141" s="11">
        <v>42682</v>
      </c>
      <c r="F141" t="s">
        <v>2638</v>
      </c>
      <c r="G141">
        <v>130</v>
      </c>
      <c r="H141">
        <f>IF(Сделки[[#This Row],[Тип сделки]]="Продажа",-1*Сделки[[#This Row],[Количество]],Сделки[[#This Row],[Количество]])</f>
        <v>-130</v>
      </c>
      <c r="I141">
        <f>VLOOKUP(Сделки[[#This Row],[Дата сделки]],Акции[],2)*Сделки[[#This Row],[Количество_net]]</f>
        <v>-14983.800000000001</v>
      </c>
    </row>
    <row r="142" spans="5:9" x14ac:dyDescent="0.3">
      <c r="E142" s="11">
        <v>42682</v>
      </c>
      <c r="F142" t="s">
        <v>2638</v>
      </c>
      <c r="G142">
        <v>250</v>
      </c>
      <c r="H142">
        <f>IF(Сделки[[#This Row],[Тип сделки]]="Продажа",-1*Сделки[[#This Row],[Количество]],Сделки[[#This Row],[Количество]])</f>
        <v>-250</v>
      </c>
      <c r="I142">
        <f>VLOOKUP(Сделки[[#This Row],[Дата сделки]],Акции[],2)*Сделки[[#This Row],[Количество_net]]</f>
        <v>-28815</v>
      </c>
    </row>
    <row r="143" spans="5:9" x14ac:dyDescent="0.3">
      <c r="E143" s="11">
        <v>42689</v>
      </c>
      <c r="F143" t="s">
        <v>2641</v>
      </c>
      <c r="G143">
        <v>60</v>
      </c>
      <c r="H143">
        <f>IF(Сделки[[#This Row],[Тип сделки]]="Продажа",-1*Сделки[[#This Row],[Количество]],Сделки[[#This Row],[Количество]])</f>
        <v>60</v>
      </c>
      <c r="I143">
        <f>VLOOKUP(Сделки[[#This Row],[Дата сделки]],Акции[],2)*Сделки[[#This Row],[Количество_net]]</f>
        <v>6850.8</v>
      </c>
    </row>
    <row r="144" spans="5:9" x14ac:dyDescent="0.3">
      <c r="E144" s="11">
        <v>42699</v>
      </c>
      <c r="F144" t="s">
        <v>2641</v>
      </c>
      <c r="G144">
        <v>290</v>
      </c>
      <c r="H144">
        <f>IF(Сделки[[#This Row],[Тип сделки]]="Продажа",-1*Сделки[[#This Row],[Количество]],Сделки[[#This Row],[Количество]])</f>
        <v>290</v>
      </c>
      <c r="I144">
        <f>VLOOKUP(Сделки[[#This Row],[Дата сделки]],Акции[],2)*Сделки[[#This Row],[Количество_net]]</f>
        <v>33993.800000000003</v>
      </c>
    </row>
    <row r="145" spans="5:9" x14ac:dyDescent="0.3">
      <c r="E145" s="11">
        <v>42703</v>
      </c>
      <c r="F145" t="s">
        <v>2638</v>
      </c>
      <c r="G145">
        <v>380</v>
      </c>
      <c r="H145">
        <f>IF(Сделки[[#This Row],[Тип сделки]]="Продажа",-1*Сделки[[#This Row],[Количество]],Сделки[[#This Row],[Количество]])</f>
        <v>-380</v>
      </c>
      <c r="I145">
        <f>VLOOKUP(Сделки[[#This Row],[Дата сделки]],Акции[],2)*Сделки[[#This Row],[Количество_net]]</f>
        <v>-44722.2</v>
      </c>
    </row>
    <row r="146" spans="5:9" x14ac:dyDescent="0.3">
      <c r="E146" s="11">
        <v>42710</v>
      </c>
      <c r="F146" t="s">
        <v>2638</v>
      </c>
      <c r="G146">
        <v>190</v>
      </c>
      <c r="H146">
        <f>IF(Сделки[[#This Row],[Тип сделки]]="Продажа",-1*Сделки[[#This Row],[Количество]],Сделки[[#This Row],[Количество]])</f>
        <v>-190</v>
      </c>
      <c r="I146">
        <f>VLOOKUP(Сделки[[#This Row],[Дата сделки]],Акции[],2)*Сделки[[#This Row],[Количество_net]]</f>
        <v>-21711.3</v>
      </c>
    </row>
    <row r="147" spans="5:9" x14ac:dyDescent="0.3">
      <c r="E147" s="11">
        <v>42711</v>
      </c>
      <c r="F147" t="s">
        <v>2641</v>
      </c>
      <c r="G147">
        <v>180</v>
      </c>
      <c r="H147">
        <f>IF(Сделки[[#This Row],[Тип сделки]]="Продажа",-1*Сделки[[#This Row],[Количество]],Сделки[[#This Row],[Количество]])</f>
        <v>180</v>
      </c>
      <c r="I147">
        <f>VLOOKUP(Сделки[[#This Row],[Дата сделки]],Акции[],2)*Сделки[[#This Row],[Количество_net]]</f>
        <v>20831.400000000001</v>
      </c>
    </row>
    <row r="148" spans="5:9" x14ac:dyDescent="0.3">
      <c r="E148" s="11">
        <v>42712</v>
      </c>
      <c r="F148" t="s">
        <v>2638</v>
      </c>
      <c r="G148">
        <v>350</v>
      </c>
      <c r="H148">
        <f>IF(Сделки[[#This Row],[Тип сделки]]="Продажа",-1*Сделки[[#This Row],[Количество]],Сделки[[#This Row],[Количество]])</f>
        <v>-350</v>
      </c>
      <c r="I148">
        <f>VLOOKUP(Сделки[[#This Row],[Дата сделки]],Акции[],2)*Сделки[[#This Row],[Количество_net]]</f>
        <v>-40141.5</v>
      </c>
    </row>
    <row r="149" spans="5:9" x14ac:dyDescent="0.3">
      <c r="E149" s="11">
        <v>42716</v>
      </c>
      <c r="F149" t="s">
        <v>2638</v>
      </c>
      <c r="G149">
        <v>420</v>
      </c>
      <c r="H149">
        <f>IF(Сделки[[#This Row],[Тип сделки]]="Продажа",-1*Сделки[[#This Row],[Количество]],Сделки[[#This Row],[Количество]])</f>
        <v>-420</v>
      </c>
      <c r="I149">
        <f>VLOOKUP(Сделки[[#This Row],[Дата сделки]],Акции[],2)*Сделки[[#This Row],[Количество_net]]</f>
        <v>-48732.6</v>
      </c>
    </row>
    <row r="150" spans="5:9" x14ac:dyDescent="0.3">
      <c r="E150" s="11">
        <v>42716</v>
      </c>
      <c r="F150" t="s">
        <v>2641</v>
      </c>
      <c r="G150">
        <v>470</v>
      </c>
      <c r="H150">
        <f>IF(Сделки[[#This Row],[Тип сделки]]="Продажа",-1*Сделки[[#This Row],[Количество]],Сделки[[#This Row],[Количество]])</f>
        <v>470</v>
      </c>
      <c r="I150">
        <f>VLOOKUP(Сделки[[#This Row],[Дата сделки]],Акции[],2)*Сделки[[#This Row],[Количество_net]]</f>
        <v>54534.1</v>
      </c>
    </row>
    <row r="151" spans="5:9" x14ac:dyDescent="0.3">
      <c r="E151" s="11">
        <v>42717</v>
      </c>
      <c r="F151" t="s">
        <v>2641</v>
      </c>
      <c r="G151">
        <v>310</v>
      </c>
      <c r="H151">
        <f>IF(Сделки[[#This Row],[Тип сделки]]="Продажа",-1*Сделки[[#This Row],[Количество]],Сделки[[#This Row],[Количество]])</f>
        <v>310</v>
      </c>
      <c r="I151">
        <f>VLOOKUP(Сделки[[#This Row],[Дата сделки]],Акции[],2)*Сделки[[#This Row],[Количество_net]]</f>
        <v>36310.299999999996</v>
      </c>
    </row>
    <row r="152" spans="5:9" x14ac:dyDescent="0.3">
      <c r="E152" s="11">
        <v>42717</v>
      </c>
      <c r="F152" t="s">
        <v>2638</v>
      </c>
      <c r="G152">
        <v>20</v>
      </c>
      <c r="H152">
        <f>IF(Сделки[[#This Row],[Тип сделки]]="Продажа",-1*Сделки[[#This Row],[Количество]],Сделки[[#This Row],[Количество]])</f>
        <v>-20</v>
      </c>
      <c r="I152">
        <f>VLOOKUP(Сделки[[#This Row],[Дата сделки]],Акции[],2)*Сделки[[#This Row],[Количество_net]]</f>
        <v>-2342.6</v>
      </c>
    </row>
    <row r="153" spans="5:9" x14ac:dyDescent="0.3">
      <c r="E153" s="11">
        <v>42723</v>
      </c>
      <c r="F153" t="s">
        <v>2641</v>
      </c>
      <c r="G153">
        <v>310</v>
      </c>
      <c r="H153">
        <f>IF(Сделки[[#This Row],[Тип сделки]]="Продажа",-1*Сделки[[#This Row],[Количество]],Сделки[[#This Row],[Количество]])</f>
        <v>310</v>
      </c>
      <c r="I153">
        <f>VLOOKUP(Сделки[[#This Row],[Дата сделки]],Акции[],2)*Сделки[[#This Row],[Количество_net]]</f>
        <v>36877.599999999999</v>
      </c>
    </row>
    <row r="154" spans="5:9" x14ac:dyDescent="0.3">
      <c r="E154" s="11">
        <v>42723</v>
      </c>
      <c r="F154" t="s">
        <v>2641</v>
      </c>
      <c r="G154">
        <v>20</v>
      </c>
      <c r="H154">
        <f>IF(Сделки[[#This Row],[Тип сделки]]="Продажа",-1*Сделки[[#This Row],[Количество]],Сделки[[#This Row],[Количество]])</f>
        <v>20</v>
      </c>
      <c r="I154">
        <f>VLOOKUP(Сделки[[#This Row],[Дата сделки]],Акции[],2)*Сделки[[#This Row],[Количество_net]]</f>
        <v>2379.1999999999998</v>
      </c>
    </row>
    <row r="155" spans="5:9" x14ac:dyDescent="0.3">
      <c r="E155" s="11">
        <v>42744</v>
      </c>
      <c r="F155" t="s">
        <v>2638</v>
      </c>
      <c r="G155">
        <v>340</v>
      </c>
      <c r="H155">
        <f>IF(Сделки[[#This Row],[Тип сделки]]="Продажа",-1*Сделки[[#This Row],[Количество]],Сделки[[#This Row],[Количество]])</f>
        <v>-340</v>
      </c>
      <c r="I155">
        <f>VLOOKUP(Сделки[[#This Row],[Дата сделки]],Акции[],2)*Сделки[[#This Row],[Количество_net]]</f>
        <v>-41242</v>
      </c>
    </row>
    <row r="156" spans="5:9" x14ac:dyDescent="0.3">
      <c r="E156" s="11">
        <v>42747</v>
      </c>
      <c r="F156" t="s">
        <v>2638</v>
      </c>
      <c r="G156">
        <v>420</v>
      </c>
      <c r="H156">
        <f>IF(Сделки[[#This Row],[Тип сделки]]="Продажа",-1*Сделки[[#This Row],[Количество]],Сделки[[#This Row],[Количество]])</f>
        <v>-420</v>
      </c>
      <c r="I156">
        <f>VLOOKUP(Сделки[[#This Row],[Дата сделки]],Акции[],2)*Сделки[[#This Row],[Количество_net]]</f>
        <v>-50017.8</v>
      </c>
    </row>
    <row r="157" spans="5:9" x14ac:dyDescent="0.3">
      <c r="E157" s="11">
        <v>42752</v>
      </c>
      <c r="F157" t="s">
        <v>2638</v>
      </c>
      <c r="G157">
        <v>20</v>
      </c>
      <c r="H157">
        <f>IF(Сделки[[#This Row],[Тип сделки]]="Продажа",-1*Сделки[[#This Row],[Количество]],Сделки[[#This Row],[Количество]])</f>
        <v>-20</v>
      </c>
      <c r="I157">
        <f>VLOOKUP(Сделки[[#This Row],[Дата сделки]],Акции[],2)*Сделки[[#This Row],[Количество_net]]</f>
        <v>-2426.3999999999996</v>
      </c>
    </row>
    <row r="158" spans="5:9" x14ac:dyDescent="0.3">
      <c r="E158" s="11">
        <v>42754</v>
      </c>
      <c r="F158" t="s">
        <v>2638</v>
      </c>
      <c r="G158">
        <v>200</v>
      </c>
      <c r="H158">
        <f>IF(Сделки[[#This Row],[Тип сделки]]="Продажа",-1*Сделки[[#This Row],[Количество]],Сделки[[#This Row],[Количество]])</f>
        <v>-200</v>
      </c>
      <c r="I158">
        <f>VLOOKUP(Сделки[[#This Row],[Дата сделки]],Акции[],2)*Сделки[[#This Row],[Количество_net]]</f>
        <v>-24050</v>
      </c>
    </row>
    <row r="159" spans="5:9" x14ac:dyDescent="0.3">
      <c r="E159" s="11">
        <v>42754</v>
      </c>
      <c r="F159" t="s">
        <v>2638</v>
      </c>
      <c r="G159">
        <v>40</v>
      </c>
      <c r="H159">
        <f>IF(Сделки[[#This Row],[Тип сделки]]="Продажа",-1*Сделки[[#This Row],[Количество]],Сделки[[#This Row],[Количество]])</f>
        <v>-40</v>
      </c>
      <c r="I159">
        <f>VLOOKUP(Сделки[[#This Row],[Дата сделки]],Акции[],2)*Сделки[[#This Row],[Количество_net]]</f>
        <v>-4810</v>
      </c>
    </row>
    <row r="160" spans="5:9" x14ac:dyDescent="0.3">
      <c r="E160" s="11">
        <v>42754</v>
      </c>
      <c r="F160" t="s">
        <v>2641</v>
      </c>
      <c r="G160">
        <v>230</v>
      </c>
      <c r="H160">
        <f>IF(Сделки[[#This Row],[Тип сделки]]="Продажа",-1*Сделки[[#This Row],[Количество]],Сделки[[#This Row],[Количество]])</f>
        <v>230</v>
      </c>
      <c r="I160">
        <f>VLOOKUP(Сделки[[#This Row],[Дата сделки]],Акции[],2)*Сделки[[#This Row],[Количество_net]]</f>
        <v>27657.5</v>
      </c>
    </row>
    <row r="161" spans="5:9" x14ac:dyDescent="0.3">
      <c r="E161" s="11">
        <v>42755</v>
      </c>
      <c r="F161" t="s">
        <v>2638</v>
      </c>
      <c r="G161">
        <v>380</v>
      </c>
      <c r="H161">
        <f>IF(Сделки[[#This Row],[Тип сделки]]="Продажа",-1*Сделки[[#This Row],[Количество]],Сделки[[#This Row],[Количество]])</f>
        <v>-380</v>
      </c>
      <c r="I161">
        <f>VLOOKUP(Сделки[[#This Row],[Дата сделки]],Акции[],2)*Сделки[[#This Row],[Количество_net]]</f>
        <v>-46139.6</v>
      </c>
    </row>
    <row r="162" spans="5:9" x14ac:dyDescent="0.3">
      <c r="E162" s="11">
        <v>42755</v>
      </c>
      <c r="F162" t="s">
        <v>2641</v>
      </c>
      <c r="G162">
        <v>370</v>
      </c>
      <c r="H162">
        <f>IF(Сделки[[#This Row],[Тип сделки]]="Продажа",-1*Сделки[[#This Row],[Количество]],Сделки[[#This Row],[Количество]])</f>
        <v>370</v>
      </c>
      <c r="I162">
        <f>VLOOKUP(Сделки[[#This Row],[Дата сделки]],Акции[],2)*Сделки[[#This Row],[Количество_net]]</f>
        <v>44925.4</v>
      </c>
    </row>
    <row r="163" spans="5:9" x14ac:dyDescent="0.3">
      <c r="E163" s="11">
        <v>42761</v>
      </c>
      <c r="F163" t="s">
        <v>2641</v>
      </c>
      <c r="G163">
        <v>340</v>
      </c>
      <c r="H163">
        <f>IF(Сделки[[#This Row],[Тип сделки]]="Продажа",-1*Сделки[[#This Row],[Количество]],Сделки[[#This Row],[Количество]])</f>
        <v>340</v>
      </c>
      <c r="I163">
        <f>VLOOKUP(Сделки[[#This Row],[Дата сделки]],Акции[],2)*Сделки[[#This Row],[Количество_net]]</f>
        <v>41361</v>
      </c>
    </row>
    <row r="164" spans="5:9" x14ac:dyDescent="0.3">
      <c r="E164" s="11">
        <v>42765</v>
      </c>
      <c r="F164" t="s">
        <v>2638</v>
      </c>
      <c r="G164">
        <v>430</v>
      </c>
      <c r="H164">
        <f>IF(Сделки[[#This Row],[Тип сделки]]="Продажа",-1*Сделки[[#This Row],[Количество]],Сделки[[#This Row],[Количество]])</f>
        <v>-430</v>
      </c>
      <c r="I164">
        <f>VLOOKUP(Сделки[[#This Row],[Дата сделки]],Акции[],2)*Сделки[[#This Row],[Количество_net]]</f>
        <v>-51733.3</v>
      </c>
    </row>
    <row r="165" spans="5:9" x14ac:dyDescent="0.3">
      <c r="E165" s="11">
        <v>42766</v>
      </c>
      <c r="F165" t="s">
        <v>2641</v>
      </c>
      <c r="G165">
        <v>200</v>
      </c>
      <c r="H165">
        <f>IF(Сделки[[#This Row],[Тип сделки]]="Продажа",-1*Сделки[[#This Row],[Количество]],Сделки[[#This Row],[Количество]])</f>
        <v>200</v>
      </c>
      <c r="I165">
        <f>VLOOKUP(Сделки[[#This Row],[Дата сделки]],Акции[],2)*Сделки[[#This Row],[Количество_net]]</f>
        <v>24000</v>
      </c>
    </row>
    <row r="166" spans="5:9" x14ac:dyDescent="0.3">
      <c r="E166" s="11">
        <v>42768</v>
      </c>
      <c r="F166" t="s">
        <v>2638</v>
      </c>
      <c r="G166">
        <v>350</v>
      </c>
      <c r="H166">
        <f>IF(Сделки[[#This Row],[Тип сделки]]="Продажа",-1*Сделки[[#This Row],[Количество]],Сделки[[#This Row],[Количество]])</f>
        <v>-350</v>
      </c>
      <c r="I166">
        <f>VLOOKUP(Сделки[[#This Row],[Дата сделки]],Акции[],2)*Сделки[[#This Row],[Количество_net]]</f>
        <v>-42084</v>
      </c>
    </row>
    <row r="167" spans="5:9" x14ac:dyDescent="0.3">
      <c r="E167" s="11">
        <v>42768</v>
      </c>
      <c r="F167" t="s">
        <v>2638</v>
      </c>
      <c r="G167">
        <v>190</v>
      </c>
      <c r="H167">
        <f>IF(Сделки[[#This Row],[Тип сделки]]="Продажа",-1*Сделки[[#This Row],[Количество]],Сделки[[#This Row],[Количество]])</f>
        <v>-190</v>
      </c>
      <c r="I167">
        <f>VLOOKUP(Сделки[[#This Row],[Дата сделки]],Акции[],2)*Сделки[[#This Row],[Количество_net]]</f>
        <v>-22845.599999999999</v>
      </c>
    </row>
    <row r="168" spans="5:9" x14ac:dyDescent="0.3">
      <c r="E168" s="11">
        <v>42772</v>
      </c>
      <c r="F168" t="s">
        <v>2638</v>
      </c>
      <c r="G168">
        <v>210</v>
      </c>
      <c r="H168">
        <f>IF(Сделки[[#This Row],[Тип сделки]]="Продажа",-1*Сделки[[#This Row],[Количество]],Сделки[[#This Row],[Количество]])</f>
        <v>-210</v>
      </c>
      <c r="I168">
        <f>VLOOKUP(Сделки[[#This Row],[Дата сделки]],Акции[],2)*Сделки[[#This Row],[Количество_net]]</f>
        <v>-25993.8</v>
      </c>
    </row>
    <row r="169" spans="5:9" x14ac:dyDescent="0.3">
      <c r="E169" s="11">
        <v>42776</v>
      </c>
      <c r="F169" t="s">
        <v>2638</v>
      </c>
      <c r="G169">
        <v>210</v>
      </c>
      <c r="H169">
        <f>IF(Сделки[[#This Row],[Тип сделки]]="Продажа",-1*Сделки[[#This Row],[Количество]],Сделки[[#This Row],[Количество]])</f>
        <v>-210</v>
      </c>
      <c r="I169">
        <f>VLOOKUP(Сделки[[#This Row],[Дата сделки]],Акции[],2)*Сделки[[#This Row],[Количество_net]]</f>
        <v>-26676.3</v>
      </c>
    </row>
    <row r="170" spans="5:9" x14ac:dyDescent="0.3">
      <c r="E170" s="11">
        <v>42780</v>
      </c>
      <c r="F170" t="s">
        <v>2638</v>
      </c>
      <c r="G170">
        <v>330</v>
      </c>
      <c r="H170">
        <f>IF(Сделки[[#This Row],[Тип сделки]]="Продажа",-1*Сделки[[#This Row],[Количество]],Сделки[[#This Row],[Количество]])</f>
        <v>-330</v>
      </c>
      <c r="I170">
        <f>VLOOKUP(Сделки[[#This Row],[Дата сделки]],Акции[],2)*Сделки[[#This Row],[Количество_net]]</f>
        <v>-42042</v>
      </c>
    </row>
    <row r="171" spans="5:9" x14ac:dyDescent="0.3">
      <c r="E171" s="11">
        <v>42781</v>
      </c>
      <c r="F171" t="s">
        <v>2638</v>
      </c>
      <c r="G171">
        <v>430</v>
      </c>
      <c r="H171">
        <f>IF(Сделки[[#This Row],[Тип сделки]]="Продажа",-1*Сделки[[#This Row],[Количество]],Сделки[[#This Row],[Количество]])</f>
        <v>-430</v>
      </c>
      <c r="I171">
        <f>VLOOKUP(Сделки[[#This Row],[Дата сделки]],Акции[],2)*Сделки[[#This Row],[Количество_net]]</f>
        <v>-55220.599999999991</v>
      </c>
    </row>
    <row r="172" spans="5:9" x14ac:dyDescent="0.3">
      <c r="E172" s="11">
        <v>42781</v>
      </c>
      <c r="F172" t="s">
        <v>2638</v>
      </c>
      <c r="G172">
        <v>290</v>
      </c>
      <c r="H172">
        <f>IF(Сделки[[#This Row],[Тип сделки]]="Продажа",-1*Сделки[[#This Row],[Количество]],Сделки[[#This Row],[Количество]])</f>
        <v>-290</v>
      </c>
      <c r="I172">
        <f>VLOOKUP(Сделки[[#This Row],[Дата сделки]],Акции[],2)*Сделки[[#This Row],[Количество_net]]</f>
        <v>-37241.799999999996</v>
      </c>
    </row>
    <row r="173" spans="5:9" x14ac:dyDescent="0.3">
      <c r="E173" s="11">
        <v>42788</v>
      </c>
      <c r="F173" t="s">
        <v>2641</v>
      </c>
      <c r="G173">
        <v>30</v>
      </c>
      <c r="H173">
        <f>IF(Сделки[[#This Row],[Тип сделки]]="Продажа",-1*Сделки[[#This Row],[Количество]],Сделки[[#This Row],[Количество]])</f>
        <v>30</v>
      </c>
      <c r="I173">
        <f>VLOOKUP(Сделки[[#This Row],[Дата сделки]],Акции[],2)*Сделки[[#This Row],[Количество_net]]</f>
        <v>4077.5999999999995</v>
      </c>
    </row>
    <row r="174" spans="5:9" x14ac:dyDescent="0.3">
      <c r="E174" s="11">
        <v>42790</v>
      </c>
      <c r="F174" t="s">
        <v>2638</v>
      </c>
      <c r="G174">
        <v>410</v>
      </c>
      <c r="H174">
        <f>IF(Сделки[[#This Row],[Тип сделки]]="Продажа",-1*Сделки[[#This Row],[Количество]],Сделки[[#This Row],[Количество]])</f>
        <v>-410</v>
      </c>
      <c r="I174">
        <f>VLOOKUP(Сделки[[#This Row],[Дата сделки]],Акции[],2)*Сделки[[#This Row],[Количество_net]]</f>
        <v>-55911.700000000004</v>
      </c>
    </row>
    <row r="175" spans="5:9" x14ac:dyDescent="0.3">
      <c r="E175" s="11">
        <v>42794</v>
      </c>
      <c r="F175" t="s">
        <v>2641</v>
      </c>
      <c r="G175">
        <v>430</v>
      </c>
      <c r="H175">
        <f>IF(Сделки[[#This Row],[Тип сделки]]="Продажа",-1*Сделки[[#This Row],[Количество]],Сделки[[#This Row],[Количество]])</f>
        <v>430</v>
      </c>
      <c r="I175">
        <f>VLOOKUP(Сделки[[#This Row],[Дата сделки]],Акции[],2)*Сделки[[#This Row],[Количество_net]]</f>
        <v>58828.3</v>
      </c>
    </row>
    <row r="176" spans="5:9" x14ac:dyDescent="0.3">
      <c r="E176" s="11">
        <v>42802</v>
      </c>
      <c r="F176" t="s">
        <v>2638</v>
      </c>
      <c r="G176">
        <v>200</v>
      </c>
      <c r="H176">
        <f>IF(Сделки[[#This Row],[Тип сделки]]="Продажа",-1*Сделки[[#This Row],[Количество]],Сделки[[#This Row],[Количество]])</f>
        <v>-200</v>
      </c>
      <c r="I176">
        <f>VLOOKUP(Сделки[[#This Row],[Дата сделки]],Акции[],2)*Сделки[[#This Row],[Количество_net]]</f>
        <v>-27282</v>
      </c>
    </row>
    <row r="177" spans="5:9" x14ac:dyDescent="0.3">
      <c r="E177" s="11">
        <v>42802</v>
      </c>
      <c r="F177" t="s">
        <v>2641</v>
      </c>
      <c r="G177">
        <v>270</v>
      </c>
      <c r="H177">
        <f>IF(Сделки[[#This Row],[Тип сделки]]="Продажа",-1*Сделки[[#This Row],[Количество]],Сделки[[#This Row],[Количество]])</f>
        <v>270</v>
      </c>
      <c r="I177">
        <f>VLOOKUP(Сделки[[#This Row],[Дата сделки]],Акции[],2)*Сделки[[#This Row],[Количество_net]]</f>
        <v>36830.699999999997</v>
      </c>
    </row>
    <row r="178" spans="5:9" x14ac:dyDescent="0.3">
      <c r="E178" s="11">
        <v>42802</v>
      </c>
      <c r="F178" t="s">
        <v>2638</v>
      </c>
      <c r="G178">
        <v>90</v>
      </c>
      <c r="H178">
        <f>IF(Сделки[[#This Row],[Тип сделки]]="Продажа",-1*Сделки[[#This Row],[Количество]],Сделки[[#This Row],[Количество]])</f>
        <v>-90</v>
      </c>
      <c r="I178">
        <f>VLOOKUP(Сделки[[#This Row],[Дата сделки]],Акции[],2)*Сделки[[#This Row],[Количество_net]]</f>
        <v>-12276.9</v>
      </c>
    </row>
    <row r="179" spans="5:9" x14ac:dyDescent="0.3">
      <c r="E179" s="11">
        <v>42807</v>
      </c>
      <c r="F179" t="s">
        <v>2641</v>
      </c>
      <c r="G179">
        <v>200</v>
      </c>
      <c r="H179">
        <f>IF(Сделки[[#This Row],[Тип сделки]]="Продажа",-1*Сделки[[#This Row],[Количество]],Сделки[[#This Row],[Количество]])</f>
        <v>200</v>
      </c>
      <c r="I179">
        <f>VLOOKUP(Сделки[[#This Row],[Дата сделки]],Акции[],2)*Сделки[[#This Row],[Количество_net]]</f>
        <v>27648.002000000004</v>
      </c>
    </row>
    <row r="180" spans="5:9" x14ac:dyDescent="0.3">
      <c r="E180" s="11">
        <v>42810</v>
      </c>
      <c r="F180" t="s">
        <v>2638</v>
      </c>
      <c r="G180">
        <v>200</v>
      </c>
      <c r="H180">
        <f>IF(Сделки[[#This Row],[Тип сделки]]="Продажа",-1*Сделки[[#This Row],[Количество]],Сделки[[#This Row],[Количество]])</f>
        <v>-200</v>
      </c>
      <c r="I180">
        <f>VLOOKUP(Сделки[[#This Row],[Дата сделки]],Акции[],2)*Сделки[[#This Row],[Количество_net]]</f>
        <v>-27601.997999999996</v>
      </c>
    </row>
    <row r="181" spans="5:9" x14ac:dyDescent="0.3">
      <c r="E181" s="11">
        <v>42814</v>
      </c>
      <c r="F181" t="s">
        <v>2641</v>
      </c>
      <c r="G181">
        <v>60</v>
      </c>
      <c r="H181">
        <f>IF(Сделки[[#This Row],[Тип сделки]]="Продажа",-1*Сделки[[#This Row],[Количество]],Сделки[[#This Row],[Количество]])</f>
        <v>60</v>
      </c>
      <c r="I181">
        <f>VLOOKUP(Сделки[[#This Row],[Дата сделки]],Акции[],2)*Сделки[[#This Row],[Количество_net]]</f>
        <v>8247.6006000000016</v>
      </c>
    </row>
    <row r="182" spans="5:9" x14ac:dyDescent="0.3">
      <c r="E182" s="11">
        <v>42818</v>
      </c>
      <c r="F182" t="s">
        <v>2638</v>
      </c>
      <c r="G182">
        <v>460</v>
      </c>
      <c r="H182">
        <f>IF(Сделки[[#This Row],[Тип сделки]]="Продажа",-1*Сделки[[#This Row],[Количество]],Сделки[[#This Row],[Количество]])</f>
        <v>-460</v>
      </c>
      <c r="I182">
        <f>VLOOKUP(Сделки[[#This Row],[Дата сделки]],Акции[],2)*Сделки[[#This Row],[Количество_net]]</f>
        <v>-63392.6</v>
      </c>
    </row>
    <row r="183" spans="5:9" x14ac:dyDescent="0.3">
      <c r="E183" s="11">
        <v>42822</v>
      </c>
      <c r="F183" t="s">
        <v>2641</v>
      </c>
      <c r="G183">
        <v>230</v>
      </c>
      <c r="H183">
        <f>IF(Сделки[[#This Row],[Тип сделки]]="Продажа",-1*Сделки[[#This Row],[Количество]],Сделки[[#This Row],[Количество]])</f>
        <v>230</v>
      </c>
      <c r="I183">
        <f>VLOOKUP(Сделки[[#This Row],[Дата сделки]],Акции[],2)*Сделки[[#This Row],[Количество_net]]</f>
        <v>31500.802300000003</v>
      </c>
    </row>
    <row r="184" spans="5:9" x14ac:dyDescent="0.3">
      <c r="E184" s="11">
        <v>42823</v>
      </c>
      <c r="F184" t="s">
        <v>2641</v>
      </c>
      <c r="G184">
        <v>470</v>
      </c>
      <c r="H184">
        <f>IF(Сделки[[#This Row],[Тип сделки]]="Продажа",-1*Сделки[[#This Row],[Количество]],Сделки[[#This Row],[Количество]])</f>
        <v>470</v>
      </c>
      <c r="I184">
        <f>VLOOKUP(Сделки[[#This Row],[Дата сделки]],Акции[],2)*Сделки[[#This Row],[Количество_net]]</f>
        <v>63901.204700000002</v>
      </c>
    </row>
    <row r="185" spans="5:9" x14ac:dyDescent="0.3">
      <c r="E185" s="11">
        <v>42824</v>
      </c>
      <c r="F185" t="s">
        <v>2641</v>
      </c>
      <c r="G185">
        <v>100</v>
      </c>
      <c r="H185">
        <f>IF(Сделки[[#This Row],[Тип сделки]]="Продажа",-1*Сделки[[#This Row],[Количество]],Сделки[[#This Row],[Количество]])</f>
        <v>100</v>
      </c>
      <c r="I185">
        <f>VLOOKUP(Сделки[[#This Row],[Дата сделки]],Акции[],2)*Сделки[[#This Row],[Количество_net]]</f>
        <v>13528.999</v>
      </c>
    </row>
    <row r="186" spans="5:9" x14ac:dyDescent="0.3">
      <c r="E186" s="11">
        <v>42825</v>
      </c>
      <c r="F186" t="s">
        <v>2638</v>
      </c>
      <c r="G186">
        <v>60</v>
      </c>
      <c r="H186">
        <f>IF(Сделки[[#This Row],[Тип сделки]]="Продажа",-1*Сделки[[#This Row],[Количество]],Сделки[[#This Row],[Количество]])</f>
        <v>-60</v>
      </c>
      <c r="I186">
        <f>VLOOKUP(Сделки[[#This Row],[Дата сделки]],Акции[],2)*Сделки[[#This Row],[Количество_net]]</f>
        <v>-8089.8000000000011</v>
      </c>
    </row>
    <row r="187" spans="5:9" x14ac:dyDescent="0.3">
      <c r="E187" s="11">
        <v>42832</v>
      </c>
      <c r="F187" t="s">
        <v>2641</v>
      </c>
      <c r="G187">
        <v>20</v>
      </c>
      <c r="H187">
        <f>IF(Сделки[[#This Row],[Тип сделки]]="Продажа",-1*Сделки[[#This Row],[Количество]],Сделки[[#This Row],[Количество]])</f>
        <v>20</v>
      </c>
      <c r="I187">
        <f>VLOOKUP(Сделки[[#This Row],[Дата сделки]],Акции[],2)*Сделки[[#This Row],[Количество_net]]</f>
        <v>2664.4</v>
      </c>
    </row>
    <row r="188" spans="5:9" x14ac:dyDescent="0.3">
      <c r="E188" s="11">
        <v>42835</v>
      </c>
      <c r="F188" t="s">
        <v>2638</v>
      </c>
      <c r="G188">
        <v>350</v>
      </c>
      <c r="H188">
        <f>IF(Сделки[[#This Row],[Тип сделки]]="Продажа",-1*Сделки[[#This Row],[Количество]],Сделки[[#This Row],[Количество]])</f>
        <v>-350</v>
      </c>
      <c r="I188">
        <f>VLOOKUP(Сделки[[#This Row],[Дата сделки]],Акции[],2)*Сделки[[#This Row],[Количество_net]]</f>
        <v>-46798.503500000006</v>
      </c>
    </row>
    <row r="189" spans="5:9" x14ac:dyDescent="0.3">
      <c r="E189" s="11">
        <v>42838</v>
      </c>
      <c r="F189" t="s">
        <v>2641</v>
      </c>
      <c r="G189">
        <v>400</v>
      </c>
      <c r="H189">
        <f>IF(Сделки[[#This Row],[Тип сделки]]="Продажа",-1*Сделки[[#This Row],[Количество]],Сделки[[#This Row],[Количество]])</f>
        <v>400</v>
      </c>
      <c r="I189">
        <f>VLOOKUP(Сделки[[#This Row],[Дата сделки]],Акции[],2)*Сделки[[#This Row],[Количество_net]]</f>
        <v>53544.000000000007</v>
      </c>
    </row>
    <row r="190" spans="5:9" x14ac:dyDescent="0.3">
      <c r="E190" s="11">
        <v>42842</v>
      </c>
      <c r="F190" t="s">
        <v>2641</v>
      </c>
      <c r="G190">
        <v>110</v>
      </c>
      <c r="H190">
        <f>IF(Сделки[[#This Row],[Тип сделки]]="Продажа",-1*Сделки[[#This Row],[Количество]],Сделки[[#This Row],[Количество]])</f>
        <v>110</v>
      </c>
      <c r="I190">
        <f>VLOOKUP(Сделки[[#This Row],[Дата сделки]],Акции[],2)*Сделки[[#This Row],[Количество_net]]</f>
        <v>14856.6</v>
      </c>
    </row>
    <row r="191" spans="5:9" x14ac:dyDescent="0.3">
      <c r="E191" s="11">
        <v>42845</v>
      </c>
      <c r="F191" t="s">
        <v>2638</v>
      </c>
      <c r="G191">
        <v>460</v>
      </c>
      <c r="H191">
        <f>IF(Сделки[[#This Row],[Тип сделки]]="Продажа",-1*Сделки[[#This Row],[Количество]],Сделки[[#This Row],[Количество]])</f>
        <v>-460</v>
      </c>
      <c r="I191">
        <f>VLOOKUP(Сделки[[#This Row],[Дата сделки]],Акции[],2)*Сделки[[#This Row],[Количество_net]]</f>
        <v>-62398.9954</v>
      </c>
    </row>
    <row r="192" spans="5:9" x14ac:dyDescent="0.3">
      <c r="E192" s="11">
        <v>42846</v>
      </c>
      <c r="F192" t="s">
        <v>2638</v>
      </c>
      <c r="G192">
        <v>460</v>
      </c>
      <c r="H192">
        <f>IF(Сделки[[#This Row],[Тип сделки]]="Продажа",-1*Сделки[[#This Row],[Количество]],Сделки[[#This Row],[Количество]])</f>
        <v>-460</v>
      </c>
      <c r="I192">
        <f>VLOOKUP(Сделки[[#This Row],[Дата сделки]],Акции[],2)*Сделки[[#This Row],[Количество_net]]</f>
        <v>-61773.395399999994</v>
      </c>
    </row>
    <row r="193" spans="5:9" x14ac:dyDescent="0.3">
      <c r="E193" s="11">
        <v>42851</v>
      </c>
      <c r="F193" t="s">
        <v>2638</v>
      </c>
      <c r="G193">
        <v>200</v>
      </c>
      <c r="H193">
        <f>IF(Сделки[[#This Row],[Тип сделки]]="Продажа",-1*Сделки[[#This Row],[Количество]],Сделки[[#This Row],[Количество]])</f>
        <v>-200</v>
      </c>
      <c r="I193">
        <f>VLOOKUP(Сделки[[#This Row],[Дата сделки]],Акции[],2)*Сделки[[#This Row],[Количество_net]]</f>
        <v>-26714.002</v>
      </c>
    </row>
    <row r="194" spans="5:9" x14ac:dyDescent="0.3">
      <c r="E194" s="11">
        <v>42852</v>
      </c>
      <c r="F194" t="s">
        <v>2641</v>
      </c>
      <c r="G194">
        <v>110</v>
      </c>
      <c r="H194">
        <f>IF(Сделки[[#This Row],[Тип сделки]]="Продажа",-1*Сделки[[#This Row],[Количество]],Сделки[[#This Row],[Количество]])</f>
        <v>110</v>
      </c>
      <c r="I194">
        <f>VLOOKUP(Сделки[[#This Row],[Дата сделки]],Акции[],2)*Сделки[[#This Row],[Количество_net]]</f>
        <v>14740</v>
      </c>
    </row>
    <row r="195" spans="5:9" x14ac:dyDescent="0.3">
      <c r="E195" s="11">
        <v>42852</v>
      </c>
      <c r="F195" t="s">
        <v>2638</v>
      </c>
      <c r="G195">
        <v>310</v>
      </c>
      <c r="H195">
        <f>IF(Сделки[[#This Row],[Тип сделки]]="Продажа",-1*Сделки[[#This Row],[Количество]],Сделки[[#This Row],[Количество]])</f>
        <v>-310</v>
      </c>
      <c r="I195">
        <f>VLOOKUP(Сделки[[#This Row],[Дата сделки]],Акции[],2)*Сделки[[#This Row],[Количество_net]]</f>
        <v>-41540</v>
      </c>
    </row>
    <row r="196" spans="5:9" x14ac:dyDescent="0.3">
      <c r="E196" s="11">
        <v>42857</v>
      </c>
      <c r="F196" t="s">
        <v>2638</v>
      </c>
      <c r="G196">
        <v>40</v>
      </c>
      <c r="H196">
        <f>IF(Сделки[[#This Row],[Тип сделки]]="Продажа",-1*Сделки[[#This Row],[Количество]],Сделки[[#This Row],[Количество]])</f>
        <v>-40</v>
      </c>
      <c r="I196">
        <f>VLOOKUP(Сделки[[#This Row],[Дата сделки]],Акции[],2)*Сделки[[#This Row],[Количество_net]]</f>
        <v>-5203.6000000000004</v>
      </c>
    </row>
    <row r="197" spans="5:9" x14ac:dyDescent="0.3">
      <c r="E197" s="11">
        <v>42870</v>
      </c>
      <c r="F197" t="s">
        <v>2641</v>
      </c>
      <c r="G197">
        <v>400</v>
      </c>
      <c r="H197">
        <f>IF(Сделки[[#This Row],[Тип сделки]]="Продажа",-1*Сделки[[#This Row],[Количество]],Сделки[[#This Row],[Количество]])</f>
        <v>400</v>
      </c>
      <c r="I197">
        <f>VLOOKUP(Сделки[[#This Row],[Дата сделки]],Акции[],2)*Сделки[[#This Row],[Количество_net]]</f>
        <v>53100</v>
      </c>
    </row>
    <row r="198" spans="5:9" x14ac:dyDescent="0.3">
      <c r="E198" s="11">
        <v>42878</v>
      </c>
      <c r="F198" t="s">
        <v>2638</v>
      </c>
      <c r="G198">
        <v>360</v>
      </c>
      <c r="H198">
        <f>IF(Сделки[[#This Row],[Тип сделки]]="Продажа",-1*Сделки[[#This Row],[Количество]],Сделки[[#This Row],[Количество]])</f>
        <v>-360</v>
      </c>
      <c r="I198">
        <f>VLOOKUP(Сделки[[#This Row],[Дата сделки]],Акции[],2)*Сделки[[#This Row],[Количество_net]]</f>
        <v>-47404.796399999999</v>
      </c>
    </row>
    <row r="199" spans="5:9" x14ac:dyDescent="0.3">
      <c r="E199" s="11">
        <v>42892</v>
      </c>
      <c r="F199" t="s">
        <v>2638</v>
      </c>
      <c r="G199">
        <v>320</v>
      </c>
      <c r="H199">
        <f>IF(Сделки[[#This Row],[Тип сделки]]="Продажа",-1*Сделки[[#This Row],[Количество]],Сделки[[#This Row],[Количество]])</f>
        <v>-320</v>
      </c>
      <c r="I199">
        <f>VLOOKUP(Сделки[[#This Row],[Дата сделки]],Акции[],2)*Сделки[[#This Row],[Количество_net]]</f>
        <v>-43856</v>
      </c>
    </row>
    <row r="200" spans="5:9" x14ac:dyDescent="0.3">
      <c r="E200" s="11">
        <v>42905</v>
      </c>
      <c r="F200" t="s">
        <v>2638</v>
      </c>
      <c r="G200">
        <v>410</v>
      </c>
      <c r="H200">
        <f>IF(Сделки[[#This Row],[Тип сделки]]="Продажа",-1*Сделки[[#This Row],[Количество]],Сделки[[#This Row],[Количество]])</f>
        <v>-410</v>
      </c>
      <c r="I200">
        <f>VLOOKUP(Сделки[[#This Row],[Дата сделки]],Акции[],2)*Сделки[[#This Row],[Количество_net]]</f>
        <v>-57871.495900000002</v>
      </c>
    </row>
    <row r="201" spans="5:9" x14ac:dyDescent="0.3">
      <c r="E201" s="11">
        <v>42905</v>
      </c>
      <c r="F201" t="s">
        <v>2638</v>
      </c>
      <c r="G201">
        <v>260</v>
      </c>
      <c r="H201">
        <f>IF(Сделки[[#This Row],[Тип сделки]]="Продажа",-1*Сделки[[#This Row],[Количество]],Сделки[[#This Row],[Количество]])</f>
        <v>-260</v>
      </c>
      <c r="I201">
        <f>VLOOKUP(Сделки[[#This Row],[Дата сделки]],Акции[],2)*Сделки[[#This Row],[Количество_net]]</f>
        <v>-36698.9974</v>
      </c>
    </row>
    <row r="202" spans="5:9" x14ac:dyDescent="0.3">
      <c r="E202" s="11">
        <v>42905</v>
      </c>
      <c r="F202" t="s">
        <v>2638</v>
      </c>
      <c r="G202">
        <v>30</v>
      </c>
      <c r="H202">
        <f>IF(Сделки[[#This Row],[Тип сделки]]="Продажа",-1*Сделки[[#This Row],[Количество]],Сделки[[#This Row],[Количество]])</f>
        <v>-30</v>
      </c>
      <c r="I202">
        <f>VLOOKUP(Сделки[[#This Row],[Дата сделки]],Акции[],2)*Сделки[[#This Row],[Количество_net]]</f>
        <v>-4234.4997000000003</v>
      </c>
    </row>
    <row r="203" spans="5:9" x14ac:dyDescent="0.3">
      <c r="E203" s="11">
        <v>42908</v>
      </c>
      <c r="F203" t="s">
        <v>2641</v>
      </c>
      <c r="G203">
        <v>90</v>
      </c>
      <c r="H203">
        <f>IF(Сделки[[#This Row],[Тип сделки]]="Продажа",-1*Сделки[[#This Row],[Количество]],Сделки[[#This Row],[Количество]])</f>
        <v>90</v>
      </c>
      <c r="I203">
        <f>VLOOKUP(Сделки[[#This Row],[Дата сделки]],Акции[],2)*Сделки[[#This Row],[Количество_net]]</f>
        <v>12544.199999999999</v>
      </c>
    </row>
    <row r="204" spans="5:9" x14ac:dyDescent="0.3">
      <c r="E204" s="11">
        <v>42909</v>
      </c>
      <c r="F204" t="s">
        <v>2638</v>
      </c>
      <c r="G204">
        <v>350</v>
      </c>
      <c r="H204">
        <f>IF(Сделки[[#This Row],[Тип сделки]]="Продажа",-1*Сделки[[#This Row],[Количество]],Сделки[[#This Row],[Количество]])</f>
        <v>-350</v>
      </c>
      <c r="I204">
        <f>VLOOKUP(Сделки[[#This Row],[Дата сделки]],Акции[],2)*Сделки[[#This Row],[Количество_net]]</f>
        <v>-48618.5</v>
      </c>
    </row>
    <row r="205" spans="5:9" x14ac:dyDescent="0.3">
      <c r="E205" s="11">
        <v>42913</v>
      </c>
      <c r="F205" t="s">
        <v>2641</v>
      </c>
      <c r="G205">
        <v>460</v>
      </c>
      <c r="H205">
        <f>IF(Сделки[[#This Row],[Тип сделки]]="Продажа",-1*Сделки[[#This Row],[Количество]],Сделки[[#This Row],[Количество]])</f>
        <v>460</v>
      </c>
      <c r="I205">
        <f>VLOOKUP(Сделки[[#This Row],[Дата сделки]],Акции[],2)*Сделки[[#This Row],[Количество_net]]</f>
        <v>62992.4</v>
      </c>
    </row>
    <row r="206" spans="5:9" x14ac:dyDescent="0.3">
      <c r="E206" s="11">
        <v>42914</v>
      </c>
      <c r="F206" t="s">
        <v>2638</v>
      </c>
      <c r="G206">
        <v>190</v>
      </c>
      <c r="H206">
        <f>IF(Сделки[[#This Row],[Тип сделки]]="Продажа",-1*Сделки[[#This Row],[Количество]],Сделки[[#This Row],[Количество]])</f>
        <v>-190</v>
      </c>
      <c r="I206">
        <f>VLOOKUP(Сделки[[#This Row],[Дата сделки]],Акции[],2)*Сделки[[#This Row],[Количество_net]]</f>
        <v>-25877.999999999996</v>
      </c>
    </row>
    <row r="207" spans="5:9" x14ac:dyDescent="0.3">
      <c r="E207" s="11">
        <v>42921</v>
      </c>
      <c r="F207" t="s">
        <v>2638</v>
      </c>
      <c r="G207">
        <v>20</v>
      </c>
      <c r="H207">
        <f>IF(Сделки[[#This Row],[Тип сделки]]="Продажа",-1*Сделки[[#This Row],[Количество]],Сделки[[#This Row],[Количество]])</f>
        <v>-20</v>
      </c>
      <c r="I207">
        <f>VLOOKUP(Сделки[[#This Row],[Дата сделки]],Акции[],2)*Сделки[[#This Row],[Количество_net]]</f>
        <v>-2682.0001999999999</v>
      </c>
    </row>
    <row r="208" spans="5:9" x14ac:dyDescent="0.3">
      <c r="E208" s="11">
        <v>42921</v>
      </c>
      <c r="F208" t="s">
        <v>2638</v>
      </c>
      <c r="G208">
        <v>20</v>
      </c>
      <c r="H208">
        <f>IF(Сделки[[#This Row],[Тип сделки]]="Продажа",-1*Сделки[[#This Row],[Количество]],Сделки[[#This Row],[Количество]])</f>
        <v>-20</v>
      </c>
      <c r="I208">
        <f>VLOOKUP(Сделки[[#This Row],[Дата сделки]],Акции[],2)*Сделки[[#This Row],[Количество_net]]</f>
        <v>-2682.0001999999999</v>
      </c>
    </row>
    <row r="209" spans="5:9" x14ac:dyDescent="0.3">
      <c r="E209" s="11">
        <v>42921</v>
      </c>
      <c r="F209" t="s">
        <v>2638</v>
      </c>
      <c r="G209">
        <v>80</v>
      </c>
      <c r="H209">
        <f>IF(Сделки[[#This Row],[Тип сделки]]="Продажа",-1*Сделки[[#This Row],[Количество]],Сделки[[#This Row],[Количество]])</f>
        <v>-80</v>
      </c>
      <c r="I209">
        <f>VLOOKUP(Сделки[[#This Row],[Дата сделки]],Акции[],2)*Сделки[[#This Row],[Количество_net]]</f>
        <v>-10728.0008</v>
      </c>
    </row>
    <row r="210" spans="5:9" x14ac:dyDescent="0.3">
      <c r="E210" s="11">
        <v>42923</v>
      </c>
      <c r="F210" t="s">
        <v>2638</v>
      </c>
      <c r="G210">
        <v>250</v>
      </c>
      <c r="H210">
        <f>IF(Сделки[[#This Row],[Тип сделки]]="Продажа",-1*Сделки[[#This Row],[Количество]],Сделки[[#This Row],[Количество]])</f>
        <v>-250</v>
      </c>
      <c r="I210">
        <f>VLOOKUP(Сделки[[#This Row],[Дата сделки]],Акции[],2)*Сделки[[#This Row],[Количество_net]]</f>
        <v>-33595</v>
      </c>
    </row>
    <row r="211" spans="5:9" x14ac:dyDescent="0.3">
      <c r="E211" s="11">
        <v>42944</v>
      </c>
      <c r="F211" t="s">
        <v>2641</v>
      </c>
      <c r="G211">
        <v>440</v>
      </c>
      <c r="H211">
        <f>IF(Сделки[[#This Row],[Тип сделки]]="Продажа",-1*Сделки[[#This Row],[Количество]],Сделки[[#This Row],[Количество]])</f>
        <v>440</v>
      </c>
      <c r="I211">
        <f>VLOOKUP(Сделки[[#This Row],[Дата сделки]],Акции[],2)*Сделки[[#This Row],[Количество_net]]</f>
        <v>58418.8</v>
      </c>
    </row>
    <row r="212" spans="5:9" x14ac:dyDescent="0.3">
      <c r="E212" s="11">
        <v>42947</v>
      </c>
      <c r="F212" t="s">
        <v>2638</v>
      </c>
      <c r="G212">
        <v>390</v>
      </c>
      <c r="H212">
        <f>IF(Сделки[[#This Row],[Тип сделки]]="Продажа",-1*Сделки[[#This Row],[Количество]],Сделки[[#This Row],[Количество]])</f>
        <v>-390</v>
      </c>
      <c r="I212">
        <f>VLOOKUP(Сделки[[#This Row],[Дата сделки]],Акции[],2)*Сделки[[#This Row],[Количество_net]]</f>
        <v>-52061.103900000002</v>
      </c>
    </row>
    <row r="213" spans="5:9" x14ac:dyDescent="0.3">
      <c r="E213" s="11">
        <v>42948</v>
      </c>
      <c r="F213" t="s">
        <v>2638</v>
      </c>
      <c r="G213">
        <v>120</v>
      </c>
      <c r="H213">
        <f>IF(Сделки[[#This Row],[Тип сделки]]="Продажа",-1*Сделки[[#This Row],[Количество]],Сделки[[#This Row],[Количество]])</f>
        <v>-120</v>
      </c>
      <c r="I213">
        <f>VLOOKUP(Сделки[[#This Row],[Дата сделки]],Акции[],2)*Сделки[[#This Row],[Количество_net]]</f>
        <v>-15975.599999999999</v>
      </c>
    </row>
    <row r="214" spans="5:9" x14ac:dyDescent="0.3">
      <c r="E214" s="11">
        <v>42951</v>
      </c>
      <c r="F214" t="s">
        <v>2638</v>
      </c>
      <c r="G214">
        <v>400</v>
      </c>
      <c r="H214">
        <f>IF(Сделки[[#This Row],[Тип сделки]]="Продажа",-1*Сделки[[#This Row],[Количество]],Сделки[[#This Row],[Количество]])</f>
        <v>-400</v>
      </c>
      <c r="I214">
        <f>VLOOKUP(Сделки[[#This Row],[Дата сделки]],Акции[],2)*Сделки[[#This Row],[Количество_net]]</f>
        <v>-53796.004000000008</v>
      </c>
    </row>
    <row r="215" spans="5:9" x14ac:dyDescent="0.3">
      <c r="E215" s="11">
        <v>42957</v>
      </c>
      <c r="F215" t="s">
        <v>2638</v>
      </c>
      <c r="G215">
        <v>100</v>
      </c>
      <c r="H215">
        <f>IF(Сделки[[#This Row],[Тип сделки]]="Продажа",-1*Сделки[[#This Row],[Количество]],Сделки[[#This Row],[Количество]])</f>
        <v>-100</v>
      </c>
      <c r="I215">
        <f>VLOOKUP(Сделки[[#This Row],[Дата сделки]],Акции[],2)*Сделки[[#This Row],[Количество_net]]</f>
        <v>-13394</v>
      </c>
    </row>
    <row r="216" spans="5:9" x14ac:dyDescent="0.3">
      <c r="E216" s="11">
        <v>42958</v>
      </c>
      <c r="F216" t="s">
        <v>2638</v>
      </c>
      <c r="G216">
        <v>490</v>
      </c>
      <c r="H216">
        <f>IF(Сделки[[#This Row],[Тип сделки]]="Продажа",-1*Сделки[[#This Row],[Количество]],Сделки[[#This Row],[Количество]])</f>
        <v>-490</v>
      </c>
      <c r="I216">
        <f>VLOOKUP(Сделки[[#This Row],[Дата сделки]],Акции[],2)*Сделки[[#This Row],[Количество_net]]</f>
        <v>-65811.899999999994</v>
      </c>
    </row>
    <row r="217" spans="5:9" x14ac:dyDescent="0.3">
      <c r="E217" s="11">
        <v>42961</v>
      </c>
      <c r="F217" t="s">
        <v>2638</v>
      </c>
      <c r="G217">
        <v>500</v>
      </c>
      <c r="H217">
        <f>IF(Сделки[[#This Row],[Тип сделки]]="Продажа",-1*Сделки[[#This Row],[Количество]],Сделки[[#This Row],[Количество]])</f>
        <v>-500</v>
      </c>
      <c r="I217">
        <f>VLOOKUP(Сделки[[#This Row],[Дата сделки]],Акции[],2)*Сделки[[#This Row],[Количество_net]]</f>
        <v>-67785.005000000005</v>
      </c>
    </row>
    <row r="218" spans="5:9" x14ac:dyDescent="0.3">
      <c r="E218" s="11">
        <v>42962</v>
      </c>
      <c r="F218" t="s">
        <v>2638</v>
      </c>
      <c r="G218">
        <v>450</v>
      </c>
      <c r="H218">
        <f>IF(Сделки[[#This Row],[Тип сделки]]="Продажа",-1*Сделки[[#This Row],[Количество]],Сделки[[#This Row],[Количество]])</f>
        <v>-450</v>
      </c>
      <c r="I218">
        <f>VLOOKUP(Сделки[[#This Row],[Дата сделки]],Акции[],2)*Сделки[[#This Row],[Количество_net]]</f>
        <v>-61335.000000000007</v>
      </c>
    </row>
    <row r="219" spans="5:9" x14ac:dyDescent="0.3">
      <c r="E219" s="11">
        <v>42965</v>
      </c>
      <c r="F219" t="s">
        <v>2641</v>
      </c>
      <c r="G219">
        <v>260</v>
      </c>
      <c r="H219">
        <f>IF(Сделки[[#This Row],[Тип сделки]]="Продажа",-1*Сделки[[#This Row],[Количество]],Сделки[[#This Row],[Количество]])</f>
        <v>260</v>
      </c>
      <c r="I219">
        <f>VLOOKUP(Сделки[[#This Row],[Дата сделки]],Акции[],2)*Сделки[[#This Row],[Количество_net]]</f>
        <v>35809.799999999996</v>
      </c>
    </row>
    <row r="220" spans="5:9" x14ac:dyDescent="0.3">
      <c r="E220" s="11">
        <v>42972</v>
      </c>
      <c r="F220" t="s">
        <v>2641</v>
      </c>
      <c r="G220">
        <v>490</v>
      </c>
      <c r="H220">
        <f>IF(Сделки[[#This Row],[Тип сделки]]="Продажа",-1*Сделки[[#This Row],[Количество]],Сделки[[#This Row],[Количество]])</f>
        <v>490</v>
      </c>
      <c r="I220">
        <f>VLOOKUP(Сделки[[#This Row],[Дата сделки]],Акции[],2)*Сделки[[#This Row],[Количество_net]]</f>
        <v>67365.2</v>
      </c>
    </row>
    <row r="221" spans="5:9" x14ac:dyDescent="0.3">
      <c r="E221" s="11">
        <v>42972</v>
      </c>
      <c r="F221" t="s">
        <v>2641</v>
      </c>
      <c r="G221">
        <v>120</v>
      </c>
      <c r="H221">
        <f>IF(Сделки[[#This Row],[Тип сделки]]="Продажа",-1*Сделки[[#This Row],[Количество]],Сделки[[#This Row],[Количество]])</f>
        <v>120</v>
      </c>
      <c r="I221">
        <f>VLOOKUP(Сделки[[#This Row],[Дата сделки]],Акции[],2)*Сделки[[#This Row],[Количество_net]]</f>
        <v>16497.599999999999</v>
      </c>
    </row>
    <row r="222" spans="5:9" x14ac:dyDescent="0.3">
      <c r="E222" s="11">
        <v>42984</v>
      </c>
      <c r="F222" t="s">
        <v>2638</v>
      </c>
      <c r="G222">
        <v>70</v>
      </c>
      <c r="H222">
        <f>IF(Сделки[[#This Row],[Тип сделки]]="Продажа",-1*Сделки[[#This Row],[Количество]],Сделки[[#This Row],[Количество]])</f>
        <v>-70</v>
      </c>
      <c r="I222">
        <f>VLOOKUP(Сделки[[#This Row],[Дата сделки]],Акции[],2)*Сделки[[#This Row],[Количество_net]]</f>
        <v>-9545.9</v>
      </c>
    </row>
    <row r="223" spans="5:9" x14ac:dyDescent="0.3">
      <c r="E223" s="11">
        <v>42984</v>
      </c>
      <c r="F223" t="s">
        <v>2641</v>
      </c>
      <c r="G223">
        <v>250</v>
      </c>
      <c r="H223">
        <f>IF(Сделки[[#This Row],[Тип сделки]]="Продажа",-1*Сделки[[#This Row],[Количество]],Сделки[[#This Row],[Количество]])</f>
        <v>250</v>
      </c>
      <c r="I223">
        <f>VLOOKUP(Сделки[[#This Row],[Дата сделки]],Акции[],2)*Сделки[[#This Row],[Количество_net]]</f>
        <v>34092.5</v>
      </c>
    </row>
    <row r="224" spans="5:9" x14ac:dyDescent="0.3">
      <c r="E224" s="11">
        <v>42985</v>
      </c>
      <c r="F224" t="s">
        <v>2641</v>
      </c>
      <c r="G224">
        <v>340</v>
      </c>
      <c r="H224">
        <f>IF(Сделки[[#This Row],[Тип сделки]]="Продажа",-1*Сделки[[#This Row],[Количество]],Сделки[[#This Row],[Количество]])</f>
        <v>340</v>
      </c>
      <c r="I224">
        <f>VLOOKUP(Сделки[[#This Row],[Дата сделки]],Акции[],2)*Сделки[[#This Row],[Количество_net]]</f>
        <v>46250.2</v>
      </c>
    </row>
    <row r="225" spans="5:9" x14ac:dyDescent="0.3">
      <c r="E225" s="11">
        <v>42986</v>
      </c>
      <c r="F225" t="s">
        <v>2638</v>
      </c>
      <c r="G225">
        <v>470</v>
      </c>
      <c r="H225">
        <f>IF(Сделки[[#This Row],[Тип сделки]]="Продажа",-1*Сделки[[#This Row],[Количество]],Сделки[[#This Row],[Количество]])</f>
        <v>-470</v>
      </c>
      <c r="I225">
        <f>VLOOKUP(Сделки[[#This Row],[Дата сделки]],Акции[],2)*Сделки[[#This Row],[Количество_net]]</f>
        <v>-62998.795299999998</v>
      </c>
    </row>
    <row r="226" spans="5:9" x14ac:dyDescent="0.3">
      <c r="E226" s="11">
        <v>42992</v>
      </c>
      <c r="F226" t="s">
        <v>2638</v>
      </c>
      <c r="G226">
        <v>80</v>
      </c>
      <c r="H226">
        <f>IF(Сделки[[#This Row],[Тип сделки]]="Продажа",-1*Сделки[[#This Row],[Количество]],Сделки[[#This Row],[Количество]])</f>
        <v>-80</v>
      </c>
      <c r="I226">
        <f>VLOOKUP(Сделки[[#This Row],[Дата сделки]],Акции[],2)*Сделки[[#This Row],[Количество_net]]</f>
        <v>-10779.200800000001</v>
      </c>
    </row>
    <row r="227" spans="5:9" x14ac:dyDescent="0.3">
      <c r="E227" s="11">
        <v>43003</v>
      </c>
      <c r="F227" t="s">
        <v>2641</v>
      </c>
      <c r="G227">
        <v>260</v>
      </c>
      <c r="H227">
        <f>IF(Сделки[[#This Row],[Тип сделки]]="Продажа",-1*Сделки[[#This Row],[Количество]],Сделки[[#This Row],[Количество]])</f>
        <v>260</v>
      </c>
      <c r="I227">
        <f>VLOOKUP(Сделки[[#This Row],[Дата сделки]],Акции[],2)*Сделки[[#This Row],[Количество_net]]</f>
        <v>33922.199999999997</v>
      </c>
    </row>
    <row r="228" spans="5:9" x14ac:dyDescent="0.3">
      <c r="E228" s="11">
        <v>43004</v>
      </c>
      <c r="F228" t="s">
        <v>2638</v>
      </c>
      <c r="G228">
        <v>380</v>
      </c>
      <c r="H228">
        <f>IF(Сделки[[#This Row],[Тип сделки]]="Продажа",-1*Сделки[[#This Row],[Количество]],Сделки[[#This Row],[Количество]])</f>
        <v>-380</v>
      </c>
      <c r="I228">
        <f>VLOOKUP(Сделки[[#This Row],[Дата сделки]],Акции[],2)*Сделки[[#This Row],[Количество_net]]</f>
        <v>-49894.000000000007</v>
      </c>
    </row>
    <row r="229" spans="5:9" x14ac:dyDescent="0.3">
      <c r="E229" s="11">
        <v>43011</v>
      </c>
      <c r="F229" t="s">
        <v>2638</v>
      </c>
      <c r="G229">
        <v>10</v>
      </c>
      <c r="H229">
        <f>IF(Сделки[[#This Row],[Тип сделки]]="Продажа",-1*Сделки[[#This Row],[Количество]],Сделки[[#This Row],[Количество]])</f>
        <v>-10</v>
      </c>
      <c r="I229">
        <f>VLOOKUP(Сделки[[#This Row],[Дата сделки]],Акции[],2)*Сделки[[#This Row],[Количество_net]]</f>
        <v>-1298.3000000000002</v>
      </c>
    </row>
    <row r="230" spans="5:9" x14ac:dyDescent="0.3">
      <c r="E230" s="11">
        <v>43013</v>
      </c>
      <c r="F230" t="s">
        <v>2641</v>
      </c>
      <c r="G230">
        <v>360</v>
      </c>
      <c r="H230">
        <f>IF(Сделки[[#This Row],[Тип сделки]]="Продажа",-1*Сделки[[#This Row],[Количество]],Сделки[[#This Row],[Количество]])</f>
        <v>360</v>
      </c>
      <c r="I230">
        <f>VLOOKUP(Сделки[[#This Row],[Дата сделки]],Акции[],2)*Сделки[[#This Row],[Количество_net]]</f>
        <v>46425.603600000002</v>
      </c>
    </row>
    <row r="231" spans="5:9" x14ac:dyDescent="0.3">
      <c r="E231" s="11">
        <v>43018</v>
      </c>
      <c r="F231" t="s">
        <v>2638</v>
      </c>
      <c r="G231">
        <v>40</v>
      </c>
      <c r="H231">
        <f>IF(Сделки[[#This Row],[Тип сделки]]="Продажа",-1*Сделки[[#This Row],[Количество]],Сделки[[#This Row],[Количество]])</f>
        <v>-40</v>
      </c>
      <c r="I231">
        <f>VLOOKUP(Сделки[[#This Row],[Дата сделки]],Акции[],2)*Сделки[[#This Row],[Количество_net]]</f>
        <v>-5168.8</v>
      </c>
    </row>
    <row r="232" spans="5:9" x14ac:dyDescent="0.3">
      <c r="E232" s="11">
        <v>43020</v>
      </c>
      <c r="F232" t="s">
        <v>2638</v>
      </c>
      <c r="G232">
        <v>500</v>
      </c>
      <c r="H232">
        <f>IF(Сделки[[#This Row],[Тип сделки]]="Продажа",-1*Сделки[[#This Row],[Количество]],Сделки[[#This Row],[Количество]])</f>
        <v>-500</v>
      </c>
      <c r="I232">
        <f>VLOOKUP(Сделки[[#This Row],[Дата сделки]],Акции[],2)*Сделки[[#This Row],[Количество_net]]</f>
        <v>-65364.999999999993</v>
      </c>
    </row>
    <row r="233" spans="5:9" x14ac:dyDescent="0.3">
      <c r="E233" s="11">
        <v>43026</v>
      </c>
      <c r="F233" t="s">
        <v>2641</v>
      </c>
      <c r="G233">
        <v>170</v>
      </c>
      <c r="H233">
        <f>IF(Сделки[[#This Row],[Тип сделки]]="Продажа",-1*Сделки[[#This Row],[Количество]],Сделки[[#This Row],[Количество]])</f>
        <v>170</v>
      </c>
      <c r="I233">
        <f>VLOOKUP(Сделки[[#This Row],[Дата сделки]],Акции[],2)*Сделки[[#This Row],[Количество_net]]</f>
        <v>22263.201700000001</v>
      </c>
    </row>
    <row r="234" spans="5:9" x14ac:dyDescent="0.3">
      <c r="E234" s="11">
        <v>43045</v>
      </c>
      <c r="F234" t="s">
        <v>2641</v>
      </c>
      <c r="G234">
        <v>150</v>
      </c>
      <c r="H234">
        <f>IF(Сделки[[#This Row],[Тип сделки]]="Продажа",-1*Сделки[[#This Row],[Количество]],Сделки[[#This Row],[Количество]])</f>
        <v>150</v>
      </c>
      <c r="I234">
        <f>VLOOKUP(Сделки[[#This Row],[Дата сделки]],Акции[],2)*Сделки[[#This Row],[Количество_net]]</f>
        <v>19159.5</v>
      </c>
    </row>
    <row r="235" spans="5:9" x14ac:dyDescent="0.3">
      <c r="E235" s="11">
        <v>43059</v>
      </c>
      <c r="F235" t="s">
        <v>2641</v>
      </c>
      <c r="G235">
        <v>30</v>
      </c>
      <c r="H235">
        <f>IF(Сделки[[#This Row],[Тип сделки]]="Продажа",-1*Сделки[[#This Row],[Количество]],Сделки[[#This Row],[Количество]])</f>
        <v>30</v>
      </c>
      <c r="I235">
        <f>VLOOKUP(Сделки[[#This Row],[Дата сделки]],Акции[],2)*Сделки[[#This Row],[Количество_net]]</f>
        <v>4037.7000000000003</v>
      </c>
    </row>
    <row r="236" spans="5:9" x14ac:dyDescent="0.3">
      <c r="E236" s="11">
        <v>43066</v>
      </c>
      <c r="F236" t="s">
        <v>2641</v>
      </c>
      <c r="G236">
        <v>400</v>
      </c>
      <c r="H236">
        <f>IF(Сделки[[#This Row],[Тип сделки]]="Продажа",-1*Сделки[[#This Row],[Количество]],Сделки[[#This Row],[Количество]])</f>
        <v>400</v>
      </c>
      <c r="I236">
        <f>VLOOKUP(Сделки[[#This Row],[Дата сделки]],Акции[],2)*Сделки[[#This Row],[Количество_net]]</f>
        <v>54267.999999999993</v>
      </c>
    </row>
    <row r="237" spans="5:9" x14ac:dyDescent="0.3">
      <c r="E237" s="11">
        <v>43066</v>
      </c>
      <c r="F237" t="s">
        <v>2638</v>
      </c>
      <c r="G237">
        <v>430</v>
      </c>
      <c r="H237">
        <f>IF(Сделки[[#This Row],[Тип сделки]]="Продажа",-1*Сделки[[#This Row],[Количество]],Сделки[[#This Row],[Количество]])</f>
        <v>-430</v>
      </c>
      <c r="I237">
        <f>VLOOKUP(Сделки[[#This Row],[Дата сделки]],Акции[],2)*Сделки[[#This Row],[Количество_net]]</f>
        <v>-58338.099999999991</v>
      </c>
    </row>
    <row r="238" spans="5:9" x14ac:dyDescent="0.3">
      <c r="E238" s="11">
        <v>43067</v>
      </c>
      <c r="F238" t="s">
        <v>2638</v>
      </c>
      <c r="G238">
        <v>320</v>
      </c>
      <c r="H238">
        <f>IF(Сделки[[#This Row],[Тип сделки]]="Продажа",-1*Сделки[[#This Row],[Количество]],Сделки[[#This Row],[Количество]])</f>
        <v>-320</v>
      </c>
      <c r="I238">
        <f>VLOOKUP(Сделки[[#This Row],[Дата сделки]],Акции[],2)*Сделки[[#This Row],[Количество_net]]</f>
        <v>-43827.203200000004</v>
      </c>
    </row>
    <row r="239" spans="5:9" x14ac:dyDescent="0.3">
      <c r="E239" s="11">
        <v>43067</v>
      </c>
      <c r="F239" t="s">
        <v>2638</v>
      </c>
      <c r="G239">
        <v>410</v>
      </c>
      <c r="H239">
        <f>IF(Сделки[[#This Row],[Тип сделки]]="Продажа",-1*Сделки[[#This Row],[Количество]],Сделки[[#This Row],[Количество]])</f>
        <v>-410</v>
      </c>
      <c r="I239">
        <f>VLOOKUP(Сделки[[#This Row],[Дата сделки]],Акции[],2)*Сделки[[#This Row],[Количество_net]]</f>
        <v>-56153.604100000004</v>
      </c>
    </row>
    <row r="240" spans="5:9" x14ac:dyDescent="0.3">
      <c r="E240" s="11">
        <v>43073</v>
      </c>
      <c r="F240" t="s">
        <v>2638</v>
      </c>
      <c r="G240">
        <v>100</v>
      </c>
      <c r="H240">
        <f>IF(Сделки[[#This Row],[Тип сделки]]="Продажа",-1*Сделки[[#This Row],[Количество]],Сделки[[#This Row],[Количество]])</f>
        <v>-100</v>
      </c>
      <c r="I240">
        <f>VLOOKUP(Сделки[[#This Row],[Дата сделки]],Акции[],2)*Сделки[[#This Row],[Количество_net]]</f>
        <v>-14299.001000000002</v>
      </c>
    </row>
    <row r="241" spans="5:9" x14ac:dyDescent="0.3">
      <c r="E241" s="11">
        <v>43088</v>
      </c>
      <c r="F241" t="s">
        <v>2638</v>
      </c>
      <c r="G241">
        <v>310</v>
      </c>
      <c r="H241">
        <f>IF(Сделки[[#This Row],[Тип сделки]]="Продажа",-1*Сделки[[#This Row],[Количество]],Сделки[[#This Row],[Количество]])</f>
        <v>-310</v>
      </c>
      <c r="I241">
        <f>VLOOKUP(Сделки[[#This Row],[Дата сделки]],Акции[],2)*Сделки[[#This Row],[Количество_net]]</f>
        <v>-45895.5</v>
      </c>
    </row>
    <row r="242" spans="5:9" x14ac:dyDescent="0.3">
      <c r="E242" s="11">
        <v>43088</v>
      </c>
      <c r="F242" t="s">
        <v>2641</v>
      </c>
      <c r="G242">
        <v>500</v>
      </c>
      <c r="H242">
        <f>IF(Сделки[[#This Row],[Тип сделки]]="Продажа",-1*Сделки[[#This Row],[Количество]],Сделки[[#This Row],[Количество]])</f>
        <v>500</v>
      </c>
      <c r="I242">
        <f>VLOOKUP(Сделки[[#This Row],[Дата сделки]],Акции[],2)*Сделки[[#This Row],[Количество_net]]</f>
        <v>74025</v>
      </c>
    </row>
    <row r="243" spans="5:9" x14ac:dyDescent="0.3">
      <c r="E243" s="11">
        <v>43091</v>
      </c>
      <c r="F243" t="s">
        <v>2641</v>
      </c>
      <c r="G243">
        <v>20</v>
      </c>
      <c r="H243">
        <f>IF(Сделки[[#This Row],[Тип сделки]]="Продажа",-1*Сделки[[#This Row],[Количество]],Сделки[[#This Row],[Количество]])</f>
        <v>20</v>
      </c>
      <c r="I243">
        <f>VLOOKUP(Сделки[[#This Row],[Дата сделки]],Акции[],2)*Сделки[[#This Row],[Количество_net]]</f>
        <v>2990.4</v>
      </c>
    </row>
    <row r="244" spans="5:9" x14ac:dyDescent="0.3">
      <c r="E244" s="11">
        <v>43095</v>
      </c>
      <c r="F244" t="s">
        <v>2641</v>
      </c>
      <c r="G244">
        <v>80</v>
      </c>
      <c r="H244">
        <f>IF(Сделки[[#This Row],[Тип сделки]]="Продажа",-1*Сделки[[#This Row],[Количество]],Сделки[[#This Row],[Количество]])</f>
        <v>80</v>
      </c>
      <c r="I244">
        <f>VLOOKUP(Сделки[[#This Row],[Дата сделки]],Акции[],2)*Сделки[[#This Row],[Количество_net]]</f>
        <v>11975.2</v>
      </c>
    </row>
    <row r="245" spans="5:9" x14ac:dyDescent="0.3">
      <c r="E245" s="11">
        <v>43095</v>
      </c>
      <c r="F245" t="s">
        <v>2641</v>
      </c>
      <c r="G245">
        <v>280</v>
      </c>
      <c r="H245">
        <f>IF(Сделки[[#This Row],[Тип сделки]]="Продажа",-1*Сделки[[#This Row],[Количество]],Сделки[[#This Row],[Количество]])</f>
        <v>280</v>
      </c>
      <c r="I245">
        <f>VLOOKUP(Сделки[[#This Row],[Дата сделки]],Акции[],2)*Сделки[[#This Row],[Количество_net]]</f>
        <v>41913.199999999997</v>
      </c>
    </row>
    <row r="246" spans="5:9" x14ac:dyDescent="0.3">
      <c r="E246" s="11">
        <v>43096</v>
      </c>
      <c r="F246" t="s">
        <v>2641</v>
      </c>
      <c r="G246">
        <v>410</v>
      </c>
      <c r="H246">
        <f>IF(Сделки[[#This Row],[Тип сделки]]="Продажа",-1*Сделки[[#This Row],[Количество]],Сделки[[#This Row],[Количество]])</f>
        <v>410</v>
      </c>
      <c r="I246">
        <f>VLOOKUP(Сделки[[#This Row],[Дата сделки]],Акции[],2)*Сделки[[#This Row],[Количество_net]]</f>
        <v>61208.895899999996</v>
      </c>
    </row>
    <row r="247" spans="5:9" x14ac:dyDescent="0.3">
      <c r="E247" s="11">
        <v>43096</v>
      </c>
      <c r="F247" t="s">
        <v>2641</v>
      </c>
      <c r="G247">
        <v>430</v>
      </c>
      <c r="H247">
        <f>IF(Сделки[[#This Row],[Тип сделки]]="Продажа",-1*Сделки[[#This Row],[Количество]],Сделки[[#This Row],[Количество]])</f>
        <v>430</v>
      </c>
      <c r="I247">
        <f>VLOOKUP(Сделки[[#This Row],[Дата сделки]],Акции[],2)*Сделки[[#This Row],[Количество_net]]</f>
        <v>64194.695699999997</v>
      </c>
    </row>
    <row r="248" spans="5:9" x14ac:dyDescent="0.3">
      <c r="E248" s="11">
        <v>43105</v>
      </c>
      <c r="F248" t="s">
        <v>2641</v>
      </c>
      <c r="G248">
        <v>190</v>
      </c>
      <c r="H248">
        <f>IF(Сделки[[#This Row],[Тип сделки]]="Продажа",-1*Сделки[[#This Row],[Количество]],Сделки[[#This Row],[Количество]])</f>
        <v>190</v>
      </c>
      <c r="I248">
        <f>VLOOKUP(Сделки[[#This Row],[Дата сделки]],Акции[],2)*Сделки[[#This Row],[Количество_net]]</f>
        <v>27688.699999999997</v>
      </c>
    </row>
    <row r="249" spans="5:9" x14ac:dyDescent="0.3">
      <c r="E249" s="11">
        <v>43110</v>
      </c>
      <c r="F249" t="s">
        <v>2641</v>
      </c>
      <c r="G249">
        <v>140</v>
      </c>
      <c r="H249">
        <f>IF(Сделки[[#This Row],[Тип сделки]]="Продажа",-1*Сделки[[#This Row],[Количество]],Сделки[[#This Row],[Количество]])</f>
        <v>140</v>
      </c>
      <c r="I249">
        <f>VLOOKUP(Сделки[[#This Row],[Дата сделки]],Акции[],2)*Сделки[[#This Row],[Количество_net]]</f>
        <v>20220.1986</v>
      </c>
    </row>
    <row r="250" spans="5:9" x14ac:dyDescent="0.3">
      <c r="E250" s="11">
        <v>43110</v>
      </c>
      <c r="F250" t="s">
        <v>2638</v>
      </c>
      <c r="G250">
        <v>130</v>
      </c>
      <c r="H250">
        <f>IF(Сделки[[#This Row],[Тип сделки]]="Продажа",-1*Сделки[[#This Row],[Количество]],Сделки[[#This Row],[Количество]])</f>
        <v>-130</v>
      </c>
      <c r="I250">
        <f>VLOOKUP(Сделки[[#This Row],[Дата сделки]],Акции[],2)*Сделки[[#This Row],[Количество_net]]</f>
        <v>-18775.898700000002</v>
      </c>
    </row>
    <row r="251" spans="5:9" x14ac:dyDescent="0.3">
      <c r="E251" s="11">
        <v>43118</v>
      </c>
      <c r="F251" t="s">
        <v>2641</v>
      </c>
      <c r="G251">
        <v>310</v>
      </c>
      <c r="H251">
        <f>IF(Сделки[[#This Row],[Тип сделки]]="Продажа",-1*Сделки[[#This Row],[Количество]],Сделки[[#This Row],[Количество]])</f>
        <v>310</v>
      </c>
      <c r="I251">
        <f>VLOOKUP(Сделки[[#This Row],[Дата сделки]],Акции[],2)*Сделки[[#This Row],[Количество_net]]</f>
        <v>44373.399999999994</v>
      </c>
    </row>
    <row r="252" spans="5:9" x14ac:dyDescent="0.3">
      <c r="E252" s="11">
        <v>43126</v>
      </c>
      <c r="F252" t="s">
        <v>2638</v>
      </c>
      <c r="G252">
        <v>350</v>
      </c>
      <c r="H252">
        <f>IF(Сделки[[#This Row],[Тип сделки]]="Продажа",-1*Сделки[[#This Row],[Количество]],Сделки[[#This Row],[Количество]])</f>
        <v>-350</v>
      </c>
      <c r="I252">
        <f>VLOOKUP(Сделки[[#This Row],[Дата сделки]],Акции[],2)*Сделки[[#This Row],[Количество_net]]</f>
        <v>-49923.999999999993</v>
      </c>
    </row>
    <row r="253" spans="5:9" x14ac:dyDescent="0.3">
      <c r="E253" s="11">
        <v>43129</v>
      </c>
      <c r="F253" t="s">
        <v>2638</v>
      </c>
      <c r="G253">
        <v>120</v>
      </c>
      <c r="H253">
        <f>IF(Сделки[[#This Row],[Тип сделки]]="Продажа",-1*Сделки[[#This Row],[Количество]],Сделки[[#This Row],[Количество]])</f>
        <v>-120</v>
      </c>
      <c r="I253">
        <f>VLOOKUP(Сделки[[#This Row],[Дата сделки]],Акции[],2)*Сделки[[#This Row],[Количество_net]]</f>
        <v>-16915.201200000003</v>
      </c>
    </row>
    <row r="254" spans="5:9" x14ac:dyDescent="0.3">
      <c r="E254" s="11">
        <v>43133</v>
      </c>
      <c r="F254" t="s">
        <v>2641</v>
      </c>
      <c r="G254">
        <v>30</v>
      </c>
      <c r="H254">
        <f>IF(Сделки[[#This Row],[Тип сделки]]="Продажа",-1*Сделки[[#This Row],[Количество]],Сделки[[#This Row],[Количество]])</f>
        <v>30</v>
      </c>
      <c r="I254">
        <f>VLOOKUP(Сделки[[#This Row],[Дата сделки]],Акции[],2)*Сделки[[#This Row],[Количество_net]]</f>
        <v>3927.2999999999997</v>
      </c>
    </row>
    <row r="255" spans="5:9" x14ac:dyDescent="0.3">
      <c r="E255" s="11">
        <v>43153</v>
      </c>
      <c r="F255" t="s">
        <v>2638</v>
      </c>
      <c r="G255">
        <v>10</v>
      </c>
      <c r="H255">
        <f>IF(Сделки[[#This Row],[Тип сделки]]="Продажа",-1*Сделки[[#This Row],[Количество]],Сделки[[#This Row],[Количество]])</f>
        <v>-10</v>
      </c>
      <c r="I255">
        <f>VLOOKUP(Сделки[[#This Row],[Дата сделки]],Акции[],2)*Сделки[[#This Row],[Количество_net]]</f>
        <v>-1273</v>
      </c>
    </row>
    <row r="256" spans="5:9" x14ac:dyDescent="0.3">
      <c r="E256" s="11">
        <v>43160</v>
      </c>
      <c r="F256" t="s">
        <v>2641</v>
      </c>
      <c r="G256">
        <v>270</v>
      </c>
      <c r="H256">
        <f>IF(Сделки[[#This Row],[Тип сделки]]="Продажа",-1*Сделки[[#This Row],[Количество]],Сделки[[#This Row],[Количество]])</f>
        <v>270</v>
      </c>
      <c r="I256">
        <f>VLOOKUP(Сделки[[#This Row],[Дата сделки]],Акции[],2)*Сделки[[#This Row],[Количество_net]]</f>
        <v>35037.9</v>
      </c>
    </row>
    <row r="257" spans="5:9" x14ac:dyDescent="0.3">
      <c r="E257" s="11">
        <v>43166</v>
      </c>
      <c r="F257" t="s">
        <v>2638</v>
      </c>
      <c r="G257">
        <v>100</v>
      </c>
      <c r="H257">
        <f>IF(Сделки[[#This Row],[Тип сделки]]="Продажа",-1*Сделки[[#This Row],[Количество]],Сделки[[#This Row],[Количество]])</f>
        <v>-100</v>
      </c>
      <c r="I257">
        <f>VLOOKUP(Сделки[[#This Row],[Дата сделки]],Акции[],2)*Сделки[[#This Row],[Количество_net]]</f>
        <v>-13055.000000000002</v>
      </c>
    </row>
    <row r="258" spans="5:9" x14ac:dyDescent="0.3">
      <c r="E258" s="11">
        <v>43167</v>
      </c>
      <c r="F258" t="s">
        <v>2638</v>
      </c>
      <c r="G258">
        <v>460</v>
      </c>
      <c r="H258">
        <f>IF(Сделки[[#This Row],[Тип сделки]]="Продажа",-1*Сделки[[#This Row],[Количество]],Сделки[[#This Row],[Количество]])</f>
        <v>-460</v>
      </c>
      <c r="I258">
        <f>VLOOKUP(Сделки[[#This Row],[Дата сделки]],Акции[],2)*Сделки[[#This Row],[Количество_net]]</f>
        <v>-61170.799999999996</v>
      </c>
    </row>
    <row r="259" spans="5:9" x14ac:dyDescent="0.3">
      <c r="E259" s="11">
        <v>43168</v>
      </c>
      <c r="F259" t="s">
        <v>2638</v>
      </c>
      <c r="G259">
        <v>290</v>
      </c>
      <c r="H259">
        <f>IF(Сделки[[#This Row],[Тип сделки]]="Продажа",-1*Сделки[[#This Row],[Количество]],Сделки[[#This Row],[Количество]])</f>
        <v>-290</v>
      </c>
      <c r="I259">
        <f>VLOOKUP(Сделки[[#This Row],[Дата сделки]],Акции[],2)*Сделки[[#This Row],[Количество_net]]</f>
        <v>-38155.302900000002</v>
      </c>
    </row>
    <row r="260" spans="5:9" x14ac:dyDescent="0.3">
      <c r="E260" s="11">
        <v>43181</v>
      </c>
      <c r="F260" t="s">
        <v>2641</v>
      </c>
      <c r="G260">
        <v>10</v>
      </c>
      <c r="H260">
        <f>IF(Сделки[[#This Row],[Тип сделки]]="Продажа",-1*Сделки[[#This Row],[Количество]],Сделки[[#This Row],[Количество]])</f>
        <v>10</v>
      </c>
      <c r="I260">
        <f>VLOOKUP(Сделки[[#This Row],[Дата сделки]],Акции[],2)*Сделки[[#This Row],[Количество_net]]</f>
        <v>1255.1000000000001</v>
      </c>
    </row>
    <row r="261" spans="5:9" x14ac:dyDescent="0.3">
      <c r="E261" s="11">
        <v>43181</v>
      </c>
      <c r="F261" t="s">
        <v>2638</v>
      </c>
      <c r="G261">
        <v>180</v>
      </c>
      <c r="H261">
        <f>IF(Сделки[[#This Row],[Тип сделки]]="Продажа",-1*Сделки[[#This Row],[Количество]],Сделки[[#This Row],[Количество]])</f>
        <v>-180</v>
      </c>
      <c r="I261">
        <f>VLOOKUP(Сделки[[#This Row],[Дата сделки]],Акции[],2)*Сделки[[#This Row],[Количество_net]]</f>
        <v>-22591.8</v>
      </c>
    </row>
    <row r="262" spans="5:9" x14ac:dyDescent="0.3">
      <c r="E262" s="11">
        <v>43182</v>
      </c>
      <c r="F262" t="s">
        <v>2641</v>
      </c>
      <c r="G262">
        <v>380</v>
      </c>
      <c r="H262">
        <f>IF(Сделки[[#This Row],[Тип сделки]]="Продажа",-1*Сделки[[#This Row],[Количество]],Сделки[[#This Row],[Количество]])</f>
        <v>380</v>
      </c>
      <c r="I262">
        <f>VLOOKUP(Сделки[[#This Row],[Дата сделки]],Акции[],2)*Сделки[[#This Row],[Количество_net]]</f>
        <v>47272</v>
      </c>
    </row>
    <row r="263" spans="5:9" x14ac:dyDescent="0.3">
      <c r="E263" s="11">
        <v>43188</v>
      </c>
      <c r="F263" t="s">
        <v>2641</v>
      </c>
      <c r="G263">
        <v>350</v>
      </c>
      <c r="H263">
        <f>IF(Сделки[[#This Row],[Тип сделки]]="Продажа",-1*Сделки[[#This Row],[Количество]],Сделки[[#This Row],[Количество]])</f>
        <v>350</v>
      </c>
      <c r="I263">
        <f>VLOOKUP(Сделки[[#This Row],[Дата сделки]],Акции[],2)*Сделки[[#This Row],[Количество_net]]</f>
        <v>46588.500000000007</v>
      </c>
    </row>
    <row r="264" spans="5:9" x14ac:dyDescent="0.3">
      <c r="E264" s="11">
        <v>43194</v>
      </c>
      <c r="F264" t="s">
        <v>2638</v>
      </c>
      <c r="G264">
        <v>470</v>
      </c>
      <c r="H264">
        <f>IF(Сделки[[#This Row],[Тип сделки]]="Продажа",-1*Сделки[[#This Row],[Количество]],Сделки[[#This Row],[Количество]])</f>
        <v>-470</v>
      </c>
      <c r="I264">
        <f>VLOOKUP(Сделки[[#This Row],[Дата сделки]],Акции[],2)*Сделки[[#This Row],[Количество_net]]</f>
        <v>-61123.500000000007</v>
      </c>
    </row>
    <row r="265" spans="5:9" x14ac:dyDescent="0.3">
      <c r="E265" s="11">
        <v>43195</v>
      </c>
      <c r="F265" t="s">
        <v>2638</v>
      </c>
      <c r="G265">
        <v>190</v>
      </c>
      <c r="H265">
        <f>IF(Сделки[[#This Row],[Тип сделки]]="Продажа",-1*Сделки[[#This Row],[Количество]],Сделки[[#This Row],[Количество]])</f>
        <v>-190</v>
      </c>
      <c r="I265">
        <f>VLOOKUP(Сделки[[#This Row],[Дата сделки]],Акции[],2)*Сделки[[#This Row],[Количество_net]]</f>
        <v>-24747.5</v>
      </c>
    </row>
    <row r="266" spans="5:9" x14ac:dyDescent="0.3">
      <c r="E266" s="11">
        <v>43201</v>
      </c>
      <c r="F266" t="s">
        <v>2638</v>
      </c>
      <c r="G266">
        <v>490</v>
      </c>
      <c r="H266">
        <f>IF(Сделки[[#This Row],[Тип сделки]]="Продажа",-1*Сделки[[#This Row],[Количество]],Сделки[[#This Row],[Количество]])</f>
        <v>-490</v>
      </c>
      <c r="I266">
        <f>VLOOKUP(Сделки[[#This Row],[Дата сделки]],Акции[],2)*Сделки[[#This Row],[Количество_net]]</f>
        <v>-61931.1</v>
      </c>
    </row>
    <row r="267" spans="5:9" x14ac:dyDescent="0.3">
      <c r="E267" s="11">
        <v>43201</v>
      </c>
      <c r="F267" t="s">
        <v>2641</v>
      </c>
      <c r="G267">
        <v>390</v>
      </c>
      <c r="H267">
        <f>IF(Сделки[[#This Row],[Тип сделки]]="Продажа",-1*Сделки[[#This Row],[Количество]],Сделки[[#This Row],[Количество]])</f>
        <v>390</v>
      </c>
      <c r="I267">
        <f>VLOOKUP(Сделки[[#This Row],[Дата сделки]],Акции[],2)*Сделки[[#This Row],[Количество_net]]</f>
        <v>49292.1</v>
      </c>
    </row>
    <row r="268" spans="5:9" x14ac:dyDescent="0.3">
      <c r="E268" s="11">
        <v>43208</v>
      </c>
      <c r="F268" t="s">
        <v>2638</v>
      </c>
      <c r="G268">
        <v>200</v>
      </c>
      <c r="H268">
        <f>IF(Сделки[[#This Row],[Тип сделки]]="Продажа",-1*Сделки[[#This Row],[Количество]],Сделки[[#This Row],[Количество]])</f>
        <v>-200</v>
      </c>
      <c r="I268">
        <f>VLOOKUP(Сделки[[#This Row],[Дата сделки]],Акции[],2)*Сделки[[#This Row],[Количество_net]]</f>
        <v>-25344</v>
      </c>
    </row>
    <row r="269" spans="5:9" x14ac:dyDescent="0.3">
      <c r="E269" s="11">
        <v>43209</v>
      </c>
      <c r="F269" t="s">
        <v>2638</v>
      </c>
      <c r="G269">
        <v>170</v>
      </c>
      <c r="H269">
        <f>IF(Сделки[[#This Row],[Тип сделки]]="Продажа",-1*Сделки[[#This Row],[Количество]],Сделки[[#This Row],[Количество]])</f>
        <v>-170</v>
      </c>
      <c r="I269">
        <f>VLOOKUP(Сделки[[#This Row],[Дата сделки]],Акции[],2)*Сделки[[#This Row],[Количество_net]]</f>
        <v>-20257.2</v>
      </c>
    </row>
    <row r="270" spans="5:9" x14ac:dyDescent="0.3">
      <c r="E270" s="11">
        <v>43213</v>
      </c>
      <c r="F270" t="s">
        <v>2638</v>
      </c>
      <c r="G270">
        <v>210</v>
      </c>
      <c r="H270">
        <f>IF(Сделки[[#This Row],[Тип сделки]]="Продажа",-1*Сделки[[#This Row],[Количество]],Сделки[[#This Row],[Количество]])</f>
        <v>-210</v>
      </c>
      <c r="I270">
        <f>VLOOKUP(Сделки[[#This Row],[Дата сделки]],Акции[],2)*Сделки[[#This Row],[Количество_net]]</f>
        <v>-24108</v>
      </c>
    </row>
    <row r="271" spans="5:9" x14ac:dyDescent="0.3">
      <c r="E271" s="11">
        <v>43221</v>
      </c>
      <c r="F271" t="s">
        <v>2638</v>
      </c>
      <c r="G271">
        <v>330</v>
      </c>
      <c r="H271">
        <f>IF(Сделки[[#This Row],[Тип сделки]]="Продажа",-1*Сделки[[#This Row],[Количество]],Сделки[[#This Row],[Количество]])</f>
        <v>-330</v>
      </c>
      <c r="I271">
        <f>VLOOKUP(Сделки[[#This Row],[Дата сделки]],Акции[],2)*Сделки[[#This Row],[Количество_net]]</f>
        <v>-38550.6</v>
      </c>
    </row>
    <row r="272" spans="5:9" x14ac:dyDescent="0.3">
      <c r="E272" s="11">
        <v>43228</v>
      </c>
      <c r="F272" t="s">
        <v>2638</v>
      </c>
      <c r="G272">
        <v>80</v>
      </c>
      <c r="H272">
        <f>IF(Сделки[[#This Row],[Тип сделки]]="Продажа",-1*Сделки[[#This Row],[Количество]],Сделки[[#This Row],[Количество]])</f>
        <v>-80</v>
      </c>
      <c r="I272">
        <f>VLOOKUP(Сделки[[#This Row],[Дата сделки]],Акции[],2)*Сделки[[#This Row],[Количество_net]]</f>
        <v>-9496.7999999999993</v>
      </c>
    </row>
    <row r="273" spans="5:9" x14ac:dyDescent="0.3">
      <c r="E273" s="11">
        <v>43234</v>
      </c>
      <c r="F273" t="s">
        <v>2641</v>
      </c>
      <c r="G273">
        <v>40</v>
      </c>
      <c r="H273">
        <f>IF(Сделки[[#This Row],[Тип сделки]]="Продажа",-1*Сделки[[#This Row],[Количество]],Сделки[[#This Row],[Количество]])</f>
        <v>40</v>
      </c>
      <c r="I273">
        <f>VLOOKUP(Сделки[[#This Row],[Дата сделки]],Акции[],2)*Сделки[[#This Row],[Количество_net]]</f>
        <v>4761.6000000000004</v>
      </c>
    </row>
    <row r="274" spans="5:9" x14ac:dyDescent="0.3">
      <c r="E274" s="11">
        <v>43234</v>
      </c>
      <c r="F274" t="s">
        <v>2641</v>
      </c>
      <c r="G274">
        <v>390</v>
      </c>
      <c r="H274">
        <f>IF(Сделки[[#This Row],[Тип сделки]]="Продажа",-1*Сделки[[#This Row],[Количество]],Сделки[[#This Row],[Количество]])</f>
        <v>390</v>
      </c>
      <c r="I274">
        <f>VLOOKUP(Сделки[[#This Row],[Дата сделки]],Акции[],2)*Сделки[[#This Row],[Количество_net]]</f>
        <v>46425.600000000006</v>
      </c>
    </row>
    <row r="275" spans="5:9" x14ac:dyDescent="0.3">
      <c r="E275" s="11">
        <v>43234</v>
      </c>
      <c r="F275" t="s">
        <v>2641</v>
      </c>
      <c r="G275">
        <v>380</v>
      </c>
      <c r="H275">
        <f>IF(Сделки[[#This Row],[Тип сделки]]="Продажа",-1*Сделки[[#This Row],[Количество]],Сделки[[#This Row],[Количество]])</f>
        <v>380</v>
      </c>
      <c r="I275">
        <f>VLOOKUP(Сделки[[#This Row],[Дата сделки]],Акции[],2)*Сделки[[#This Row],[Количество_net]]</f>
        <v>45235.200000000004</v>
      </c>
    </row>
    <row r="276" spans="5:9" x14ac:dyDescent="0.3">
      <c r="E276" s="11">
        <v>43236</v>
      </c>
      <c r="F276" t="s">
        <v>2638</v>
      </c>
      <c r="G276">
        <v>170</v>
      </c>
      <c r="H276">
        <f>IF(Сделки[[#This Row],[Тип сделки]]="Продажа",-1*Сделки[[#This Row],[Количество]],Сделки[[#This Row],[Количество]])</f>
        <v>-170</v>
      </c>
      <c r="I276">
        <f>VLOOKUP(Сделки[[#This Row],[Дата сделки]],Акции[],2)*Сделки[[#This Row],[Количество_net]]</f>
        <v>-20124.599999999999</v>
      </c>
    </row>
    <row r="277" spans="5:9" x14ac:dyDescent="0.3">
      <c r="E277" s="11">
        <v>43237</v>
      </c>
      <c r="F277" t="s">
        <v>2641</v>
      </c>
      <c r="G277">
        <v>100</v>
      </c>
      <c r="H277">
        <f>IF(Сделки[[#This Row],[Тип сделки]]="Продажа",-1*Сделки[[#This Row],[Количество]],Сделки[[#This Row],[Количество]])</f>
        <v>100</v>
      </c>
      <c r="I277">
        <f>VLOOKUP(Сделки[[#This Row],[Дата сделки]],Акции[],2)*Сделки[[#This Row],[Количество_net]]</f>
        <v>11833</v>
      </c>
    </row>
    <row r="278" spans="5:9" x14ac:dyDescent="0.3">
      <c r="E278" s="11">
        <v>43237</v>
      </c>
      <c r="F278" t="s">
        <v>2641</v>
      </c>
      <c r="G278">
        <v>360</v>
      </c>
      <c r="H278">
        <f>IF(Сделки[[#This Row],[Тип сделки]]="Продажа",-1*Сделки[[#This Row],[Количество]],Сделки[[#This Row],[Количество]])</f>
        <v>360</v>
      </c>
      <c r="I278">
        <f>VLOOKUP(Сделки[[#This Row],[Дата сделки]],Акции[],2)*Сделки[[#This Row],[Количество_net]]</f>
        <v>42598.8</v>
      </c>
    </row>
    <row r="279" spans="5:9" x14ac:dyDescent="0.3">
      <c r="E279" s="11">
        <v>43242</v>
      </c>
      <c r="F279" t="s">
        <v>2638</v>
      </c>
      <c r="G279">
        <v>210</v>
      </c>
      <c r="H279">
        <f>IF(Сделки[[#This Row],[Тип сделки]]="Продажа",-1*Сделки[[#This Row],[Количество]],Сделки[[#This Row],[Количество]])</f>
        <v>-210</v>
      </c>
      <c r="I279">
        <f>VLOOKUP(Сделки[[#This Row],[Дата сделки]],Акции[],2)*Сделки[[#This Row],[Количество_net]]</f>
        <v>-25107.600000000002</v>
      </c>
    </row>
    <row r="280" spans="5:9" x14ac:dyDescent="0.3">
      <c r="E280" s="11">
        <v>43256</v>
      </c>
      <c r="F280" t="s">
        <v>2638</v>
      </c>
      <c r="G280">
        <v>380</v>
      </c>
      <c r="H280">
        <f>IF(Сделки[[#This Row],[Тип сделки]]="Продажа",-1*Сделки[[#This Row],[Количество]],Сделки[[#This Row],[Количество]])</f>
        <v>-380</v>
      </c>
      <c r="I280">
        <f>VLOOKUP(Сделки[[#This Row],[Дата сделки]],Акции[],2)*Сделки[[#This Row],[Количество_net]]</f>
        <v>-46132</v>
      </c>
    </row>
    <row r="281" spans="5:9" x14ac:dyDescent="0.3">
      <c r="E281" s="11">
        <v>43259</v>
      </c>
      <c r="F281" t="s">
        <v>2641</v>
      </c>
      <c r="G281">
        <v>430</v>
      </c>
      <c r="H281">
        <f>IF(Сделки[[#This Row],[Тип сделки]]="Продажа",-1*Сделки[[#This Row],[Количество]],Сделки[[#This Row],[Количество]])</f>
        <v>430</v>
      </c>
      <c r="I281">
        <f>VLOOKUP(Сделки[[#This Row],[Дата сделки]],Акции[],2)*Сделки[[#This Row],[Количество_net]]</f>
        <v>54502.5</v>
      </c>
    </row>
    <row r="282" spans="5:9" x14ac:dyDescent="0.3">
      <c r="E282" s="11">
        <v>43266</v>
      </c>
      <c r="F282" t="s">
        <v>2641</v>
      </c>
      <c r="G282">
        <v>250</v>
      </c>
      <c r="H282">
        <f>IF(Сделки[[#This Row],[Тип сделки]]="Продажа",-1*Сделки[[#This Row],[Количество]],Сделки[[#This Row],[Количество]])</f>
        <v>250</v>
      </c>
      <c r="I282">
        <f>VLOOKUP(Сделки[[#This Row],[Дата сделки]],Акции[],2)*Сделки[[#This Row],[Количество_net]]</f>
        <v>32212.502499999999</v>
      </c>
    </row>
    <row r="283" spans="5:9" x14ac:dyDescent="0.3">
      <c r="E283" s="11">
        <v>43266</v>
      </c>
      <c r="F283" t="s">
        <v>2641</v>
      </c>
      <c r="G283">
        <v>30</v>
      </c>
      <c r="H283">
        <f>IF(Сделки[[#This Row],[Тип сделки]]="Продажа",-1*Сделки[[#This Row],[Количество]],Сделки[[#This Row],[Количество]])</f>
        <v>30</v>
      </c>
      <c r="I283">
        <f>VLOOKUP(Сделки[[#This Row],[Дата сделки]],Акции[],2)*Сделки[[#This Row],[Количество_net]]</f>
        <v>3865.5002999999997</v>
      </c>
    </row>
    <row r="284" spans="5:9" x14ac:dyDescent="0.3">
      <c r="E284" s="11">
        <v>43271</v>
      </c>
      <c r="F284" t="s">
        <v>2638</v>
      </c>
      <c r="G284">
        <v>220</v>
      </c>
      <c r="H284">
        <f>IF(Сделки[[#This Row],[Тип сделки]]="Продажа",-1*Сделки[[#This Row],[Количество]],Сделки[[#This Row],[Количество]])</f>
        <v>-220</v>
      </c>
      <c r="I284">
        <f>VLOOKUP(Сделки[[#This Row],[Дата сделки]],Акции[],2)*Сделки[[#This Row],[Количество_net]]</f>
        <v>-27898.2</v>
      </c>
    </row>
    <row r="285" spans="5:9" x14ac:dyDescent="0.3">
      <c r="E285" s="11">
        <v>43277</v>
      </c>
      <c r="F285" t="s">
        <v>2641</v>
      </c>
      <c r="G285">
        <v>250</v>
      </c>
      <c r="H285">
        <f>IF(Сделки[[#This Row],[Тип сделки]]="Продажа",-1*Сделки[[#This Row],[Количество]],Сделки[[#This Row],[Количество]])</f>
        <v>250</v>
      </c>
      <c r="I285">
        <f>VLOOKUP(Сделки[[#This Row],[Дата сделки]],Акции[],2)*Сделки[[#This Row],[Количество_net]]</f>
        <v>32792.5</v>
      </c>
    </row>
    <row r="286" spans="5:9" x14ac:dyDescent="0.3">
      <c r="E286" s="11">
        <v>43280</v>
      </c>
      <c r="F286" t="s">
        <v>2641</v>
      </c>
      <c r="G286">
        <v>250</v>
      </c>
      <c r="H286">
        <f>IF(Сделки[[#This Row],[Тип сделки]]="Продажа",-1*Сделки[[#This Row],[Количество]],Сделки[[#This Row],[Количество]])</f>
        <v>250</v>
      </c>
      <c r="I286">
        <f>VLOOKUP(Сделки[[#This Row],[Дата сделки]],Акции[],2)*Сделки[[#This Row],[Количество_net]]</f>
        <v>33812.5</v>
      </c>
    </row>
    <row r="287" spans="5:9" x14ac:dyDescent="0.3">
      <c r="E287" s="11">
        <v>43292</v>
      </c>
      <c r="F287" t="s">
        <v>2638</v>
      </c>
      <c r="G287">
        <v>280</v>
      </c>
      <c r="H287">
        <f>IF(Сделки[[#This Row],[Тип сделки]]="Продажа",-1*Сделки[[#This Row],[Количество]],Сделки[[#This Row],[Количество]])</f>
        <v>-280</v>
      </c>
      <c r="I287">
        <f>VLOOKUP(Сделки[[#This Row],[Дата сделки]],Акции[],2)*Сделки[[#This Row],[Количество_net]]</f>
        <v>-37318.400000000001</v>
      </c>
    </row>
    <row r="288" spans="5:9" x14ac:dyDescent="0.3">
      <c r="E288" s="11">
        <v>43294</v>
      </c>
      <c r="F288" t="s">
        <v>2641</v>
      </c>
      <c r="G288">
        <v>400</v>
      </c>
      <c r="H288">
        <f>IF(Сделки[[#This Row],[Тип сделки]]="Продажа",-1*Сделки[[#This Row],[Количество]],Сделки[[#This Row],[Количество]])</f>
        <v>400</v>
      </c>
      <c r="I288">
        <f>VLOOKUP(Сделки[[#This Row],[Дата сделки]],Акции[],2)*Сделки[[#This Row],[Количество_net]]</f>
        <v>53784.004000000001</v>
      </c>
    </row>
    <row r="289" spans="5:9" x14ac:dyDescent="0.3">
      <c r="E289" s="11">
        <v>43297</v>
      </c>
      <c r="F289" t="s">
        <v>2638</v>
      </c>
      <c r="G289">
        <v>210</v>
      </c>
      <c r="H289">
        <f>IF(Сделки[[#This Row],[Тип сделки]]="Продажа",-1*Сделки[[#This Row],[Количество]],Сделки[[#This Row],[Количество]])</f>
        <v>-210</v>
      </c>
      <c r="I289">
        <f>VLOOKUP(Сделки[[#This Row],[Дата сделки]],Акции[],2)*Сделки[[#This Row],[Количество_net]]</f>
        <v>-28181.999999999996</v>
      </c>
    </row>
    <row r="290" spans="5:9" x14ac:dyDescent="0.3">
      <c r="E290" s="11">
        <v>43305</v>
      </c>
      <c r="F290" t="s">
        <v>2638</v>
      </c>
      <c r="G290">
        <v>50</v>
      </c>
      <c r="H290">
        <f>IF(Сделки[[#This Row],[Тип сделки]]="Продажа",-1*Сделки[[#This Row],[Количество]],Сделки[[#This Row],[Количество]])</f>
        <v>-50</v>
      </c>
      <c r="I290">
        <f>VLOOKUP(Сделки[[#This Row],[Дата сделки]],Акции[],2)*Сделки[[#This Row],[Количество_net]]</f>
        <v>-6481.5</v>
      </c>
    </row>
    <row r="291" spans="5:9" x14ac:dyDescent="0.3">
      <c r="E291" s="11">
        <v>43313</v>
      </c>
      <c r="F291" t="s">
        <v>2641</v>
      </c>
      <c r="G291">
        <v>220</v>
      </c>
      <c r="H291">
        <f>IF(Сделки[[#This Row],[Тип сделки]]="Продажа",-1*Сделки[[#This Row],[Количество]],Сделки[[#This Row],[Количество]])</f>
        <v>220</v>
      </c>
      <c r="I291">
        <f>VLOOKUP(Сделки[[#This Row],[Дата сделки]],Акции[],2)*Сделки[[#This Row],[Количество_net]]</f>
        <v>29515.200000000001</v>
      </c>
    </row>
    <row r="292" spans="5:9" x14ac:dyDescent="0.3">
      <c r="E292" s="11">
        <v>43318</v>
      </c>
      <c r="F292" t="s">
        <v>2641</v>
      </c>
      <c r="G292">
        <v>190</v>
      </c>
      <c r="H292">
        <f>IF(Сделки[[#This Row],[Тип сделки]]="Продажа",-1*Сделки[[#This Row],[Количество]],Сделки[[#This Row],[Количество]])</f>
        <v>190</v>
      </c>
      <c r="I292">
        <f>VLOOKUP(Сделки[[#This Row],[Дата сделки]],Акции[],2)*Сделки[[#This Row],[Количество_net]]</f>
        <v>27268.800000000003</v>
      </c>
    </row>
    <row r="293" spans="5:9" x14ac:dyDescent="0.3">
      <c r="E293" s="11">
        <v>43319</v>
      </c>
      <c r="F293" t="s">
        <v>2641</v>
      </c>
      <c r="G293">
        <v>180</v>
      </c>
      <c r="H293">
        <f>IF(Сделки[[#This Row],[Тип сделки]]="Продажа",-1*Сделки[[#This Row],[Количество]],Сделки[[#This Row],[Количество]])</f>
        <v>180</v>
      </c>
      <c r="I293">
        <f>VLOOKUP(Сделки[[#This Row],[Дата сделки]],Акции[],2)*Сделки[[#This Row],[Количество_net]]</f>
        <v>25466.399999999998</v>
      </c>
    </row>
    <row r="294" spans="5:9" x14ac:dyDescent="0.3">
      <c r="E294" s="11">
        <v>43320</v>
      </c>
      <c r="F294" t="s">
        <v>2641</v>
      </c>
      <c r="G294">
        <v>490</v>
      </c>
      <c r="H294">
        <f>IF(Сделки[[#This Row],[Тип сделки]]="Продажа",-1*Сделки[[#This Row],[Количество]],Сделки[[#This Row],[Количество]])</f>
        <v>490</v>
      </c>
      <c r="I294">
        <f>VLOOKUP(Сделки[[#This Row],[Дата сделки]],Акции[],2)*Сделки[[#This Row],[Количество_net]]</f>
        <v>69021.400000000009</v>
      </c>
    </row>
    <row r="295" spans="5:9" x14ac:dyDescent="0.3">
      <c r="E295" s="11">
        <v>43322</v>
      </c>
      <c r="F295" t="s">
        <v>2641</v>
      </c>
      <c r="G295">
        <v>500</v>
      </c>
      <c r="H295">
        <f>IF(Сделки[[#This Row],[Тип сделки]]="Продажа",-1*Сделки[[#This Row],[Количество]],Сделки[[#This Row],[Количество]])</f>
        <v>500</v>
      </c>
      <c r="I295">
        <f>VLOOKUP(Сделки[[#This Row],[Дата сделки]],Акции[],2)*Сделки[[#This Row],[Количество_net]]</f>
        <v>70105.005000000005</v>
      </c>
    </row>
    <row r="296" spans="5:9" x14ac:dyDescent="0.3">
      <c r="E296" s="11">
        <v>43333</v>
      </c>
      <c r="F296" t="s">
        <v>2638</v>
      </c>
      <c r="G296">
        <v>160</v>
      </c>
      <c r="H296">
        <f>IF(Сделки[[#This Row],[Тип сделки]]="Продажа",-1*Сделки[[#This Row],[Количество]],Сделки[[#This Row],[Количество]])</f>
        <v>-160</v>
      </c>
      <c r="I296">
        <f>VLOOKUP(Сделки[[#This Row],[Дата сделки]],Акции[],2)*Сделки[[#This Row],[Количество_net]]</f>
        <v>-23448</v>
      </c>
    </row>
    <row r="297" spans="5:9" x14ac:dyDescent="0.3">
      <c r="E297" s="11">
        <v>43333</v>
      </c>
      <c r="F297" t="s">
        <v>2638</v>
      </c>
      <c r="G297">
        <v>170</v>
      </c>
      <c r="H297">
        <f>IF(Сделки[[#This Row],[Тип сделки]]="Продажа",-1*Сделки[[#This Row],[Количество]],Сделки[[#This Row],[Количество]])</f>
        <v>-170</v>
      </c>
      <c r="I297">
        <f>VLOOKUP(Сделки[[#This Row],[Дата сделки]],Акции[],2)*Сделки[[#This Row],[Количество_net]]</f>
        <v>-24913.500000000004</v>
      </c>
    </row>
    <row r="298" spans="5:9" x14ac:dyDescent="0.3">
      <c r="E298" s="11">
        <v>43336</v>
      </c>
      <c r="F298" t="s">
        <v>2638</v>
      </c>
      <c r="G298">
        <v>40</v>
      </c>
      <c r="H298">
        <f>IF(Сделки[[#This Row],[Тип сделки]]="Продажа",-1*Сделки[[#This Row],[Количество]],Сделки[[#This Row],[Количество]])</f>
        <v>-40</v>
      </c>
      <c r="I298">
        <f>VLOOKUP(Сделки[[#This Row],[Дата сделки]],Акции[],2)*Сделки[[#This Row],[Количество_net]]</f>
        <v>-5826.7999999999993</v>
      </c>
    </row>
    <row r="299" spans="5:9" x14ac:dyDescent="0.3">
      <c r="E299" s="11">
        <v>43347</v>
      </c>
      <c r="F299" t="s">
        <v>2638</v>
      </c>
      <c r="G299">
        <v>280</v>
      </c>
      <c r="H299">
        <f>IF(Сделки[[#This Row],[Тип сделки]]="Продажа",-1*Сделки[[#This Row],[Количество]],Сделки[[#This Row],[Количество]])</f>
        <v>-280</v>
      </c>
      <c r="I299">
        <f>VLOOKUP(Сделки[[#This Row],[Дата сделки]],Акции[],2)*Сделки[[#This Row],[Количество_net]]</f>
        <v>-40913.599999999999</v>
      </c>
    </row>
    <row r="300" spans="5:9" x14ac:dyDescent="0.3">
      <c r="E300" s="11">
        <v>43348</v>
      </c>
      <c r="F300" t="s">
        <v>2641</v>
      </c>
      <c r="G300">
        <v>170</v>
      </c>
      <c r="H300">
        <f>IF(Сделки[[#This Row],[Тип сделки]]="Продажа",-1*Сделки[[#This Row],[Количество]],Сделки[[#This Row],[Количество]])</f>
        <v>170</v>
      </c>
      <c r="I300">
        <f>VLOOKUP(Сделки[[#This Row],[Дата сделки]],Акции[],2)*Сделки[[#This Row],[Количество_net]]</f>
        <v>25238.201700000001</v>
      </c>
    </row>
    <row r="301" spans="5:9" x14ac:dyDescent="0.3">
      <c r="E301" s="11">
        <v>43350</v>
      </c>
      <c r="F301" t="s">
        <v>2638</v>
      </c>
      <c r="G301">
        <v>140</v>
      </c>
      <c r="H301">
        <f>IF(Сделки[[#This Row],[Тип сделки]]="Продажа",-1*Сделки[[#This Row],[Количество]],Сделки[[#This Row],[Количество]])</f>
        <v>-140</v>
      </c>
      <c r="I301">
        <f>VLOOKUP(Сделки[[#This Row],[Дата сделки]],Акции[],2)*Сделки[[#This Row],[Количество_net]]</f>
        <v>-21103.601400000003</v>
      </c>
    </row>
    <row r="302" spans="5:9" x14ac:dyDescent="0.3">
      <c r="E302" s="11">
        <v>43363</v>
      </c>
      <c r="F302" t="s">
        <v>2638</v>
      </c>
      <c r="G302">
        <v>390</v>
      </c>
      <c r="H302">
        <f>IF(Сделки[[#This Row],[Тип сделки]]="Продажа",-1*Сделки[[#This Row],[Количество]],Сделки[[#This Row],[Количество]])</f>
        <v>-390</v>
      </c>
      <c r="I302">
        <f>VLOOKUP(Сделки[[#This Row],[Дата сделки]],Акции[],2)*Сделки[[#This Row],[Количество_net]]</f>
        <v>-59233.2</v>
      </c>
    </row>
    <row r="303" spans="5:9" x14ac:dyDescent="0.3">
      <c r="E303" s="11">
        <v>43367</v>
      </c>
      <c r="F303" t="s">
        <v>2641</v>
      </c>
      <c r="G303">
        <v>360</v>
      </c>
      <c r="H303">
        <f>IF(Сделки[[#This Row],[Тип сделки]]="Продажа",-1*Сделки[[#This Row],[Количество]],Сделки[[#This Row],[Количество]])</f>
        <v>360</v>
      </c>
      <c r="I303">
        <f>VLOOKUP(Сделки[[#This Row],[Дата сделки]],Акции[],2)*Сделки[[#This Row],[Количество_net]]</f>
        <v>53981.999999999993</v>
      </c>
    </row>
    <row r="304" spans="5:9" x14ac:dyDescent="0.3">
      <c r="E304" s="11">
        <v>43374</v>
      </c>
      <c r="F304" t="s">
        <v>2638</v>
      </c>
      <c r="G304">
        <v>80</v>
      </c>
      <c r="H304">
        <f>IF(Сделки[[#This Row],[Тип сделки]]="Продажа",-1*Сделки[[#This Row],[Количество]],Сделки[[#This Row],[Количество]])</f>
        <v>-80</v>
      </c>
      <c r="I304">
        <f>VLOOKUP(Сделки[[#This Row],[Дата сделки]],Акции[],2)*Сделки[[#This Row],[Количество_net]]</f>
        <v>-12034.3992</v>
      </c>
    </row>
    <row r="305" spans="5:9" x14ac:dyDescent="0.3">
      <c r="E305" s="11">
        <v>43378</v>
      </c>
      <c r="F305" t="s">
        <v>2641</v>
      </c>
      <c r="G305">
        <v>120</v>
      </c>
      <c r="H305">
        <f>IF(Сделки[[#This Row],[Тип сделки]]="Продажа",-1*Сделки[[#This Row],[Количество]],Сделки[[#This Row],[Количество]])</f>
        <v>120</v>
      </c>
      <c r="I305">
        <f>VLOOKUP(Сделки[[#This Row],[Дата сделки]],Акции[],2)*Сделки[[#This Row],[Количество_net]]</f>
        <v>17949.600000000002</v>
      </c>
    </row>
    <row r="306" spans="5:9" x14ac:dyDescent="0.3">
      <c r="E306" s="11">
        <v>43381</v>
      </c>
      <c r="F306" t="s">
        <v>2638</v>
      </c>
      <c r="G306">
        <v>40</v>
      </c>
      <c r="H306">
        <f>IF(Сделки[[#This Row],[Тип сделки]]="Продажа",-1*Сделки[[#This Row],[Количество]],Сделки[[#This Row],[Количество]])</f>
        <v>-40</v>
      </c>
      <c r="I306">
        <f>VLOOKUP(Сделки[[#This Row],[Дата сделки]],Акции[],2)*Сделки[[#This Row],[Количество_net]]</f>
        <v>-5995.2</v>
      </c>
    </row>
    <row r="307" spans="5:9" x14ac:dyDescent="0.3">
      <c r="E307" s="11">
        <v>43385</v>
      </c>
      <c r="F307" t="s">
        <v>2638</v>
      </c>
      <c r="G307">
        <v>320</v>
      </c>
      <c r="H307">
        <f>IF(Сделки[[#This Row],[Тип сделки]]="Продажа",-1*Сделки[[#This Row],[Количество]],Сделки[[#This Row],[Количество]])</f>
        <v>-320</v>
      </c>
      <c r="I307">
        <f>VLOOKUP(Сделки[[#This Row],[Дата сделки]],Акции[],2)*Сделки[[#This Row],[Количество_net]]</f>
        <v>-46348.800000000003</v>
      </c>
    </row>
    <row r="308" spans="5:9" x14ac:dyDescent="0.3">
      <c r="E308" s="11">
        <v>43397</v>
      </c>
      <c r="F308" t="s">
        <v>2638</v>
      </c>
      <c r="G308">
        <v>120</v>
      </c>
      <c r="H308">
        <f>IF(Сделки[[#This Row],[Тип сделки]]="Продажа",-1*Сделки[[#This Row],[Количество]],Сделки[[#This Row],[Количество]])</f>
        <v>-120</v>
      </c>
      <c r="I308">
        <f>VLOOKUP(Сделки[[#This Row],[Дата сделки]],Акции[],2)*Сделки[[#This Row],[Количество_net]]</f>
        <v>-18355.201200000003</v>
      </c>
    </row>
    <row r="309" spans="5:9" x14ac:dyDescent="0.3">
      <c r="E309" s="11">
        <v>43397</v>
      </c>
      <c r="F309" t="s">
        <v>2638</v>
      </c>
      <c r="G309">
        <v>400</v>
      </c>
      <c r="H309">
        <f>IF(Сделки[[#This Row],[Тип сделки]]="Продажа",-1*Сделки[[#This Row],[Количество]],Сделки[[#This Row],[Количество]])</f>
        <v>-400</v>
      </c>
      <c r="I309">
        <f>VLOOKUP(Сделки[[#This Row],[Дата сделки]],Акции[],2)*Сделки[[#This Row],[Количество_net]]</f>
        <v>-61184.004000000001</v>
      </c>
    </row>
    <row r="310" spans="5:9" x14ac:dyDescent="0.3">
      <c r="E310" s="11">
        <v>43402</v>
      </c>
      <c r="F310" t="s">
        <v>2641</v>
      </c>
      <c r="G310">
        <v>340</v>
      </c>
      <c r="H310">
        <f>IF(Сделки[[#This Row],[Тип сделки]]="Продажа",-1*Сделки[[#This Row],[Количество]],Сделки[[#This Row],[Количество]])</f>
        <v>340</v>
      </c>
      <c r="I310">
        <f>VLOOKUP(Сделки[[#This Row],[Дата сделки]],Акции[],2)*Сделки[[#This Row],[Количество_net]]</f>
        <v>50918.396599999993</v>
      </c>
    </row>
    <row r="311" spans="5:9" x14ac:dyDescent="0.3">
      <c r="E311" s="11">
        <v>43403</v>
      </c>
      <c r="F311" t="s">
        <v>2641</v>
      </c>
      <c r="G311">
        <v>90</v>
      </c>
      <c r="H311">
        <f>IF(Сделки[[#This Row],[Тип сделки]]="Продажа",-1*Сделки[[#This Row],[Количество]],Сделки[[#This Row],[Количество]])</f>
        <v>90</v>
      </c>
      <c r="I311">
        <f>VLOOKUP(Сделки[[#This Row],[Дата сделки]],Акции[],2)*Сделки[[#This Row],[Количество_net]]</f>
        <v>13753.8009</v>
      </c>
    </row>
    <row r="312" spans="5:9" x14ac:dyDescent="0.3">
      <c r="E312" s="11">
        <v>43405</v>
      </c>
      <c r="F312" t="s">
        <v>2641</v>
      </c>
      <c r="G312">
        <v>490</v>
      </c>
      <c r="H312">
        <f>IF(Сделки[[#This Row],[Тип сделки]]="Продажа",-1*Сделки[[#This Row],[Количество]],Сделки[[#This Row],[Количество]])</f>
        <v>490</v>
      </c>
      <c r="I312">
        <f>VLOOKUP(Сделки[[#This Row],[Дата сделки]],Акции[],2)*Сделки[[#This Row],[Количество_net]]</f>
        <v>75327.7</v>
      </c>
    </row>
    <row r="313" spans="5:9" x14ac:dyDescent="0.3">
      <c r="E313" s="11">
        <v>43412</v>
      </c>
      <c r="F313" t="s">
        <v>2638</v>
      </c>
      <c r="G313">
        <v>320</v>
      </c>
      <c r="H313">
        <f>IF(Сделки[[#This Row],[Тип сделки]]="Продажа",-1*Сделки[[#This Row],[Количество]],Сделки[[#This Row],[Количество]])</f>
        <v>-320</v>
      </c>
      <c r="I313">
        <f>VLOOKUP(Сделки[[#This Row],[Дата сделки]],Акции[],2)*Сделки[[#This Row],[Количество_net]]</f>
        <v>-50476.803200000002</v>
      </c>
    </row>
    <row r="314" spans="5:9" x14ac:dyDescent="0.3">
      <c r="E314" s="11">
        <v>43413</v>
      </c>
      <c r="F314" t="s">
        <v>2638</v>
      </c>
      <c r="G314">
        <v>460</v>
      </c>
      <c r="H314">
        <f>IF(Сделки[[#This Row],[Тип сделки]]="Продажа",-1*Сделки[[#This Row],[Количество]],Сделки[[#This Row],[Количество]])</f>
        <v>-460</v>
      </c>
      <c r="I314">
        <f>VLOOKUP(Сделки[[#This Row],[Дата сделки]],Акции[],2)*Сделки[[#This Row],[Количество_net]]</f>
        <v>-73034.200000000012</v>
      </c>
    </row>
    <row r="315" spans="5:9" x14ac:dyDescent="0.3">
      <c r="E315" s="11">
        <v>43416</v>
      </c>
      <c r="F315" t="s">
        <v>2638</v>
      </c>
      <c r="G315">
        <v>410</v>
      </c>
      <c r="H315">
        <f>IF(Сделки[[#This Row],[Тип сделки]]="Продажа",-1*Сделки[[#This Row],[Количество]],Сделки[[#This Row],[Количество]])</f>
        <v>-410</v>
      </c>
      <c r="I315">
        <f>VLOOKUP(Сделки[[#This Row],[Дата сделки]],Акции[],2)*Сделки[[#This Row],[Количество_net]]</f>
        <v>-66038.704100000003</v>
      </c>
    </row>
    <row r="316" spans="5:9" x14ac:dyDescent="0.3">
      <c r="E316" s="11">
        <v>43417</v>
      </c>
      <c r="F316" t="s">
        <v>2641</v>
      </c>
      <c r="G316">
        <v>100</v>
      </c>
      <c r="H316">
        <f>IF(Сделки[[#This Row],[Тип сделки]]="Продажа",-1*Сделки[[#This Row],[Количество]],Сделки[[#This Row],[Количество]])</f>
        <v>100</v>
      </c>
      <c r="I316">
        <f>VLOOKUP(Сделки[[#This Row],[Дата сделки]],Акции[],2)*Сделки[[#This Row],[Количество_net]]</f>
        <v>15986.000000000002</v>
      </c>
    </row>
    <row r="317" spans="5:9" x14ac:dyDescent="0.3">
      <c r="E317" s="11">
        <v>43417</v>
      </c>
      <c r="F317" t="s">
        <v>2638</v>
      </c>
      <c r="G317">
        <v>90</v>
      </c>
      <c r="H317">
        <f>IF(Сделки[[#This Row],[Тип сделки]]="Продажа",-1*Сделки[[#This Row],[Количество]],Сделки[[#This Row],[Количество]])</f>
        <v>-90</v>
      </c>
      <c r="I317">
        <f>VLOOKUP(Сделки[[#This Row],[Дата сделки]],Акции[],2)*Сделки[[#This Row],[Количество_net]]</f>
        <v>-14387.400000000001</v>
      </c>
    </row>
    <row r="318" spans="5:9" x14ac:dyDescent="0.3">
      <c r="E318" s="11">
        <v>43418</v>
      </c>
      <c r="F318" t="s">
        <v>2638</v>
      </c>
      <c r="G318">
        <v>220</v>
      </c>
      <c r="H318">
        <f>IF(Сделки[[#This Row],[Тип сделки]]="Продажа",-1*Сделки[[#This Row],[Количество]],Сделки[[#This Row],[Количество]])</f>
        <v>-220</v>
      </c>
      <c r="I318">
        <f>VLOOKUP(Сделки[[#This Row],[Дата сделки]],Акции[],2)*Сделки[[#This Row],[Количество_net]]</f>
        <v>-35239.597800000003</v>
      </c>
    </row>
    <row r="319" spans="5:9" x14ac:dyDescent="0.3">
      <c r="E319" s="11">
        <v>43432</v>
      </c>
      <c r="F319" t="s">
        <v>2638</v>
      </c>
      <c r="G319">
        <v>60</v>
      </c>
      <c r="H319">
        <f>IF(Сделки[[#This Row],[Тип сделки]]="Продажа",-1*Сделки[[#This Row],[Количество]],Сделки[[#This Row],[Количество]])</f>
        <v>-60</v>
      </c>
      <c r="I319">
        <f>VLOOKUP(Сделки[[#This Row],[Дата сделки]],Акции[],2)*Сделки[[#This Row],[Количество_net]]</f>
        <v>-9925.1999999999989</v>
      </c>
    </row>
    <row r="320" spans="5:9" x14ac:dyDescent="0.3">
      <c r="E320" s="11">
        <v>43438</v>
      </c>
      <c r="F320" t="s">
        <v>2638</v>
      </c>
      <c r="G320">
        <v>280</v>
      </c>
      <c r="H320">
        <f>IF(Сделки[[#This Row],[Тип сделки]]="Продажа",-1*Сделки[[#This Row],[Количество]],Сделки[[#This Row],[Количество]])</f>
        <v>-280</v>
      </c>
      <c r="I320">
        <f>VLOOKUP(Сделки[[#This Row],[Дата сделки]],Акции[],2)*Сделки[[#This Row],[Количество_net]]</f>
        <v>-45816.4</v>
      </c>
    </row>
    <row r="321" spans="5:9" x14ac:dyDescent="0.3">
      <c r="E321" s="11">
        <v>43438</v>
      </c>
      <c r="F321" t="s">
        <v>2641</v>
      </c>
      <c r="G321">
        <v>370</v>
      </c>
      <c r="H321">
        <f>IF(Сделки[[#This Row],[Тип сделки]]="Продажа",-1*Сделки[[#This Row],[Количество]],Сделки[[#This Row],[Количество]])</f>
        <v>370</v>
      </c>
      <c r="I321">
        <f>VLOOKUP(Сделки[[#This Row],[Дата сделки]],Акции[],2)*Сделки[[#This Row],[Количество_net]]</f>
        <v>60543.1</v>
      </c>
    </row>
    <row r="322" spans="5:9" x14ac:dyDescent="0.3">
      <c r="E322" s="11">
        <v>43444</v>
      </c>
      <c r="F322" t="s">
        <v>2641</v>
      </c>
      <c r="G322">
        <v>40</v>
      </c>
      <c r="H322">
        <f>IF(Сделки[[#This Row],[Тип сделки]]="Продажа",-1*Сделки[[#This Row],[Количество]],Сделки[[#This Row],[Количество]])</f>
        <v>40</v>
      </c>
      <c r="I322">
        <f>VLOOKUP(Сделки[[#This Row],[Дата сделки]],Акции[],2)*Сделки[[#This Row],[Количество_net]]</f>
        <v>6488</v>
      </c>
    </row>
    <row r="323" spans="5:9" x14ac:dyDescent="0.3">
      <c r="E323" s="11">
        <v>43448</v>
      </c>
      <c r="F323" t="s">
        <v>2641</v>
      </c>
      <c r="G323">
        <v>290</v>
      </c>
      <c r="H323">
        <f>IF(Сделки[[#This Row],[Тип сделки]]="Продажа",-1*Сделки[[#This Row],[Количество]],Сделки[[#This Row],[Количество]])</f>
        <v>290</v>
      </c>
      <c r="I323">
        <f>VLOOKUP(Сделки[[#This Row],[Дата сделки]],Акции[],2)*Сделки[[#This Row],[Количество_net]]</f>
        <v>47710.8</v>
      </c>
    </row>
    <row r="324" spans="5:9" x14ac:dyDescent="0.3">
      <c r="E324" s="11">
        <v>43453</v>
      </c>
      <c r="F324" t="s">
        <v>2638</v>
      </c>
      <c r="G324">
        <v>220</v>
      </c>
      <c r="H324">
        <f>IF(Сделки[[#This Row],[Тип сделки]]="Продажа",-1*Сделки[[#This Row],[Количество]],Сделки[[#This Row],[Количество]])</f>
        <v>-220</v>
      </c>
      <c r="I324">
        <f>VLOOKUP(Сделки[[#This Row],[Дата сделки]],Акции[],2)*Сделки[[#This Row],[Количество_net]]</f>
        <v>-34067.002200000003</v>
      </c>
    </row>
    <row r="325" spans="5:9" x14ac:dyDescent="0.3">
      <c r="E325" s="11">
        <v>43455</v>
      </c>
      <c r="F325" t="s">
        <v>2638</v>
      </c>
      <c r="G325">
        <v>490</v>
      </c>
      <c r="H325">
        <f>IF(Сделки[[#This Row],[Тип сделки]]="Продажа",-1*Сделки[[#This Row],[Количество]],Сделки[[#This Row],[Количество]])</f>
        <v>-490</v>
      </c>
      <c r="I325">
        <f>VLOOKUP(Сделки[[#This Row],[Дата сделки]],Акции[],2)*Сделки[[#This Row],[Количество_net]]</f>
        <v>-75709.895099999994</v>
      </c>
    </row>
    <row r="326" spans="5:9" x14ac:dyDescent="0.3">
      <c r="E326" s="11">
        <v>43468</v>
      </c>
      <c r="F326" t="s">
        <v>2641</v>
      </c>
      <c r="G326">
        <v>30</v>
      </c>
      <c r="H326">
        <f>IF(Сделки[[#This Row],[Тип сделки]]="Продажа",-1*Сделки[[#This Row],[Количество]],Сделки[[#This Row],[Количество]])</f>
        <v>30</v>
      </c>
      <c r="I326">
        <f>VLOOKUP(Сделки[[#This Row],[Дата сделки]],Акции[],2)*Сделки[[#This Row],[Количество_net]]</f>
        <v>4560.8999999999996</v>
      </c>
    </row>
    <row r="327" spans="5:9" x14ac:dyDescent="0.3">
      <c r="E327" s="11">
        <v>43474</v>
      </c>
      <c r="F327" t="s">
        <v>2638</v>
      </c>
      <c r="G327">
        <v>290</v>
      </c>
      <c r="H327">
        <f>IF(Сделки[[#This Row],[Тип сделки]]="Продажа",-1*Сделки[[#This Row],[Количество]],Сделки[[#This Row],[Количество]])</f>
        <v>-290</v>
      </c>
      <c r="I327">
        <f>VLOOKUP(Сделки[[#This Row],[Дата сделки]],Акции[],2)*Сделки[[#This Row],[Количество_net]]</f>
        <v>-43772.6</v>
      </c>
    </row>
    <row r="328" spans="5:9" x14ac:dyDescent="0.3">
      <c r="E328" s="11">
        <v>43481</v>
      </c>
      <c r="F328" t="s">
        <v>2638</v>
      </c>
      <c r="G328">
        <v>500</v>
      </c>
      <c r="H328">
        <f>IF(Сделки[[#This Row],[Тип сделки]]="Продажа",-1*Сделки[[#This Row],[Количество]],Сделки[[#This Row],[Количество]])</f>
        <v>-500</v>
      </c>
      <c r="I328">
        <f>VLOOKUP(Сделки[[#This Row],[Дата сделки]],Акции[],2)*Сделки[[#This Row],[Количество_net]]</f>
        <v>-75949.994999999995</v>
      </c>
    </row>
    <row r="329" spans="5:9" x14ac:dyDescent="0.3">
      <c r="E329" s="11">
        <v>43483</v>
      </c>
      <c r="F329" t="s">
        <v>2641</v>
      </c>
      <c r="G329">
        <v>120</v>
      </c>
      <c r="H329">
        <f>IF(Сделки[[#This Row],[Тип сделки]]="Продажа",-1*Сделки[[#This Row],[Количество]],Сделки[[#This Row],[Количество]])</f>
        <v>120</v>
      </c>
      <c r="I329">
        <f>VLOOKUP(Сделки[[#This Row],[Дата сделки]],Акции[],2)*Сделки[[#This Row],[Количество_net]]</f>
        <v>18524.400000000001</v>
      </c>
    </row>
    <row r="330" spans="5:9" x14ac:dyDescent="0.3">
      <c r="E330" s="11">
        <v>43487</v>
      </c>
      <c r="F330" t="s">
        <v>2641</v>
      </c>
      <c r="G330">
        <v>440</v>
      </c>
      <c r="H330">
        <f>IF(Сделки[[#This Row],[Тип сделки]]="Продажа",-1*Сделки[[#This Row],[Количество]],Сделки[[#This Row],[Количество]])</f>
        <v>440</v>
      </c>
      <c r="I330">
        <f>VLOOKUP(Сделки[[#This Row],[Дата сделки]],Акции[],2)*Сделки[[#This Row],[Количество_net]]</f>
        <v>66519.195600000006</v>
      </c>
    </row>
    <row r="331" spans="5:9" x14ac:dyDescent="0.3">
      <c r="E331" s="11">
        <v>43488</v>
      </c>
      <c r="F331" t="s">
        <v>2638</v>
      </c>
      <c r="G331">
        <v>260</v>
      </c>
      <c r="H331">
        <f>IF(Сделки[[#This Row],[Тип сделки]]="Продажа",-1*Сделки[[#This Row],[Количество]],Сделки[[#This Row],[Количество]])</f>
        <v>-260</v>
      </c>
      <c r="I331">
        <f>VLOOKUP(Сделки[[#This Row],[Дата сделки]],Акции[],2)*Сделки[[#This Row],[Количество_net]]</f>
        <v>-39442</v>
      </c>
    </row>
    <row r="332" spans="5:9" x14ac:dyDescent="0.3">
      <c r="E332" s="11">
        <v>43494</v>
      </c>
      <c r="F332" t="s">
        <v>2638</v>
      </c>
      <c r="G332">
        <v>30</v>
      </c>
      <c r="H332">
        <f>IF(Сделки[[#This Row],[Тип сделки]]="Продажа",-1*Сделки[[#This Row],[Количество]],Сделки[[#This Row],[Количество]])</f>
        <v>-30</v>
      </c>
      <c r="I332">
        <f>VLOOKUP(Сделки[[#This Row],[Дата сделки]],Акции[],2)*Сделки[[#This Row],[Количество_net]]</f>
        <v>-4379.1000000000004</v>
      </c>
    </row>
    <row r="333" spans="5:9" x14ac:dyDescent="0.3">
      <c r="E333" s="11">
        <v>43502</v>
      </c>
      <c r="F333" t="s">
        <v>2638</v>
      </c>
      <c r="G333">
        <v>30</v>
      </c>
      <c r="H333">
        <f>IF(Сделки[[#This Row],[Тип сделки]]="Продажа",-1*Сделки[[#This Row],[Количество]],Сделки[[#This Row],[Количество]])</f>
        <v>-30</v>
      </c>
      <c r="I333">
        <f>VLOOKUP(Сделки[[#This Row],[Дата сделки]],Акции[],2)*Сделки[[#This Row],[Количество_net]]</f>
        <v>-4614.9000000000005</v>
      </c>
    </row>
    <row r="334" spans="5:9" x14ac:dyDescent="0.3">
      <c r="E334" s="11">
        <v>43509</v>
      </c>
      <c r="F334" t="s">
        <v>2638</v>
      </c>
      <c r="G334">
        <v>490</v>
      </c>
      <c r="H334">
        <f>IF(Сделки[[#This Row],[Тип сделки]]="Продажа",-1*Сделки[[#This Row],[Количество]],Сделки[[#This Row],[Количество]])</f>
        <v>-490</v>
      </c>
      <c r="I334">
        <f>VLOOKUP(Сделки[[#This Row],[Дата сделки]],Акции[],2)*Сделки[[#This Row],[Количество_net]]</f>
        <v>-76591.899999999994</v>
      </c>
    </row>
    <row r="335" spans="5:9" x14ac:dyDescent="0.3">
      <c r="E335" s="11">
        <v>43509</v>
      </c>
      <c r="F335" t="s">
        <v>2638</v>
      </c>
      <c r="G335">
        <v>190</v>
      </c>
      <c r="H335">
        <f>IF(Сделки[[#This Row],[Тип сделки]]="Продажа",-1*Сделки[[#This Row],[Количество]],Сделки[[#This Row],[Количество]])</f>
        <v>-190</v>
      </c>
      <c r="I335">
        <f>VLOOKUP(Сделки[[#This Row],[Дата сделки]],Акции[],2)*Сделки[[#This Row],[Количество_net]]</f>
        <v>-29698.9</v>
      </c>
    </row>
    <row r="336" spans="5:9" x14ac:dyDescent="0.3">
      <c r="E336" s="11">
        <v>43531</v>
      </c>
      <c r="F336" t="s">
        <v>2641</v>
      </c>
      <c r="G336">
        <v>500</v>
      </c>
      <c r="H336">
        <f>IF(Сделки[[#This Row],[Тип сделки]]="Продажа",-1*Сделки[[#This Row],[Количество]],Сделки[[#This Row],[Количество]])</f>
        <v>500</v>
      </c>
      <c r="I336">
        <f>VLOOKUP(Сделки[[#This Row],[Дата сделки]],Акции[],2)*Сделки[[#This Row],[Количество_net]]</f>
        <v>78555</v>
      </c>
    </row>
    <row r="337" spans="5:9" x14ac:dyDescent="0.3">
      <c r="E337" s="11">
        <v>43532</v>
      </c>
      <c r="F337" t="s">
        <v>2638</v>
      </c>
      <c r="G337">
        <v>190</v>
      </c>
      <c r="H337">
        <f>IF(Сделки[[#This Row],[Тип сделки]]="Продажа",-1*Сделки[[#This Row],[Количество]],Сделки[[#This Row],[Количество]])</f>
        <v>-190</v>
      </c>
      <c r="I337">
        <f>VLOOKUP(Сделки[[#This Row],[Дата сделки]],Акции[],2)*Сделки[[#This Row],[Количество_net]]</f>
        <v>-29987.7</v>
      </c>
    </row>
    <row r="338" spans="5:9" x14ac:dyDescent="0.3">
      <c r="E338" s="11">
        <v>43537</v>
      </c>
      <c r="F338" t="s">
        <v>2638</v>
      </c>
      <c r="G338">
        <v>450</v>
      </c>
      <c r="H338">
        <f>IF(Сделки[[#This Row],[Тип сделки]]="Продажа",-1*Сделки[[#This Row],[Количество]],Сделки[[#This Row],[Количество]])</f>
        <v>-450</v>
      </c>
      <c r="I338">
        <f>VLOOKUP(Сделки[[#This Row],[Дата сделки]],Акции[],2)*Сделки[[#This Row],[Количество_net]]</f>
        <v>-72058.5</v>
      </c>
    </row>
    <row r="339" spans="5:9" x14ac:dyDescent="0.3">
      <c r="E339" s="11">
        <v>43538</v>
      </c>
      <c r="F339" t="s">
        <v>2641</v>
      </c>
      <c r="G339">
        <v>160</v>
      </c>
      <c r="H339">
        <f>IF(Сделки[[#This Row],[Тип сделки]]="Продажа",-1*Сделки[[#This Row],[Количество]],Сделки[[#This Row],[Количество]])</f>
        <v>160</v>
      </c>
      <c r="I339">
        <f>VLOOKUP(Сделки[[#This Row],[Дата сделки]],Акции[],2)*Сделки[[#This Row],[Количество_net]]</f>
        <v>25572.800000000003</v>
      </c>
    </row>
    <row r="340" spans="5:9" x14ac:dyDescent="0.3">
      <c r="E340" s="11">
        <v>43538</v>
      </c>
      <c r="F340" t="s">
        <v>2641</v>
      </c>
      <c r="G340">
        <v>430</v>
      </c>
      <c r="H340">
        <f>IF(Сделки[[#This Row],[Тип сделки]]="Продажа",-1*Сделки[[#This Row],[Количество]],Сделки[[#This Row],[Количество]])</f>
        <v>430</v>
      </c>
      <c r="I340">
        <f>VLOOKUP(Сделки[[#This Row],[Дата сделки]],Акции[],2)*Сделки[[#This Row],[Количество_net]]</f>
        <v>68726.900000000009</v>
      </c>
    </row>
    <row r="341" spans="5:9" x14ac:dyDescent="0.3">
      <c r="E341" s="11">
        <v>43543</v>
      </c>
      <c r="F341" t="s">
        <v>2641</v>
      </c>
      <c r="G341">
        <v>430</v>
      </c>
      <c r="H341">
        <f>IF(Сделки[[#This Row],[Тип сделки]]="Продажа",-1*Сделки[[#This Row],[Количество]],Сделки[[#This Row],[Количество]])</f>
        <v>430</v>
      </c>
      <c r="I341">
        <f>VLOOKUP(Сделки[[#This Row],[Дата сделки]],Акции[],2)*Сделки[[#This Row],[Количество_net]]</f>
        <v>67454.100000000006</v>
      </c>
    </row>
    <row r="342" spans="5:9" x14ac:dyDescent="0.3">
      <c r="E342" s="11">
        <v>43546</v>
      </c>
      <c r="F342" t="s">
        <v>2641</v>
      </c>
      <c r="G342">
        <v>200</v>
      </c>
      <c r="H342">
        <f>IF(Сделки[[#This Row],[Тип сделки]]="Продажа",-1*Сделки[[#This Row],[Количество]],Сделки[[#This Row],[Количество]])</f>
        <v>200</v>
      </c>
      <c r="I342">
        <f>VLOOKUP(Сделки[[#This Row],[Дата сделки]],Акции[],2)*Сделки[[#This Row],[Количество_net]]</f>
        <v>31626</v>
      </c>
    </row>
    <row r="343" spans="5:9" x14ac:dyDescent="0.3">
      <c r="E343" s="11">
        <v>43549</v>
      </c>
      <c r="F343" t="s">
        <v>2638</v>
      </c>
      <c r="G343">
        <v>90</v>
      </c>
      <c r="H343">
        <f>IF(Сделки[[#This Row],[Тип сделки]]="Продажа",-1*Сделки[[#This Row],[Количество]],Сделки[[#This Row],[Количество]])</f>
        <v>-90</v>
      </c>
      <c r="I343">
        <f>VLOOKUP(Сделки[[#This Row],[Дата сделки]],Акции[],2)*Сделки[[#This Row],[Количество_net]]</f>
        <v>-14233.499100000001</v>
      </c>
    </row>
    <row r="344" spans="5:9" x14ac:dyDescent="0.3">
      <c r="E344" s="11">
        <v>43558</v>
      </c>
      <c r="F344" t="s">
        <v>2641</v>
      </c>
      <c r="G344">
        <v>280</v>
      </c>
      <c r="H344">
        <f>IF(Сделки[[#This Row],[Тип сделки]]="Продажа",-1*Сделки[[#This Row],[Количество]],Сделки[[#This Row],[Количество]])</f>
        <v>280</v>
      </c>
      <c r="I344">
        <f>VLOOKUP(Сделки[[#This Row],[Дата сделки]],Акции[],2)*Сделки[[#This Row],[Количество_net]]</f>
        <v>43943.199999999997</v>
      </c>
    </row>
    <row r="345" spans="5:9" x14ac:dyDescent="0.3">
      <c r="E345" s="11">
        <v>43560</v>
      </c>
      <c r="F345" t="s">
        <v>2641</v>
      </c>
      <c r="G345">
        <v>60</v>
      </c>
      <c r="H345">
        <f>IF(Сделки[[#This Row],[Тип сделки]]="Продажа",-1*Сделки[[#This Row],[Количество]],Сделки[[#This Row],[Количество]])</f>
        <v>60</v>
      </c>
      <c r="I345">
        <f>VLOOKUP(Сделки[[#This Row],[Дата сделки]],Акции[],2)*Сделки[[#This Row],[Количество_net]]</f>
        <v>9336.0005999999994</v>
      </c>
    </row>
    <row r="346" spans="5:9" x14ac:dyDescent="0.3">
      <c r="E346" s="11">
        <v>43563</v>
      </c>
      <c r="F346" t="s">
        <v>2638</v>
      </c>
      <c r="G346">
        <v>30</v>
      </c>
      <c r="H346">
        <f>IF(Сделки[[#This Row],[Тип сделки]]="Продажа",-1*Сделки[[#This Row],[Количество]],Сделки[[#This Row],[Количество]])</f>
        <v>-30</v>
      </c>
      <c r="I346">
        <f>VLOOKUP(Сделки[[#This Row],[Дата сделки]],Акции[],2)*Сделки[[#This Row],[Количество_net]]</f>
        <v>-4601.7</v>
      </c>
    </row>
    <row r="347" spans="5:9" x14ac:dyDescent="0.3">
      <c r="E347" s="11">
        <v>43565</v>
      </c>
      <c r="F347" t="s">
        <v>2641</v>
      </c>
      <c r="G347">
        <v>330</v>
      </c>
      <c r="H347">
        <f>IF(Сделки[[#This Row],[Тип сделки]]="Продажа",-1*Сделки[[#This Row],[Количество]],Сделки[[#This Row],[Количество]])</f>
        <v>330</v>
      </c>
      <c r="I347">
        <f>VLOOKUP(Сделки[[#This Row],[Дата сделки]],Акции[],2)*Сделки[[#This Row],[Количество_net]]</f>
        <v>50750.696699999993</v>
      </c>
    </row>
    <row r="348" spans="5:9" x14ac:dyDescent="0.3">
      <c r="E348" s="11">
        <v>43578</v>
      </c>
      <c r="F348" t="s">
        <v>2638</v>
      </c>
      <c r="G348">
        <v>180</v>
      </c>
      <c r="H348">
        <f>IF(Сделки[[#This Row],[Тип сделки]]="Продажа",-1*Сделки[[#This Row],[Количество]],Сделки[[#This Row],[Количество]])</f>
        <v>-180</v>
      </c>
      <c r="I348">
        <f>VLOOKUP(Сделки[[#This Row],[Дата сделки]],Акции[],2)*Сделки[[#This Row],[Количество_net]]</f>
        <v>-27635.4</v>
      </c>
    </row>
    <row r="349" spans="5:9" x14ac:dyDescent="0.3">
      <c r="E349" s="11">
        <v>43579</v>
      </c>
      <c r="F349" t="s">
        <v>2641</v>
      </c>
      <c r="G349">
        <v>400</v>
      </c>
      <c r="H349">
        <f>IF(Сделки[[#This Row],[Тип сделки]]="Продажа",-1*Сделки[[#This Row],[Количество]],Сделки[[#This Row],[Количество]])</f>
        <v>400</v>
      </c>
      <c r="I349">
        <f>VLOOKUP(Сделки[[#This Row],[Дата сделки]],Акции[],2)*Сделки[[#This Row],[Количество_net]]</f>
        <v>61688</v>
      </c>
    </row>
    <row r="350" spans="5:9" x14ac:dyDescent="0.3">
      <c r="E350" s="11">
        <v>43580</v>
      </c>
      <c r="F350" t="s">
        <v>2641</v>
      </c>
      <c r="G350">
        <v>180</v>
      </c>
      <c r="H350">
        <f>IF(Сделки[[#This Row],[Тип сделки]]="Продажа",-1*Сделки[[#This Row],[Количество]],Сделки[[#This Row],[Количество]])</f>
        <v>180</v>
      </c>
      <c r="I350">
        <f>VLOOKUP(Сделки[[#This Row],[Дата сделки]],Акции[],2)*Сделки[[#This Row],[Количество_net]]</f>
        <v>27916.2</v>
      </c>
    </row>
    <row r="351" spans="5:9" x14ac:dyDescent="0.3">
      <c r="E351" s="11">
        <v>43581</v>
      </c>
      <c r="F351" t="s">
        <v>2638</v>
      </c>
      <c r="G351">
        <v>330</v>
      </c>
      <c r="H351">
        <f>IF(Сделки[[#This Row],[Тип сделки]]="Продажа",-1*Сделки[[#This Row],[Количество]],Сделки[[#This Row],[Количество]])</f>
        <v>-330</v>
      </c>
      <c r="I351">
        <f>VLOOKUP(Сделки[[#This Row],[Дата сделки]],Акции[],2)*Сделки[[#This Row],[Количество_net]]</f>
        <v>-51994.8</v>
      </c>
    </row>
    <row r="352" spans="5:9" x14ac:dyDescent="0.3">
      <c r="E352" s="11">
        <v>43585</v>
      </c>
      <c r="F352" t="s">
        <v>2638</v>
      </c>
      <c r="G352">
        <v>160</v>
      </c>
      <c r="H352">
        <f>IF(Сделки[[#This Row],[Тип сделки]]="Продажа",-1*Сделки[[#This Row],[Количество]],Сделки[[#This Row],[Количество]])</f>
        <v>-160</v>
      </c>
      <c r="I352">
        <f>VLOOKUP(Сделки[[#This Row],[Дата сделки]],Акции[],2)*Сделки[[#This Row],[Количество_net]]</f>
        <v>-25556.799999999999</v>
      </c>
    </row>
    <row r="353" spans="5:9" x14ac:dyDescent="0.3">
      <c r="E353" s="11">
        <v>43587</v>
      </c>
      <c r="F353" t="s">
        <v>2638</v>
      </c>
      <c r="G353">
        <v>350</v>
      </c>
      <c r="H353">
        <f>IF(Сделки[[#This Row],[Тип сделки]]="Продажа",-1*Сделки[[#This Row],[Количество]],Сделки[[#This Row],[Количество]])</f>
        <v>-350</v>
      </c>
      <c r="I353">
        <f>VLOOKUP(Сделки[[#This Row],[Дата сделки]],Акции[],2)*Сделки[[#This Row],[Количество_net]]</f>
        <v>-52059.003500000006</v>
      </c>
    </row>
    <row r="354" spans="5:9" x14ac:dyDescent="0.3">
      <c r="E354" s="11">
        <v>43606</v>
      </c>
      <c r="F354" t="s">
        <v>2638</v>
      </c>
      <c r="G354">
        <v>50</v>
      </c>
      <c r="H354">
        <f>IF(Сделки[[#This Row],[Тип сделки]]="Продажа",-1*Сделки[[#This Row],[Количество]],Сделки[[#This Row],[Количество]])</f>
        <v>-50</v>
      </c>
      <c r="I354">
        <f>VLOOKUP(Сделки[[#This Row],[Дата сделки]],Акции[],2)*Сделки[[#This Row],[Количество_net]]</f>
        <v>-7408.9994999999999</v>
      </c>
    </row>
    <row r="355" spans="5:9" x14ac:dyDescent="0.3">
      <c r="E355" s="11">
        <v>43606</v>
      </c>
      <c r="F355" t="s">
        <v>2638</v>
      </c>
      <c r="G355">
        <v>180</v>
      </c>
      <c r="H355">
        <f>IF(Сделки[[#This Row],[Тип сделки]]="Продажа",-1*Сделки[[#This Row],[Количество]],Сделки[[#This Row],[Количество]])</f>
        <v>-180</v>
      </c>
      <c r="I355">
        <f>VLOOKUP(Сделки[[#This Row],[Дата сделки]],Акции[],2)*Сделки[[#This Row],[Количество_net]]</f>
        <v>-26672.3982</v>
      </c>
    </row>
    <row r="356" spans="5:9" x14ac:dyDescent="0.3">
      <c r="E356" s="11">
        <v>43606</v>
      </c>
      <c r="F356" t="s">
        <v>2638</v>
      </c>
      <c r="G356">
        <v>90</v>
      </c>
      <c r="H356">
        <f>IF(Сделки[[#This Row],[Тип сделки]]="Продажа",-1*Сделки[[#This Row],[Количество]],Сделки[[#This Row],[Количество]])</f>
        <v>-90</v>
      </c>
      <c r="I356">
        <f>VLOOKUP(Сделки[[#This Row],[Дата сделки]],Акции[],2)*Сделки[[#This Row],[Количество_net]]</f>
        <v>-13336.1991</v>
      </c>
    </row>
    <row r="357" spans="5:9" x14ac:dyDescent="0.3">
      <c r="E357" s="11">
        <v>43609</v>
      </c>
      <c r="F357" t="s">
        <v>2641</v>
      </c>
      <c r="G357">
        <v>300</v>
      </c>
      <c r="H357">
        <f>IF(Сделки[[#This Row],[Тип сделки]]="Продажа",-1*Сделки[[#This Row],[Количество]],Сделки[[#This Row],[Количество]])</f>
        <v>300</v>
      </c>
      <c r="I357">
        <f>VLOOKUP(Сделки[[#This Row],[Дата сделки]],Акции[],2)*Сделки[[#This Row],[Количество_net]]</f>
        <v>44889</v>
      </c>
    </row>
    <row r="358" spans="5:9" x14ac:dyDescent="0.3">
      <c r="E358" s="11">
        <v>43620</v>
      </c>
      <c r="F358" t="s">
        <v>2638</v>
      </c>
      <c r="G358">
        <v>120</v>
      </c>
      <c r="H358">
        <f>IF(Сделки[[#This Row],[Тип сделки]]="Продажа",-1*Сделки[[#This Row],[Количество]],Сделки[[#This Row],[Количество]])</f>
        <v>-120</v>
      </c>
      <c r="I358">
        <f>VLOOKUP(Сделки[[#This Row],[Дата сделки]],Акции[],2)*Сделки[[#This Row],[Количество_net]]</f>
        <v>-18336</v>
      </c>
    </row>
    <row r="359" spans="5:9" x14ac:dyDescent="0.3">
      <c r="E359" s="11">
        <v>43626</v>
      </c>
      <c r="F359" t="s">
        <v>2641</v>
      </c>
      <c r="G359">
        <v>340</v>
      </c>
      <c r="H359">
        <f>IF(Сделки[[#This Row],[Тип сделки]]="Продажа",-1*Сделки[[#This Row],[Количество]],Сделки[[#This Row],[Количество]])</f>
        <v>340</v>
      </c>
      <c r="I359">
        <f>VLOOKUP(Сделки[[#This Row],[Дата сделки]],Акции[],2)*Сделки[[#This Row],[Количество_net]]</f>
        <v>53308.596599999997</v>
      </c>
    </row>
    <row r="360" spans="5:9" x14ac:dyDescent="0.3">
      <c r="E360" s="11">
        <v>43628</v>
      </c>
      <c r="F360" t="s">
        <v>2641</v>
      </c>
      <c r="G360">
        <v>50</v>
      </c>
      <c r="H360">
        <f>IF(Сделки[[#This Row],[Тип сделки]]="Продажа",-1*Сделки[[#This Row],[Количество]],Сделки[[#This Row],[Количество]])</f>
        <v>50</v>
      </c>
      <c r="I360">
        <f>VLOOKUP(Сделки[[#This Row],[Дата сделки]],Акции[],2)*Сделки[[#This Row],[Количество_net]]</f>
        <v>7845.9999999999991</v>
      </c>
    </row>
    <row r="361" spans="5:9" x14ac:dyDescent="0.3">
      <c r="E361" s="11">
        <v>43630</v>
      </c>
      <c r="F361" t="s">
        <v>2641</v>
      </c>
      <c r="G361">
        <v>20</v>
      </c>
      <c r="H361">
        <f>IF(Сделки[[#This Row],[Тип сделки]]="Продажа",-1*Сделки[[#This Row],[Количество]],Сделки[[#This Row],[Количество]])</f>
        <v>20</v>
      </c>
      <c r="I361">
        <f>VLOOKUP(Сделки[[#This Row],[Дата сделки]],Акции[],2)*Сделки[[#This Row],[Количество_net]]</f>
        <v>3137.6</v>
      </c>
    </row>
    <row r="362" spans="5:9" x14ac:dyDescent="0.3">
      <c r="E362" s="11">
        <v>43635</v>
      </c>
      <c r="F362" t="s">
        <v>2641</v>
      </c>
      <c r="G362">
        <v>270</v>
      </c>
      <c r="H362">
        <f>IF(Сделки[[#This Row],[Тип сделки]]="Продажа",-1*Сделки[[#This Row],[Количество]],Сделки[[#This Row],[Количество]])</f>
        <v>270</v>
      </c>
      <c r="I362">
        <f>VLOOKUP(Сделки[[#This Row],[Дата сделки]],Акции[],2)*Сделки[[#This Row],[Количество_net]]</f>
        <v>41331.600000000006</v>
      </c>
    </row>
    <row r="363" spans="5:9" x14ac:dyDescent="0.3">
      <c r="E363" s="11">
        <v>43641</v>
      </c>
      <c r="F363" t="s">
        <v>2638</v>
      </c>
      <c r="G363">
        <v>110</v>
      </c>
      <c r="H363">
        <f>IF(Сделки[[#This Row],[Тип сделки]]="Продажа",-1*Сделки[[#This Row],[Количество]],Сделки[[#This Row],[Количество]])</f>
        <v>-110</v>
      </c>
      <c r="I363">
        <f>VLOOKUP(Сделки[[#This Row],[Дата сделки]],Акции[],2)*Сделки[[#This Row],[Количество_net]]</f>
        <v>-17134.7</v>
      </c>
    </row>
    <row r="364" spans="5:9" x14ac:dyDescent="0.3">
      <c r="E364" s="11">
        <v>43648</v>
      </c>
      <c r="F364" t="s">
        <v>2638</v>
      </c>
      <c r="G364">
        <v>230</v>
      </c>
      <c r="H364">
        <f>IF(Сделки[[#This Row],[Тип сделки]]="Продажа",-1*Сделки[[#This Row],[Количество]],Сделки[[#This Row],[Количество]])</f>
        <v>-230</v>
      </c>
      <c r="I364">
        <f>VLOOKUP(Сделки[[#This Row],[Дата сделки]],Акции[],2)*Сделки[[#This Row],[Количество_net]]</f>
        <v>-35456.799999999996</v>
      </c>
    </row>
    <row r="365" spans="5:9" x14ac:dyDescent="0.3">
      <c r="E365" s="11">
        <v>43648</v>
      </c>
      <c r="F365" t="s">
        <v>2641</v>
      </c>
      <c r="G365">
        <v>310</v>
      </c>
      <c r="H365">
        <f>IF(Сделки[[#This Row],[Тип сделки]]="Продажа",-1*Сделки[[#This Row],[Количество]],Сделки[[#This Row],[Количество]])</f>
        <v>310</v>
      </c>
      <c r="I365">
        <f>VLOOKUP(Сделки[[#This Row],[Дата сделки]],Акции[],2)*Сделки[[#This Row],[Количество_net]]</f>
        <v>47789.599999999999</v>
      </c>
    </row>
    <row r="366" spans="5:9" x14ac:dyDescent="0.3">
      <c r="E366" s="11">
        <v>43655</v>
      </c>
      <c r="F366" t="s">
        <v>2641</v>
      </c>
      <c r="G366">
        <v>0</v>
      </c>
      <c r="H366">
        <f>IF(Сделки[[#This Row],[Тип сделки]]="Продажа",-1*Сделки[[#This Row],[Количество]],Сделки[[#This Row],[Количество]])</f>
        <v>0</v>
      </c>
      <c r="I366">
        <f>VLOOKUP(Сделки[[#This Row],[Дата сделки]],Акции[],2)*Сделки[[#This Row],[Количество_net]]</f>
        <v>0</v>
      </c>
    </row>
    <row r="367" spans="5:9" x14ac:dyDescent="0.3">
      <c r="E367" s="11">
        <v>43656</v>
      </c>
      <c r="F367" t="s">
        <v>2638</v>
      </c>
      <c r="G367">
        <v>100</v>
      </c>
      <c r="H367">
        <f>IF(Сделки[[#This Row],[Тип сделки]]="Продажа",-1*Сделки[[#This Row],[Количество]],Сделки[[#This Row],[Количество]])</f>
        <v>-100</v>
      </c>
      <c r="I367">
        <f>VLOOKUP(Сделки[[#This Row],[Дата сделки]],Акции[],2)*Сделки[[#This Row],[Количество_net]]</f>
        <v>-15450.998999999998</v>
      </c>
    </row>
    <row r="368" spans="5:9" x14ac:dyDescent="0.3">
      <c r="E368" s="11">
        <v>43662</v>
      </c>
      <c r="F368" t="s">
        <v>2641</v>
      </c>
      <c r="G368">
        <v>300</v>
      </c>
      <c r="H368">
        <f>IF(Сделки[[#This Row],[Тип сделки]]="Продажа",-1*Сделки[[#This Row],[Количество]],Сделки[[#This Row],[Количество]])</f>
        <v>300</v>
      </c>
      <c r="I368">
        <f>VLOOKUP(Сделки[[#This Row],[Дата сделки]],Акции[],2)*Сделки[[#This Row],[Количество_net]]</f>
        <v>47982</v>
      </c>
    </row>
    <row r="369" spans="5:9" x14ac:dyDescent="0.3">
      <c r="E369" s="11">
        <v>43669</v>
      </c>
      <c r="F369" t="s">
        <v>2641</v>
      </c>
      <c r="G369">
        <v>120</v>
      </c>
      <c r="H369">
        <f>IF(Сделки[[#This Row],[Тип сделки]]="Продажа",-1*Сделки[[#This Row],[Количество]],Сделки[[#This Row],[Количество]])</f>
        <v>120</v>
      </c>
      <c r="I369">
        <f>VLOOKUP(Сделки[[#This Row],[Дата сделки]],Акции[],2)*Сделки[[#This Row],[Количество_net]]</f>
        <v>19727.998800000001</v>
      </c>
    </row>
    <row r="370" spans="5:9" x14ac:dyDescent="0.3">
      <c r="E370" s="11">
        <v>43670</v>
      </c>
      <c r="F370" t="s">
        <v>2638</v>
      </c>
      <c r="G370">
        <v>50</v>
      </c>
      <c r="H370">
        <f>IF(Сделки[[#This Row],[Тип сделки]]="Продажа",-1*Сделки[[#This Row],[Количество]],Сделки[[#This Row],[Количество]])</f>
        <v>-50</v>
      </c>
      <c r="I370">
        <f>VLOOKUP(Сделки[[#This Row],[Дата сделки]],Акции[],2)*Сделки[[#This Row],[Количество_net]]</f>
        <v>-8179.5</v>
      </c>
    </row>
    <row r="371" spans="5:9" x14ac:dyDescent="0.3">
      <c r="E371" s="11">
        <v>43675</v>
      </c>
      <c r="F371" t="s">
        <v>2641</v>
      </c>
      <c r="G371">
        <v>200</v>
      </c>
      <c r="H371">
        <f>IF(Сделки[[#This Row],[Тип сделки]]="Продажа",-1*Сделки[[#This Row],[Количество]],Сделки[[#This Row],[Количество]])</f>
        <v>200</v>
      </c>
      <c r="I371">
        <f>VLOOKUP(Сделки[[#This Row],[Дата сделки]],Акции[],2)*Сделки[[#This Row],[Количество_net]]</f>
        <v>33074</v>
      </c>
    </row>
    <row r="372" spans="5:9" x14ac:dyDescent="0.3">
      <c r="E372" s="11">
        <v>43676</v>
      </c>
      <c r="F372" t="s">
        <v>2641</v>
      </c>
      <c r="G372">
        <v>470</v>
      </c>
      <c r="H372">
        <f>IF(Сделки[[#This Row],[Тип сделки]]="Продажа",-1*Сделки[[#This Row],[Количество]],Сделки[[#This Row],[Количество]])</f>
        <v>470</v>
      </c>
      <c r="I372">
        <f>VLOOKUP(Сделки[[#This Row],[Дата сделки]],Акции[],2)*Сделки[[#This Row],[Количество_net]]</f>
        <v>77629.899999999994</v>
      </c>
    </row>
    <row r="373" spans="5:9" x14ac:dyDescent="0.3">
      <c r="E373" s="11">
        <v>43690</v>
      </c>
      <c r="F373" t="s">
        <v>2641</v>
      </c>
      <c r="G373">
        <v>30</v>
      </c>
      <c r="H373">
        <f>IF(Сделки[[#This Row],[Тип сделки]]="Продажа",-1*Сделки[[#This Row],[Количество]],Сделки[[#This Row],[Количество]])</f>
        <v>30</v>
      </c>
      <c r="I373">
        <f>VLOOKUP(Сделки[[#This Row],[Дата сделки]],Акции[],2)*Сделки[[#This Row],[Количество_net]]</f>
        <v>4768.8003000000008</v>
      </c>
    </row>
    <row r="374" spans="5:9" x14ac:dyDescent="0.3">
      <c r="E374" s="11">
        <v>43693</v>
      </c>
      <c r="F374" t="s">
        <v>2641</v>
      </c>
      <c r="G374">
        <v>50</v>
      </c>
      <c r="H374">
        <f>IF(Сделки[[#This Row],[Тип сделки]]="Продажа",-1*Сделки[[#This Row],[Количество]],Сделки[[#This Row],[Количество]])</f>
        <v>50</v>
      </c>
      <c r="I374">
        <f>VLOOKUP(Сделки[[#This Row],[Дата сделки]],Акции[],2)*Сделки[[#This Row],[Количество_net]]</f>
        <v>8044.9994999999999</v>
      </c>
    </row>
    <row r="375" spans="5:9" x14ac:dyDescent="0.3">
      <c r="E375" s="11">
        <v>43700</v>
      </c>
      <c r="F375" t="s">
        <v>2641</v>
      </c>
      <c r="G375">
        <v>210</v>
      </c>
      <c r="H375">
        <f>IF(Сделки[[#This Row],[Тип сделки]]="Продажа",-1*Сделки[[#This Row],[Количество]],Сделки[[#This Row],[Количество]])</f>
        <v>210</v>
      </c>
      <c r="I375">
        <f>VLOOKUP(Сделки[[#This Row],[Дата сделки]],Акции[],2)*Сделки[[#This Row],[Количество_net]]</f>
        <v>32745.297900000001</v>
      </c>
    </row>
    <row r="376" spans="5:9" x14ac:dyDescent="0.3">
      <c r="E376" s="11">
        <v>43703</v>
      </c>
      <c r="F376" t="s">
        <v>2638</v>
      </c>
      <c r="G376">
        <v>80</v>
      </c>
      <c r="H376">
        <f>IF(Сделки[[#This Row],[Тип сделки]]="Продажа",-1*Сделки[[#This Row],[Количество]],Сделки[[#This Row],[Количество]])</f>
        <v>-80</v>
      </c>
      <c r="I376">
        <f>VLOOKUP(Сделки[[#This Row],[Дата сделки]],Акции[],2)*Сделки[[#This Row],[Количество_net]]</f>
        <v>-12556.800800000001</v>
      </c>
    </row>
    <row r="377" spans="5:9" x14ac:dyDescent="0.3">
      <c r="E377" s="11">
        <v>43711</v>
      </c>
      <c r="F377" t="s">
        <v>2638</v>
      </c>
      <c r="G377">
        <v>10</v>
      </c>
      <c r="H377">
        <f>IF(Сделки[[#This Row],[Тип сделки]]="Продажа",-1*Сделки[[#This Row],[Количество]],Сделки[[#This Row],[Количество]])</f>
        <v>-10</v>
      </c>
      <c r="I377">
        <f>VLOOKUP(Сделки[[#This Row],[Дата сделки]],Акции[],2)*Сделки[[#This Row],[Количество_net]]</f>
        <v>-1623.5001</v>
      </c>
    </row>
    <row r="378" spans="5:9" x14ac:dyDescent="0.3">
      <c r="E378" s="11">
        <v>43713</v>
      </c>
      <c r="F378" t="s">
        <v>2638</v>
      </c>
      <c r="G378">
        <v>490</v>
      </c>
      <c r="H378">
        <f>IF(Сделки[[#This Row],[Тип сделки]]="Продажа",-1*Сделки[[#This Row],[Количество]],Сделки[[#This Row],[Количество]])</f>
        <v>-490</v>
      </c>
      <c r="I378">
        <f>VLOOKUP(Сделки[[#This Row],[Дата сделки]],Акции[],2)*Сделки[[#This Row],[Количество_net]]</f>
        <v>-79478</v>
      </c>
    </row>
    <row r="379" spans="5:9" x14ac:dyDescent="0.3">
      <c r="E379" s="11">
        <v>43714</v>
      </c>
      <c r="F379" t="s">
        <v>2638</v>
      </c>
      <c r="G379">
        <v>40</v>
      </c>
      <c r="H379">
        <f>IF(Сделки[[#This Row],[Тип сделки]]="Продажа",-1*Сделки[[#This Row],[Количество]],Сделки[[#This Row],[Количество]])</f>
        <v>-40</v>
      </c>
      <c r="I379">
        <f>VLOOKUP(Сделки[[#This Row],[Дата сделки]],Акции[],2)*Сделки[[#This Row],[Количество_net]]</f>
        <v>-6481.5995999999996</v>
      </c>
    </row>
    <row r="380" spans="5:9" x14ac:dyDescent="0.3">
      <c r="E380" s="11">
        <v>43714</v>
      </c>
      <c r="F380" t="s">
        <v>2641</v>
      </c>
      <c r="G380">
        <v>230</v>
      </c>
      <c r="H380">
        <f>IF(Сделки[[#This Row],[Тип сделки]]="Продажа",-1*Сделки[[#This Row],[Количество]],Сделки[[#This Row],[Количество]])</f>
        <v>230</v>
      </c>
      <c r="I380">
        <f>VLOOKUP(Сделки[[#This Row],[Дата сделки]],Акции[],2)*Сделки[[#This Row],[Количество_net]]</f>
        <v>37269.197699999997</v>
      </c>
    </row>
    <row r="381" spans="5:9" x14ac:dyDescent="0.3">
      <c r="E381" s="11">
        <v>43714</v>
      </c>
      <c r="F381" t="s">
        <v>2638</v>
      </c>
      <c r="G381">
        <v>500</v>
      </c>
      <c r="H381">
        <f>IF(Сделки[[#This Row],[Тип сделки]]="Продажа",-1*Сделки[[#This Row],[Количество]],Сделки[[#This Row],[Количество]])</f>
        <v>-500</v>
      </c>
      <c r="I381">
        <f>VLOOKUP(Сделки[[#This Row],[Дата сделки]],Акции[],2)*Сделки[[#This Row],[Количество_net]]</f>
        <v>-81019.994999999995</v>
      </c>
    </row>
    <row r="382" spans="5:9" x14ac:dyDescent="0.3">
      <c r="E382" s="11">
        <v>43719</v>
      </c>
      <c r="F382" t="s">
        <v>2641</v>
      </c>
      <c r="G382">
        <v>0</v>
      </c>
      <c r="H382">
        <f>IF(Сделки[[#This Row],[Тип сделки]]="Продажа",-1*Сделки[[#This Row],[Количество]],Сделки[[#This Row],[Количество]])</f>
        <v>0</v>
      </c>
      <c r="I382">
        <f>VLOOKUP(Сделки[[#This Row],[Дата сделки]],Акции[],2)*Сделки[[#This Row],[Количество_net]]</f>
        <v>0</v>
      </c>
    </row>
    <row r="383" spans="5:9" x14ac:dyDescent="0.3">
      <c r="E383" s="11">
        <v>43719</v>
      </c>
      <c r="F383" t="s">
        <v>2638</v>
      </c>
      <c r="G383">
        <v>50</v>
      </c>
      <c r="H383">
        <f>IF(Сделки[[#This Row],[Тип сделки]]="Продажа",-1*Сделки[[#This Row],[Количество]],Сделки[[#This Row],[Количество]])</f>
        <v>-50</v>
      </c>
      <c r="I383">
        <f>VLOOKUP(Сделки[[#This Row],[Дата сделки]],Акции[],2)*Сделки[[#This Row],[Количество_net]]</f>
        <v>-7946.4994999999999</v>
      </c>
    </row>
    <row r="384" spans="5:9" x14ac:dyDescent="0.3">
      <c r="E384" s="11">
        <v>43725</v>
      </c>
      <c r="F384" t="s">
        <v>2641</v>
      </c>
      <c r="G384">
        <v>100</v>
      </c>
      <c r="H384">
        <f>IF(Сделки[[#This Row],[Тип сделки]]="Продажа",-1*Сделки[[#This Row],[Количество]],Сделки[[#This Row],[Количество]])</f>
        <v>100</v>
      </c>
      <c r="I384">
        <f>VLOOKUP(Сделки[[#This Row],[Дата сделки]],Акции[],2)*Сделки[[#This Row],[Количество_net]]</f>
        <v>15553.999</v>
      </c>
    </row>
    <row r="385" spans="5:9" x14ac:dyDescent="0.3">
      <c r="E385" s="11">
        <v>43739</v>
      </c>
      <c r="F385" t="s">
        <v>2641</v>
      </c>
      <c r="G385">
        <v>40</v>
      </c>
      <c r="H385">
        <f>IF(Сделки[[#This Row],[Тип сделки]]="Продажа",-1*Сделки[[#This Row],[Количество]],Сделки[[#This Row],[Количество]])</f>
        <v>40</v>
      </c>
      <c r="I385">
        <f>VLOOKUP(Сделки[[#This Row],[Дата сделки]],Акции[],2)*Сделки[[#This Row],[Количество_net]]</f>
        <v>6051.2</v>
      </c>
    </row>
    <row r="386" spans="5:9" x14ac:dyDescent="0.3">
      <c r="E386" s="11">
        <v>43741</v>
      </c>
      <c r="F386" t="s">
        <v>2638</v>
      </c>
      <c r="G386">
        <v>430</v>
      </c>
      <c r="H386">
        <f>IF(Сделки[[#This Row],[Тип сделки]]="Продажа",-1*Сделки[[#This Row],[Количество]],Сделки[[#This Row],[Количество]])</f>
        <v>-430</v>
      </c>
      <c r="I386">
        <f>VLOOKUP(Сделки[[#This Row],[Дата сделки]],Акции[],2)*Сделки[[#This Row],[Количество_net]]</f>
        <v>-63218.600000000006</v>
      </c>
    </row>
    <row r="387" spans="5:9" x14ac:dyDescent="0.3">
      <c r="E387" s="11">
        <v>43745</v>
      </c>
      <c r="F387" t="s">
        <v>2638</v>
      </c>
      <c r="G387">
        <v>20</v>
      </c>
      <c r="H387">
        <f>IF(Сделки[[#This Row],[Тип сделки]]="Продажа",-1*Сделки[[#This Row],[Количество]],Сделки[[#This Row],[Количество]])</f>
        <v>-20</v>
      </c>
      <c r="I387">
        <f>VLOOKUP(Сделки[[#This Row],[Дата сделки]],Акции[],2)*Сделки[[#This Row],[Количество_net]]</f>
        <v>-3023.2</v>
      </c>
    </row>
    <row r="388" spans="5:9" x14ac:dyDescent="0.3">
      <c r="E388" s="11">
        <v>43747</v>
      </c>
      <c r="F388" t="s">
        <v>2641</v>
      </c>
      <c r="G388">
        <v>330</v>
      </c>
      <c r="H388">
        <f>IF(Сделки[[#This Row],[Тип сделки]]="Продажа",-1*Сделки[[#This Row],[Количество]],Сделки[[#This Row],[Количество]])</f>
        <v>330</v>
      </c>
      <c r="I388">
        <f>VLOOKUP(Сделки[[#This Row],[Дата сделки]],Акции[],2)*Сделки[[#This Row],[Количество_net]]</f>
        <v>49536.3</v>
      </c>
    </row>
    <row r="389" spans="5:9" x14ac:dyDescent="0.3">
      <c r="E389" s="11">
        <v>43753</v>
      </c>
      <c r="F389" t="s">
        <v>2638</v>
      </c>
      <c r="G389">
        <v>230</v>
      </c>
      <c r="H389">
        <f>IF(Сделки[[#This Row],[Тип сделки]]="Продажа",-1*Сделки[[#This Row],[Количество]],Сделки[[#This Row],[Количество]])</f>
        <v>-230</v>
      </c>
      <c r="I389">
        <f>VLOOKUP(Сделки[[#This Row],[Дата сделки]],Акции[],2)*Сделки[[#This Row],[Количество_net]]</f>
        <v>-34088.302300000003</v>
      </c>
    </row>
    <row r="390" spans="5:9" x14ac:dyDescent="0.3">
      <c r="E390" s="11">
        <v>43759</v>
      </c>
      <c r="F390" t="s">
        <v>2641</v>
      </c>
      <c r="G390">
        <v>170</v>
      </c>
      <c r="H390">
        <f>IF(Сделки[[#This Row],[Тип сделки]]="Продажа",-1*Сделки[[#This Row],[Количество]],Сделки[[#This Row],[Количество]])</f>
        <v>170</v>
      </c>
      <c r="I390">
        <f>VLOOKUP(Сделки[[#This Row],[Дата сделки]],Акции[],2)*Сделки[[#This Row],[Количество_net]]</f>
        <v>25341.901699999999</v>
      </c>
    </row>
    <row r="391" spans="5:9" x14ac:dyDescent="0.3">
      <c r="E391" s="11">
        <v>43760</v>
      </c>
      <c r="F391" t="s">
        <v>2638</v>
      </c>
      <c r="G391">
        <v>120</v>
      </c>
      <c r="H391">
        <f>IF(Сделки[[#This Row],[Тип сделки]]="Продажа",-1*Сделки[[#This Row],[Количество]],Сделки[[#This Row],[Количество]])</f>
        <v>-120</v>
      </c>
      <c r="I391">
        <f>VLOOKUP(Сделки[[#This Row],[Дата сделки]],Акции[],2)*Сделки[[#This Row],[Количество_net]]</f>
        <v>-17812.8</v>
      </c>
    </row>
    <row r="392" spans="5:9" x14ac:dyDescent="0.3">
      <c r="E392" s="11">
        <v>43768</v>
      </c>
      <c r="F392" t="s">
        <v>2641</v>
      </c>
      <c r="G392">
        <v>20</v>
      </c>
      <c r="H392">
        <f>IF(Сделки[[#This Row],[Тип сделки]]="Продажа",-1*Сделки[[#This Row],[Количество]],Сделки[[#This Row],[Количество]])</f>
        <v>20</v>
      </c>
      <c r="I392">
        <f>VLOOKUP(Сделки[[#This Row],[Дата сделки]],Акции[],2)*Сделки[[#This Row],[Количество_net]]</f>
        <v>3016</v>
      </c>
    </row>
    <row r="393" spans="5:9" x14ac:dyDescent="0.3">
      <c r="E393" s="11">
        <v>43769</v>
      </c>
      <c r="F393" t="s">
        <v>2641</v>
      </c>
      <c r="G393">
        <v>180</v>
      </c>
      <c r="H393">
        <f>IF(Сделки[[#This Row],[Тип сделки]]="Продажа",-1*Сделки[[#This Row],[Количество]],Сделки[[#This Row],[Количество]])</f>
        <v>180</v>
      </c>
      <c r="I393">
        <f>VLOOKUP(Сделки[[#This Row],[Дата сделки]],Акции[],2)*Сделки[[#This Row],[Количество_net]]</f>
        <v>26584.2</v>
      </c>
    </row>
    <row r="394" spans="5:9" x14ac:dyDescent="0.3">
      <c r="E394" s="11">
        <v>43769</v>
      </c>
      <c r="F394" t="s">
        <v>2638</v>
      </c>
      <c r="G394">
        <v>140</v>
      </c>
      <c r="H394">
        <f>IF(Сделки[[#This Row],[Тип сделки]]="Продажа",-1*Сделки[[#This Row],[Количество]],Сделки[[#This Row],[Количество]])</f>
        <v>-140</v>
      </c>
      <c r="I394">
        <f>VLOOKUP(Сделки[[#This Row],[Дата сделки]],Акции[],2)*Сделки[[#This Row],[Количество_net]]</f>
        <v>-20676.599999999999</v>
      </c>
    </row>
    <row r="395" spans="5:9" x14ac:dyDescent="0.3">
      <c r="E395" s="11">
        <v>43769</v>
      </c>
      <c r="F395" t="s">
        <v>2641</v>
      </c>
      <c r="G395">
        <v>420</v>
      </c>
      <c r="H395">
        <f>IF(Сделки[[#This Row],[Тип сделки]]="Продажа",-1*Сделки[[#This Row],[Количество]],Сделки[[#This Row],[Количество]])</f>
        <v>420</v>
      </c>
      <c r="I395">
        <f>VLOOKUP(Сделки[[#This Row],[Дата сделки]],Акции[],2)*Сделки[[#This Row],[Количество_net]]</f>
        <v>62029.799999999996</v>
      </c>
    </row>
    <row r="396" spans="5:9" x14ac:dyDescent="0.3">
      <c r="E396" s="11">
        <v>43774</v>
      </c>
      <c r="F396" t="s">
        <v>2641</v>
      </c>
      <c r="G396">
        <v>190</v>
      </c>
      <c r="H396">
        <f>IF(Сделки[[#This Row],[Тип сделки]]="Продажа",-1*Сделки[[#This Row],[Количество]],Сделки[[#This Row],[Количество]])</f>
        <v>190</v>
      </c>
      <c r="I396">
        <f>VLOOKUP(Сделки[[#This Row],[Дата сделки]],Акции[],2)*Сделки[[#This Row],[Количество_net]]</f>
        <v>28087.7</v>
      </c>
    </row>
    <row r="397" spans="5:9" x14ac:dyDescent="0.3">
      <c r="E397" s="11">
        <v>43774</v>
      </c>
      <c r="F397" t="s">
        <v>2641</v>
      </c>
      <c r="G397">
        <v>250</v>
      </c>
      <c r="H397">
        <f>IF(Сделки[[#This Row],[Тип сделки]]="Продажа",-1*Сделки[[#This Row],[Количество]],Сделки[[#This Row],[Количество]])</f>
        <v>250</v>
      </c>
      <c r="I397">
        <f>VLOOKUP(Сделки[[#This Row],[Дата сделки]],Акции[],2)*Сделки[[#This Row],[Количество_net]]</f>
        <v>36957.5</v>
      </c>
    </row>
    <row r="398" spans="5:9" x14ac:dyDescent="0.3">
      <c r="E398" s="11">
        <v>43775</v>
      </c>
      <c r="F398" t="s">
        <v>2638</v>
      </c>
      <c r="G398">
        <v>50</v>
      </c>
      <c r="H398">
        <f>IF(Сделки[[#This Row],[Тип сделки]]="Продажа",-1*Сделки[[#This Row],[Количество]],Сделки[[#This Row],[Количество]])</f>
        <v>-50</v>
      </c>
      <c r="I398">
        <f>VLOOKUP(Сделки[[#This Row],[Дата сделки]],Акции[],2)*Сделки[[#This Row],[Количество_net]]</f>
        <v>-7432.4994999999999</v>
      </c>
    </row>
    <row r="399" spans="5:9" x14ac:dyDescent="0.3">
      <c r="E399" s="11">
        <v>43777</v>
      </c>
      <c r="F399" t="s">
        <v>2638</v>
      </c>
      <c r="G399">
        <v>20</v>
      </c>
      <c r="H399">
        <f>IF(Сделки[[#This Row],[Тип сделки]]="Продажа",-1*Сделки[[#This Row],[Количество]],Сделки[[#This Row],[Количество]])</f>
        <v>-20</v>
      </c>
      <c r="I399">
        <f>VLOOKUP(Сделки[[#This Row],[Дата сделки]],Акции[],2)*Сделки[[#This Row],[Количество_net]]</f>
        <v>-2960</v>
      </c>
    </row>
    <row r="400" spans="5:9" x14ac:dyDescent="0.3">
      <c r="E400" s="11">
        <v>43777</v>
      </c>
      <c r="F400" t="s">
        <v>2641</v>
      </c>
      <c r="G400">
        <v>200</v>
      </c>
      <c r="H400">
        <f>IF(Сделки[[#This Row],[Тип сделки]]="Продажа",-1*Сделки[[#This Row],[Количество]],Сделки[[#This Row],[Количество]])</f>
        <v>200</v>
      </c>
      <c r="I400">
        <f>VLOOKUP(Сделки[[#This Row],[Дата сделки]],Акции[],2)*Сделки[[#This Row],[Количество_net]]</f>
        <v>29600</v>
      </c>
    </row>
    <row r="401" spans="5:9" x14ac:dyDescent="0.3">
      <c r="E401" s="11">
        <v>43787</v>
      </c>
      <c r="F401" t="s">
        <v>2638</v>
      </c>
      <c r="G401">
        <v>290</v>
      </c>
      <c r="H401">
        <f>IF(Сделки[[#This Row],[Тип сделки]]="Продажа",-1*Сделки[[#This Row],[Количество]],Сделки[[#This Row],[Количество]])</f>
        <v>-290</v>
      </c>
      <c r="I401">
        <f>VLOOKUP(Сделки[[#This Row],[Дата сделки]],Акции[],2)*Сделки[[#This Row],[Количество_net]]</f>
        <v>-42264.602900000005</v>
      </c>
    </row>
    <row r="402" spans="5:9" x14ac:dyDescent="0.3">
      <c r="E402" s="11">
        <v>43801</v>
      </c>
      <c r="F402" t="s">
        <v>2638</v>
      </c>
      <c r="G402">
        <v>200</v>
      </c>
      <c r="H402">
        <f>IF(Сделки[[#This Row],[Тип сделки]]="Продажа",-1*Сделки[[#This Row],[Количество]],Сделки[[#This Row],[Количество]])</f>
        <v>-200</v>
      </c>
      <c r="I402">
        <f>VLOOKUP(Сделки[[#This Row],[Дата сделки]],Акции[],2)*Сделки[[#This Row],[Количество_net]]</f>
        <v>-29785.998</v>
      </c>
    </row>
    <row r="403" spans="5:9" x14ac:dyDescent="0.3">
      <c r="E403" s="11">
        <v>43805</v>
      </c>
      <c r="F403" t="s">
        <v>2641</v>
      </c>
      <c r="G403">
        <v>190</v>
      </c>
      <c r="H403">
        <f>IF(Сделки[[#This Row],[Тип сделки]]="Продажа",-1*Сделки[[#This Row],[Количество]],Сделки[[#This Row],[Количество]])</f>
        <v>190</v>
      </c>
      <c r="I403">
        <f>VLOOKUP(Сделки[[#This Row],[Дата сделки]],Акции[],2)*Сделки[[#This Row],[Количество_net]]</f>
        <v>28853.4</v>
      </c>
    </row>
    <row r="404" spans="5:9" x14ac:dyDescent="0.3">
      <c r="E404" s="11">
        <v>43809</v>
      </c>
      <c r="F404" t="s">
        <v>2638</v>
      </c>
      <c r="G404">
        <v>120</v>
      </c>
      <c r="H404">
        <f>IF(Сделки[[#This Row],[Тип сделки]]="Продажа",-1*Сделки[[#This Row],[Количество]],Сделки[[#This Row],[Количество]])</f>
        <v>-120</v>
      </c>
      <c r="I404">
        <f>VLOOKUP(Сделки[[#This Row],[Дата сделки]],Акции[],2)*Сделки[[#This Row],[Количество_net]]</f>
        <v>-18291.5988</v>
      </c>
    </row>
    <row r="405" spans="5:9" x14ac:dyDescent="0.3">
      <c r="E405" s="11">
        <v>43810</v>
      </c>
      <c r="F405" t="s">
        <v>2641</v>
      </c>
      <c r="G405">
        <v>340</v>
      </c>
      <c r="H405">
        <f>IF(Сделки[[#This Row],[Тип сделки]]="Продажа",-1*Сделки[[#This Row],[Количество]],Сделки[[#This Row],[Количество]])</f>
        <v>340</v>
      </c>
      <c r="I405">
        <f>VLOOKUP(Сделки[[#This Row],[Дата сделки]],Акции[],2)*Сделки[[#This Row],[Количество_net]]</f>
        <v>51724.2</v>
      </c>
    </row>
    <row r="406" spans="5:9" x14ac:dyDescent="0.3">
      <c r="E406" s="11">
        <v>43812</v>
      </c>
      <c r="F406" t="s">
        <v>2638</v>
      </c>
      <c r="G406">
        <v>180</v>
      </c>
      <c r="H406">
        <f>IF(Сделки[[#This Row],[Тип сделки]]="Продажа",-1*Сделки[[#This Row],[Количество]],Сделки[[#This Row],[Количество]])</f>
        <v>-180</v>
      </c>
      <c r="I406">
        <f>VLOOKUP(Сделки[[#This Row],[Дата сделки]],Акции[],2)*Сделки[[#This Row],[Количество_net]]</f>
        <v>-27305.999999999996</v>
      </c>
    </row>
    <row r="407" spans="5:9" x14ac:dyDescent="0.3">
      <c r="E407" s="11">
        <v>43822</v>
      </c>
      <c r="F407" t="s">
        <v>2638</v>
      </c>
      <c r="G407">
        <v>40</v>
      </c>
      <c r="H407">
        <f>IF(Сделки[[#This Row],[Тип сделки]]="Продажа",-1*Сделки[[#This Row],[Количество]],Сделки[[#This Row],[Количество]])</f>
        <v>-40</v>
      </c>
      <c r="I407">
        <f>VLOOKUP(Сделки[[#This Row],[Дата сделки]],Акции[],2)*Сделки[[#This Row],[Количество_net]]</f>
        <v>-6093.6</v>
      </c>
    </row>
    <row r="408" spans="5:9" x14ac:dyDescent="0.3">
      <c r="E408" s="11">
        <v>43832</v>
      </c>
      <c r="F408" t="s">
        <v>2641</v>
      </c>
      <c r="G408">
        <v>480</v>
      </c>
      <c r="H408">
        <f>IF(Сделки[[#This Row],[Тип сделки]]="Продажа",-1*Сделки[[#This Row],[Количество]],Сделки[[#This Row],[Количество]])</f>
        <v>480</v>
      </c>
      <c r="I408">
        <f>VLOOKUP(Сделки[[#This Row],[Дата сделки]],Акции[],2)*Сделки[[#This Row],[Количество_net]]</f>
        <v>73252.800000000003</v>
      </c>
    </row>
    <row r="409" spans="5:9" x14ac:dyDescent="0.3">
      <c r="E409" s="11">
        <v>43840</v>
      </c>
      <c r="F409" t="s">
        <v>2641</v>
      </c>
      <c r="G409">
        <v>440</v>
      </c>
      <c r="H409">
        <f>IF(Сделки[[#This Row],[Тип сделки]]="Продажа",-1*Сделки[[#This Row],[Количество]],Сделки[[#This Row],[Количество]])</f>
        <v>440</v>
      </c>
      <c r="I409">
        <f>VLOOKUP(Сделки[[#This Row],[Дата сделки]],Акции[],2)*Сделки[[#This Row],[Количество_net]]</f>
        <v>67614.799999999988</v>
      </c>
    </row>
    <row r="410" spans="5:9" x14ac:dyDescent="0.3">
      <c r="E410" s="11">
        <v>43845</v>
      </c>
      <c r="F410" t="s">
        <v>2638</v>
      </c>
      <c r="G410">
        <v>280</v>
      </c>
      <c r="H410">
        <f>IF(Сделки[[#This Row],[Тип сделки]]="Продажа",-1*Сделки[[#This Row],[Количество]],Сделки[[#This Row],[Количество]])</f>
        <v>-280</v>
      </c>
      <c r="I410">
        <f>VLOOKUP(Сделки[[#This Row],[Дата сделки]],Акции[],2)*Сделки[[#This Row],[Количество_net]]</f>
        <v>-43867.6</v>
      </c>
    </row>
    <row r="411" spans="5:9" x14ac:dyDescent="0.3">
      <c r="E411" s="11">
        <v>43846</v>
      </c>
      <c r="F411" t="s">
        <v>2641</v>
      </c>
      <c r="G411">
        <v>140</v>
      </c>
      <c r="H411">
        <f>IF(Сделки[[#This Row],[Тип сделки]]="Продажа",-1*Сделки[[#This Row],[Количество]],Сделки[[#This Row],[Количество]])</f>
        <v>140</v>
      </c>
      <c r="I411">
        <f>VLOOKUP(Сделки[[#This Row],[Дата сделки]],Акции[],2)*Сделки[[#This Row],[Количество_net]]</f>
        <v>21998.2</v>
      </c>
    </row>
    <row r="412" spans="5:9" x14ac:dyDescent="0.3">
      <c r="E412" s="11">
        <v>43853</v>
      </c>
      <c r="F412" t="s">
        <v>2638</v>
      </c>
      <c r="G412">
        <v>450</v>
      </c>
      <c r="H412">
        <f>IF(Сделки[[#This Row],[Тип сделки]]="Продажа",-1*Сделки[[#This Row],[Количество]],Сделки[[#This Row],[Количество]])</f>
        <v>-450</v>
      </c>
      <c r="I412">
        <f>VLOOKUP(Сделки[[#This Row],[Дата сделки]],Акции[],2)*Сделки[[#This Row],[Количество_net]]</f>
        <v>-71581.504499999995</v>
      </c>
    </row>
    <row r="413" spans="5:9" x14ac:dyDescent="0.3">
      <c r="E413" s="11">
        <v>43854</v>
      </c>
      <c r="F413" t="s">
        <v>2638</v>
      </c>
      <c r="G413">
        <v>210</v>
      </c>
      <c r="H413">
        <f>IF(Сделки[[#This Row],[Тип сделки]]="Продажа",-1*Сделки[[#This Row],[Количество]],Сделки[[#This Row],[Количество]])</f>
        <v>-210</v>
      </c>
      <c r="I413">
        <f>VLOOKUP(Сделки[[#This Row],[Дата сделки]],Акции[],2)*Сделки[[#This Row],[Количество_net]]</f>
        <v>-33238.800000000003</v>
      </c>
    </row>
    <row r="414" spans="5:9" x14ac:dyDescent="0.3">
      <c r="E414" s="11">
        <v>43859</v>
      </c>
      <c r="F414" t="s">
        <v>2638</v>
      </c>
      <c r="G414">
        <v>260</v>
      </c>
      <c r="H414">
        <f>IF(Сделки[[#This Row],[Тип сделки]]="Продажа",-1*Сделки[[#This Row],[Количество]],Сделки[[#This Row],[Количество]])</f>
        <v>-260</v>
      </c>
      <c r="I414">
        <f>VLOOKUP(Сделки[[#This Row],[Дата сделки]],Акции[],2)*Сделки[[#This Row],[Количество_net]]</f>
        <v>-40354.602600000006</v>
      </c>
    </row>
    <row r="415" spans="5:9" x14ac:dyDescent="0.3">
      <c r="E415" s="11">
        <v>43864</v>
      </c>
      <c r="F415" t="s">
        <v>2638</v>
      </c>
      <c r="G415">
        <v>230</v>
      </c>
      <c r="H415">
        <f>IF(Сделки[[#This Row],[Тип сделки]]="Продажа",-1*Сделки[[#This Row],[Количество]],Сделки[[#This Row],[Количество]])</f>
        <v>-230</v>
      </c>
      <c r="I415">
        <f>VLOOKUP(Сделки[[#This Row],[Дата сделки]],Акции[],2)*Сделки[[#This Row],[Количество_net]]</f>
        <v>-35843.200000000004</v>
      </c>
    </row>
    <row r="416" spans="5:9" x14ac:dyDescent="0.3">
      <c r="E416" s="11">
        <v>43866</v>
      </c>
      <c r="F416" t="s">
        <v>2638</v>
      </c>
      <c r="G416">
        <v>120</v>
      </c>
      <c r="H416">
        <f>IF(Сделки[[#This Row],[Тип сделки]]="Продажа",-1*Сделки[[#This Row],[Количество]],Сделки[[#This Row],[Количество]])</f>
        <v>-120</v>
      </c>
      <c r="I416">
        <f>VLOOKUP(Сделки[[#This Row],[Дата сделки]],Акции[],2)*Сделки[[#This Row],[Количество_net]]</f>
        <v>-19840.8</v>
      </c>
    </row>
    <row r="417" spans="5:9" x14ac:dyDescent="0.3">
      <c r="E417" s="11">
        <v>43867</v>
      </c>
      <c r="F417" t="s">
        <v>2638</v>
      </c>
      <c r="G417">
        <v>210</v>
      </c>
      <c r="H417">
        <f>IF(Сделки[[#This Row],[Тип сделки]]="Продажа",-1*Сделки[[#This Row],[Количество]],Сделки[[#This Row],[Количество]])</f>
        <v>-210</v>
      </c>
      <c r="I417">
        <f>VLOOKUP(Сделки[[#This Row],[Дата сделки]],Акции[],2)*Сделки[[#This Row],[Количество_net]]</f>
        <v>-34664.702100000002</v>
      </c>
    </row>
    <row r="418" spans="5:9" x14ac:dyDescent="0.3">
      <c r="E418" s="11">
        <v>43871</v>
      </c>
      <c r="F418" t="s">
        <v>2641</v>
      </c>
      <c r="G418">
        <v>470</v>
      </c>
      <c r="H418">
        <f>IF(Сделки[[#This Row],[Тип сделки]]="Продажа",-1*Сделки[[#This Row],[Количество]],Сделки[[#This Row],[Количество]])</f>
        <v>470</v>
      </c>
      <c r="I418">
        <f>VLOOKUP(Сделки[[#This Row],[Дата сделки]],Акции[],2)*Сделки[[#This Row],[Количество_net]]</f>
        <v>78800.2</v>
      </c>
    </row>
    <row r="419" spans="5:9" x14ac:dyDescent="0.3">
      <c r="E419" s="11">
        <v>43873</v>
      </c>
      <c r="F419" t="s">
        <v>2641</v>
      </c>
      <c r="G419">
        <v>220</v>
      </c>
      <c r="H419">
        <f>IF(Сделки[[#This Row],[Тип сделки]]="Продажа",-1*Сделки[[#This Row],[Количество]],Сделки[[#This Row],[Количество]])</f>
        <v>220</v>
      </c>
      <c r="I419">
        <f>VLOOKUP(Сделки[[#This Row],[Дата сделки]],Акции[],2)*Сделки[[#This Row],[Количество_net]]</f>
        <v>36130.6</v>
      </c>
    </row>
    <row r="420" spans="5:9" x14ac:dyDescent="0.3">
      <c r="E420" s="11">
        <v>43875</v>
      </c>
      <c r="F420" t="s">
        <v>2641</v>
      </c>
      <c r="G420">
        <v>140</v>
      </c>
      <c r="H420">
        <f>IF(Сделки[[#This Row],[Тип сделки]]="Продажа",-1*Сделки[[#This Row],[Количество]],Сделки[[#This Row],[Количество]])</f>
        <v>140</v>
      </c>
      <c r="I420">
        <f>VLOOKUP(Сделки[[#This Row],[Дата сделки]],Акции[],2)*Сделки[[#This Row],[Количество_net]]</f>
        <v>23076.2</v>
      </c>
    </row>
    <row r="421" spans="5:9" x14ac:dyDescent="0.3">
      <c r="E421" s="11">
        <v>43875</v>
      </c>
      <c r="F421" t="s">
        <v>2641</v>
      </c>
      <c r="G421">
        <v>400</v>
      </c>
      <c r="H421">
        <f>IF(Сделки[[#This Row],[Тип сделки]]="Продажа",-1*Сделки[[#This Row],[Количество]],Сделки[[#This Row],[Количество]])</f>
        <v>400</v>
      </c>
      <c r="I421">
        <f>VLOOKUP(Сделки[[#This Row],[Дата сделки]],Акции[],2)*Сделки[[#This Row],[Количество_net]]</f>
        <v>65932</v>
      </c>
    </row>
    <row r="422" spans="5:9" x14ac:dyDescent="0.3">
      <c r="E422" s="11">
        <v>43880</v>
      </c>
      <c r="F422" t="s">
        <v>2641</v>
      </c>
      <c r="G422">
        <v>450</v>
      </c>
      <c r="H422">
        <f>IF(Сделки[[#This Row],[Тип сделки]]="Продажа",-1*Сделки[[#This Row],[Количество]],Сделки[[#This Row],[Количество]])</f>
        <v>450</v>
      </c>
      <c r="I422">
        <f>VLOOKUP(Сделки[[#This Row],[Дата сделки]],Акции[],2)*Сделки[[#This Row],[Количество_net]]</f>
        <v>74178</v>
      </c>
    </row>
    <row r="423" spans="5:9" x14ac:dyDescent="0.3">
      <c r="E423" s="11">
        <v>43881</v>
      </c>
      <c r="F423" t="s">
        <v>2638</v>
      </c>
      <c r="G423">
        <v>330</v>
      </c>
      <c r="H423">
        <f>IF(Сделки[[#This Row],[Тип сделки]]="Продажа",-1*Сделки[[#This Row],[Количество]],Сделки[[#This Row],[Количество]])</f>
        <v>-330</v>
      </c>
      <c r="I423">
        <f>VLOOKUP(Сделки[[#This Row],[Дата сделки]],Акции[],2)*Сделки[[#This Row],[Количество_net]]</f>
        <v>-54176.1</v>
      </c>
    </row>
    <row r="424" spans="5:9" x14ac:dyDescent="0.3">
      <c r="E424" s="11">
        <v>43885</v>
      </c>
      <c r="F424" t="s">
        <v>2641</v>
      </c>
      <c r="G424">
        <v>260</v>
      </c>
      <c r="H424">
        <f>IF(Сделки[[#This Row],[Тип сделки]]="Продажа",-1*Сделки[[#This Row],[Количество]],Сделки[[#This Row],[Количество]])</f>
        <v>260</v>
      </c>
      <c r="I424">
        <f>VLOOKUP(Сделки[[#This Row],[Дата сделки]],Акции[],2)*Сделки[[#This Row],[Количество_net]]</f>
        <v>43469.4</v>
      </c>
    </row>
    <row r="425" spans="5:9" x14ac:dyDescent="0.3">
      <c r="E425" s="11">
        <v>43908</v>
      </c>
      <c r="F425" t="s">
        <v>2641</v>
      </c>
      <c r="G425">
        <v>370</v>
      </c>
      <c r="H425">
        <f>IF(Сделки[[#This Row],[Тип сделки]]="Продажа",-1*Сделки[[#This Row],[Количество]],Сделки[[#This Row],[Количество]])</f>
        <v>370</v>
      </c>
      <c r="I425">
        <f>VLOOKUP(Сделки[[#This Row],[Дата сделки]],Акции[],2)*Сделки[[#This Row],[Количество_net]]</f>
        <v>70651.5</v>
      </c>
    </row>
    <row r="426" spans="5:9" x14ac:dyDescent="0.3">
      <c r="E426" s="11">
        <v>43910</v>
      </c>
      <c r="F426" t="s">
        <v>2641</v>
      </c>
      <c r="G426">
        <v>430</v>
      </c>
      <c r="H426">
        <f>IF(Сделки[[#This Row],[Тип сделки]]="Продажа",-1*Сделки[[#This Row],[Количество]],Сделки[[#This Row],[Количество]])</f>
        <v>430</v>
      </c>
      <c r="I426">
        <f>VLOOKUP(Сделки[[#This Row],[Дата сделки]],Акции[],2)*Сделки[[#This Row],[Количество_net]]</f>
        <v>76281.995699999999</v>
      </c>
    </row>
    <row r="427" spans="5:9" x14ac:dyDescent="0.3">
      <c r="E427" s="11">
        <v>43913</v>
      </c>
      <c r="F427" t="s">
        <v>2641</v>
      </c>
      <c r="G427">
        <v>470</v>
      </c>
      <c r="H427">
        <f>IF(Сделки[[#This Row],[Тип сделки]]="Продажа",-1*Сделки[[#This Row],[Количество]],Сделки[[#This Row],[Количество]])</f>
        <v>470</v>
      </c>
      <c r="I427">
        <f>VLOOKUP(Сделки[[#This Row],[Дата сделки]],Акции[],2)*Сделки[[#This Row],[Количество_net]]</f>
        <v>79965.799999999988</v>
      </c>
    </row>
    <row r="428" spans="5:9" x14ac:dyDescent="0.3">
      <c r="E428" s="11">
        <v>43916</v>
      </c>
      <c r="F428" t="s">
        <v>2641</v>
      </c>
      <c r="G428">
        <v>170</v>
      </c>
      <c r="H428">
        <f>IF(Сделки[[#This Row],[Тип сделки]]="Продажа",-1*Сделки[[#This Row],[Количество]],Сделки[[#This Row],[Количество]])</f>
        <v>170</v>
      </c>
      <c r="I428">
        <f>VLOOKUP(Сделки[[#This Row],[Дата сделки]],Акции[],2)*Сделки[[#This Row],[Количество_net]]</f>
        <v>29428.7</v>
      </c>
    </row>
    <row r="429" spans="5:9" x14ac:dyDescent="0.3">
      <c r="E429" s="11">
        <v>43917</v>
      </c>
      <c r="F429" t="s">
        <v>2641</v>
      </c>
      <c r="G429">
        <v>150</v>
      </c>
      <c r="H429">
        <f>IF(Сделки[[#This Row],[Тип сделки]]="Продажа",-1*Сделки[[#This Row],[Количество]],Сделки[[#This Row],[Количество]])</f>
        <v>150</v>
      </c>
      <c r="I429">
        <f>VLOOKUP(Сделки[[#This Row],[Дата сделки]],Акции[],2)*Сделки[[#This Row],[Количество_net]]</f>
        <v>25978.5</v>
      </c>
    </row>
    <row r="430" spans="5:9" x14ac:dyDescent="0.3">
      <c r="E430" s="11">
        <v>43917</v>
      </c>
      <c r="F430" t="s">
        <v>2641</v>
      </c>
      <c r="G430">
        <v>110</v>
      </c>
      <c r="H430">
        <f>IF(Сделки[[#This Row],[Тип сделки]]="Продажа",-1*Сделки[[#This Row],[Количество]],Сделки[[#This Row],[Количество]])</f>
        <v>110</v>
      </c>
      <c r="I430">
        <f>VLOOKUP(Сделки[[#This Row],[Дата сделки]],Акции[],2)*Сделки[[#This Row],[Количество_net]]</f>
        <v>19050.900000000001</v>
      </c>
    </row>
    <row r="431" spans="5:9" x14ac:dyDescent="0.3">
      <c r="E431" s="11">
        <v>43923</v>
      </c>
      <c r="F431" t="s">
        <v>2638</v>
      </c>
      <c r="G431">
        <v>50</v>
      </c>
      <c r="H431">
        <f>IF(Сделки[[#This Row],[Тип сделки]]="Продажа",-1*Сделки[[#This Row],[Количество]],Сделки[[#This Row],[Количество]])</f>
        <v>-50</v>
      </c>
      <c r="I431">
        <f>VLOOKUP(Сделки[[#This Row],[Дата сделки]],Акции[],2)*Сделки[[#This Row],[Количество_net]]</f>
        <v>-8985</v>
      </c>
    </row>
    <row r="432" spans="5:9" x14ac:dyDescent="0.3">
      <c r="E432" s="11">
        <v>43924</v>
      </c>
      <c r="F432" t="s">
        <v>2638</v>
      </c>
      <c r="G432">
        <v>400</v>
      </c>
      <c r="H432">
        <f>IF(Сделки[[#This Row],[Тип сделки]]="Продажа",-1*Сделки[[#This Row],[Количество]],Сделки[[#This Row],[Количество]])</f>
        <v>-400</v>
      </c>
      <c r="I432">
        <f>VLOOKUP(Сделки[[#This Row],[Дата сделки]],Акции[],2)*Сделки[[#This Row],[Количество_net]]</f>
        <v>-71015.995999999999</v>
      </c>
    </row>
    <row r="433" spans="5:9" x14ac:dyDescent="0.3">
      <c r="E433" s="11">
        <v>43928</v>
      </c>
      <c r="F433" t="s">
        <v>2638</v>
      </c>
      <c r="G433">
        <v>280</v>
      </c>
      <c r="H433">
        <f>IF(Сделки[[#This Row],[Тип сделки]]="Продажа",-1*Сделки[[#This Row],[Количество]],Сделки[[#This Row],[Количество]])</f>
        <v>-280</v>
      </c>
      <c r="I433">
        <f>VLOOKUP(Сделки[[#This Row],[Дата сделки]],Акции[],2)*Сделки[[#This Row],[Количество_net]]</f>
        <v>-50820</v>
      </c>
    </row>
    <row r="434" spans="5:9" x14ac:dyDescent="0.3">
      <c r="E434" s="11">
        <v>43942</v>
      </c>
      <c r="F434" t="s">
        <v>2638</v>
      </c>
      <c r="G434">
        <v>250</v>
      </c>
      <c r="H434">
        <f>IF(Сделки[[#This Row],[Тип сделки]]="Продажа",-1*Сделки[[#This Row],[Количество]],Сделки[[#This Row],[Количество]])</f>
        <v>-250</v>
      </c>
      <c r="I434">
        <f>VLOOKUP(Сделки[[#This Row],[Дата сделки]],Акции[],2)*Сделки[[#This Row],[Количество_net]]</f>
        <v>-47692.5</v>
      </c>
    </row>
    <row r="435" spans="5:9" x14ac:dyDescent="0.3">
      <c r="E435" s="11">
        <v>43942</v>
      </c>
      <c r="F435" t="s">
        <v>2638</v>
      </c>
      <c r="G435">
        <v>120</v>
      </c>
      <c r="H435">
        <f>IF(Сделки[[#This Row],[Тип сделки]]="Продажа",-1*Сделки[[#This Row],[Количество]],Сделки[[#This Row],[Количество]])</f>
        <v>-120</v>
      </c>
      <c r="I435">
        <f>VLOOKUP(Сделки[[#This Row],[Дата сделки]],Акции[],2)*Сделки[[#This Row],[Количество_net]]</f>
        <v>-22892.400000000001</v>
      </c>
    </row>
    <row r="436" spans="5:9" x14ac:dyDescent="0.3">
      <c r="E436" s="11">
        <v>43948</v>
      </c>
      <c r="F436" t="s">
        <v>2641</v>
      </c>
      <c r="G436">
        <v>450</v>
      </c>
      <c r="H436">
        <f>IF(Сделки[[#This Row],[Тип сделки]]="Продажа",-1*Сделки[[#This Row],[Количество]],Сделки[[#This Row],[Количество]])</f>
        <v>450</v>
      </c>
      <c r="I436">
        <f>VLOOKUP(Сделки[[#This Row],[Дата сделки]],Акции[],2)*Сделки[[#This Row],[Количество_net]]</f>
        <v>85072.5</v>
      </c>
    </row>
    <row r="437" spans="5:9" x14ac:dyDescent="0.3">
      <c r="E437" s="11">
        <v>43949</v>
      </c>
      <c r="F437" t="s">
        <v>2638</v>
      </c>
      <c r="G437">
        <v>470</v>
      </c>
      <c r="H437">
        <f>IF(Сделки[[#This Row],[Тип сделки]]="Продажа",-1*Сделки[[#This Row],[Количество]],Сделки[[#This Row],[Количество]])</f>
        <v>-470</v>
      </c>
      <c r="I437">
        <f>VLOOKUP(Сделки[[#This Row],[Дата сделки]],Акции[],2)*Сделки[[#This Row],[Количество_net]]</f>
        <v>-87861.8</v>
      </c>
    </row>
    <row r="438" spans="5:9" x14ac:dyDescent="0.3">
      <c r="E438" s="11">
        <v>43950</v>
      </c>
      <c r="F438" t="s">
        <v>2638</v>
      </c>
      <c r="G438">
        <v>360</v>
      </c>
      <c r="H438">
        <f>IF(Сделки[[#This Row],[Тип сделки]]="Продажа",-1*Сделки[[#This Row],[Количество]],Сделки[[#This Row],[Количество]])</f>
        <v>-360</v>
      </c>
      <c r="I438">
        <f>VLOOKUP(Сделки[[#This Row],[Дата сделки]],Акции[],2)*Сделки[[#This Row],[Количество_net]]</f>
        <v>-66214.796400000007</v>
      </c>
    </row>
    <row r="439" spans="5:9" x14ac:dyDescent="0.3">
      <c r="E439" s="11">
        <v>43952</v>
      </c>
      <c r="F439" t="s">
        <v>2638</v>
      </c>
      <c r="G439">
        <v>310</v>
      </c>
      <c r="H439">
        <f>IF(Сделки[[#This Row],[Тип сделки]]="Продажа",-1*Сделки[[#This Row],[Количество]],Сделки[[#This Row],[Количество]])</f>
        <v>-310</v>
      </c>
      <c r="I439">
        <f>VLOOKUP(Сделки[[#This Row],[Дата сделки]],Акции[],2)*Сделки[[#This Row],[Количество_net]]</f>
        <v>-59740.1031</v>
      </c>
    </row>
    <row r="440" spans="5:9" x14ac:dyDescent="0.3">
      <c r="E440" s="11">
        <v>43956</v>
      </c>
      <c r="F440" t="s">
        <v>2638</v>
      </c>
      <c r="G440">
        <v>320</v>
      </c>
      <c r="H440">
        <f>IF(Сделки[[#This Row],[Тип сделки]]="Продажа",-1*Сделки[[#This Row],[Количество]],Сделки[[#This Row],[Количество]])</f>
        <v>-320</v>
      </c>
      <c r="I440">
        <f>VLOOKUP(Сделки[[#This Row],[Дата сделки]],Акции[],2)*Сделки[[#This Row],[Количество_net]]</f>
        <v>-65113.599999999999</v>
      </c>
    </row>
    <row r="441" spans="5:9" x14ac:dyDescent="0.3">
      <c r="E441" s="11">
        <v>43966</v>
      </c>
      <c r="F441" t="s">
        <v>2638</v>
      </c>
      <c r="G441">
        <v>90</v>
      </c>
      <c r="H441">
        <f>IF(Сделки[[#This Row],[Тип сделки]]="Продажа",-1*Сделки[[#This Row],[Количество]],Сделки[[#This Row],[Количество]])</f>
        <v>-90</v>
      </c>
      <c r="I441">
        <f>VLOOKUP(Сделки[[#This Row],[Дата сделки]],Акции[],2)*Сделки[[#This Row],[Количество_net]]</f>
        <v>-18884.7</v>
      </c>
    </row>
    <row r="442" spans="5:9" x14ac:dyDescent="0.3">
      <c r="E442" s="11">
        <v>43978</v>
      </c>
      <c r="F442" t="s">
        <v>2641</v>
      </c>
      <c r="G442">
        <v>350</v>
      </c>
      <c r="H442">
        <f>IF(Сделки[[#This Row],[Тип сделки]]="Продажа",-1*Сделки[[#This Row],[Количество]],Сделки[[#This Row],[Количество]])</f>
        <v>350</v>
      </c>
      <c r="I442">
        <f>VLOOKUP(Сделки[[#This Row],[Дата сделки]],Акции[],2)*Сделки[[#This Row],[Количество_net]]</f>
        <v>70000</v>
      </c>
    </row>
    <row r="443" spans="5:9" x14ac:dyDescent="0.3">
      <c r="E443" s="11">
        <v>43980</v>
      </c>
      <c r="F443" t="s">
        <v>2638</v>
      </c>
      <c r="G443">
        <v>180</v>
      </c>
      <c r="H443">
        <f>IF(Сделки[[#This Row],[Тип сделки]]="Продажа",-1*Сделки[[#This Row],[Количество]],Сделки[[#This Row],[Количество]])</f>
        <v>-180</v>
      </c>
      <c r="I443">
        <f>VLOOKUP(Сделки[[#This Row],[Дата сделки]],Акции[],2)*Сделки[[#This Row],[Количество_net]]</f>
        <v>-37125</v>
      </c>
    </row>
    <row r="444" spans="5:9" x14ac:dyDescent="0.3">
      <c r="E444" s="11">
        <v>43986</v>
      </c>
      <c r="F444" t="s">
        <v>2638</v>
      </c>
      <c r="G444">
        <v>380</v>
      </c>
      <c r="H444">
        <f>IF(Сделки[[#This Row],[Тип сделки]]="Продажа",-1*Сделки[[#This Row],[Количество]],Сделки[[#This Row],[Количество]])</f>
        <v>-380</v>
      </c>
      <c r="I444">
        <f>VLOOKUP(Сделки[[#This Row],[Дата сделки]],Акции[],2)*Сделки[[#This Row],[Количество_net]]</f>
        <v>-77615</v>
      </c>
    </row>
    <row r="445" spans="5:9" x14ac:dyDescent="0.3">
      <c r="E445" s="11">
        <v>43993</v>
      </c>
      <c r="F445" t="s">
        <v>2638</v>
      </c>
      <c r="G445">
        <v>330</v>
      </c>
      <c r="H445">
        <f>IF(Сделки[[#This Row],[Тип сделки]]="Продажа",-1*Сделки[[#This Row],[Количество]],Сделки[[#This Row],[Количество]])</f>
        <v>-330</v>
      </c>
      <c r="I445">
        <f>VLOOKUP(Сделки[[#This Row],[Дата сделки]],Акции[],2)*Сделки[[#This Row],[Количество_net]]</f>
        <v>-67626.896699999998</v>
      </c>
    </row>
    <row r="446" spans="5:9" x14ac:dyDescent="0.3">
      <c r="E446" s="11">
        <v>43997</v>
      </c>
      <c r="F446" t="s">
        <v>2641</v>
      </c>
      <c r="G446">
        <v>140</v>
      </c>
      <c r="H446">
        <f>IF(Сделки[[#This Row],[Тип сделки]]="Продажа",-1*Сделки[[#This Row],[Количество]],Сделки[[#This Row],[Количество]])</f>
        <v>140</v>
      </c>
      <c r="I446">
        <f>VLOOKUP(Сделки[[#This Row],[Дата сделки]],Акции[],2)*Сделки[[#This Row],[Количество_net]]</f>
        <v>29124.2</v>
      </c>
    </row>
    <row r="447" spans="5:9" x14ac:dyDescent="0.3">
      <c r="E447" s="11">
        <v>44001</v>
      </c>
      <c r="F447" t="s">
        <v>2638</v>
      </c>
      <c r="G447">
        <v>440</v>
      </c>
      <c r="H447">
        <f>IF(Сделки[[#This Row],[Тип сделки]]="Продажа",-1*Сделки[[#This Row],[Количество]],Сделки[[#This Row],[Количество]])</f>
        <v>-440</v>
      </c>
      <c r="I447">
        <f>VLOOKUP(Сделки[[#This Row],[Дата сделки]],Акции[],2)*Сделки[[#This Row],[Количество_net]]</f>
        <v>-95761.599999999991</v>
      </c>
    </row>
    <row r="448" spans="5:9" x14ac:dyDescent="0.3">
      <c r="E448" s="11">
        <v>44004</v>
      </c>
      <c r="F448" t="s">
        <v>2638</v>
      </c>
      <c r="G448">
        <v>350</v>
      </c>
      <c r="H448">
        <f>IF(Сделки[[#This Row],[Тип сделки]]="Продажа",-1*Сделки[[#This Row],[Количество]],Сделки[[#This Row],[Количество]])</f>
        <v>-350</v>
      </c>
      <c r="I448">
        <f>VLOOKUP(Сделки[[#This Row],[Дата сделки]],Акции[],2)*Сделки[[#This Row],[Количество_net]]</f>
        <v>-75914.996499999994</v>
      </c>
    </row>
    <row r="449" spans="5:9" x14ac:dyDescent="0.3">
      <c r="E449" s="11">
        <v>44006</v>
      </c>
      <c r="F449" t="s">
        <v>2638</v>
      </c>
      <c r="G449">
        <v>380</v>
      </c>
      <c r="H449">
        <f>IF(Сделки[[#This Row],[Тип сделки]]="Продажа",-1*Сделки[[#This Row],[Количество]],Сделки[[#This Row],[Количество]])</f>
        <v>-380</v>
      </c>
      <c r="I449">
        <f>VLOOKUP(Сделки[[#This Row],[Дата сделки]],Акции[],2)*Сделки[[#This Row],[Количество_net]]</f>
        <v>-80571.399999999994</v>
      </c>
    </row>
    <row r="450" spans="5:9" x14ac:dyDescent="0.3">
      <c r="E450" s="11">
        <v>44007</v>
      </c>
      <c r="F450" t="s">
        <v>2638</v>
      </c>
      <c r="G450">
        <v>110</v>
      </c>
      <c r="H450">
        <f>IF(Сделки[[#This Row],[Тип сделки]]="Продажа",-1*Сделки[[#This Row],[Количество]],Сделки[[#This Row],[Количество]])</f>
        <v>-110</v>
      </c>
      <c r="I450">
        <f>VLOOKUP(Сделки[[#This Row],[Дата сделки]],Акции[],2)*Сделки[[#This Row],[Количество_net]]</f>
        <v>-23641.199999999997</v>
      </c>
    </row>
    <row r="451" spans="5:9" x14ac:dyDescent="0.3">
      <c r="E451" s="11">
        <v>44007</v>
      </c>
      <c r="F451" t="s">
        <v>2638</v>
      </c>
      <c r="G451">
        <v>250</v>
      </c>
      <c r="H451">
        <f>IF(Сделки[[#This Row],[Тип сделки]]="Продажа",-1*Сделки[[#This Row],[Количество]],Сделки[[#This Row],[Количество]])</f>
        <v>-250</v>
      </c>
      <c r="I451">
        <f>VLOOKUP(Сделки[[#This Row],[Дата сделки]],Акции[],2)*Сделки[[#This Row],[Количество_net]]</f>
        <v>-53730</v>
      </c>
    </row>
    <row r="452" spans="5:9" x14ac:dyDescent="0.3">
      <c r="E452" s="11">
        <v>44007</v>
      </c>
      <c r="F452" t="s">
        <v>2638</v>
      </c>
      <c r="G452">
        <v>210</v>
      </c>
      <c r="H452">
        <f>IF(Сделки[[#This Row],[Тип сделки]]="Продажа",-1*Сделки[[#This Row],[Количество]],Сделки[[#This Row],[Количество]])</f>
        <v>-210</v>
      </c>
      <c r="I452">
        <f>VLOOKUP(Сделки[[#This Row],[Дата сделки]],Акции[],2)*Сделки[[#This Row],[Количество_net]]</f>
        <v>-45133.2</v>
      </c>
    </row>
    <row r="453" spans="5:9" x14ac:dyDescent="0.3">
      <c r="E453" s="11">
        <v>44013</v>
      </c>
      <c r="F453" t="s">
        <v>2638</v>
      </c>
      <c r="G453">
        <v>150</v>
      </c>
      <c r="H453">
        <f>IF(Сделки[[#This Row],[Тип сделки]]="Продажа",-1*Сделки[[#This Row],[Количество]],Сделки[[#This Row],[Количество]])</f>
        <v>-150</v>
      </c>
      <c r="I453">
        <f>VLOOKUP(Сделки[[#This Row],[Дата сделки]],Акции[],2)*Сделки[[#This Row],[Количество_net]]</f>
        <v>-32935.501499999998</v>
      </c>
    </row>
    <row r="454" spans="5:9" x14ac:dyDescent="0.3">
      <c r="E454" s="11">
        <v>44018</v>
      </c>
      <c r="F454" t="s">
        <v>2638</v>
      </c>
      <c r="G454">
        <v>70</v>
      </c>
      <c r="H454">
        <f>IF(Сделки[[#This Row],[Тип сделки]]="Продажа",-1*Сделки[[#This Row],[Количество]],Сделки[[#This Row],[Количество]])</f>
        <v>-70</v>
      </c>
      <c r="I454">
        <f>VLOOKUP(Сделки[[#This Row],[Дата сделки]],Акции[],2)*Сделки[[#This Row],[Количество_net]]</f>
        <v>-15499.4</v>
      </c>
    </row>
    <row r="455" spans="5:9" x14ac:dyDescent="0.3">
      <c r="E455" s="11">
        <v>44026</v>
      </c>
      <c r="F455" t="s">
        <v>2641</v>
      </c>
      <c r="G455">
        <v>340</v>
      </c>
      <c r="H455">
        <f>IF(Сделки[[#This Row],[Тип сделки]]="Продажа",-1*Сделки[[#This Row],[Количество]],Сделки[[#This Row],[Количество]])</f>
        <v>340</v>
      </c>
      <c r="I455">
        <f>VLOOKUP(Сделки[[#This Row],[Дата сделки]],Акции[],2)*Сделки[[#This Row],[Количество_net]]</f>
        <v>78376.800000000003</v>
      </c>
    </row>
    <row r="456" spans="5:9" x14ac:dyDescent="0.3">
      <c r="E456" s="11">
        <v>44029</v>
      </c>
      <c r="F456" t="s">
        <v>2638</v>
      </c>
      <c r="G456">
        <v>320</v>
      </c>
      <c r="H456">
        <f>IF(Сделки[[#This Row],[Тип сделки]]="Продажа",-1*Сделки[[#This Row],[Количество]],Сделки[[#This Row],[Количество]])</f>
        <v>-320</v>
      </c>
      <c r="I456">
        <f>VLOOKUP(Сделки[[#This Row],[Дата сделки]],Акции[],2)*Сделки[[#This Row],[Количество_net]]</f>
        <v>-73081.600000000006</v>
      </c>
    </row>
    <row r="457" spans="5:9" x14ac:dyDescent="0.3">
      <c r="E457" s="11">
        <v>44033</v>
      </c>
      <c r="F457" t="s">
        <v>2638</v>
      </c>
      <c r="G457">
        <v>250</v>
      </c>
      <c r="H457">
        <f>IF(Сделки[[#This Row],[Тип сделки]]="Продажа",-1*Сделки[[#This Row],[Количество]],Сделки[[#This Row],[Количество]])</f>
        <v>-250</v>
      </c>
      <c r="I457">
        <f>VLOOKUP(Сделки[[#This Row],[Дата сделки]],Акции[],2)*Сделки[[#This Row],[Количество_net]]</f>
        <v>-56682.5</v>
      </c>
    </row>
    <row r="458" spans="5:9" x14ac:dyDescent="0.3">
      <c r="E458" s="11">
        <v>44034</v>
      </c>
      <c r="F458" t="s">
        <v>2641</v>
      </c>
      <c r="G458">
        <v>400</v>
      </c>
      <c r="H458">
        <f>IF(Сделки[[#This Row],[Тип сделки]]="Продажа",-1*Сделки[[#This Row],[Количество]],Сделки[[#This Row],[Количество]])</f>
        <v>400</v>
      </c>
      <c r="I458">
        <f>VLOOKUP(Сделки[[#This Row],[Дата сделки]],Акции[],2)*Сделки[[#This Row],[Количество_net]]</f>
        <v>91020</v>
      </c>
    </row>
    <row r="459" spans="5:9" x14ac:dyDescent="0.3">
      <c r="E459" s="11">
        <v>44040</v>
      </c>
      <c r="F459" t="s">
        <v>2641</v>
      </c>
      <c r="G459">
        <v>30</v>
      </c>
      <c r="H459">
        <f>IF(Сделки[[#This Row],[Тип сделки]]="Продажа",-1*Сделки[[#This Row],[Количество]],Сделки[[#This Row],[Количество]])</f>
        <v>30</v>
      </c>
      <c r="I459">
        <f>VLOOKUP(Сделки[[#This Row],[Дата сделки]],Акции[],2)*Сделки[[#This Row],[Количество_net]]</f>
        <v>6856.5</v>
      </c>
    </row>
    <row r="460" spans="5:9" x14ac:dyDescent="0.3">
      <c r="E460" s="11">
        <v>44042</v>
      </c>
      <c r="F460" t="s">
        <v>2641</v>
      </c>
      <c r="G460">
        <v>210</v>
      </c>
      <c r="H460">
        <f>IF(Сделки[[#This Row],[Тип сделки]]="Продажа",-1*Сделки[[#This Row],[Количество]],Сделки[[#This Row],[Количество]])</f>
        <v>210</v>
      </c>
      <c r="I460">
        <f>VLOOKUP(Сделки[[#This Row],[Дата сделки]],Акции[],2)*Сделки[[#This Row],[Количество_net]]</f>
        <v>48564.597900000001</v>
      </c>
    </row>
    <row r="461" spans="5:9" x14ac:dyDescent="0.3">
      <c r="E461" s="11">
        <v>44048</v>
      </c>
      <c r="F461" t="s">
        <v>2641</v>
      </c>
      <c r="G461">
        <v>500</v>
      </c>
      <c r="H461">
        <f>IF(Сделки[[#This Row],[Тип сделки]]="Продажа",-1*Сделки[[#This Row],[Количество]],Сделки[[#This Row],[Количество]])</f>
        <v>500</v>
      </c>
      <c r="I461">
        <f>VLOOKUP(Сделки[[#This Row],[Дата сделки]],Акции[],2)*Сделки[[#This Row],[Количество_net]]</f>
        <v>118580</v>
      </c>
    </row>
    <row r="462" spans="5:9" x14ac:dyDescent="0.3">
      <c r="E462" s="11">
        <v>44063</v>
      </c>
      <c r="F462" t="s">
        <v>2638</v>
      </c>
      <c r="G462">
        <v>320</v>
      </c>
      <c r="H462">
        <f>IF(Сделки[[#This Row],[Тип сделки]]="Продажа",-1*Сделки[[#This Row],[Количество]],Сделки[[#This Row],[Количество]])</f>
        <v>-320</v>
      </c>
      <c r="I462">
        <f>VLOOKUP(Сделки[[#This Row],[Дата сделки]],Акции[],2)*Сделки[[#This Row],[Количество_net]]</f>
        <v>-73056</v>
      </c>
    </row>
    <row r="463" spans="5:9" x14ac:dyDescent="0.3">
      <c r="E463" s="11">
        <v>44067</v>
      </c>
      <c r="F463" t="s">
        <v>2641</v>
      </c>
      <c r="G463">
        <v>490</v>
      </c>
      <c r="H463">
        <f>IF(Сделки[[#This Row],[Тип сделки]]="Продажа",-1*Сделки[[#This Row],[Количество]],Сделки[[#This Row],[Количество]])</f>
        <v>490</v>
      </c>
      <c r="I463">
        <f>VLOOKUP(Сделки[[#This Row],[Дата сделки]],Акции[],2)*Сделки[[#This Row],[Количество_net]]</f>
        <v>109333.7</v>
      </c>
    </row>
    <row r="464" spans="5:9" x14ac:dyDescent="0.3">
      <c r="E464" s="11">
        <v>44067</v>
      </c>
      <c r="F464" t="s">
        <v>2638</v>
      </c>
      <c r="G464">
        <v>130</v>
      </c>
      <c r="H464">
        <f>IF(Сделки[[#This Row],[Тип сделки]]="Продажа",-1*Сделки[[#This Row],[Количество]],Сделки[[#This Row],[Количество]])</f>
        <v>-130</v>
      </c>
      <c r="I464">
        <f>VLOOKUP(Сделки[[#This Row],[Дата сделки]],Акции[],2)*Сделки[[#This Row],[Количество_net]]</f>
        <v>-29006.899999999998</v>
      </c>
    </row>
    <row r="465" spans="5:9" x14ac:dyDescent="0.3">
      <c r="E465" s="11">
        <v>44068</v>
      </c>
      <c r="F465" t="s">
        <v>2641</v>
      </c>
      <c r="G465">
        <v>70</v>
      </c>
      <c r="H465">
        <f>IF(Сделки[[#This Row],[Тип сделки]]="Продажа",-1*Сделки[[#This Row],[Количество]],Сделки[[#This Row],[Количество]])</f>
        <v>70</v>
      </c>
      <c r="I465">
        <f>VLOOKUP(Сделки[[#This Row],[Дата сделки]],Акции[],2)*Сделки[[#This Row],[Количество_net]]</f>
        <v>15341.9</v>
      </c>
    </row>
    <row r="466" spans="5:9" x14ac:dyDescent="0.3">
      <c r="E466" s="11">
        <v>44070</v>
      </c>
      <c r="F466" t="s">
        <v>2641</v>
      </c>
      <c r="G466">
        <v>380</v>
      </c>
      <c r="H466">
        <f>IF(Сделки[[#This Row],[Тип сделки]]="Продажа",-1*Сделки[[#This Row],[Количество]],Сделки[[#This Row],[Количество]])</f>
        <v>380</v>
      </c>
      <c r="I466">
        <f>VLOOKUP(Сделки[[#This Row],[Дата сделки]],Акции[],2)*Сделки[[#This Row],[Количество_net]]</f>
        <v>83862.2</v>
      </c>
    </row>
    <row r="467" spans="5:9" x14ac:dyDescent="0.3">
      <c r="E467" s="11">
        <v>44075</v>
      </c>
      <c r="F467" t="s">
        <v>2641</v>
      </c>
      <c r="G467">
        <v>280</v>
      </c>
      <c r="H467">
        <f>IF(Сделки[[#This Row],[Тип сделки]]="Продажа",-1*Сделки[[#This Row],[Количество]],Сделки[[#This Row],[Количество]])</f>
        <v>280</v>
      </c>
      <c r="I467">
        <f>VLOOKUP(Сделки[[#This Row],[Дата сделки]],Акции[],2)*Сделки[[#This Row],[Количество_net]]</f>
        <v>61625.200000000004</v>
      </c>
    </row>
    <row r="468" spans="5:9" x14ac:dyDescent="0.3">
      <c r="E468" s="11">
        <v>44077</v>
      </c>
      <c r="F468" t="s">
        <v>2638</v>
      </c>
      <c r="G468">
        <v>450</v>
      </c>
      <c r="H468">
        <f>IF(Сделки[[#This Row],[Тип сделки]]="Продажа",-1*Сделки[[#This Row],[Количество]],Сделки[[#This Row],[Количество]])</f>
        <v>-450</v>
      </c>
      <c r="I468">
        <f>VLOOKUP(Сделки[[#This Row],[Дата сделки]],Акции[],2)*Сделки[[#This Row],[Количество_net]]</f>
        <v>-97524</v>
      </c>
    </row>
    <row r="469" spans="5:9" x14ac:dyDescent="0.3">
      <c r="E469" s="11">
        <v>44077</v>
      </c>
      <c r="F469" t="s">
        <v>2641</v>
      </c>
      <c r="G469">
        <v>140</v>
      </c>
      <c r="H469">
        <f>IF(Сделки[[#This Row],[Тип сделки]]="Продажа",-1*Сделки[[#This Row],[Количество]],Сделки[[#This Row],[Количество]])</f>
        <v>140</v>
      </c>
      <c r="I469">
        <f>VLOOKUP(Сделки[[#This Row],[Дата сделки]],Акции[],2)*Сделки[[#This Row],[Количество_net]]</f>
        <v>30340.799999999999</v>
      </c>
    </row>
    <row r="470" spans="5:9" x14ac:dyDescent="0.3">
      <c r="E470" s="11">
        <v>44082</v>
      </c>
      <c r="F470" t="s">
        <v>2641</v>
      </c>
      <c r="G470">
        <v>480</v>
      </c>
      <c r="H470">
        <f>IF(Сделки[[#This Row],[Тип сделки]]="Продажа",-1*Сделки[[#This Row],[Количество]],Сделки[[#This Row],[Количество]])</f>
        <v>480</v>
      </c>
      <c r="I470">
        <f>VLOOKUP(Сделки[[#This Row],[Дата сделки]],Акции[],2)*Сделки[[#This Row],[Количество_net]]</f>
        <v>102240</v>
      </c>
    </row>
    <row r="471" spans="5:9" x14ac:dyDescent="0.3">
      <c r="E471" s="11">
        <v>44083</v>
      </c>
      <c r="F471" t="s">
        <v>2641</v>
      </c>
      <c r="G471">
        <v>150</v>
      </c>
      <c r="H471">
        <f>IF(Сделки[[#This Row],[Тип сделки]]="Продажа",-1*Сделки[[#This Row],[Количество]],Сделки[[#This Row],[Количество]])</f>
        <v>150</v>
      </c>
      <c r="I471">
        <f>VLOOKUP(Сделки[[#This Row],[Дата сделки]],Акции[],2)*Сделки[[#This Row],[Количество_net]]</f>
        <v>33000</v>
      </c>
    </row>
    <row r="472" spans="5:9" x14ac:dyDescent="0.3">
      <c r="E472" s="11">
        <v>44084</v>
      </c>
      <c r="F472" t="s">
        <v>2638</v>
      </c>
      <c r="G472">
        <v>90</v>
      </c>
      <c r="H472">
        <f>IF(Сделки[[#This Row],[Тип сделки]]="Продажа",-1*Сделки[[#This Row],[Количество]],Сделки[[#This Row],[Количество]])</f>
        <v>-90</v>
      </c>
      <c r="I472">
        <f>VLOOKUP(Сделки[[#This Row],[Дата сделки]],Акции[],2)*Сделки[[#This Row],[Количество_net]]</f>
        <v>-19347.3</v>
      </c>
    </row>
    <row r="473" spans="5:9" x14ac:dyDescent="0.3">
      <c r="E473" s="11">
        <v>44092</v>
      </c>
      <c r="F473" t="s">
        <v>2638</v>
      </c>
      <c r="G473">
        <v>360</v>
      </c>
      <c r="H473">
        <f>IF(Сделки[[#This Row],[Тип сделки]]="Продажа",-1*Сделки[[#This Row],[Количество]],Сделки[[#This Row],[Количество]])</f>
        <v>-360</v>
      </c>
      <c r="I473">
        <f>VLOOKUP(Сделки[[#This Row],[Дата сделки]],Акции[],2)*Сделки[[#This Row],[Количество_net]]</f>
        <v>-74933.996400000004</v>
      </c>
    </row>
    <row r="474" spans="5:9" x14ac:dyDescent="0.3">
      <c r="E474" s="11">
        <v>44096</v>
      </c>
      <c r="F474" t="s">
        <v>2641</v>
      </c>
      <c r="G474">
        <v>330</v>
      </c>
      <c r="H474">
        <f>IF(Сделки[[#This Row],[Тип сделки]]="Продажа",-1*Сделки[[#This Row],[Количество]],Сделки[[#This Row],[Количество]])</f>
        <v>330</v>
      </c>
      <c r="I474">
        <f>VLOOKUP(Сделки[[#This Row],[Дата сделки]],Акции[],2)*Сделки[[#This Row],[Количество_net]]</f>
        <v>70085.399999999994</v>
      </c>
    </row>
    <row r="475" spans="5:9" x14ac:dyDescent="0.3">
      <c r="E475" s="11">
        <v>44097</v>
      </c>
      <c r="F475" t="s">
        <v>2638</v>
      </c>
      <c r="G475">
        <v>220</v>
      </c>
      <c r="H475">
        <f>IF(Сделки[[#This Row],[Тип сделки]]="Продажа",-1*Сделки[[#This Row],[Количество]],Сделки[[#This Row],[Количество]])</f>
        <v>-220</v>
      </c>
      <c r="I475">
        <f>VLOOKUP(Сделки[[#This Row],[Дата сделки]],Акции[],2)*Сделки[[#This Row],[Количество_net]]</f>
        <v>-46690.6</v>
      </c>
    </row>
    <row r="476" spans="5:9" x14ac:dyDescent="0.3">
      <c r="E476" s="11">
        <v>44097</v>
      </c>
      <c r="F476" t="s">
        <v>2641</v>
      </c>
      <c r="G476">
        <v>450</v>
      </c>
      <c r="H476">
        <f>IF(Сделки[[#This Row],[Тип сделки]]="Продажа",-1*Сделки[[#This Row],[Количество]],Сделки[[#This Row],[Количество]])</f>
        <v>450</v>
      </c>
      <c r="I476">
        <f>VLOOKUP(Сделки[[#This Row],[Дата сделки]],Акции[],2)*Сделки[[#This Row],[Количество_net]]</f>
        <v>95503.5</v>
      </c>
    </row>
    <row r="477" spans="5:9" x14ac:dyDescent="0.3">
      <c r="E477" s="11">
        <v>44098</v>
      </c>
      <c r="F477" t="s">
        <v>2638</v>
      </c>
      <c r="G477">
        <v>150</v>
      </c>
      <c r="H477">
        <f>IF(Сделки[[#This Row],[Тип сделки]]="Продажа",-1*Сделки[[#This Row],[Количество]],Сделки[[#This Row],[Количество]])</f>
        <v>-150</v>
      </c>
      <c r="I477">
        <f>VLOOKUP(Сделки[[#This Row],[Дата сделки]],Акции[],2)*Сделки[[#This Row],[Количество_net]]</f>
        <v>-32053.5</v>
      </c>
    </row>
    <row r="478" spans="5:9" x14ac:dyDescent="0.3">
      <c r="E478" s="11">
        <v>44099</v>
      </c>
      <c r="F478" t="s">
        <v>2641</v>
      </c>
      <c r="G478">
        <v>0</v>
      </c>
      <c r="H478">
        <f>IF(Сделки[[#This Row],[Тип сделки]]="Продажа",-1*Сделки[[#This Row],[Количество]],Сделки[[#This Row],[Количество]])</f>
        <v>0</v>
      </c>
      <c r="I478">
        <f>VLOOKUP(Сделки[[#This Row],[Дата сделки]],Акции[],2)*Сделки[[#This Row],[Количество_net]]</f>
        <v>0</v>
      </c>
    </row>
    <row r="479" spans="5:9" x14ac:dyDescent="0.3">
      <c r="E479" s="11">
        <v>44110</v>
      </c>
      <c r="F479" t="s">
        <v>2641</v>
      </c>
      <c r="G479">
        <v>30</v>
      </c>
      <c r="H479">
        <f>IF(Сделки[[#This Row],[Тип сделки]]="Продажа",-1*Сделки[[#This Row],[Количество]],Сделки[[#This Row],[Количество]])</f>
        <v>30</v>
      </c>
      <c r="I479">
        <f>VLOOKUP(Сделки[[#This Row],[Дата сделки]],Акции[],2)*Сделки[[#This Row],[Количество_net]]</f>
        <v>6334.4997000000003</v>
      </c>
    </row>
    <row r="480" spans="5:9" x14ac:dyDescent="0.3">
      <c r="E480" s="11">
        <v>44113</v>
      </c>
      <c r="F480" t="s">
        <v>2638</v>
      </c>
      <c r="G480">
        <v>240</v>
      </c>
      <c r="H480">
        <f>IF(Сделки[[#This Row],[Тип сделки]]="Продажа",-1*Сделки[[#This Row],[Количество]],Сделки[[#This Row],[Количество]])</f>
        <v>-240</v>
      </c>
      <c r="I480">
        <f>VLOOKUP(Сделки[[#This Row],[Дата сделки]],Акции[],2)*Сделки[[#This Row],[Количество_net]]</f>
        <v>-51549.597599999994</v>
      </c>
    </row>
    <row r="481" spans="5:9" x14ac:dyDescent="0.3">
      <c r="E481" s="11">
        <v>44118</v>
      </c>
      <c r="F481" t="s">
        <v>2641</v>
      </c>
      <c r="G481">
        <v>450</v>
      </c>
      <c r="H481">
        <f>IF(Сделки[[#This Row],[Тип сделки]]="Продажа",-1*Сделки[[#This Row],[Количество]],Сделки[[#This Row],[Количество]])</f>
        <v>450</v>
      </c>
      <c r="I481">
        <f>VLOOKUP(Сделки[[#This Row],[Дата сделки]],Акции[],2)*Сделки[[#This Row],[Количество_net]]</f>
        <v>98518.495500000005</v>
      </c>
    </row>
    <row r="482" spans="5:9" x14ac:dyDescent="0.3">
      <c r="E482" s="11">
        <v>44127</v>
      </c>
      <c r="F482" t="s">
        <v>2638</v>
      </c>
      <c r="G482">
        <v>20</v>
      </c>
      <c r="H482">
        <f>IF(Сделки[[#This Row],[Тип сделки]]="Продажа",-1*Сделки[[#This Row],[Количество]],Сделки[[#This Row],[Количество]])</f>
        <v>-20</v>
      </c>
      <c r="I482">
        <f>VLOOKUP(Сделки[[#This Row],[Дата сделки]],Акции[],2)*Сделки[[#This Row],[Количество_net]]</f>
        <v>-4222.7999999999993</v>
      </c>
    </row>
    <row r="483" spans="5:9" x14ac:dyDescent="0.3">
      <c r="E483" s="11">
        <v>44145</v>
      </c>
      <c r="F483" t="s">
        <v>2641</v>
      </c>
      <c r="G483">
        <v>380</v>
      </c>
      <c r="H483">
        <f>IF(Сделки[[#This Row],[Тип сделки]]="Продажа",-1*Сделки[[#This Row],[Количество]],Сделки[[#This Row],[Количество]])</f>
        <v>380</v>
      </c>
      <c r="I483">
        <f>VLOOKUP(Сделки[[#This Row],[Дата сделки]],Акции[],2)*Сделки[[#This Row],[Количество_net]]</f>
        <v>75285.600000000006</v>
      </c>
    </row>
    <row r="484" spans="5:9" x14ac:dyDescent="0.3">
      <c r="E484" s="11">
        <v>44146</v>
      </c>
      <c r="F484" t="s">
        <v>2641</v>
      </c>
      <c r="G484">
        <v>210</v>
      </c>
      <c r="H484">
        <f>IF(Сделки[[#This Row],[Тип сделки]]="Продажа",-1*Сделки[[#This Row],[Количество]],Сделки[[#This Row],[Количество]])</f>
        <v>210</v>
      </c>
      <c r="I484">
        <f>VLOOKUP(Сделки[[#This Row],[Дата сделки]],Акции[],2)*Сделки[[#This Row],[Количество_net]]</f>
        <v>42543.9</v>
      </c>
    </row>
    <row r="485" spans="5:9" x14ac:dyDescent="0.3">
      <c r="E485" s="11">
        <v>44159</v>
      </c>
      <c r="F485" t="s">
        <v>2638</v>
      </c>
      <c r="G485">
        <v>490</v>
      </c>
      <c r="H485">
        <f>IF(Сделки[[#This Row],[Тип сделки]]="Продажа",-1*Сделки[[#This Row],[Количество]],Сделки[[#This Row],[Количество]])</f>
        <v>-490</v>
      </c>
      <c r="I485">
        <f>VLOOKUP(Сделки[[#This Row],[Дата сделки]],Акции[],2)*Сделки[[#This Row],[Количество_net]]</f>
        <v>-97774.595099999991</v>
      </c>
    </row>
    <row r="486" spans="5:9" x14ac:dyDescent="0.3">
      <c r="E486" s="11">
        <v>44160</v>
      </c>
      <c r="F486" t="s">
        <v>2638</v>
      </c>
      <c r="G486">
        <v>280</v>
      </c>
      <c r="H486">
        <f>IF(Сделки[[#This Row],[Тип сделки]]="Продажа",-1*Сделки[[#This Row],[Количество]],Сделки[[#This Row],[Количество]])</f>
        <v>-280</v>
      </c>
      <c r="I486">
        <f>VLOOKUP(Сделки[[#This Row],[Дата сделки]],Акции[],2)*Сделки[[#This Row],[Количество_net]]</f>
        <v>-56210</v>
      </c>
    </row>
    <row r="487" spans="5:9" x14ac:dyDescent="0.3">
      <c r="E487" s="11">
        <v>44175</v>
      </c>
      <c r="F487" t="s">
        <v>2638</v>
      </c>
      <c r="G487">
        <v>170</v>
      </c>
      <c r="H487">
        <f>IF(Сделки[[#This Row],[Тип сделки]]="Продажа",-1*Сделки[[#This Row],[Количество]],Сделки[[#This Row],[Количество]])</f>
        <v>-170</v>
      </c>
      <c r="I487">
        <f>VLOOKUP(Сделки[[#This Row],[Дата сделки]],Акции[],2)*Сделки[[#This Row],[Количество_net]]</f>
        <v>-34102.001700000001</v>
      </c>
    </row>
    <row r="488" spans="5:9" x14ac:dyDescent="0.3">
      <c r="E488" s="11">
        <v>44187</v>
      </c>
      <c r="F488" t="s">
        <v>2641</v>
      </c>
      <c r="G488">
        <v>90</v>
      </c>
      <c r="H488">
        <f>IF(Сделки[[#This Row],[Тип сделки]]="Продажа",-1*Сделки[[#This Row],[Количество]],Сделки[[#This Row],[Количество]])</f>
        <v>90</v>
      </c>
      <c r="I488">
        <f>VLOOKUP(Сделки[[#This Row],[Дата сделки]],Акции[],2)*Сделки[[#This Row],[Количество_net]]</f>
        <v>18125.099999999999</v>
      </c>
    </row>
    <row r="489" spans="5:9" x14ac:dyDescent="0.3">
      <c r="E489" s="11">
        <v>44188</v>
      </c>
      <c r="F489" t="s">
        <v>2641</v>
      </c>
      <c r="G489">
        <v>7320</v>
      </c>
      <c r="H489">
        <f>IF(Сделки[[#This Row],[Тип сделки]]="Продажа",-1*Сделки[[#This Row],[Количество]],Сделки[[#This Row],[Количество]])</f>
        <v>7320</v>
      </c>
      <c r="I489">
        <f>VLOOKUP(Сделки[[#This Row],[Дата сделки]],Акции[],2)*Сделки[[#This Row],[Количество_net]]</f>
        <v>1481055.6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vt:lpstr>
      <vt:lpstr>Акции</vt:lpstr>
      <vt:lpstr>КХЛ</vt:lpstr>
      <vt:lpstr>Текст</vt:lpstr>
      <vt:lpstr>Продажи</vt:lpstr>
      <vt:lpstr>Массив</vt:lpstr>
      <vt:lpstr>Сделки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Настя Кот</cp:lastModifiedBy>
  <dcterms:created xsi:type="dcterms:W3CDTF">2021-12-15T07:12:14Z</dcterms:created>
  <dcterms:modified xsi:type="dcterms:W3CDTF">2022-01-12T08:30:44Z</dcterms:modified>
</cp:coreProperties>
</file>