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\Documents\GitHub\Financial-University\2 курс\БИС\Занятие 4\"/>
    </mc:Choice>
  </mc:AlternateContent>
  <bookViews>
    <workbookView xWindow="0" yWindow="0" windowWidth="23040" windowHeight="9372" activeTab="1"/>
  </bookViews>
  <sheets>
    <sheet name="ЗАДАНИЕ " sheetId="3" r:id="rId1"/>
    <sheet name="ПОГАШЕНИЕ" sheetId="6" r:id="rId2"/>
  </sheets>
  <calcPr calcId="152511" iterateDelta="9.9999999999999994E-12"/>
</workbook>
</file>

<file path=xl/calcChain.xml><?xml version="1.0" encoding="utf-8"?>
<calcChain xmlns="http://schemas.openxmlformats.org/spreadsheetml/2006/main">
  <c r="A19" i="6" l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18" i="6"/>
  <c r="B17" i="6"/>
  <c r="B18" i="6" l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E18" i="6"/>
  <c r="G18" i="6" s="1"/>
  <c r="D18" i="6"/>
  <c r="C18" i="6" s="1"/>
  <c r="C17" i="6"/>
  <c r="G17" i="6"/>
  <c r="F17" i="6"/>
  <c r="E17" i="6"/>
  <c r="F18" i="6" l="1"/>
  <c r="G19" i="6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19" i="6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F19" i="6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D17" i="6" l="1"/>
  <c r="I11" i="6"/>
  <c r="I12" i="6"/>
  <c r="I10" i="6" l="1"/>
  <c r="B13" i="3"/>
</calcChain>
</file>

<file path=xl/sharedStrings.xml><?xml version="1.0" encoding="utf-8"?>
<sst xmlns="http://schemas.openxmlformats.org/spreadsheetml/2006/main" count="31" uniqueCount="27">
  <si>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</si>
  <si>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</si>
  <si>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</si>
  <si>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</si>
  <si>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</si>
  <si>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</si>
  <si>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</si>
  <si>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Табл. 1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</si>
  <si>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</si>
  <si>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</si>
  <si>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</si>
  <si>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</si>
  <si>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</si>
  <si>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</si>
  <si>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</si>
  <si>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ПЛАН ПОГАШЕНИЯ КРЕДИТА</t>
  </si>
  <si>
    <t>Табл. 2</t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</si>
  <si>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</si>
  <si>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</si>
  <si>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</si>
  <si>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</si>
  <si>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</si>
  <si>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</si>
  <si>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</si>
  <si>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r>
      <rPr>
        <sz val="14"/>
        <color rgb="FFFF0000"/>
        <rFont val="Calibri"/>
        <family val="2"/>
        <charset val="204"/>
        <scheme val="minor"/>
      </rPr>
      <t>Постановка задачи</t>
    </r>
    <r>
      <rPr>
        <sz val="14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Фирма решила взять кредит размером 500 000 рублей, погашать который (основной долг и проценты) намерена равномерными  платежами в конце каждого месяца. Определить ежемесячные выплаты по кредиту для разных процентных ставок и сроков погашения кредита. Ежемесячные выплаты по кредиту рассчитываются с использованием финансовой функции. Рассмотреть влияние проентной ставки и срока погашения кредита на размер ежемесячной выплаты по кредиту необходимо с использованием механизма Таблица данных (Табл.1). На листе ПОГАШЕНИЕ составьте план погашения кредита по годам (Табл.2). </t>
    </r>
  </si>
  <si>
    <t>₽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</si>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</sst>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#,##0.00\ &quot;₽&quot;;[Red]\-#,##0.00\ &quot;₽&quot;"/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  <numFmt numFmtId="167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4" fillId="0" borderId="0" xfId="0" applyFont="1"/>
    <xf numFmtId="0" fontId="7" fillId="0" borderId="1" xfId="0" applyFont="1" applyBorder="1"/>
    <xf numFmtId="9" fontId="7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6" xfId="0" applyFont="1" applyBorder="1" applyAlignment="1"/>
    <xf numFmtId="0" fontId="7" fillId="0" borderId="2" xfId="0" applyFont="1" applyBorder="1"/>
    <xf numFmtId="9" fontId="7" fillId="0" borderId="8" xfId="0" applyNumberFormat="1" applyFont="1" applyBorder="1"/>
    <xf numFmtId="14" fontId="3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/>
    <xf numFmtId="166" fontId="0" fillId="0" borderId="0" xfId="0" applyNumberFormat="1"/>
    <xf numFmtId="14" fontId="0" fillId="0" borderId="0" xfId="0" applyNumberFormat="1"/>
    <xf numFmtId="164" fontId="0" fillId="0" borderId="0" xfId="4" applyFont="1"/>
    <xf numFmtId="8" fontId="0" fillId="2" borderId="5" xfId="0" applyNumberFormat="1" applyFill="1" applyBorder="1"/>
    <xf numFmtId="167" fontId="0" fillId="0" borderId="1" xfId="0" applyNumberFormat="1" applyBorder="1"/>
    <xf numFmtId="0" fontId="5" fillId="0" borderId="7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7" fontId="1" fillId="2" borderId="5" xfId="0" applyNumberFormat="1" applyFont="1" applyFill="1" applyBorder="1"/>
    <xf numFmtId="8" fontId="0" fillId="0" borderId="0" xfId="0" applyNumberFormat="1"/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</cellXfs>
  <cellStyles count="5">
    <cellStyle name="Денежный" xfId="4" builtinId="4"/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R18" sqref="R18"/>
    </sheetView>
  </sheetViews>
  <sheetFormatPr defaultRowHeight="14.4" x14ac:dyDescent="0.3"/>
  <cols>
    <col min="2" max="2" width="18.109375" customWidth="1"/>
    <col min="3" max="3" width="10.33203125" customWidth="1"/>
    <col min="4" max="17" width="10.33203125" bestFit="1" customWidth="1"/>
  </cols>
  <sheetData>
    <row r="1" spans="1:17" ht="132" customHeight="1" x14ac:dyDescent="0.35">
      <c r="A1" s="30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4" spans="1:17" ht="14.4" customHeight="1" x14ac:dyDescent="0.35">
      <c r="A4" s="2" t="s">
        <v>3</v>
      </c>
    </row>
    <row r="6" spans="1:17" ht="14.4" customHeight="1" x14ac:dyDescent="0.35">
      <c r="A6" s="31" t="s">
        <v>4</v>
      </c>
      <c r="B6" s="31"/>
      <c r="C6" s="3">
        <v>500000</v>
      </c>
    </row>
    <row r="7" spans="1:17" ht="14.4" customHeight="1" x14ac:dyDescent="0.35">
      <c r="A7" s="31" t="s">
        <v>5</v>
      </c>
      <c r="B7" s="31"/>
      <c r="C7" s="4">
        <v>7.0000000000000007E-2</v>
      </c>
    </row>
    <row r="8" spans="1:17" ht="14.4" customHeight="1" x14ac:dyDescent="0.35">
      <c r="A8" s="32" t="s">
        <v>9</v>
      </c>
      <c r="B8" s="32"/>
      <c r="C8" s="3">
        <v>1</v>
      </c>
    </row>
    <row r="10" spans="1:17" ht="14.4" customHeight="1" x14ac:dyDescent="0.35">
      <c r="H10" s="5" t="s">
        <v>7</v>
      </c>
    </row>
    <row r="11" spans="1:17" ht="14.4" customHeight="1" x14ac:dyDescent="0.35">
      <c r="B11" s="33" t="s">
        <v>6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ht="16.2" thickBot="1" x14ac:dyDescent="0.35">
      <c r="B12" s="23" t="s">
        <v>8</v>
      </c>
      <c r="C12" s="27" t="s">
        <v>9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</row>
    <row r="13" spans="1:17" ht="16.2" thickBot="1" x14ac:dyDescent="0.35">
      <c r="B13" s="21">
        <f>PMT(C7/12,C8*12,-C6,,0)</f>
        <v>43263.373049069029</v>
      </c>
      <c r="C13" s="10">
        <v>1</v>
      </c>
      <c r="D13" s="6">
        <v>2</v>
      </c>
      <c r="E13" s="6">
        <v>3</v>
      </c>
      <c r="F13" s="6">
        <v>4</v>
      </c>
      <c r="G13" s="6">
        <v>5</v>
      </c>
      <c r="H13" s="6">
        <v>6</v>
      </c>
      <c r="I13" s="6">
        <v>7</v>
      </c>
      <c r="J13" s="6">
        <v>8</v>
      </c>
      <c r="K13" s="6">
        <v>9</v>
      </c>
      <c r="L13" s="6">
        <v>10</v>
      </c>
      <c r="M13" s="6">
        <v>11</v>
      </c>
      <c r="N13" s="6">
        <v>12</v>
      </c>
      <c r="O13" s="6">
        <v>13</v>
      </c>
      <c r="P13" s="6">
        <v>14</v>
      </c>
      <c r="Q13" s="6">
        <v>15</v>
      </c>
    </row>
    <row r="14" spans="1:17" ht="15.6" x14ac:dyDescent="0.3">
      <c r="B14" s="11">
        <v>0.05</v>
      </c>
      <c r="C14" s="22">
        <f t="dataTable" ref="C14:Q35" dt2D="1" dtr="1" r1="C8" r2="C7"/>
        <v>42803.740894233568</v>
      </c>
      <c r="D14" s="22">
        <v>21935.694867034221</v>
      </c>
      <c r="E14" s="22">
        <v>14985.448552332738</v>
      </c>
      <c r="F14" s="22">
        <v>11514.646785323259</v>
      </c>
      <c r="G14" s="22">
        <v>9435.616822005466</v>
      </c>
      <c r="H14" s="22">
        <v>8052.466330725465</v>
      </c>
      <c r="I14" s="22">
        <v>7066.9545359535041</v>
      </c>
      <c r="J14" s="22">
        <v>6329.9600060618977</v>
      </c>
      <c r="K14" s="22">
        <v>5758.6365841823463</v>
      </c>
      <c r="L14" s="22">
        <v>5303.2757619537615</v>
      </c>
      <c r="M14" s="22">
        <v>4932.2441233775926</v>
      </c>
      <c r="N14" s="22">
        <v>4624.4520678492609</v>
      </c>
      <c r="O14" s="22">
        <v>4365.2985081581828</v>
      </c>
      <c r="P14" s="22">
        <v>4144.3535559359925</v>
      </c>
      <c r="Q14" s="22">
        <v>3953.9681337077227</v>
      </c>
    </row>
    <row r="15" spans="1:17" ht="15.6" x14ac:dyDescent="0.3">
      <c r="B15" s="7">
        <v>0.06</v>
      </c>
      <c r="C15" s="22">
        <v>43033.214853540325</v>
      </c>
      <c r="D15" s="22">
        <v>22160.305126378447</v>
      </c>
      <c r="E15" s="22">
        <v>15210.968725777555</v>
      </c>
      <c r="F15" s="22">
        <v>11742.514523967808</v>
      </c>
      <c r="G15" s="22">
        <v>9666.400764713957</v>
      </c>
      <c r="H15" s="22">
        <v>8286.4439467361008</v>
      </c>
      <c r="I15" s="22">
        <v>7304.2772418903942</v>
      </c>
      <c r="J15" s="22">
        <v>6570.715105069602</v>
      </c>
      <c r="K15" s="22">
        <v>6002.8748154627956</v>
      </c>
      <c r="L15" s="22">
        <v>5551.0250970824718</v>
      </c>
      <c r="M15" s="22">
        <v>5183.5173134262859</v>
      </c>
      <c r="N15" s="22">
        <v>4879.2510678813924</v>
      </c>
      <c r="O15" s="22">
        <v>4623.6172220161307</v>
      </c>
      <c r="P15" s="22">
        <v>4406.179622667818</v>
      </c>
      <c r="Q15" s="22">
        <v>4219.2841402422564</v>
      </c>
    </row>
    <row r="16" spans="1:17" ht="15.6" x14ac:dyDescent="0.3">
      <c r="B16" s="7">
        <v>7.0000000000000007E-2</v>
      </c>
      <c r="C16" s="22">
        <v>43263.373049069029</v>
      </c>
      <c r="D16" s="22">
        <v>22386.28955157271</v>
      </c>
      <c r="E16" s="22">
        <v>15438.548432685971</v>
      </c>
      <c r="F16" s="22">
        <v>11973.122331221455</v>
      </c>
      <c r="G16" s="22">
        <v>9900.5992701747673</v>
      </c>
      <c r="H16" s="22">
        <v>8524.5032359848083</v>
      </c>
      <c r="I16" s="22">
        <v>7546.3399910946964</v>
      </c>
      <c r="J16" s="22">
        <v>6816.8585402515746</v>
      </c>
      <c r="K16" s="22">
        <v>6253.1382971853718</v>
      </c>
      <c r="L16" s="22">
        <v>5805.4239609312026</v>
      </c>
      <c r="M16" s="22">
        <v>5442.0504679054238</v>
      </c>
      <c r="N16" s="22">
        <v>5141.9054750614059</v>
      </c>
      <c r="O16" s="22">
        <v>4890.3707030605183</v>
      </c>
      <c r="P16" s="22">
        <v>4677.0027089733285</v>
      </c>
      <c r="Q16" s="22">
        <v>4494.1413542621358</v>
      </c>
    </row>
    <row r="17" spans="2:17" ht="15.6" x14ac:dyDescent="0.3">
      <c r="B17" s="7">
        <v>0.08</v>
      </c>
      <c r="C17" s="22">
        <v>43494.214542710535</v>
      </c>
      <c r="D17" s="22">
        <v>22613.645728092077</v>
      </c>
      <c r="E17" s="22">
        <v>15668.182730715425</v>
      </c>
      <c r="F17" s="22">
        <v>12206.461170751241</v>
      </c>
      <c r="G17" s="22">
        <v>10138.197144206841</v>
      </c>
      <c r="H17" s="22">
        <v>8766.6203059763957</v>
      </c>
      <c r="I17" s="22">
        <v>7793.1072013347712</v>
      </c>
      <c r="J17" s="22">
        <v>7068.3396272724021</v>
      </c>
      <c r="K17" s="22">
        <v>6509.357443618107</v>
      </c>
      <c r="L17" s="22">
        <v>6066.3797177678462</v>
      </c>
      <c r="M17" s="22">
        <v>5707.7234439215081</v>
      </c>
      <c r="N17" s="22">
        <v>5412.2629170174077</v>
      </c>
      <c r="O17" s="22">
        <v>5165.3694075053636</v>
      </c>
      <c r="P17" s="22">
        <v>4956.590985240503</v>
      </c>
      <c r="Q17" s="22">
        <v>4778.2604216517575</v>
      </c>
    </row>
    <row r="18" spans="2:17" ht="15.6" x14ac:dyDescent="0.3">
      <c r="B18" s="7">
        <v>0.09</v>
      </c>
      <c r="C18" s="22">
        <v>43725.738384960714</v>
      </c>
      <c r="D18" s="22">
        <v>22842.371139586547</v>
      </c>
      <c r="E18" s="22">
        <v>15899.866329970342</v>
      </c>
      <c r="F18" s="22">
        <v>12442.521186967104</v>
      </c>
      <c r="G18" s="22">
        <v>10379.177613177004</v>
      </c>
      <c r="H18" s="22">
        <v>9012.768584135918</v>
      </c>
      <c r="I18" s="22">
        <v>8044.539130019275</v>
      </c>
      <c r="J18" s="22">
        <v>7325.1016368464834</v>
      </c>
      <c r="K18" s="22">
        <v>6771.454326568627</v>
      </c>
      <c r="L18" s="22">
        <v>6333.7886875124741</v>
      </c>
      <c r="M18" s="22">
        <v>5980.4019743577883</v>
      </c>
      <c r="N18" s="22">
        <v>5690.1534838020298</v>
      </c>
      <c r="O18" s="22">
        <v>5448.402569647249</v>
      </c>
      <c r="P18" s="22">
        <v>5244.6875245127994</v>
      </c>
      <c r="Q18" s="22">
        <v>5071.3329208089244</v>
      </c>
    </row>
    <row r="19" spans="2:17" ht="15.6" x14ac:dyDescent="0.3">
      <c r="B19" s="7">
        <v>0.1</v>
      </c>
      <c r="C19" s="22">
        <v>43957.943615004799</v>
      </c>
      <c r="D19" s="22">
        <v>23072.463168758251</v>
      </c>
      <c r="E19" s="22">
        <v>16133.593596918743</v>
      </c>
      <c r="F19" s="22">
        <v>12681.291717373595</v>
      </c>
      <c r="G19" s="22">
        <v>10623.522355634139</v>
      </c>
      <c r="H19" s="22">
        <v>9262.9188878852383</v>
      </c>
      <c r="I19" s="22">
        <v>8300.5920134429543</v>
      </c>
      <c r="J19" s="22">
        <v>7587.0820489021653</v>
      </c>
      <c r="K19" s="22">
        <v>7039.3431086856126</v>
      </c>
      <c r="L19" s="22">
        <v>6607.5368440880829</v>
      </c>
      <c r="M19" s="22">
        <v>6259.9387416646014</v>
      </c>
      <c r="N19" s="22">
        <v>5975.3913141366684</v>
      </c>
      <c r="O19" s="22">
        <v>5739.2404655283872</v>
      </c>
      <c r="P19" s="22">
        <v>5541.0134368430472</v>
      </c>
      <c r="Q19" s="22">
        <v>5373.0255885405804</v>
      </c>
    </row>
    <row r="20" spans="2:17" ht="15.6" x14ac:dyDescent="0.3">
      <c r="B20" s="7">
        <v>0.11</v>
      </c>
      <c r="C20" s="22">
        <v>44190.829260802013</v>
      </c>
      <c r="D20" s="22">
        <v>23303.91909826253</v>
      </c>
      <c r="E20" s="22">
        <v>16369.358558501021</v>
      </c>
      <c r="F20" s="22">
        <v>12922.761305726408</v>
      </c>
      <c r="G20" s="22">
        <v>10871.211536321653</v>
      </c>
      <c r="H20" s="22">
        <v>9517.0395003529011</v>
      </c>
      <c r="I20" s="22">
        <v>8561.2182174493792</v>
      </c>
      <c r="J20" s="22">
        <v>7854.2128273043791</v>
      </c>
      <c r="K20" s="22">
        <v>7312.9305104191781</v>
      </c>
      <c r="L20" s="22">
        <v>6887.5005645961246</v>
      </c>
      <c r="M20" s="22">
        <v>6546.1745230089437</v>
      </c>
      <c r="N20" s="22">
        <v>6267.7762750872753</v>
      </c>
      <c r="O20" s="22">
        <v>6037.636790345965</v>
      </c>
      <c r="P20" s="22">
        <v>5845.2711308862899</v>
      </c>
      <c r="Q20" s="22">
        <v>5682.9846727804443</v>
      </c>
    </row>
    <row r="21" spans="2:17" ht="15.6" x14ac:dyDescent="0.3">
      <c r="B21" s="7">
        <v>0.12</v>
      </c>
      <c r="C21" s="22">
        <v>44424.394339170845</v>
      </c>
      <c r="D21" s="22">
        <v>23536.736111632352</v>
      </c>
      <c r="E21" s="22">
        <v>16607.154906425596</v>
      </c>
      <c r="F21" s="22">
        <v>13166.917715963882</v>
      </c>
      <c r="G21" s="22">
        <v>11122.223842450885</v>
      </c>
      <c r="H21" s="22">
        <v>9775.0962513495215</v>
      </c>
      <c r="I21" s="22">
        <v>8826.3663985369094</v>
      </c>
      <c r="J21" s="22">
        <v>8126.4207128693361</v>
      </c>
      <c r="K21" s="22">
        <v>7592.1163058807342</v>
      </c>
      <c r="L21" s="22">
        <v>7173.5474201293691</v>
      </c>
      <c r="M21" s="22">
        <v>6838.9393902567626</v>
      </c>
      <c r="N21" s="22">
        <v>6567.0957071820603</v>
      </c>
      <c r="O21" s="22">
        <v>6343.3311046217468</v>
      </c>
      <c r="P21" s="22">
        <v>6157.1476336905125</v>
      </c>
      <c r="Q21" s="22">
        <v>6000.8403104575682</v>
      </c>
    </row>
    <row r="22" spans="2:17" ht="15.6" x14ac:dyDescent="0.3">
      <c r="B22" s="7">
        <v>0.13</v>
      </c>
      <c r="C22" s="22">
        <v>44658.637855874491</v>
      </c>
      <c r="D22" s="22">
        <v>23770.911294225505</v>
      </c>
      <c r="E22" s="22">
        <v>16846.976001645886</v>
      </c>
      <c r="F22" s="22">
        <v>13413.747946882448</v>
      </c>
      <c r="G22" s="22">
        <v>11376.536522112012</v>
      </c>
      <c r="H22" s="22">
        <v>10037.052603222286</v>
      </c>
      <c r="I22" s="22">
        <v>9095.9816743878364</v>
      </c>
      <c r="J22" s="22">
        <v>8403.6275323129321</v>
      </c>
      <c r="K22" s="22">
        <v>7876.793842695587</v>
      </c>
      <c r="L22" s="22">
        <v>7465.5369988612429</v>
      </c>
      <c r="M22" s="22">
        <v>7138.0539481859996</v>
      </c>
      <c r="N22" s="22">
        <v>6873.126207314649</v>
      </c>
      <c r="O22" s="22">
        <v>6656.0513055173906</v>
      </c>
      <c r="P22" s="22">
        <v>6476.3179031816226</v>
      </c>
      <c r="Q22" s="22">
        <v>6326.2108363948055</v>
      </c>
    </row>
    <row r="23" spans="2:17" ht="15.6" x14ac:dyDescent="0.3">
      <c r="B23" s="7">
        <v>0.14000000000000001</v>
      </c>
      <c r="C23" s="22">
        <v>44893.558805706765</v>
      </c>
      <c r="D23" s="22">
        <v>24006.441634194063</v>
      </c>
      <c r="E23" s="22">
        <v>17088.814879012811</v>
      </c>
      <c r="F23" s="22">
        <v>13663.238247523457</v>
      </c>
      <c r="G23" s="22">
        <v>11634.125424693848</v>
      </c>
      <c r="H23" s="22">
        <v>10302.869741186032</v>
      </c>
      <c r="I23" s="22">
        <v>9370.0058027645664</v>
      </c>
      <c r="J23" s="22">
        <v>8685.7505207118375</v>
      </c>
      <c r="K23" s="22">
        <v>8166.8505808687769</v>
      </c>
      <c r="L23" s="22">
        <v>7763.3217520457229</v>
      </c>
      <c r="M23" s="22">
        <v>7443.3305945972261</v>
      </c>
      <c r="N23" s="22">
        <v>7185.6354227543397</v>
      </c>
      <c r="O23" s="22">
        <v>6975.5160821706713</v>
      </c>
      <c r="P23" s="22">
        <v>6802.44807317916</v>
      </c>
      <c r="Q23" s="22">
        <v>6658.7069393744332</v>
      </c>
    </row>
    <row r="24" spans="2:17" ht="15.6" x14ac:dyDescent="0.3">
      <c r="B24" s="7">
        <v>0.15</v>
      </c>
      <c r="C24" s="22">
        <v>45129.15617257847</v>
      </c>
      <c r="D24" s="22">
        <v>24243.324023475507</v>
      </c>
      <c r="E24" s="22">
        <v>17332.664252097064</v>
      </c>
      <c r="F24" s="22">
        <v>13915.374133238123</v>
      </c>
      <c r="G24" s="22">
        <v>11894.965043179367</v>
      </c>
      <c r="H24" s="22">
        <v>10572.506667715666</v>
      </c>
      <c r="I24" s="22">
        <v>9648.3773676907495</v>
      </c>
      <c r="J24" s="22">
        <v>8972.7026550229202</v>
      </c>
      <c r="K24" s="22">
        <v>8462.1686456842726</v>
      </c>
      <c r="L24" s="22">
        <v>8066.7478537157785</v>
      </c>
      <c r="M24" s="22">
        <v>7754.5747865724516</v>
      </c>
      <c r="N24" s="22">
        <v>7504.3838311310474</v>
      </c>
      <c r="O24" s="22">
        <v>7301.4373173544109</v>
      </c>
      <c r="P24" s="22">
        <v>7135.1985775369139</v>
      </c>
      <c r="Q24" s="22">
        <v>6997.9355937228638</v>
      </c>
    </row>
    <row r="25" spans="2:17" ht="15.6" x14ac:dyDescent="0.3">
      <c r="B25" s="7">
        <v>0.16</v>
      </c>
      <c r="C25" s="22">
        <v>45365.428929603993</v>
      </c>
      <c r="D25" s="22">
        <v>24481.555258805023</v>
      </c>
      <c r="E25" s="22">
        <v>17578.516518175049</v>
      </c>
      <c r="F25" s="22">
        <v>14170.140402395935</v>
      </c>
      <c r="G25" s="22">
        <v>12159.028558179567</v>
      </c>
      <c r="H25" s="22">
        <v>10845.920300574446</v>
      </c>
      <c r="I25" s="22">
        <v>9931.0319718190094</v>
      </c>
      <c r="J25" s="22">
        <v>9264.3929962011644</v>
      </c>
      <c r="K25" s="22">
        <v>8762.6253897257466</v>
      </c>
      <c r="L25" s="22">
        <v>8375.6560651686268</v>
      </c>
      <c r="M25" s="22">
        <v>8071.5862979947706</v>
      </c>
      <c r="N25" s="22">
        <v>7829.1264832846418</v>
      </c>
      <c r="O25" s="22">
        <v>7633.522401920065</v>
      </c>
      <c r="P25" s="22">
        <v>7474.2271077667892</v>
      </c>
      <c r="Q25" s="22">
        <v>7343.5037081711762</v>
      </c>
    </row>
    <row r="26" spans="2:17" ht="15.6" x14ac:dyDescent="0.3">
      <c r="B26" s="7">
        <v>0.17</v>
      </c>
      <c r="C26" s="22">
        <v>45602.376039188341</v>
      </c>
      <c r="D26" s="22">
        <v>24721.132042748304</v>
      </c>
      <c r="E26" s="22">
        <v>17826.363763372337</v>
      </c>
      <c r="F26" s="22">
        <v>14427.521153701129</v>
      </c>
      <c r="G26" s="22">
        <v>12426.287883565385</v>
      </c>
      <c r="H26" s="22">
        <v>11123.065574045686</v>
      </c>
      <c r="I26" s="22">
        <v>10217.902433881003</v>
      </c>
      <c r="J26" s="22">
        <v>9560.7270374784766</v>
      </c>
      <c r="K26" s="22">
        <v>9068.0939592390878</v>
      </c>
      <c r="L26" s="22">
        <v>8689.8825957570443</v>
      </c>
      <c r="M26" s="22">
        <v>8394.1604545397076</v>
      </c>
      <c r="N26" s="22">
        <v>8159.6146882668563</v>
      </c>
      <c r="O26" s="22">
        <v>7971.4764331693732</v>
      </c>
      <c r="P26" s="22">
        <v>7819.1913668646994</v>
      </c>
      <c r="Q26" s="22">
        <v>7695.0214476140691</v>
      </c>
    </row>
    <row r="27" spans="2:17" ht="15.6" x14ac:dyDescent="0.3">
      <c r="B27" s="7">
        <v>0.18</v>
      </c>
      <c r="C27" s="22">
        <v>45839.996453114465</v>
      </c>
      <c r="D27" s="22">
        <v>24962.050984754358</v>
      </c>
      <c r="E27" s="22">
        <v>18076.197767958416</v>
      </c>
      <c r="F27" s="22">
        <v>14687.499804081104</v>
      </c>
      <c r="G27" s="22">
        <v>12696.713713554542</v>
      </c>
      <c r="H27" s="22">
        <v>11403.895542931239</v>
      </c>
      <c r="I27" s="22">
        <v>10508.918990118649</v>
      </c>
      <c r="J27" s="22">
        <v>9861.6070564129295</v>
      </c>
      <c r="K27" s="22">
        <v>9378.4438602467872</v>
      </c>
      <c r="L27" s="22">
        <v>9009.2599520498352</v>
      </c>
      <c r="M27" s="22">
        <v>8722.0893336374993</v>
      </c>
      <c r="N27" s="22">
        <v>8495.5976224547285</v>
      </c>
      <c r="O27" s="22">
        <v>8315.0042732895472</v>
      </c>
      <c r="P27" s="22">
        <v>8169.7515906266017</v>
      </c>
      <c r="Q27" s="22">
        <v>8052.1051970641083</v>
      </c>
    </row>
    <row r="28" spans="2:17" ht="15.6" x14ac:dyDescent="0.3">
      <c r="B28" s="7">
        <v>0.19</v>
      </c>
      <c r="C28" s="22">
        <v>46078.289112630955</v>
      </c>
      <c r="D28" s="22">
        <v>25204.308602227717</v>
      </c>
      <c r="E28" s="22">
        <v>18328.010011786253</v>
      </c>
      <c r="F28" s="22">
        <v>14950.059107109848</v>
      </c>
      <c r="G28" s="22">
        <v>12970.275571108452</v>
      </c>
      <c r="H28" s="22">
        <v>11688.361488878774</v>
      </c>
      <c r="I28" s="22">
        <v>10804.009498607942</v>
      </c>
      <c r="J28" s="22">
        <v>10166.932468389219</v>
      </c>
      <c r="K28" s="22">
        <v>9693.5415200651223</v>
      </c>
      <c r="L28" s="22">
        <v>9333.6177680620094</v>
      </c>
      <c r="M28" s="22">
        <v>9055.1629183368168</v>
      </c>
      <c r="N28" s="22">
        <v>8836.8238475752696</v>
      </c>
      <c r="O28" s="22">
        <v>8663.8124490923256</v>
      </c>
      <c r="P28" s="22">
        <v>8525.5728161754378</v>
      </c>
      <c r="Q28" s="22">
        <v>8414.380150034196</v>
      </c>
    </row>
    <row r="29" spans="2:17" ht="15.6" x14ac:dyDescent="0.3">
      <c r="B29" s="7">
        <v>0.2</v>
      </c>
      <c r="C29" s="22">
        <v>46317.252948540015</v>
      </c>
      <c r="D29" s="22">
        <v>25447.901321619447</v>
      </c>
      <c r="E29" s="22">
        <v>18581.791679870224</v>
      </c>
      <c r="F29" s="22">
        <v>15215.181171928996</v>
      </c>
      <c r="G29" s="22">
        <v>13246.941857493046</v>
      </c>
      <c r="H29" s="22">
        <v>11976.413028601271</v>
      </c>
      <c r="I29" s="22">
        <v>11103.099645407709</v>
      </c>
      <c r="J29" s="22">
        <v>10476.600179343566</v>
      </c>
      <c r="K29" s="22">
        <v>10013.250840160103</v>
      </c>
      <c r="L29" s="22">
        <v>9662.7836099662891</v>
      </c>
      <c r="M29" s="22">
        <v>9393.1701955270055</v>
      </c>
      <c r="N29" s="22">
        <v>9183.0427253542184</v>
      </c>
      <c r="O29" s="22">
        <v>9017.6108793361745</v>
      </c>
      <c r="P29" s="22">
        <v>8886.3268854237394</v>
      </c>
      <c r="Q29" s="22">
        <v>8781.4825153532529</v>
      </c>
    </row>
    <row r="30" spans="2:17" ht="15.6" x14ac:dyDescent="0.3">
      <c r="B30" s="7">
        <v>0.21</v>
      </c>
      <c r="C30" s="22">
        <v>46556.886881285776</v>
      </c>
      <c r="D30" s="22">
        <v>25692.825479536361</v>
      </c>
      <c r="E30" s="22">
        <v>18837.533668095883</v>
      </c>
      <c r="F30" s="22">
        <v>15482.847482628649</v>
      </c>
      <c r="G30" s="22">
        <v>13526.679902856866</v>
      </c>
      <c r="H30" s="22">
        <v>12267.998223556264</v>
      </c>
      <c r="I30" s="22">
        <v>11406.113151494679</v>
      </c>
      <c r="J30" s="22">
        <v>10790.50493559763</v>
      </c>
      <c r="K30" s="22">
        <v>10337.433736599083</v>
      </c>
      <c r="L30" s="22">
        <v>9996.58374946189</v>
      </c>
      <c r="M30" s="22">
        <v>9735.9001905531222</v>
      </c>
      <c r="N30" s="22">
        <v>9534.0057193987777</v>
      </c>
      <c r="O30" s="22">
        <v>9376.1144207315192</v>
      </c>
      <c r="P30" s="22">
        <v>9251.6941785415038</v>
      </c>
      <c r="Q30" s="22">
        <v>9153.0613467287549</v>
      </c>
    </row>
    <row r="31" spans="2:17" ht="15.6" x14ac:dyDescent="0.3">
      <c r="B31" s="7">
        <v>0.22</v>
      </c>
      <c r="C31" s="22">
        <v>46797.189821042877</v>
      </c>
      <c r="D31" s="22">
        <v>25939.077323867874</v>
      </c>
      <c r="E31" s="22">
        <v>19095.226589054746</v>
      </c>
      <c r="F31" s="22">
        <v>15753.038918049779</v>
      </c>
      <c r="G31" s="22">
        <v>13809.456017679897</v>
      </c>
      <c r="H31" s="22">
        <v>12563.063690658917</v>
      </c>
      <c r="I31" s="22">
        <v>11712.97197948248</v>
      </c>
      <c r="J31" s="22">
        <v>11108.539668813961</v>
      </c>
      <c r="K31" s="22">
        <v>10665.950664704336</v>
      </c>
      <c r="L31" s="22">
        <v>10334.843900774655</v>
      </c>
      <c r="M31" s="22">
        <v>10083.142931842982</v>
      </c>
      <c r="N31" s="22">
        <v>9889.4675777271204</v>
      </c>
      <c r="O31" s="22">
        <v>9739.0442282070853</v>
      </c>
      <c r="P31" s="22">
        <v>9621.3650790171996</v>
      </c>
      <c r="Q31" s="22">
        <v>9528.7800080362213</v>
      </c>
    </row>
    <row r="32" spans="2:17" ht="15.6" x14ac:dyDescent="0.3">
      <c r="B32" s="7">
        <v>0.23</v>
      </c>
      <c r="C32" s="22">
        <v>47038.160667805329</v>
      </c>
      <c r="D32" s="22">
        <v>26186.653014929863</v>
      </c>
      <c r="E32" s="22">
        <v>19354.86077799755</v>
      </c>
      <c r="F32" s="22">
        <v>16025.73577196983</v>
      </c>
      <c r="G32" s="22">
        <v>14095.235544947229</v>
      </c>
      <c r="H32" s="22">
        <v>12861.55471361198</v>
      </c>
      <c r="I32" s="22">
        <v>12023.596539165059</v>
      </c>
      <c r="J32" s="22">
        <v>11430.595834227015</v>
      </c>
      <c r="K32" s="22">
        <v>10998.661124884884</v>
      </c>
      <c r="L32" s="22">
        <v>10677.389917075674</v>
      </c>
      <c r="M32" s="22">
        <v>10434.690340721019</v>
      </c>
      <c r="N32" s="22">
        <v>10249.187392001719</v>
      </c>
      <c r="O32" s="22">
        <v>10106.12892905793</v>
      </c>
      <c r="P32" s="22">
        <v>9995.0411774857912</v>
      </c>
      <c r="Q32" s="22">
        <v>9908.3172942707988</v>
      </c>
    </row>
    <row r="33" spans="2:17" ht="15.6" x14ac:dyDescent="0.3">
      <c r="B33" s="7">
        <v>0.24</v>
      </c>
      <c r="C33" s="22">
        <v>47279.798311475737</v>
      </c>
      <c r="D33" s="22">
        <v>26435.548626624943</v>
      </c>
      <c r="E33" s="22">
        <v>19616.426298899078</v>
      </c>
      <c r="F33" s="22">
        <v>16300.917773633046</v>
      </c>
      <c r="G33" s="22">
        <v>14383.982912903168</v>
      </c>
      <c r="H33" s="22">
        <v>13163.415354446905</v>
      </c>
      <c r="I33" s="22">
        <v>12337.90589097371</v>
      </c>
      <c r="J33" s="22">
        <v>11756.563740456342</v>
      </c>
      <c r="K33" s="22">
        <v>11335.424147005697</v>
      </c>
      <c r="L33" s="22">
        <v>11024.048442916494</v>
      </c>
      <c r="M33" s="22">
        <v>10790.337043076934</v>
      </c>
      <c r="N33" s="22">
        <v>10612.929531957428</v>
      </c>
      <c r="O33" s="22">
        <v>10477.105614138727</v>
      </c>
      <c r="P33" s="22">
        <v>10372.436226101852</v>
      </c>
      <c r="Q33" s="22">
        <v>10291.368233361969</v>
      </c>
    </row>
    <row r="34" spans="2:17" ht="15.6" x14ac:dyDescent="0.3">
      <c r="B34" s="7">
        <v>0.25</v>
      </c>
      <c r="C34" s="22">
        <v>47522.101631954632</v>
      </c>
      <c r="D34" s="22">
        <v>26685.760147618523</v>
      </c>
      <c r="E34" s="22">
        <v>19879.91295062776</v>
      </c>
      <c r="F34" s="22">
        <v>16578.564108587001</v>
      </c>
      <c r="G34" s="22">
        <v>14675.661688243137</v>
      </c>
      <c r="H34" s="22">
        <v>13468.588564883439</v>
      </c>
      <c r="I34" s="22">
        <v>12655.817946490433</v>
      </c>
      <c r="J34" s="22">
        <v>12086.332869369457</v>
      </c>
      <c r="K34" s="22">
        <v>11676.098751042358</v>
      </c>
      <c r="L34" s="22">
        <v>11374.647520072165</v>
      </c>
      <c r="M34" s="22">
        <v>11149.881100960645</v>
      </c>
      <c r="N34" s="22">
        <v>10980.464455701036</v>
      </c>
      <c r="O34" s="22">
        <v>10851.720652273445</v>
      </c>
      <c r="P34" s="22">
        <v>10753.276858856843</v>
      </c>
      <c r="Q34" s="22">
        <v>10677.644597724653</v>
      </c>
    </row>
    <row r="35" spans="2:17" ht="15.6" x14ac:dyDescent="0.3">
      <c r="B35" s="7">
        <v>0.26</v>
      </c>
      <c r="C35" s="22">
        <v>47765.069499230121</v>
      </c>
      <c r="D35" s="22">
        <v>26937.283482530089</v>
      </c>
      <c r="E35" s="22">
        <v>20145.310273213257</v>
      </c>
      <c r="F35" s="22">
        <v>16858.653439787013</v>
      </c>
      <c r="G35" s="22">
        <v>14970.234629603312</v>
      </c>
      <c r="H35" s="22">
        <v>13777.016297130262</v>
      </c>
      <c r="I35" s="22">
        <v>12977.249665218251</v>
      </c>
      <c r="J35" s="22">
        <v>12419.79218462837</v>
      </c>
      <c r="K35" s="22">
        <v>12020.544382157041</v>
      </c>
      <c r="L35" s="22">
        <v>11729.017144945617</v>
      </c>
      <c r="M35" s="22">
        <v>11513.124663467943</v>
      </c>
      <c r="N35" s="22">
        <v>11351.5693984719</v>
      </c>
      <c r="O35" s="22">
        <v>11229.730336513545</v>
      </c>
      <c r="P35" s="22">
        <v>11137.303095916684</v>
      </c>
      <c r="Q35" s="22">
        <v>11066.875156646967</v>
      </c>
    </row>
  </sheetData>
  <mergeCells count="6">
    <mergeCell ref="C12:Q12"/>
    <mergeCell ref="A1:L1"/>
    <mergeCell ref="A6:B6"/>
    <mergeCell ref="A7:B7"/>
    <mergeCell ref="A8:B8"/>
    <mergeCell ref="B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"/>
  <sheetViews>
    <sheetView tabSelected="1" topLeftCell="A31" workbookViewId="0">
      <selection activeCell="A51" sqref="A51"/>
    </sheetView>
  </sheetViews>
  <sheetFormatPr defaultRowHeight="14.4" x14ac:dyDescent="0.3"/>
  <cols>
    <col min="2" max="2" width="18" customWidth="1"/>
    <col min="3" max="3" width="15.88671875" customWidth="1"/>
    <col min="4" max="4" width="12.109375" customWidth="1"/>
    <col min="5" max="5" width="12.6640625" customWidth="1"/>
    <col min="6" max="6" width="15.6640625" customWidth="1"/>
    <col min="7" max="7" width="15" customWidth="1"/>
    <col min="9" max="9" width="16" customWidth="1"/>
    <col min="10" max="10" width="10.6640625" bestFit="1" customWidth="1"/>
  </cols>
  <sheetData>
    <row r="1" spans="1:9" ht="18" x14ac:dyDescent="0.35">
      <c r="A1" s="5" t="s">
        <v>10</v>
      </c>
    </row>
    <row r="2" spans="1:9" ht="18" x14ac:dyDescent="0.35">
      <c r="A2" s="34" t="s">
        <v>20</v>
      </c>
      <c r="B2" s="34"/>
      <c r="C2" s="13"/>
    </row>
    <row r="3" spans="1:9" ht="18" x14ac:dyDescent="0.35">
      <c r="A3" s="35" t="s">
        <v>21</v>
      </c>
      <c r="B3" s="35"/>
      <c r="C3" s="24" t="s">
        <v>25</v>
      </c>
      <c r="F3" s="17"/>
      <c r="G3" s="18"/>
      <c r="H3" s="20"/>
    </row>
    <row r="4" spans="1:9" ht="18" x14ac:dyDescent="0.35">
      <c r="A4" s="37" t="s">
        <v>4</v>
      </c>
      <c r="B4" s="37"/>
      <c r="C4" s="3">
        <v>500000</v>
      </c>
    </row>
    <row r="5" spans="1:9" ht="18" x14ac:dyDescent="0.35">
      <c r="A5" s="37" t="s">
        <v>5</v>
      </c>
      <c r="B5" s="37"/>
      <c r="C5" s="4">
        <v>0.1</v>
      </c>
    </row>
    <row r="6" spans="1:9" ht="18" x14ac:dyDescent="0.35">
      <c r="A6" s="38" t="s">
        <v>9</v>
      </c>
      <c r="B6" s="38"/>
      <c r="C6" s="3">
        <v>3</v>
      </c>
    </row>
    <row r="7" spans="1:9" ht="36" customHeight="1" x14ac:dyDescent="0.35">
      <c r="A7" s="39" t="s">
        <v>18</v>
      </c>
      <c r="B7" s="40"/>
      <c r="C7" s="3">
        <v>12</v>
      </c>
    </row>
    <row r="8" spans="1:9" ht="18" customHeight="1" x14ac:dyDescent="0.35">
      <c r="A8" s="39" t="s">
        <v>17</v>
      </c>
      <c r="B8" s="40"/>
      <c r="C8" s="12">
        <v>44089</v>
      </c>
    </row>
    <row r="9" spans="1:9" ht="18" customHeight="1" thickBot="1" x14ac:dyDescent="0.35"/>
    <row r="10" spans="1:9" ht="18.600000000000001" thickBot="1" x14ac:dyDescent="0.4">
      <c r="C10" s="36" t="s">
        <v>11</v>
      </c>
      <c r="D10" s="36"/>
      <c r="E10" s="36"/>
      <c r="F10" s="36"/>
      <c r="G10" s="36"/>
      <c r="H10" s="9"/>
      <c r="I10" s="25">
        <f>PMT(C5/C7,C6*C7,-C4,,0)</f>
        <v>16133.593596918743</v>
      </c>
    </row>
    <row r="11" spans="1:9" ht="18.600000000000001" thickBot="1" x14ac:dyDescent="0.4">
      <c r="C11" s="36" t="s">
        <v>22</v>
      </c>
      <c r="D11" s="36"/>
      <c r="E11" s="36"/>
      <c r="F11" s="36"/>
      <c r="G11" s="36"/>
      <c r="I11" s="25">
        <f>C4+I12</f>
        <v>580809.36948907468</v>
      </c>
    </row>
    <row r="12" spans="1:9" ht="18.600000000000001" thickBot="1" x14ac:dyDescent="0.4">
      <c r="C12" s="36" t="s">
        <v>23</v>
      </c>
      <c r="D12" s="36"/>
      <c r="E12" s="36"/>
      <c r="F12" s="36"/>
      <c r="G12" s="36"/>
      <c r="I12" s="25">
        <f>-CUMIPMT(C5/C7,C6*C7,C4,1,C6*C7,0)</f>
        <v>80809.369489074743</v>
      </c>
    </row>
    <row r="13" spans="1:9" ht="18" x14ac:dyDescent="0.35">
      <c r="C13" s="14"/>
      <c r="D13" s="14"/>
      <c r="E13" s="14"/>
      <c r="F13" s="14"/>
      <c r="G13" s="14"/>
    </row>
    <row r="14" spans="1:9" ht="18" x14ac:dyDescent="0.35">
      <c r="D14" s="8" t="s">
        <v>16</v>
      </c>
      <c r="E14" s="8"/>
    </row>
    <row r="15" spans="1:9" ht="18" customHeight="1" x14ac:dyDescent="0.35">
      <c r="A15" s="33" t="s">
        <v>15</v>
      </c>
      <c r="B15" s="33"/>
      <c r="C15" s="33"/>
      <c r="D15" s="33"/>
      <c r="E15" s="33"/>
      <c r="F15" s="33"/>
      <c r="G15" s="33"/>
    </row>
    <row r="16" spans="1:9" ht="47.25" customHeight="1" x14ac:dyDescent="0.3">
      <c r="A16" s="15" t="s">
        <v>12</v>
      </c>
      <c r="B16" s="16" t="s">
        <v>19</v>
      </c>
      <c r="C16" s="16" t="s">
        <v>13</v>
      </c>
      <c r="D16" s="16" t="s">
        <v>14</v>
      </c>
      <c r="E16" s="16" t="s">
        <v>0</v>
      </c>
      <c r="F16" s="16" t="s">
        <v>1</v>
      </c>
      <c r="G16" s="16" t="s">
        <v>2</v>
      </c>
      <c r="H16" s="1"/>
    </row>
    <row r="17" spans="1:10" x14ac:dyDescent="0.3">
      <c r="A17">
        <v>1</v>
      </c>
      <c r="B17" s="19">
        <f>IF(OR(ISBLANK(""),$A17=0),"",EDATE($C$8,1))</f>
        <v>44119</v>
      </c>
      <c r="C17" s="26">
        <f>$C$4-D17</f>
        <v>488033.07306974794</v>
      </c>
      <c r="D17" s="26">
        <f>-PPMT($C$5/$C$7,$A17,$C$6*$C$7,$C$4,,0)</f>
        <v>11966.926930252077</v>
      </c>
      <c r="E17" s="26">
        <f>-IPMT($C$5/$C$7,$A17,$C$6*$C$7,$C$4,,0)</f>
        <v>4166.666666666667</v>
      </c>
      <c r="F17" s="26">
        <f>D17</f>
        <v>11966.926930252077</v>
      </c>
      <c r="G17" s="26">
        <f>E17</f>
        <v>4166.666666666667</v>
      </c>
      <c r="J17" s="19"/>
    </row>
    <row r="18" spans="1:10" x14ac:dyDescent="0.3">
      <c r="A18">
        <f>IF(OR($A17&lt;($C$6*$C$7),$A$17:$A17),$A17+1,"")</f>
        <v>2</v>
      </c>
      <c r="B18" s="19">
        <f t="shared" ref="B18:B52" si="0">IF(OR(ISBLANK(""),$A18=0),"",EDATE($B17,1))</f>
        <v>44150</v>
      </c>
      <c r="C18" s="26">
        <f>C17-D18</f>
        <v>475966.42174841044</v>
      </c>
      <c r="D18" s="26">
        <f>-PPMT($C$5/$C$7,$A18,$C$6*$C$7,$C$4,,0)</f>
        <v>12066.651321337509</v>
      </c>
      <c r="E18" s="26">
        <f>-IPMT($C$5/$C$7,$A18,$C$6*$C$7,$C$4,,0)</f>
        <v>4066.9422755812329</v>
      </c>
      <c r="F18" s="26">
        <f>F17+D18</f>
        <v>24033.578251589584</v>
      </c>
      <c r="G18" s="26">
        <f>G17+E18</f>
        <v>8233.6089422478999</v>
      </c>
      <c r="J18" s="19"/>
    </row>
    <row r="19" spans="1:10" x14ac:dyDescent="0.3">
      <c r="A19">
        <f>IF(OR($A18&lt;($C$6*$C$7),$A$17:$A18),$A18+1,"")</f>
        <v>3</v>
      </c>
      <c r="B19" s="19">
        <f t="shared" si="0"/>
        <v>44180</v>
      </c>
      <c r="C19" s="26">
        <f t="shared" ref="C19:C52" si="1">C18-D19</f>
        <v>463799.21499939513</v>
      </c>
      <c r="D19" s="26">
        <f t="shared" ref="D19:D52" si="2">-PPMT($C$5/$C$7,$A19,$C$6*$C$7,$C$4,,0)</f>
        <v>12167.206749015322</v>
      </c>
      <c r="E19" s="26">
        <f t="shared" ref="E19:E52" si="3">-IPMT($C$5/$C$7,$A19,$C$6*$C$7,$C$4,,0)</f>
        <v>3966.3868479034199</v>
      </c>
      <c r="F19" s="26">
        <f t="shared" ref="F19:F52" si="4">F18+D19</f>
        <v>36200.785000604905</v>
      </c>
      <c r="G19" s="26">
        <f t="shared" ref="G19:G52" si="5">G18+E19</f>
        <v>12199.995790151319</v>
      </c>
      <c r="J19" s="19"/>
    </row>
    <row r="20" spans="1:10" x14ac:dyDescent="0.3">
      <c r="A20">
        <f>IF(OR($A19&lt;($C$6*$C$7),$A$17:$A19),$A19+1,"")</f>
        <v>4</v>
      </c>
      <c r="B20" s="19">
        <f t="shared" si="0"/>
        <v>44211</v>
      </c>
      <c r="C20" s="26">
        <f t="shared" si="1"/>
        <v>451530.61486080469</v>
      </c>
      <c r="D20" s="26">
        <f t="shared" si="2"/>
        <v>12268.600138590449</v>
      </c>
      <c r="E20" s="26">
        <f t="shared" si="3"/>
        <v>3864.9934583282916</v>
      </c>
      <c r="F20" s="26">
        <f t="shared" si="4"/>
        <v>48469.38513919535</v>
      </c>
      <c r="G20" s="26">
        <f t="shared" si="5"/>
        <v>16064.989248479611</v>
      </c>
      <c r="J20" s="19"/>
    </row>
    <row r="21" spans="1:10" x14ac:dyDescent="0.3">
      <c r="A21">
        <f>IF(OR($A20&lt;($C$6*$C$7),$A$17:$A20),$A20+1,"")</f>
        <v>5</v>
      </c>
      <c r="B21" s="19">
        <f t="shared" si="0"/>
        <v>44242</v>
      </c>
      <c r="C21" s="26">
        <f t="shared" si="1"/>
        <v>439159.77638772601</v>
      </c>
      <c r="D21" s="26">
        <f t="shared" si="2"/>
        <v>12370.838473078706</v>
      </c>
      <c r="E21" s="26">
        <f t="shared" si="3"/>
        <v>3762.7551238400388</v>
      </c>
      <c r="F21" s="26">
        <f t="shared" si="4"/>
        <v>60840.223612274058</v>
      </c>
      <c r="G21" s="26">
        <f t="shared" si="5"/>
        <v>19827.744372319648</v>
      </c>
      <c r="J21" s="19"/>
    </row>
    <row r="22" spans="1:10" x14ac:dyDescent="0.3">
      <c r="A22">
        <f>IF(OR($A21&lt;($C$6*$C$7),$A$17:$A21),$A21+1,"")</f>
        <v>6</v>
      </c>
      <c r="B22" s="19">
        <f t="shared" si="0"/>
        <v>44270</v>
      </c>
      <c r="C22" s="26">
        <f t="shared" si="1"/>
        <v>426685.84759403835</v>
      </c>
      <c r="D22" s="26">
        <f t="shared" si="2"/>
        <v>12473.928793687694</v>
      </c>
      <c r="E22" s="26">
        <f t="shared" si="3"/>
        <v>3659.66480323105</v>
      </c>
      <c r="F22" s="26">
        <f t="shared" si="4"/>
        <v>73314.152405961751</v>
      </c>
      <c r="G22" s="26">
        <f t="shared" si="5"/>
        <v>23487.4091755507</v>
      </c>
      <c r="J22" s="19"/>
    </row>
    <row r="23" spans="1:10" x14ac:dyDescent="0.3">
      <c r="A23">
        <f>IF(OR($A22&lt;($C$6*$C$7),$A$17:$A22),$A22+1,"")</f>
        <v>7</v>
      </c>
      <c r="B23" s="19">
        <f t="shared" si="0"/>
        <v>44301</v>
      </c>
      <c r="C23" s="26">
        <f t="shared" si="1"/>
        <v>414107.96939373657</v>
      </c>
      <c r="D23" s="26">
        <f t="shared" si="2"/>
        <v>12577.878200301759</v>
      </c>
      <c r="E23" s="26">
        <f t="shared" si="3"/>
        <v>3555.7153966169849</v>
      </c>
      <c r="F23" s="26">
        <f t="shared" si="4"/>
        <v>85892.030606263506</v>
      </c>
      <c r="G23" s="26">
        <f t="shared" si="5"/>
        <v>27043.124572167686</v>
      </c>
      <c r="J23" s="19"/>
    </row>
    <row r="24" spans="1:10" x14ac:dyDescent="0.3">
      <c r="A24">
        <f>IF(OR($A23&lt;($C$6*$C$7),$A$17:$A23),$A23+1,"")</f>
        <v>8</v>
      </c>
      <c r="B24" s="19">
        <f t="shared" si="0"/>
        <v>44331</v>
      </c>
      <c r="C24" s="26">
        <f t="shared" si="1"/>
        <v>401425.27554176562</v>
      </c>
      <c r="D24" s="26">
        <f t="shared" si="2"/>
        <v>12682.69385197094</v>
      </c>
      <c r="E24" s="26">
        <f t="shared" si="3"/>
        <v>3450.8997449478038</v>
      </c>
      <c r="F24" s="26">
        <f t="shared" si="4"/>
        <v>98574.724458234443</v>
      </c>
      <c r="G24" s="26">
        <f t="shared" si="5"/>
        <v>30494.024317115491</v>
      </c>
      <c r="J24" s="19"/>
    </row>
    <row r="25" spans="1:10" x14ac:dyDescent="0.3">
      <c r="A25">
        <f>IF(OR($A24&lt;($C$6*$C$7),$A$17:$A24),$A24+1,"")</f>
        <v>9</v>
      </c>
      <c r="B25" s="19">
        <f t="shared" si="0"/>
        <v>44362</v>
      </c>
      <c r="C25" s="26">
        <f t="shared" si="1"/>
        <v>388636.89257436158</v>
      </c>
      <c r="D25" s="26">
        <f t="shared" si="2"/>
        <v>12788.38296740403</v>
      </c>
      <c r="E25" s="26">
        <f t="shared" si="3"/>
        <v>3345.2106295147123</v>
      </c>
      <c r="F25" s="26">
        <f t="shared" si="4"/>
        <v>111363.10742563847</v>
      </c>
      <c r="G25" s="26">
        <f t="shared" si="5"/>
        <v>33839.234946630204</v>
      </c>
      <c r="J25" s="19"/>
    </row>
    <row r="26" spans="1:10" x14ac:dyDescent="0.3">
      <c r="A26">
        <f>IF(OR($A25&lt;($C$6*$C$7),$A$17:$A25),$A25+1,"")</f>
        <v>10</v>
      </c>
      <c r="B26" s="19">
        <f t="shared" si="0"/>
        <v>44392</v>
      </c>
      <c r="C26" s="26">
        <f t="shared" si="1"/>
        <v>375741.93974889588</v>
      </c>
      <c r="D26" s="26">
        <f t="shared" si="2"/>
        <v>12894.952825465731</v>
      </c>
      <c r="E26" s="26">
        <f t="shared" si="3"/>
        <v>3238.6407714530123</v>
      </c>
      <c r="F26" s="26">
        <f t="shared" si="4"/>
        <v>124258.06025110421</v>
      </c>
      <c r="G26" s="26">
        <f t="shared" si="5"/>
        <v>37077.875718083218</v>
      </c>
      <c r="J26" s="19"/>
    </row>
    <row r="27" spans="1:10" x14ac:dyDescent="0.3">
      <c r="A27">
        <f>IF(OR($A26&lt;($C$6*$C$7),$A$17:$A26),$A26+1,"")</f>
        <v>11</v>
      </c>
      <c r="B27" s="19">
        <f t="shared" si="0"/>
        <v>44423</v>
      </c>
      <c r="C27" s="26">
        <f t="shared" si="1"/>
        <v>362739.52898321796</v>
      </c>
      <c r="D27" s="26">
        <f t="shared" si="2"/>
        <v>13002.410765677945</v>
      </c>
      <c r="E27" s="26">
        <f t="shared" si="3"/>
        <v>3131.1828312407979</v>
      </c>
      <c r="F27" s="26">
        <f t="shared" si="4"/>
        <v>137260.47101678216</v>
      </c>
      <c r="G27" s="26">
        <f t="shared" si="5"/>
        <v>40209.058549324014</v>
      </c>
      <c r="J27" s="19"/>
    </row>
    <row r="28" spans="1:10" x14ac:dyDescent="0.3">
      <c r="A28">
        <f>IF(OR($A27&lt;($C$6*$C$7),$A$17:$A27),$A27+1,"")</f>
        <v>12</v>
      </c>
      <c r="B28" s="19">
        <f t="shared" si="0"/>
        <v>44454</v>
      </c>
      <c r="C28" s="26">
        <f t="shared" si="1"/>
        <v>349628.76479449269</v>
      </c>
      <c r="D28" s="26">
        <f t="shared" si="2"/>
        <v>13110.764188725261</v>
      </c>
      <c r="E28" s="26">
        <f t="shared" si="3"/>
        <v>3022.8294081934819</v>
      </c>
      <c r="F28" s="26">
        <f t="shared" si="4"/>
        <v>150371.23520550743</v>
      </c>
      <c r="G28" s="26">
        <f t="shared" si="5"/>
        <v>43231.887957517494</v>
      </c>
      <c r="J28" s="19"/>
    </row>
    <row r="29" spans="1:10" x14ac:dyDescent="0.3">
      <c r="A29">
        <f>IF(OR($A28&lt;($C$6*$C$7),$A$17:$A28),$A28+1,"")</f>
        <v>13</v>
      </c>
      <c r="B29" s="19">
        <f t="shared" si="0"/>
        <v>44484</v>
      </c>
      <c r="C29" s="26">
        <f t="shared" si="1"/>
        <v>336408.74423752807</v>
      </c>
      <c r="D29" s="26">
        <f t="shared" si="2"/>
        <v>13220.020556964637</v>
      </c>
      <c r="E29" s="26">
        <f t="shared" si="3"/>
        <v>2913.5730399541048</v>
      </c>
      <c r="F29" s="26">
        <f t="shared" si="4"/>
        <v>163591.25576247208</v>
      </c>
      <c r="G29" s="26">
        <f t="shared" si="5"/>
        <v>46145.4609974716</v>
      </c>
      <c r="J29" s="19"/>
    </row>
    <row r="30" spans="1:10" x14ac:dyDescent="0.3">
      <c r="A30">
        <f>IF(OR($A29&lt;($C$6*$C$7),$A$17:$A29),$A29+1,"")</f>
        <v>14</v>
      </c>
      <c r="B30" s="19">
        <f t="shared" si="0"/>
        <v>44515</v>
      </c>
      <c r="C30" s="26">
        <f t="shared" si="1"/>
        <v>323078.5568425887</v>
      </c>
      <c r="D30" s="26">
        <f t="shared" si="2"/>
        <v>13330.187394939343</v>
      </c>
      <c r="E30" s="26">
        <f t="shared" si="3"/>
        <v>2803.4062019793996</v>
      </c>
      <c r="F30" s="26">
        <f t="shared" si="4"/>
        <v>176921.44315741141</v>
      </c>
      <c r="G30" s="26">
        <f t="shared" si="5"/>
        <v>48948.867199451</v>
      </c>
      <c r="J30" s="19"/>
    </row>
    <row r="31" spans="1:10" x14ac:dyDescent="0.3">
      <c r="A31">
        <f>IF(OR($A30&lt;($C$6*$C$7),$A$17:$A30),$A30+1,"")</f>
        <v>15</v>
      </c>
      <c r="B31" s="19">
        <f t="shared" si="0"/>
        <v>44545</v>
      </c>
      <c r="C31" s="26">
        <f t="shared" si="1"/>
        <v>309637.2845526915</v>
      </c>
      <c r="D31" s="26">
        <f t="shared" si="2"/>
        <v>13441.272289897172</v>
      </c>
      <c r="E31" s="26">
        <f t="shared" si="3"/>
        <v>2692.3213070215716</v>
      </c>
      <c r="F31" s="26">
        <f t="shared" si="4"/>
        <v>190362.71544730858</v>
      </c>
      <c r="G31" s="26">
        <f t="shared" si="5"/>
        <v>51641.188506472572</v>
      </c>
      <c r="J31" s="19"/>
    </row>
    <row r="32" spans="1:10" x14ac:dyDescent="0.3">
      <c r="A32">
        <f>IF(OR($A31&lt;($C$6*$C$7),$A$17:$A31),$A31+1,"")</f>
        <v>16</v>
      </c>
      <c r="B32" s="19">
        <f t="shared" si="0"/>
        <v>44576</v>
      </c>
      <c r="C32" s="26">
        <f t="shared" si="1"/>
        <v>296084.00166037853</v>
      </c>
      <c r="D32" s="26">
        <f t="shared" si="2"/>
        <v>13553.28289231298</v>
      </c>
      <c r="E32" s="26">
        <f t="shared" si="3"/>
        <v>2580.3107046057617</v>
      </c>
      <c r="F32" s="26">
        <f t="shared" si="4"/>
        <v>203915.99833962155</v>
      </c>
      <c r="G32" s="26">
        <f t="shared" si="5"/>
        <v>54221.499211078335</v>
      </c>
      <c r="J32" s="19"/>
    </row>
    <row r="33" spans="1:10" x14ac:dyDescent="0.3">
      <c r="A33">
        <f>IF(OR($A32&lt;($C$6*$C$7),$A$17:$A32),$A32+1,"")</f>
        <v>17</v>
      </c>
      <c r="B33" s="19">
        <f t="shared" si="0"/>
        <v>44607</v>
      </c>
      <c r="C33" s="26">
        <f t="shared" si="1"/>
        <v>282417.77474396292</v>
      </c>
      <c r="D33" s="26">
        <f t="shared" si="2"/>
        <v>13666.22691641559</v>
      </c>
      <c r="E33" s="26">
        <f t="shared" si="3"/>
        <v>2467.3666805031539</v>
      </c>
      <c r="F33" s="26">
        <f t="shared" si="4"/>
        <v>217582.22525603714</v>
      </c>
      <c r="G33" s="26">
        <f t="shared" si="5"/>
        <v>56688.865891581489</v>
      </c>
      <c r="J33" s="19"/>
    </row>
    <row r="34" spans="1:10" x14ac:dyDescent="0.3">
      <c r="A34">
        <f>IF(OR($A33&lt;($C$6*$C$7),$A$17:$A33),$A33+1,"")</f>
        <v>18</v>
      </c>
      <c r="B34" s="19">
        <f t="shared" si="0"/>
        <v>44635</v>
      </c>
      <c r="C34" s="26">
        <f t="shared" si="1"/>
        <v>268637.66260324384</v>
      </c>
      <c r="D34" s="26">
        <f t="shared" si="2"/>
        <v>13780.112140719051</v>
      </c>
      <c r="E34" s="26">
        <f t="shared" si="3"/>
        <v>2353.48145619969</v>
      </c>
      <c r="F34" s="26">
        <f t="shared" si="4"/>
        <v>231362.33739675619</v>
      </c>
      <c r="G34" s="26">
        <f t="shared" si="5"/>
        <v>59042.347347781179</v>
      </c>
      <c r="J34" s="19"/>
    </row>
    <row r="35" spans="1:10" x14ac:dyDescent="0.3">
      <c r="A35">
        <f>IF(OR($A34&lt;($C$6*$C$7),$A$17:$A34),$A34+1,"")</f>
        <v>19</v>
      </c>
      <c r="B35" s="19">
        <f t="shared" si="0"/>
        <v>44666</v>
      </c>
      <c r="C35" s="26">
        <f t="shared" si="1"/>
        <v>254742.71619468546</v>
      </c>
      <c r="D35" s="26">
        <f t="shared" si="2"/>
        <v>13894.946408558377</v>
      </c>
      <c r="E35" s="26">
        <f t="shared" si="3"/>
        <v>2238.6471883603649</v>
      </c>
      <c r="F35" s="26">
        <f t="shared" si="4"/>
        <v>245257.28380531457</v>
      </c>
      <c r="G35" s="26">
        <f t="shared" si="5"/>
        <v>61280.994536141545</v>
      </c>
      <c r="J35" s="19"/>
    </row>
    <row r="36" spans="1:10" x14ac:dyDescent="0.3">
      <c r="A36">
        <f>IF(OR($A35&lt;($C$6*$C$7),$A$17:$A35),$A35+1,"")</f>
        <v>20</v>
      </c>
      <c r="B36" s="19">
        <f t="shared" si="0"/>
        <v>44696</v>
      </c>
      <c r="C36" s="26">
        <f t="shared" si="1"/>
        <v>240731.97856605577</v>
      </c>
      <c r="D36" s="26">
        <f t="shared" si="2"/>
        <v>14010.737628629699</v>
      </c>
      <c r="E36" s="26">
        <f t="shared" si="3"/>
        <v>2122.855968289045</v>
      </c>
      <c r="F36" s="26">
        <f t="shared" si="4"/>
        <v>259268.02143394426</v>
      </c>
      <c r="G36" s="26">
        <f t="shared" si="5"/>
        <v>63403.850504430593</v>
      </c>
      <c r="J36" s="19"/>
    </row>
    <row r="37" spans="1:10" x14ac:dyDescent="0.3">
      <c r="A37">
        <f>IF(OR($A36&lt;($C$6*$C$7),$A$17:$A36),$A36+1,"")</f>
        <v>21</v>
      </c>
      <c r="B37" s="19">
        <f t="shared" si="0"/>
        <v>44727</v>
      </c>
      <c r="C37" s="26">
        <f t="shared" si="1"/>
        <v>226604.48479052083</v>
      </c>
      <c r="D37" s="26">
        <f t="shared" si="2"/>
        <v>14127.493775534946</v>
      </c>
      <c r="E37" s="26">
        <f t="shared" si="3"/>
        <v>2006.0998213837975</v>
      </c>
      <c r="F37" s="26">
        <f t="shared" si="4"/>
        <v>273395.5152094792</v>
      </c>
      <c r="G37" s="26">
        <f t="shared" si="5"/>
        <v>65409.950325814389</v>
      </c>
      <c r="J37" s="19"/>
    </row>
    <row r="38" spans="1:10" x14ac:dyDescent="0.3">
      <c r="A38">
        <f>IF(OR($A37&lt;($C$6*$C$7),$A$17:$A37),$A37+1,"")</f>
        <v>22</v>
      </c>
      <c r="B38" s="19">
        <f t="shared" si="0"/>
        <v>44757</v>
      </c>
      <c r="C38" s="26">
        <f t="shared" si="1"/>
        <v>212359.26190018977</v>
      </c>
      <c r="D38" s="26">
        <f t="shared" si="2"/>
        <v>14245.22289033107</v>
      </c>
      <c r="E38" s="26">
        <f t="shared" si="3"/>
        <v>1888.3707065876731</v>
      </c>
      <c r="F38" s="26">
        <f t="shared" si="4"/>
        <v>287640.73809981026</v>
      </c>
      <c r="G38" s="26">
        <f t="shared" si="5"/>
        <v>67298.321032402062</v>
      </c>
      <c r="J38" s="19"/>
    </row>
    <row r="39" spans="1:10" x14ac:dyDescent="0.3">
      <c r="A39">
        <f>IF(OR($A38&lt;($C$6*$C$7),$A$17:$A38),$A38+1,"")</f>
        <v>23</v>
      </c>
      <c r="B39" s="19">
        <f t="shared" si="0"/>
        <v>44788</v>
      </c>
      <c r="C39" s="26">
        <f t="shared" si="1"/>
        <v>197995.32881910595</v>
      </c>
      <c r="D39" s="26">
        <f t="shared" si="2"/>
        <v>14363.933081083827</v>
      </c>
      <c r="E39" s="26">
        <f t="shared" si="3"/>
        <v>1769.6605158349139</v>
      </c>
      <c r="F39" s="26">
        <f t="shared" si="4"/>
        <v>302004.67118089407</v>
      </c>
      <c r="G39" s="26">
        <f t="shared" si="5"/>
        <v>69067.981548236974</v>
      </c>
      <c r="J39" s="19"/>
    </row>
    <row r="40" spans="1:10" x14ac:dyDescent="0.3">
      <c r="A40">
        <f>IF(OR($A39&lt;($C$6*$C$7),$A$17:$A39),$A39+1,"")</f>
        <v>24</v>
      </c>
      <c r="B40" s="19">
        <f t="shared" si="0"/>
        <v>44819</v>
      </c>
      <c r="C40" s="26">
        <f t="shared" si="1"/>
        <v>183511.69629567975</v>
      </c>
      <c r="D40" s="26">
        <f t="shared" si="2"/>
        <v>14483.632523426195</v>
      </c>
      <c r="E40" s="26">
        <f t="shared" si="3"/>
        <v>1649.9610734925488</v>
      </c>
      <c r="F40" s="26">
        <f t="shared" si="4"/>
        <v>316488.30370432028</v>
      </c>
      <c r="G40" s="26">
        <f t="shared" si="5"/>
        <v>70717.942621729526</v>
      </c>
      <c r="J40" s="19"/>
    </row>
    <row r="41" spans="1:10" x14ac:dyDescent="0.3">
      <c r="A41">
        <f>IF(OR($A40&lt;($C$6*$C$7),$A$17:$A40),$A40+1,"")</f>
        <v>25</v>
      </c>
      <c r="B41" s="19">
        <f t="shared" si="0"/>
        <v>44849</v>
      </c>
      <c r="C41" s="26">
        <f t="shared" si="1"/>
        <v>168907.36683455834</v>
      </c>
      <c r="D41" s="26">
        <f t="shared" si="2"/>
        <v>14604.329461121411</v>
      </c>
      <c r="E41" s="26">
        <f t="shared" si="3"/>
        <v>1529.2641357973305</v>
      </c>
      <c r="F41" s="26">
        <f t="shared" si="4"/>
        <v>331092.63316544169</v>
      </c>
      <c r="G41" s="26">
        <f t="shared" si="5"/>
        <v>72247.206757526859</v>
      </c>
      <c r="J41" s="19"/>
    </row>
    <row r="42" spans="1:10" x14ac:dyDescent="0.3">
      <c r="A42">
        <f>IF(OR($A41&lt;($C$6*$C$7),$A$17:$A41),$A41+1,"")</f>
        <v>26</v>
      </c>
      <c r="B42" s="19">
        <f t="shared" si="0"/>
        <v>44880</v>
      </c>
      <c r="C42" s="26">
        <f t="shared" si="1"/>
        <v>154181.33462792757</v>
      </c>
      <c r="D42" s="26">
        <f t="shared" si="2"/>
        <v>14726.032206630756</v>
      </c>
      <c r="E42" s="26">
        <f t="shared" si="3"/>
        <v>1407.5613902879854</v>
      </c>
      <c r="F42" s="26">
        <f t="shared" si="4"/>
        <v>345818.66537207243</v>
      </c>
      <c r="G42" s="26">
        <f t="shared" si="5"/>
        <v>73654.768147814844</v>
      </c>
      <c r="J42" s="19"/>
    </row>
    <row r="43" spans="1:10" x14ac:dyDescent="0.3">
      <c r="A43">
        <f>IF(OR($A42&lt;($C$6*$C$7),$A$17:$A42),$A42+1,"")</f>
        <v>27</v>
      </c>
      <c r="B43" s="19">
        <f t="shared" si="0"/>
        <v>44910</v>
      </c>
      <c r="C43" s="26">
        <f t="shared" si="1"/>
        <v>139332.58548624156</v>
      </c>
      <c r="D43" s="26">
        <f t="shared" si="2"/>
        <v>14848.749141686014</v>
      </c>
      <c r="E43" s="26">
        <f t="shared" si="3"/>
        <v>1284.8444552327292</v>
      </c>
      <c r="F43" s="26">
        <f t="shared" si="4"/>
        <v>360667.41451375844</v>
      </c>
      <c r="G43" s="26">
        <f t="shared" si="5"/>
        <v>74939.612603047572</v>
      </c>
      <c r="J43" s="19"/>
    </row>
    <row r="44" spans="1:10" x14ac:dyDescent="0.3">
      <c r="A44">
        <f>IF(OR($A43&lt;($C$6*$C$7),$A$17:$A43),$A43+1,"")</f>
        <v>28</v>
      </c>
      <c r="B44" s="19">
        <f t="shared" si="0"/>
        <v>44941</v>
      </c>
      <c r="C44" s="26">
        <f t="shared" si="1"/>
        <v>124360.09676837483</v>
      </c>
      <c r="D44" s="26">
        <f t="shared" si="2"/>
        <v>14972.488717866732</v>
      </c>
      <c r="E44" s="26">
        <f t="shared" si="3"/>
        <v>1161.1048790520124</v>
      </c>
      <c r="F44" s="26">
        <f t="shared" si="4"/>
        <v>375639.90323162515</v>
      </c>
      <c r="G44" s="26">
        <f t="shared" si="5"/>
        <v>76100.717482099586</v>
      </c>
      <c r="J44" s="19"/>
    </row>
    <row r="45" spans="1:10" x14ac:dyDescent="0.3">
      <c r="A45">
        <f>IF(OR($A44&lt;($C$6*$C$7),$A$17:$A44),$A44+1,"")</f>
        <v>29</v>
      </c>
      <c r="B45" s="19">
        <f t="shared" si="0"/>
        <v>44972</v>
      </c>
      <c r="C45" s="26">
        <f t="shared" si="1"/>
        <v>109262.83731119255</v>
      </c>
      <c r="D45" s="26">
        <f t="shared" si="2"/>
        <v>15097.259457182286</v>
      </c>
      <c r="E45" s="26">
        <f t="shared" si="3"/>
        <v>1036.3341397364561</v>
      </c>
      <c r="F45" s="26">
        <f t="shared" si="4"/>
        <v>390737.16268880747</v>
      </c>
      <c r="G45" s="26">
        <f t="shared" si="5"/>
        <v>77137.051621836043</v>
      </c>
      <c r="J45" s="19"/>
    </row>
    <row r="46" spans="1:10" x14ac:dyDescent="0.3">
      <c r="A46">
        <f>IF(OR($A45&lt;($C$6*$C$7),$A$17:$A45),$A45+1,"")</f>
        <v>30</v>
      </c>
      <c r="B46" s="19">
        <f t="shared" si="0"/>
        <v>45000</v>
      </c>
      <c r="C46" s="26">
        <f t="shared" si="1"/>
        <v>94039.767358533747</v>
      </c>
      <c r="D46" s="26">
        <f t="shared" si="2"/>
        <v>15223.069952658805</v>
      </c>
      <c r="E46" s="26">
        <f t="shared" si="3"/>
        <v>910.5236442599371</v>
      </c>
      <c r="F46" s="26">
        <f t="shared" si="4"/>
        <v>405960.23264146625</v>
      </c>
      <c r="G46" s="26">
        <f t="shared" si="5"/>
        <v>78047.575266095984</v>
      </c>
      <c r="J46" s="19"/>
    </row>
    <row r="47" spans="1:10" x14ac:dyDescent="0.3">
      <c r="A47">
        <f>IF(OR($A46&lt;($C$6*$C$7),$A$17:$A46),$A46+1,"")</f>
        <v>31</v>
      </c>
      <c r="B47" s="19">
        <f t="shared" si="0"/>
        <v>45031</v>
      </c>
      <c r="C47" s="26">
        <f t="shared" si="1"/>
        <v>78689.838489602786</v>
      </c>
      <c r="D47" s="26">
        <f t="shared" si="2"/>
        <v>15349.928868930963</v>
      </c>
      <c r="E47" s="26">
        <f t="shared" si="3"/>
        <v>783.66472798778045</v>
      </c>
      <c r="F47" s="26">
        <f t="shared" si="4"/>
        <v>421310.16151039721</v>
      </c>
      <c r="G47" s="26">
        <f t="shared" si="5"/>
        <v>78831.239994083764</v>
      </c>
      <c r="J47" s="19"/>
    </row>
    <row r="48" spans="1:10" x14ac:dyDescent="0.3">
      <c r="A48">
        <f>IF(OR($A47&lt;($C$6*$C$7),$A$17:$A47),$A47+1,"")</f>
        <v>32</v>
      </c>
      <c r="B48" s="19">
        <f t="shared" si="0"/>
        <v>45061</v>
      </c>
      <c r="C48" s="26">
        <f t="shared" si="1"/>
        <v>63211.993546764068</v>
      </c>
      <c r="D48" s="26">
        <f t="shared" si="2"/>
        <v>15477.844942838719</v>
      </c>
      <c r="E48" s="26">
        <f t="shared" si="3"/>
        <v>655.74865408002256</v>
      </c>
      <c r="F48" s="26">
        <f t="shared" si="4"/>
        <v>436788.00645323592</v>
      </c>
      <c r="G48" s="26">
        <f t="shared" si="5"/>
        <v>79486.98864816378</v>
      </c>
      <c r="J48" s="19"/>
    </row>
    <row r="49" spans="1:10" x14ac:dyDescent="0.3">
      <c r="A49">
        <f>IF(OR($A48&lt;($C$6*$C$7),$A$17:$A48),$A48+1,"")</f>
        <v>33</v>
      </c>
      <c r="B49" s="19">
        <f t="shared" si="0"/>
        <v>45092</v>
      </c>
      <c r="C49" s="26">
        <f t="shared" si="1"/>
        <v>47605.16656273503</v>
      </c>
      <c r="D49" s="26">
        <f t="shared" si="2"/>
        <v>15606.826984029041</v>
      </c>
      <c r="E49" s="26">
        <f t="shared" si="3"/>
        <v>526.76661288969979</v>
      </c>
      <c r="F49" s="26">
        <f t="shared" si="4"/>
        <v>452394.83343726496</v>
      </c>
      <c r="G49" s="26">
        <f t="shared" si="5"/>
        <v>80013.755261053477</v>
      </c>
      <c r="J49" s="19"/>
    </row>
    <row r="50" spans="1:10" x14ac:dyDescent="0.3">
      <c r="A50">
        <f>IF(OR($A49&lt;($C$6*$C$7),$A$17:$A49),$A49+1,"")</f>
        <v>34</v>
      </c>
      <c r="B50" s="19">
        <f t="shared" si="0"/>
        <v>45122</v>
      </c>
      <c r="C50" s="26">
        <f t="shared" si="1"/>
        <v>31868.28268717241</v>
      </c>
      <c r="D50" s="26">
        <f t="shared" si="2"/>
        <v>15736.883875562618</v>
      </c>
      <c r="E50" s="26">
        <f t="shared" si="3"/>
        <v>396.70972135612453</v>
      </c>
      <c r="F50" s="26">
        <f t="shared" si="4"/>
        <v>468131.71731282759</v>
      </c>
      <c r="G50" s="26">
        <f t="shared" si="5"/>
        <v>80410.464982409598</v>
      </c>
      <c r="J50" s="19"/>
    </row>
    <row r="51" spans="1:10" x14ac:dyDescent="0.3">
      <c r="A51">
        <f>IF(OR($A50&lt;($C$6*$C$7),$A$17:$A50),$A50+1,"")</f>
        <v>35</v>
      </c>
      <c r="B51" s="19">
        <f t="shared" si="0"/>
        <v>45153</v>
      </c>
      <c r="C51" s="26">
        <f t="shared" si="1"/>
        <v>16000.25811264677</v>
      </c>
      <c r="D51" s="26">
        <f t="shared" si="2"/>
        <v>15868.02457452564</v>
      </c>
      <c r="E51" s="26">
        <f t="shared" si="3"/>
        <v>265.56902239310273</v>
      </c>
      <c r="F51" s="26">
        <f t="shared" si="4"/>
        <v>483999.74188735324</v>
      </c>
      <c r="G51" s="26">
        <f t="shared" si="5"/>
        <v>80676.034004802699</v>
      </c>
      <c r="J51" s="19"/>
    </row>
    <row r="52" spans="1:10" x14ac:dyDescent="0.3">
      <c r="A52" t="s">
        <v>26</v>
      </c>
      <c r="B52" s="19">
        <f t="shared" si="0"/>
        <v>45184</v>
      </c>
      <c r="C52" s="26" t="e">
        <f t="shared" si="1"/>
        <v>#VALUE!</v>
      </c>
      <c r="D52" s="26" t="e">
        <f t="shared" si="2"/>
        <v>#VALUE!</v>
      </c>
      <c r="E52" s="26" t="e">
        <f t="shared" si="3"/>
        <v>#VALUE!</v>
      </c>
      <c r="F52" s="26" t="e">
        <f t="shared" si="4"/>
        <v>#VALUE!</v>
      </c>
      <c r="G52" s="26" t="e">
        <f t="shared" si="5"/>
        <v>#VALUE!</v>
      </c>
      <c r="J52" s="19"/>
    </row>
    <row r="53" spans="1:10" x14ac:dyDescent="0.3">
      <c r="B53" s="19"/>
      <c r="J53" s="19"/>
    </row>
    <row r="54" spans="1:10" x14ac:dyDescent="0.3">
      <c r="B54" s="19"/>
      <c r="J54" s="19"/>
    </row>
    <row r="55" spans="1:10" x14ac:dyDescent="0.3">
      <c r="B55" s="19"/>
      <c r="J55" s="19"/>
    </row>
    <row r="56" spans="1:10" x14ac:dyDescent="0.3">
      <c r="B56" s="19"/>
      <c r="J56" s="19"/>
    </row>
    <row r="57" spans="1:10" x14ac:dyDescent="0.3">
      <c r="B57" s="19"/>
      <c r="J57" s="19"/>
    </row>
    <row r="58" spans="1:10" x14ac:dyDescent="0.3">
      <c r="B58" s="19"/>
      <c r="J58" s="19"/>
    </row>
    <row r="59" spans="1:10" x14ac:dyDescent="0.3">
      <c r="B59" s="19"/>
      <c r="J59" s="19"/>
    </row>
    <row r="60" spans="1:10" x14ac:dyDescent="0.3">
      <c r="B60" s="19"/>
      <c r="J60" s="19"/>
    </row>
    <row r="61" spans="1:10" x14ac:dyDescent="0.3">
      <c r="B61" s="19"/>
      <c r="J61" s="19"/>
    </row>
    <row r="62" spans="1:10" x14ac:dyDescent="0.3">
      <c r="B62" s="19"/>
      <c r="J62" s="19"/>
    </row>
    <row r="63" spans="1:10" x14ac:dyDescent="0.3">
      <c r="B63" s="19"/>
      <c r="J63" s="19"/>
    </row>
    <row r="64" spans="1:10" x14ac:dyDescent="0.3">
      <c r="B64" s="19"/>
      <c r="J64" s="19"/>
    </row>
    <row r="65" spans="2:10" x14ac:dyDescent="0.3">
      <c r="B65" s="19"/>
      <c r="J65" s="19"/>
    </row>
    <row r="66" spans="2:10" x14ac:dyDescent="0.3">
      <c r="B66" s="19"/>
      <c r="J66" s="19"/>
    </row>
    <row r="67" spans="2:10" x14ac:dyDescent="0.3">
      <c r="B67" s="19"/>
      <c r="J67" s="19"/>
    </row>
    <row r="68" spans="2:10" x14ac:dyDescent="0.3">
      <c r="B68" s="19"/>
      <c r="J68" s="19"/>
    </row>
    <row r="69" spans="2:10" x14ac:dyDescent="0.3">
      <c r="B69" s="19"/>
      <c r="J69" s="19"/>
    </row>
    <row r="70" spans="2:10" x14ac:dyDescent="0.3">
      <c r="B70" s="19"/>
      <c r="J70" s="19"/>
    </row>
    <row r="71" spans="2:10" x14ac:dyDescent="0.3">
      <c r="B71" s="19"/>
      <c r="J71" s="19"/>
    </row>
    <row r="72" spans="2:10" x14ac:dyDescent="0.3">
      <c r="B72" s="19"/>
    </row>
    <row r="73" spans="2:10" x14ac:dyDescent="0.3">
      <c r="B73" s="19"/>
    </row>
    <row r="74" spans="2:10" x14ac:dyDescent="0.3">
      <c r="B74" s="19"/>
    </row>
    <row r="75" spans="2:10" x14ac:dyDescent="0.3">
      <c r="B75" s="19"/>
    </row>
    <row r="76" spans="2:10" x14ac:dyDescent="0.3">
      <c r="B76" s="19"/>
    </row>
    <row r="77" spans="2:10" x14ac:dyDescent="0.3">
      <c r="B77" s="19"/>
    </row>
    <row r="78" spans="2:10" x14ac:dyDescent="0.3">
      <c r="B78" s="19"/>
    </row>
    <row r="79" spans="2:10" x14ac:dyDescent="0.3">
      <c r="B79" s="19"/>
    </row>
    <row r="80" spans="2:10" x14ac:dyDescent="0.3">
      <c r="B80" s="19"/>
    </row>
    <row r="81" spans="2:2" x14ac:dyDescent="0.3">
      <c r="B81" s="19"/>
    </row>
    <row r="82" spans="2:2" x14ac:dyDescent="0.3">
      <c r="B82" s="19"/>
    </row>
    <row r="83" spans="2:2" x14ac:dyDescent="0.3">
      <c r="B83" s="19"/>
    </row>
    <row r="84" spans="2:2" x14ac:dyDescent="0.3">
      <c r="B84" s="19"/>
    </row>
    <row r="85" spans="2:2" x14ac:dyDescent="0.3">
      <c r="B85" s="19"/>
    </row>
    <row r="86" spans="2:2" x14ac:dyDescent="0.3">
      <c r="B86" s="19"/>
    </row>
    <row r="87" spans="2:2" x14ac:dyDescent="0.3">
      <c r="B87" s="19"/>
    </row>
    <row r="88" spans="2:2" x14ac:dyDescent="0.3">
      <c r="B88" s="19"/>
    </row>
    <row r="89" spans="2:2" x14ac:dyDescent="0.3">
      <c r="B89" s="19"/>
    </row>
    <row r="90" spans="2:2" x14ac:dyDescent="0.3">
      <c r="B90" s="19"/>
    </row>
    <row r="91" spans="2:2" x14ac:dyDescent="0.3">
      <c r="B91" s="19"/>
    </row>
    <row r="92" spans="2:2" x14ac:dyDescent="0.3">
      <c r="B92" s="19"/>
    </row>
    <row r="93" spans="2:2" x14ac:dyDescent="0.3">
      <c r="B93" s="19"/>
    </row>
    <row r="94" spans="2:2" x14ac:dyDescent="0.3">
      <c r="B94" s="19"/>
    </row>
    <row r="95" spans="2:2" x14ac:dyDescent="0.3">
      <c r="B95" s="19"/>
    </row>
    <row r="96" spans="2:2" x14ac:dyDescent="0.3">
      <c r="B96" s="19"/>
    </row>
    <row r="97" spans="2:2" x14ac:dyDescent="0.3">
      <c r="B97" s="19"/>
    </row>
    <row r="98" spans="2:2" x14ac:dyDescent="0.3">
      <c r="B98" s="19"/>
    </row>
    <row r="99" spans="2:2" x14ac:dyDescent="0.3">
      <c r="B99" s="19"/>
    </row>
    <row r="100" spans="2:2" x14ac:dyDescent="0.3">
      <c r="B100" s="19"/>
    </row>
    <row r="101" spans="2:2" x14ac:dyDescent="0.3">
      <c r="B101" s="19"/>
    </row>
    <row r="102" spans="2:2" x14ac:dyDescent="0.3">
      <c r="B102" s="19"/>
    </row>
    <row r="103" spans="2:2" x14ac:dyDescent="0.3">
      <c r="B103" s="19"/>
    </row>
    <row r="104" spans="2:2" x14ac:dyDescent="0.3">
      <c r="B104" s="19"/>
    </row>
    <row r="105" spans="2:2" x14ac:dyDescent="0.3">
      <c r="B105" s="19"/>
    </row>
    <row r="106" spans="2:2" x14ac:dyDescent="0.3">
      <c r="B106" s="19"/>
    </row>
    <row r="107" spans="2:2" x14ac:dyDescent="0.3">
      <c r="B107" s="19"/>
    </row>
    <row r="108" spans="2:2" x14ac:dyDescent="0.3">
      <c r="B108" s="19"/>
    </row>
    <row r="109" spans="2:2" x14ac:dyDescent="0.3">
      <c r="B109" s="19"/>
    </row>
    <row r="110" spans="2:2" x14ac:dyDescent="0.3">
      <c r="B110" s="19"/>
    </row>
    <row r="111" spans="2:2" x14ac:dyDescent="0.3">
      <c r="B111" s="19"/>
    </row>
    <row r="112" spans="2:2" x14ac:dyDescent="0.3">
      <c r="B112" s="19"/>
    </row>
    <row r="113" spans="2:2" x14ac:dyDescent="0.3">
      <c r="B113" s="19"/>
    </row>
    <row r="114" spans="2:2" x14ac:dyDescent="0.3">
      <c r="B114" s="19"/>
    </row>
    <row r="115" spans="2:2" x14ac:dyDescent="0.3">
      <c r="B115" s="19"/>
    </row>
    <row r="116" spans="2:2" x14ac:dyDescent="0.3">
      <c r="B116" s="19"/>
    </row>
    <row r="117" spans="2:2" x14ac:dyDescent="0.3">
      <c r="B117" s="19"/>
    </row>
    <row r="118" spans="2:2" x14ac:dyDescent="0.3">
      <c r="B118" s="19"/>
    </row>
    <row r="119" spans="2:2" x14ac:dyDescent="0.3">
      <c r="B119" s="19"/>
    </row>
    <row r="120" spans="2:2" x14ac:dyDescent="0.3">
      <c r="B120" s="19"/>
    </row>
    <row r="121" spans="2:2" x14ac:dyDescent="0.3">
      <c r="B121" s="19"/>
    </row>
    <row r="122" spans="2:2" x14ac:dyDescent="0.3">
      <c r="B122" s="19"/>
    </row>
    <row r="123" spans="2:2" x14ac:dyDescent="0.3">
      <c r="B123" s="19"/>
    </row>
    <row r="124" spans="2:2" x14ac:dyDescent="0.3">
      <c r="B124" s="19"/>
    </row>
    <row r="125" spans="2:2" x14ac:dyDescent="0.3">
      <c r="B125" s="19"/>
    </row>
    <row r="126" spans="2:2" x14ac:dyDescent="0.3">
      <c r="B126" s="19"/>
    </row>
    <row r="127" spans="2:2" x14ac:dyDescent="0.3">
      <c r="B127" s="19"/>
    </row>
    <row r="128" spans="2:2" x14ac:dyDescent="0.3">
      <c r="B128" s="19"/>
    </row>
    <row r="129" spans="2:2" x14ac:dyDescent="0.3">
      <c r="B129" s="19"/>
    </row>
    <row r="130" spans="2:2" x14ac:dyDescent="0.3">
      <c r="B130" s="19"/>
    </row>
    <row r="131" spans="2:2" x14ac:dyDescent="0.3">
      <c r="B131" s="19"/>
    </row>
    <row r="132" spans="2:2" x14ac:dyDescent="0.3">
      <c r="B132" s="19"/>
    </row>
    <row r="133" spans="2:2" x14ac:dyDescent="0.3">
      <c r="B133" s="19"/>
    </row>
    <row r="134" spans="2:2" x14ac:dyDescent="0.3">
      <c r="B134" s="19"/>
    </row>
    <row r="135" spans="2:2" x14ac:dyDescent="0.3">
      <c r="B135" s="19"/>
    </row>
    <row r="136" spans="2:2" x14ac:dyDescent="0.3">
      <c r="B136" s="19"/>
    </row>
    <row r="137" spans="2:2" x14ac:dyDescent="0.3">
      <c r="B137" s="19"/>
    </row>
    <row r="138" spans="2:2" x14ac:dyDescent="0.3">
      <c r="B138" s="19"/>
    </row>
    <row r="139" spans="2:2" x14ac:dyDescent="0.3">
      <c r="B139" s="19"/>
    </row>
    <row r="140" spans="2:2" x14ac:dyDescent="0.3">
      <c r="B140" s="19"/>
    </row>
    <row r="141" spans="2:2" x14ac:dyDescent="0.3">
      <c r="B141" s="19"/>
    </row>
    <row r="142" spans="2:2" x14ac:dyDescent="0.3">
      <c r="B142" s="19"/>
    </row>
    <row r="143" spans="2:2" x14ac:dyDescent="0.3">
      <c r="B143" s="19"/>
    </row>
    <row r="144" spans="2:2" x14ac:dyDescent="0.3">
      <c r="B144" s="19"/>
    </row>
    <row r="145" spans="2:2" x14ac:dyDescent="0.3">
      <c r="B145" s="19"/>
    </row>
    <row r="146" spans="2:2" x14ac:dyDescent="0.3">
      <c r="B146" s="19"/>
    </row>
    <row r="147" spans="2:2" x14ac:dyDescent="0.3">
      <c r="B147" s="19"/>
    </row>
    <row r="148" spans="2:2" x14ac:dyDescent="0.3">
      <c r="B148" s="19"/>
    </row>
    <row r="149" spans="2:2" x14ac:dyDescent="0.3">
      <c r="B149" s="19"/>
    </row>
    <row r="150" spans="2:2" x14ac:dyDescent="0.3">
      <c r="B150" s="19"/>
    </row>
    <row r="151" spans="2:2" x14ac:dyDescent="0.3">
      <c r="B151" s="19"/>
    </row>
    <row r="152" spans="2:2" x14ac:dyDescent="0.3">
      <c r="B152" s="19"/>
    </row>
    <row r="153" spans="2:2" x14ac:dyDescent="0.3">
      <c r="B153" s="19"/>
    </row>
    <row r="154" spans="2:2" x14ac:dyDescent="0.3">
      <c r="B154" s="19"/>
    </row>
    <row r="155" spans="2:2" x14ac:dyDescent="0.3">
      <c r="B155" s="19"/>
    </row>
    <row r="156" spans="2:2" x14ac:dyDescent="0.3">
      <c r="B156" s="19"/>
    </row>
    <row r="157" spans="2:2" x14ac:dyDescent="0.3">
      <c r="B157" s="19"/>
    </row>
    <row r="158" spans="2:2" x14ac:dyDescent="0.3">
      <c r="B158" s="19"/>
    </row>
    <row r="159" spans="2:2" x14ac:dyDescent="0.3">
      <c r="B159" s="19"/>
    </row>
    <row r="160" spans="2:2" x14ac:dyDescent="0.3">
      <c r="B160" s="19"/>
    </row>
    <row r="161" spans="2:2" x14ac:dyDescent="0.3">
      <c r="B161" s="19"/>
    </row>
    <row r="162" spans="2:2" x14ac:dyDescent="0.3">
      <c r="B162" s="19"/>
    </row>
    <row r="163" spans="2:2" x14ac:dyDescent="0.3">
      <c r="B163" s="19"/>
    </row>
    <row r="164" spans="2:2" x14ac:dyDescent="0.3">
      <c r="B164" s="19"/>
    </row>
    <row r="165" spans="2:2" x14ac:dyDescent="0.3">
      <c r="B165" s="19"/>
    </row>
    <row r="166" spans="2:2" x14ac:dyDescent="0.3">
      <c r="B166" s="19"/>
    </row>
    <row r="167" spans="2:2" x14ac:dyDescent="0.3">
      <c r="B167" s="19"/>
    </row>
    <row r="168" spans="2:2" x14ac:dyDescent="0.3">
      <c r="B168" s="19"/>
    </row>
    <row r="169" spans="2:2" x14ac:dyDescent="0.3">
      <c r="B169" s="19"/>
    </row>
    <row r="170" spans="2:2" x14ac:dyDescent="0.3">
      <c r="B170" s="19"/>
    </row>
    <row r="171" spans="2:2" x14ac:dyDescent="0.3">
      <c r="B171" s="19"/>
    </row>
    <row r="172" spans="2:2" x14ac:dyDescent="0.3">
      <c r="B172" s="19"/>
    </row>
    <row r="173" spans="2:2" x14ac:dyDescent="0.3">
      <c r="B173" s="19"/>
    </row>
    <row r="174" spans="2:2" x14ac:dyDescent="0.3">
      <c r="B174" s="19"/>
    </row>
    <row r="175" spans="2:2" x14ac:dyDescent="0.3">
      <c r="B175" s="19"/>
    </row>
    <row r="176" spans="2:2" x14ac:dyDescent="0.3">
      <c r="B176" s="19"/>
    </row>
    <row r="177" spans="2:2" x14ac:dyDescent="0.3">
      <c r="B177" s="19"/>
    </row>
    <row r="178" spans="2:2" x14ac:dyDescent="0.3">
      <c r="B178" s="19"/>
    </row>
    <row r="179" spans="2:2" x14ac:dyDescent="0.3">
      <c r="B179" s="19"/>
    </row>
    <row r="180" spans="2:2" x14ac:dyDescent="0.3">
      <c r="B180" s="19"/>
    </row>
    <row r="181" spans="2:2" x14ac:dyDescent="0.3">
      <c r="B181" s="19"/>
    </row>
    <row r="182" spans="2:2" x14ac:dyDescent="0.3">
      <c r="B182" s="19"/>
    </row>
    <row r="183" spans="2:2" x14ac:dyDescent="0.3">
      <c r="B183" s="19"/>
    </row>
    <row r="184" spans="2:2" x14ac:dyDescent="0.3">
      <c r="B184" s="19"/>
    </row>
    <row r="185" spans="2:2" x14ac:dyDescent="0.3">
      <c r="B185" s="19"/>
    </row>
    <row r="186" spans="2:2" x14ac:dyDescent="0.3">
      <c r="B186" s="19"/>
    </row>
    <row r="187" spans="2:2" x14ac:dyDescent="0.3">
      <c r="B187" s="19"/>
    </row>
    <row r="188" spans="2:2" x14ac:dyDescent="0.3">
      <c r="B188" s="19"/>
    </row>
    <row r="189" spans="2:2" x14ac:dyDescent="0.3">
      <c r="B189" s="19"/>
    </row>
    <row r="190" spans="2:2" x14ac:dyDescent="0.3">
      <c r="B190" s="19"/>
    </row>
    <row r="191" spans="2:2" x14ac:dyDescent="0.3">
      <c r="B191" s="19"/>
    </row>
    <row r="192" spans="2:2" x14ac:dyDescent="0.3">
      <c r="B192" s="19"/>
    </row>
    <row r="193" spans="2:2" x14ac:dyDescent="0.3">
      <c r="B193" s="19"/>
    </row>
    <row r="194" spans="2:2" x14ac:dyDescent="0.3">
      <c r="B194" s="19"/>
    </row>
    <row r="195" spans="2:2" x14ac:dyDescent="0.3">
      <c r="B195" s="19"/>
    </row>
    <row r="196" spans="2:2" x14ac:dyDescent="0.3">
      <c r="B196" s="19"/>
    </row>
    <row r="197" spans="2:2" x14ac:dyDescent="0.3">
      <c r="B197" s="19"/>
    </row>
    <row r="198" spans="2:2" x14ac:dyDescent="0.3">
      <c r="B198" s="19"/>
    </row>
    <row r="199" spans="2:2" x14ac:dyDescent="0.3">
      <c r="B199" s="19"/>
    </row>
    <row r="200" spans="2:2" x14ac:dyDescent="0.3">
      <c r="B200" s="19"/>
    </row>
    <row r="201" spans="2:2" x14ac:dyDescent="0.3">
      <c r="B201" s="19"/>
    </row>
    <row r="202" spans="2:2" x14ac:dyDescent="0.3">
      <c r="B202" s="19"/>
    </row>
    <row r="203" spans="2:2" x14ac:dyDescent="0.3">
      <c r="B203" s="19"/>
    </row>
    <row r="204" spans="2:2" x14ac:dyDescent="0.3">
      <c r="B204" s="19"/>
    </row>
    <row r="205" spans="2:2" x14ac:dyDescent="0.3">
      <c r="B205" s="19"/>
    </row>
    <row r="206" spans="2:2" x14ac:dyDescent="0.3">
      <c r="B206" s="19"/>
    </row>
    <row r="207" spans="2:2" x14ac:dyDescent="0.3">
      <c r="B207" s="19"/>
    </row>
    <row r="208" spans="2:2" x14ac:dyDescent="0.3">
      <c r="B208" s="19"/>
    </row>
    <row r="209" spans="2:2" x14ac:dyDescent="0.3">
      <c r="B209" s="19"/>
    </row>
    <row r="210" spans="2:2" x14ac:dyDescent="0.3">
      <c r="B210" s="19"/>
    </row>
    <row r="211" spans="2:2" x14ac:dyDescent="0.3">
      <c r="B211" s="19"/>
    </row>
    <row r="212" spans="2:2" x14ac:dyDescent="0.3">
      <c r="B212" s="19"/>
    </row>
    <row r="213" spans="2:2" x14ac:dyDescent="0.3">
      <c r="B213" s="19"/>
    </row>
    <row r="214" spans="2:2" x14ac:dyDescent="0.3">
      <c r="B214" s="19"/>
    </row>
    <row r="215" spans="2:2" x14ac:dyDescent="0.3">
      <c r="B215" s="19"/>
    </row>
    <row r="216" spans="2:2" x14ac:dyDescent="0.3">
      <c r="B216" s="19"/>
    </row>
    <row r="217" spans="2:2" x14ac:dyDescent="0.3">
      <c r="B217" s="19"/>
    </row>
    <row r="218" spans="2:2" x14ac:dyDescent="0.3">
      <c r="B218" s="19"/>
    </row>
    <row r="219" spans="2:2" x14ac:dyDescent="0.3">
      <c r="B219" s="19"/>
    </row>
    <row r="220" spans="2:2" x14ac:dyDescent="0.3">
      <c r="B220" s="19"/>
    </row>
    <row r="221" spans="2:2" x14ac:dyDescent="0.3">
      <c r="B221" s="19"/>
    </row>
    <row r="222" spans="2:2" x14ac:dyDescent="0.3">
      <c r="B222" s="19"/>
    </row>
    <row r="223" spans="2:2" x14ac:dyDescent="0.3">
      <c r="B223" s="19"/>
    </row>
    <row r="224" spans="2:2" x14ac:dyDescent="0.3">
      <c r="B224" s="19"/>
    </row>
    <row r="225" spans="2:2" x14ac:dyDescent="0.3">
      <c r="B225" s="19"/>
    </row>
    <row r="226" spans="2:2" x14ac:dyDescent="0.3">
      <c r="B226" s="19"/>
    </row>
    <row r="227" spans="2:2" x14ac:dyDescent="0.3">
      <c r="B227" s="19"/>
    </row>
    <row r="228" spans="2:2" x14ac:dyDescent="0.3">
      <c r="B228" s="19"/>
    </row>
    <row r="229" spans="2:2" x14ac:dyDescent="0.3">
      <c r="B229" s="19"/>
    </row>
    <row r="230" spans="2:2" x14ac:dyDescent="0.3">
      <c r="B230" s="19"/>
    </row>
    <row r="231" spans="2:2" x14ac:dyDescent="0.3">
      <c r="B231" s="19"/>
    </row>
    <row r="232" spans="2:2" x14ac:dyDescent="0.3">
      <c r="B232" s="19"/>
    </row>
    <row r="233" spans="2:2" x14ac:dyDescent="0.3">
      <c r="B233" s="19"/>
    </row>
    <row r="234" spans="2:2" x14ac:dyDescent="0.3">
      <c r="B234" s="19"/>
    </row>
    <row r="235" spans="2:2" x14ac:dyDescent="0.3">
      <c r="B235" s="19"/>
    </row>
    <row r="236" spans="2:2" x14ac:dyDescent="0.3">
      <c r="B236" s="19"/>
    </row>
    <row r="237" spans="2:2" x14ac:dyDescent="0.3">
      <c r="B237" s="19"/>
    </row>
    <row r="238" spans="2:2" x14ac:dyDescent="0.3">
      <c r="B238" s="19"/>
    </row>
    <row r="239" spans="2:2" x14ac:dyDescent="0.3">
      <c r="B239" s="19"/>
    </row>
    <row r="240" spans="2:2" x14ac:dyDescent="0.3">
      <c r="B240" s="19"/>
    </row>
    <row r="241" spans="2:2" x14ac:dyDescent="0.3">
      <c r="B241" s="19"/>
    </row>
    <row r="242" spans="2:2" x14ac:dyDescent="0.3">
      <c r="B242" s="19"/>
    </row>
    <row r="243" spans="2:2" x14ac:dyDescent="0.3">
      <c r="B243" s="19"/>
    </row>
    <row r="244" spans="2:2" x14ac:dyDescent="0.3">
      <c r="B244" s="19"/>
    </row>
    <row r="245" spans="2:2" x14ac:dyDescent="0.3">
      <c r="B245" s="19"/>
    </row>
    <row r="246" spans="2:2" x14ac:dyDescent="0.3">
      <c r="B246" s="19"/>
    </row>
    <row r="247" spans="2:2" x14ac:dyDescent="0.3">
      <c r="B247" s="19"/>
    </row>
    <row r="248" spans="2:2" x14ac:dyDescent="0.3">
      <c r="B248" s="19"/>
    </row>
    <row r="249" spans="2:2" x14ac:dyDescent="0.3">
      <c r="B249" s="19"/>
    </row>
    <row r="250" spans="2:2" x14ac:dyDescent="0.3">
      <c r="B250" s="19"/>
    </row>
    <row r="251" spans="2:2" x14ac:dyDescent="0.3">
      <c r="B251" s="19"/>
    </row>
    <row r="252" spans="2:2" x14ac:dyDescent="0.3">
      <c r="B252" s="19"/>
    </row>
    <row r="253" spans="2:2" x14ac:dyDescent="0.3">
      <c r="B253" s="19"/>
    </row>
    <row r="254" spans="2:2" x14ac:dyDescent="0.3">
      <c r="B254" s="19"/>
    </row>
    <row r="255" spans="2:2" x14ac:dyDescent="0.3">
      <c r="B255" s="19"/>
    </row>
    <row r="256" spans="2:2" x14ac:dyDescent="0.3">
      <c r="B256" s="19"/>
    </row>
    <row r="257" spans="2:2" x14ac:dyDescent="0.3">
      <c r="B257" s="19"/>
    </row>
    <row r="258" spans="2:2" x14ac:dyDescent="0.3">
      <c r="B258" s="19"/>
    </row>
    <row r="259" spans="2:2" x14ac:dyDescent="0.3">
      <c r="B259" s="19"/>
    </row>
    <row r="260" spans="2:2" x14ac:dyDescent="0.3">
      <c r="B260" s="19"/>
    </row>
    <row r="261" spans="2:2" x14ac:dyDescent="0.3">
      <c r="B261" s="19"/>
    </row>
    <row r="262" spans="2:2" x14ac:dyDescent="0.3">
      <c r="B262" s="19"/>
    </row>
    <row r="263" spans="2:2" x14ac:dyDescent="0.3">
      <c r="B263" s="19"/>
    </row>
    <row r="264" spans="2:2" x14ac:dyDescent="0.3">
      <c r="B264" s="19"/>
    </row>
    <row r="265" spans="2:2" x14ac:dyDescent="0.3">
      <c r="B265" s="19"/>
    </row>
    <row r="266" spans="2:2" x14ac:dyDescent="0.3">
      <c r="B266" s="19"/>
    </row>
    <row r="267" spans="2:2" x14ac:dyDescent="0.3">
      <c r="B267" s="19"/>
    </row>
    <row r="268" spans="2:2" x14ac:dyDescent="0.3">
      <c r="B268" s="19"/>
    </row>
    <row r="269" spans="2:2" x14ac:dyDescent="0.3">
      <c r="B269" s="19"/>
    </row>
    <row r="270" spans="2:2" x14ac:dyDescent="0.3">
      <c r="B270" s="19"/>
    </row>
    <row r="271" spans="2:2" x14ac:dyDescent="0.3">
      <c r="B271" s="19"/>
    </row>
    <row r="272" spans="2:2" x14ac:dyDescent="0.3">
      <c r="B272" s="19"/>
    </row>
    <row r="273" spans="2:2" x14ac:dyDescent="0.3">
      <c r="B273" s="19"/>
    </row>
    <row r="274" spans="2:2" x14ac:dyDescent="0.3">
      <c r="B274" s="19"/>
    </row>
    <row r="275" spans="2:2" x14ac:dyDescent="0.3">
      <c r="B275" s="19"/>
    </row>
    <row r="276" spans="2:2" x14ac:dyDescent="0.3">
      <c r="B276" s="19"/>
    </row>
    <row r="277" spans="2:2" x14ac:dyDescent="0.3">
      <c r="B277" s="19"/>
    </row>
    <row r="278" spans="2:2" x14ac:dyDescent="0.3">
      <c r="B278" s="19"/>
    </row>
    <row r="279" spans="2:2" x14ac:dyDescent="0.3">
      <c r="B279" s="19"/>
    </row>
    <row r="280" spans="2:2" x14ac:dyDescent="0.3">
      <c r="B280" s="19"/>
    </row>
    <row r="281" spans="2:2" x14ac:dyDescent="0.3">
      <c r="B281" s="19"/>
    </row>
    <row r="282" spans="2:2" x14ac:dyDescent="0.3">
      <c r="B282" s="19"/>
    </row>
    <row r="283" spans="2:2" x14ac:dyDescent="0.3">
      <c r="B283" s="19"/>
    </row>
    <row r="284" spans="2:2" x14ac:dyDescent="0.3">
      <c r="B284" s="19"/>
    </row>
    <row r="285" spans="2:2" x14ac:dyDescent="0.3">
      <c r="B285" s="19"/>
    </row>
    <row r="286" spans="2:2" x14ac:dyDescent="0.3">
      <c r="B286" s="19"/>
    </row>
    <row r="287" spans="2:2" x14ac:dyDescent="0.3">
      <c r="B287" s="19"/>
    </row>
    <row r="288" spans="2:2" x14ac:dyDescent="0.3">
      <c r="B288" s="19"/>
    </row>
    <row r="289" spans="2:2" x14ac:dyDescent="0.3">
      <c r="B289" s="19"/>
    </row>
    <row r="290" spans="2:2" x14ac:dyDescent="0.3">
      <c r="B290" s="19"/>
    </row>
    <row r="291" spans="2:2" x14ac:dyDescent="0.3">
      <c r="B291" s="19"/>
    </row>
    <row r="292" spans="2:2" x14ac:dyDescent="0.3">
      <c r="B292" s="19"/>
    </row>
    <row r="293" spans="2:2" x14ac:dyDescent="0.3">
      <c r="B293" s="19"/>
    </row>
    <row r="294" spans="2:2" x14ac:dyDescent="0.3">
      <c r="B294" s="19"/>
    </row>
    <row r="295" spans="2:2" x14ac:dyDescent="0.3">
      <c r="B295" s="19"/>
    </row>
    <row r="296" spans="2:2" x14ac:dyDescent="0.3">
      <c r="B296" s="19"/>
    </row>
    <row r="297" spans="2:2" x14ac:dyDescent="0.3">
      <c r="B297" s="19"/>
    </row>
    <row r="298" spans="2:2" x14ac:dyDescent="0.3">
      <c r="B298" s="19"/>
    </row>
    <row r="299" spans="2:2" x14ac:dyDescent="0.3">
      <c r="B299" s="19"/>
    </row>
    <row r="300" spans="2:2" x14ac:dyDescent="0.3">
      <c r="B300" s="19"/>
    </row>
    <row r="301" spans="2:2" x14ac:dyDescent="0.3">
      <c r="B301" s="19"/>
    </row>
    <row r="302" spans="2:2" x14ac:dyDescent="0.3">
      <c r="B302" s="19"/>
    </row>
    <row r="303" spans="2:2" x14ac:dyDescent="0.3">
      <c r="B303" s="19"/>
    </row>
    <row r="304" spans="2:2" x14ac:dyDescent="0.3">
      <c r="B304" s="19"/>
    </row>
    <row r="305" spans="2:2" x14ac:dyDescent="0.3">
      <c r="B305" s="19"/>
    </row>
    <row r="306" spans="2:2" x14ac:dyDescent="0.3">
      <c r="B306" s="19"/>
    </row>
    <row r="307" spans="2:2" x14ac:dyDescent="0.3">
      <c r="B307" s="19"/>
    </row>
    <row r="308" spans="2:2" x14ac:dyDescent="0.3">
      <c r="B308" s="19"/>
    </row>
    <row r="309" spans="2:2" x14ac:dyDescent="0.3">
      <c r="B309" s="19"/>
    </row>
    <row r="310" spans="2:2" x14ac:dyDescent="0.3">
      <c r="B310" s="19"/>
    </row>
    <row r="311" spans="2:2" x14ac:dyDescent="0.3">
      <c r="B311" s="19"/>
    </row>
    <row r="312" spans="2:2" x14ac:dyDescent="0.3">
      <c r="B312" s="19"/>
    </row>
    <row r="313" spans="2:2" x14ac:dyDescent="0.3">
      <c r="B313" s="19"/>
    </row>
    <row r="314" spans="2:2" x14ac:dyDescent="0.3">
      <c r="B314" s="19"/>
    </row>
    <row r="315" spans="2:2" x14ac:dyDescent="0.3">
      <c r="B315" s="19"/>
    </row>
    <row r="316" spans="2:2" x14ac:dyDescent="0.3">
      <c r="B316" s="19"/>
    </row>
    <row r="317" spans="2:2" x14ac:dyDescent="0.3">
      <c r="B317" s="19"/>
    </row>
    <row r="318" spans="2:2" x14ac:dyDescent="0.3">
      <c r="B318" s="19"/>
    </row>
    <row r="319" spans="2:2" x14ac:dyDescent="0.3">
      <c r="B319" s="19"/>
    </row>
    <row r="320" spans="2:2" x14ac:dyDescent="0.3">
      <c r="B320" s="19"/>
    </row>
    <row r="321" spans="2:2" x14ac:dyDescent="0.3">
      <c r="B321" s="19"/>
    </row>
    <row r="322" spans="2:2" x14ac:dyDescent="0.3">
      <c r="B322" s="19"/>
    </row>
    <row r="323" spans="2:2" x14ac:dyDescent="0.3">
      <c r="B323" s="19"/>
    </row>
    <row r="324" spans="2:2" x14ac:dyDescent="0.3">
      <c r="B324" s="19"/>
    </row>
    <row r="325" spans="2:2" x14ac:dyDescent="0.3">
      <c r="B325" s="19"/>
    </row>
    <row r="326" spans="2:2" x14ac:dyDescent="0.3">
      <c r="B326" s="19"/>
    </row>
    <row r="327" spans="2:2" x14ac:dyDescent="0.3">
      <c r="B327" s="19"/>
    </row>
    <row r="328" spans="2:2" x14ac:dyDescent="0.3">
      <c r="B328" s="19"/>
    </row>
    <row r="329" spans="2:2" x14ac:dyDescent="0.3">
      <c r="B329" s="19"/>
    </row>
    <row r="330" spans="2:2" x14ac:dyDescent="0.3">
      <c r="B330" s="19"/>
    </row>
    <row r="331" spans="2:2" x14ac:dyDescent="0.3">
      <c r="B331" s="19"/>
    </row>
    <row r="332" spans="2:2" x14ac:dyDescent="0.3">
      <c r="B332" s="19"/>
    </row>
    <row r="333" spans="2:2" x14ac:dyDescent="0.3">
      <c r="B333" s="19"/>
    </row>
    <row r="334" spans="2:2" x14ac:dyDescent="0.3">
      <c r="B334" s="19"/>
    </row>
    <row r="335" spans="2:2" x14ac:dyDescent="0.3">
      <c r="B335" s="19"/>
    </row>
    <row r="336" spans="2:2" x14ac:dyDescent="0.3">
      <c r="B336" s="19"/>
    </row>
    <row r="337" spans="2:2" x14ac:dyDescent="0.3">
      <c r="B337" s="19"/>
    </row>
    <row r="338" spans="2:2" x14ac:dyDescent="0.3">
      <c r="B338" s="19"/>
    </row>
    <row r="339" spans="2:2" x14ac:dyDescent="0.3">
      <c r="B339" s="19"/>
    </row>
    <row r="340" spans="2:2" x14ac:dyDescent="0.3">
      <c r="B340" s="19"/>
    </row>
    <row r="341" spans="2:2" x14ac:dyDescent="0.3">
      <c r="B341" s="19"/>
    </row>
    <row r="342" spans="2:2" x14ac:dyDescent="0.3">
      <c r="B342" s="19"/>
    </row>
    <row r="343" spans="2:2" x14ac:dyDescent="0.3">
      <c r="B343" s="19"/>
    </row>
    <row r="344" spans="2:2" x14ac:dyDescent="0.3">
      <c r="B344" s="19"/>
    </row>
    <row r="345" spans="2:2" x14ac:dyDescent="0.3">
      <c r="B345" s="19"/>
    </row>
    <row r="346" spans="2:2" x14ac:dyDescent="0.3">
      <c r="B346" s="19"/>
    </row>
    <row r="347" spans="2:2" x14ac:dyDescent="0.3">
      <c r="B347" s="19"/>
    </row>
    <row r="348" spans="2:2" x14ac:dyDescent="0.3">
      <c r="B348" s="19"/>
    </row>
    <row r="349" spans="2:2" x14ac:dyDescent="0.3">
      <c r="B349" s="19"/>
    </row>
    <row r="350" spans="2:2" x14ac:dyDescent="0.3">
      <c r="B350" s="19"/>
    </row>
    <row r="351" spans="2:2" x14ac:dyDescent="0.3">
      <c r="B351" s="19"/>
    </row>
    <row r="352" spans="2:2" x14ac:dyDescent="0.3">
      <c r="B352" s="19"/>
    </row>
    <row r="353" spans="2:2" x14ac:dyDescent="0.3">
      <c r="B353" s="19"/>
    </row>
    <row r="354" spans="2:2" x14ac:dyDescent="0.3">
      <c r="B354" s="19"/>
    </row>
    <row r="355" spans="2:2" x14ac:dyDescent="0.3">
      <c r="B355" s="19"/>
    </row>
    <row r="356" spans="2:2" x14ac:dyDescent="0.3">
      <c r="B356" s="19"/>
    </row>
    <row r="357" spans="2:2" x14ac:dyDescent="0.3">
      <c r="B357" s="19"/>
    </row>
    <row r="358" spans="2:2" x14ac:dyDescent="0.3">
      <c r="B358" s="19"/>
    </row>
    <row r="359" spans="2:2" x14ac:dyDescent="0.3">
      <c r="B359" s="19"/>
    </row>
    <row r="360" spans="2:2" x14ac:dyDescent="0.3">
      <c r="B360" s="19"/>
    </row>
    <row r="361" spans="2:2" x14ac:dyDescent="0.3">
      <c r="B361" s="19"/>
    </row>
    <row r="362" spans="2:2" x14ac:dyDescent="0.3">
      <c r="B362" s="19"/>
    </row>
    <row r="363" spans="2:2" x14ac:dyDescent="0.3">
      <c r="B363" s="19"/>
    </row>
    <row r="364" spans="2:2" x14ac:dyDescent="0.3">
      <c r="B364" s="19"/>
    </row>
    <row r="365" spans="2:2" x14ac:dyDescent="0.3">
      <c r="B365" s="19"/>
    </row>
    <row r="366" spans="2:2" x14ac:dyDescent="0.3">
      <c r="B366" s="19"/>
    </row>
    <row r="367" spans="2:2" x14ac:dyDescent="0.3">
      <c r="B367" s="19"/>
    </row>
    <row r="368" spans="2:2" x14ac:dyDescent="0.3">
      <c r="B368" s="19"/>
    </row>
    <row r="369" spans="2:2" x14ac:dyDescent="0.3">
      <c r="B369" s="19"/>
    </row>
    <row r="370" spans="2:2" x14ac:dyDescent="0.3">
      <c r="B370" s="19"/>
    </row>
    <row r="371" spans="2:2" x14ac:dyDescent="0.3">
      <c r="B371" s="19"/>
    </row>
    <row r="372" spans="2:2" x14ac:dyDescent="0.3">
      <c r="B372" s="19"/>
    </row>
    <row r="373" spans="2:2" x14ac:dyDescent="0.3">
      <c r="B373" s="19"/>
    </row>
    <row r="374" spans="2:2" x14ac:dyDescent="0.3">
      <c r="B374" s="19"/>
    </row>
    <row r="375" spans="2:2" x14ac:dyDescent="0.3">
      <c r="B375" s="19"/>
    </row>
    <row r="376" spans="2:2" x14ac:dyDescent="0.3">
      <c r="B376" s="19"/>
    </row>
    <row r="377" spans="2:2" x14ac:dyDescent="0.3">
      <c r="B377" s="19"/>
    </row>
    <row r="378" spans="2:2" x14ac:dyDescent="0.3">
      <c r="B378" s="19"/>
    </row>
    <row r="379" spans="2:2" x14ac:dyDescent="0.3">
      <c r="B379" s="19"/>
    </row>
    <row r="380" spans="2:2" x14ac:dyDescent="0.3">
      <c r="B380" s="19"/>
    </row>
    <row r="381" spans="2:2" x14ac:dyDescent="0.3">
      <c r="B381" s="19"/>
    </row>
    <row r="382" spans="2:2" x14ac:dyDescent="0.3">
      <c r="B382" s="19"/>
    </row>
    <row r="383" spans="2:2" x14ac:dyDescent="0.3">
      <c r="B383" s="19"/>
    </row>
    <row r="384" spans="2:2" x14ac:dyDescent="0.3">
      <c r="B384" s="19"/>
    </row>
    <row r="385" spans="2:2" x14ac:dyDescent="0.3">
      <c r="B385" s="19"/>
    </row>
    <row r="386" spans="2:2" x14ac:dyDescent="0.3">
      <c r="B386" s="19"/>
    </row>
    <row r="387" spans="2:2" x14ac:dyDescent="0.3">
      <c r="B387" s="19"/>
    </row>
    <row r="388" spans="2:2" x14ac:dyDescent="0.3">
      <c r="B388" s="19"/>
    </row>
    <row r="389" spans="2:2" x14ac:dyDescent="0.3">
      <c r="B389" s="19"/>
    </row>
    <row r="390" spans="2:2" x14ac:dyDescent="0.3">
      <c r="B390" s="19"/>
    </row>
    <row r="391" spans="2:2" x14ac:dyDescent="0.3">
      <c r="B391" s="19"/>
    </row>
    <row r="392" spans="2:2" x14ac:dyDescent="0.3">
      <c r="B392" s="19"/>
    </row>
    <row r="393" spans="2:2" x14ac:dyDescent="0.3">
      <c r="B393" s="19"/>
    </row>
    <row r="394" spans="2:2" x14ac:dyDescent="0.3">
      <c r="B394" s="19"/>
    </row>
    <row r="395" spans="2:2" x14ac:dyDescent="0.3">
      <c r="B395" s="19"/>
    </row>
    <row r="396" spans="2:2" x14ac:dyDescent="0.3">
      <c r="B396" s="19"/>
    </row>
    <row r="397" spans="2:2" x14ac:dyDescent="0.3">
      <c r="B397" s="19"/>
    </row>
    <row r="398" spans="2:2" x14ac:dyDescent="0.3">
      <c r="B398" s="19"/>
    </row>
    <row r="399" spans="2:2" x14ac:dyDescent="0.3">
      <c r="B399" s="19"/>
    </row>
    <row r="400" spans="2:2" x14ac:dyDescent="0.3">
      <c r="B400" s="19"/>
    </row>
    <row r="401" spans="2:2" x14ac:dyDescent="0.3">
      <c r="B401" s="19"/>
    </row>
    <row r="402" spans="2:2" x14ac:dyDescent="0.3">
      <c r="B402" s="19"/>
    </row>
    <row r="403" spans="2:2" x14ac:dyDescent="0.3">
      <c r="B403" s="19"/>
    </row>
    <row r="404" spans="2:2" x14ac:dyDescent="0.3">
      <c r="B404" s="19"/>
    </row>
    <row r="405" spans="2:2" x14ac:dyDescent="0.3">
      <c r="B405" s="19"/>
    </row>
    <row r="406" spans="2:2" x14ac:dyDescent="0.3">
      <c r="B406" s="19"/>
    </row>
    <row r="407" spans="2:2" x14ac:dyDescent="0.3">
      <c r="B407" s="19"/>
    </row>
    <row r="408" spans="2:2" x14ac:dyDescent="0.3">
      <c r="B408" s="19"/>
    </row>
    <row r="409" spans="2:2" x14ac:dyDescent="0.3">
      <c r="B409" s="19"/>
    </row>
    <row r="410" spans="2:2" x14ac:dyDescent="0.3">
      <c r="B410" s="19"/>
    </row>
    <row r="411" spans="2:2" x14ac:dyDescent="0.3">
      <c r="B411" s="19"/>
    </row>
    <row r="412" spans="2:2" x14ac:dyDescent="0.3">
      <c r="B412" s="19"/>
    </row>
    <row r="413" spans="2:2" x14ac:dyDescent="0.3">
      <c r="B413" s="19"/>
    </row>
    <row r="414" spans="2:2" x14ac:dyDescent="0.3">
      <c r="B414" s="19"/>
    </row>
    <row r="415" spans="2:2" x14ac:dyDescent="0.3">
      <c r="B415" s="19"/>
    </row>
    <row r="416" spans="2:2" x14ac:dyDescent="0.3">
      <c r="B416" s="19"/>
    </row>
    <row r="417" spans="2:2" x14ac:dyDescent="0.3">
      <c r="B417" s="19"/>
    </row>
    <row r="418" spans="2:2" x14ac:dyDescent="0.3">
      <c r="B418" s="19"/>
    </row>
    <row r="419" spans="2:2" x14ac:dyDescent="0.3">
      <c r="B419" s="19"/>
    </row>
    <row r="420" spans="2:2" x14ac:dyDescent="0.3">
      <c r="B420" s="19"/>
    </row>
    <row r="421" spans="2:2" x14ac:dyDescent="0.3">
      <c r="B421" s="19"/>
    </row>
    <row r="422" spans="2:2" x14ac:dyDescent="0.3">
      <c r="B422" s="19"/>
    </row>
    <row r="423" spans="2:2" x14ac:dyDescent="0.3">
      <c r="B423" s="19"/>
    </row>
    <row r="424" spans="2:2" x14ac:dyDescent="0.3">
      <c r="B424" s="19"/>
    </row>
    <row r="425" spans="2:2" x14ac:dyDescent="0.3">
      <c r="B425" s="19"/>
    </row>
    <row r="426" spans="2:2" x14ac:dyDescent="0.3">
      <c r="B426" s="19"/>
    </row>
    <row r="427" spans="2:2" x14ac:dyDescent="0.3">
      <c r="B427" s="19"/>
    </row>
    <row r="428" spans="2:2" x14ac:dyDescent="0.3">
      <c r="B428" s="19"/>
    </row>
    <row r="429" spans="2:2" x14ac:dyDescent="0.3">
      <c r="B429" s="19"/>
    </row>
    <row r="430" spans="2:2" x14ac:dyDescent="0.3">
      <c r="B430" s="19"/>
    </row>
    <row r="431" spans="2:2" x14ac:dyDescent="0.3">
      <c r="B431" s="19"/>
    </row>
    <row r="432" spans="2:2" x14ac:dyDescent="0.3">
      <c r="B432" s="19"/>
    </row>
    <row r="433" spans="2:2" x14ac:dyDescent="0.3">
      <c r="B433" s="19"/>
    </row>
    <row r="434" spans="2:2" x14ac:dyDescent="0.3">
      <c r="B434" s="19"/>
    </row>
    <row r="435" spans="2:2" x14ac:dyDescent="0.3">
      <c r="B435" s="19"/>
    </row>
    <row r="436" spans="2:2" x14ac:dyDescent="0.3">
      <c r="B436" s="19"/>
    </row>
    <row r="437" spans="2:2" x14ac:dyDescent="0.3">
      <c r="B437" s="19"/>
    </row>
    <row r="438" spans="2:2" x14ac:dyDescent="0.3">
      <c r="B438" s="19"/>
    </row>
    <row r="439" spans="2:2" x14ac:dyDescent="0.3">
      <c r="B439" s="19"/>
    </row>
    <row r="440" spans="2:2" x14ac:dyDescent="0.3">
      <c r="B440" s="19"/>
    </row>
    <row r="441" spans="2:2" x14ac:dyDescent="0.3">
      <c r="B441" s="19"/>
    </row>
    <row r="442" spans="2:2" x14ac:dyDescent="0.3">
      <c r="B442" s="19"/>
    </row>
    <row r="443" spans="2:2" x14ac:dyDescent="0.3">
      <c r="B443" s="19"/>
    </row>
    <row r="444" spans="2:2" x14ac:dyDescent="0.3">
      <c r="B444" s="19"/>
    </row>
    <row r="445" spans="2:2" x14ac:dyDescent="0.3">
      <c r="B445" s="19"/>
    </row>
    <row r="446" spans="2:2" x14ac:dyDescent="0.3">
      <c r="B446" s="19"/>
    </row>
    <row r="447" spans="2:2" x14ac:dyDescent="0.3">
      <c r="B447" s="19"/>
    </row>
    <row r="448" spans="2:2" x14ac:dyDescent="0.3">
      <c r="B448" s="19"/>
    </row>
    <row r="449" spans="2:2" x14ac:dyDescent="0.3">
      <c r="B449" s="19"/>
    </row>
    <row r="450" spans="2:2" x14ac:dyDescent="0.3">
      <c r="B450" s="19"/>
    </row>
    <row r="451" spans="2:2" x14ac:dyDescent="0.3">
      <c r="B451" s="19"/>
    </row>
    <row r="452" spans="2:2" x14ac:dyDescent="0.3">
      <c r="B452" s="19"/>
    </row>
    <row r="453" spans="2:2" x14ac:dyDescent="0.3">
      <c r="B453" s="19"/>
    </row>
    <row r="454" spans="2:2" x14ac:dyDescent="0.3">
      <c r="B454" s="19"/>
    </row>
    <row r="455" spans="2:2" x14ac:dyDescent="0.3">
      <c r="B455" s="19"/>
    </row>
    <row r="456" spans="2:2" x14ac:dyDescent="0.3">
      <c r="B456" s="19"/>
    </row>
    <row r="457" spans="2:2" x14ac:dyDescent="0.3">
      <c r="B457" s="19"/>
    </row>
    <row r="458" spans="2:2" x14ac:dyDescent="0.3">
      <c r="B458" s="19"/>
    </row>
    <row r="459" spans="2:2" x14ac:dyDescent="0.3">
      <c r="B459" s="19"/>
    </row>
    <row r="460" spans="2:2" x14ac:dyDescent="0.3">
      <c r="B460" s="19"/>
    </row>
    <row r="461" spans="2:2" x14ac:dyDescent="0.3">
      <c r="B461" s="19"/>
    </row>
    <row r="462" spans="2:2" x14ac:dyDescent="0.3">
      <c r="B462" s="19"/>
    </row>
    <row r="463" spans="2:2" x14ac:dyDescent="0.3">
      <c r="B463" s="19"/>
    </row>
    <row r="464" spans="2:2" x14ac:dyDescent="0.3">
      <c r="B464" s="19"/>
    </row>
    <row r="465" spans="2:2" x14ac:dyDescent="0.3">
      <c r="B465" s="19"/>
    </row>
    <row r="466" spans="2:2" x14ac:dyDescent="0.3">
      <c r="B466" s="19"/>
    </row>
    <row r="467" spans="2:2" x14ac:dyDescent="0.3">
      <c r="B467" s="19"/>
    </row>
    <row r="468" spans="2:2" x14ac:dyDescent="0.3">
      <c r="B468" s="19"/>
    </row>
    <row r="469" spans="2:2" x14ac:dyDescent="0.3">
      <c r="B469" s="19"/>
    </row>
    <row r="470" spans="2:2" x14ac:dyDescent="0.3">
      <c r="B470" s="19"/>
    </row>
    <row r="471" spans="2:2" x14ac:dyDescent="0.3">
      <c r="B471" s="19"/>
    </row>
    <row r="472" spans="2:2" x14ac:dyDescent="0.3">
      <c r="B472" s="19"/>
    </row>
    <row r="473" spans="2:2" x14ac:dyDescent="0.3">
      <c r="B473" s="19"/>
    </row>
    <row r="474" spans="2:2" x14ac:dyDescent="0.3">
      <c r="B474" s="19"/>
    </row>
    <row r="475" spans="2:2" x14ac:dyDescent="0.3">
      <c r="B475" s="19"/>
    </row>
    <row r="476" spans="2:2" x14ac:dyDescent="0.3">
      <c r="B476" s="19"/>
    </row>
    <row r="477" spans="2:2" x14ac:dyDescent="0.3">
      <c r="B477" s="19"/>
    </row>
    <row r="478" spans="2:2" x14ac:dyDescent="0.3">
      <c r="B478" s="19"/>
    </row>
    <row r="479" spans="2:2" x14ac:dyDescent="0.3">
      <c r="B479" s="19"/>
    </row>
    <row r="480" spans="2:2" x14ac:dyDescent="0.3">
      <c r="B480" s="19"/>
    </row>
    <row r="481" spans="2:2" x14ac:dyDescent="0.3">
      <c r="B481" s="19"/>
    </row>
    <row r="482" spans="2:2" x14ac:dyDescent="0.3">
      <c r="B482" s="19"/>
    </row>
    <row r="483" spans="2:2" x14ac:dyDescent="0.3">
      <c r="B483" s="19"/>
    </row>
    <row r="484" spans="2:2" x14ac:dyDescent="0.3">
      <c r="B484" s="19"/>
    </row>
    <row r="485" spans="2:2" x14ac:dyDescent="0.3">
      <c r="B485" s="19"/>
    </row>
    <row r="486" spans="2:2" x14ac:dyDescent="0.3">
      <c r="B486" s="19"/>
    </row>
    <row r="487" spans="2:2" x14ac:dyDescent="0.3">
      <c r="B487" s="19"/>
    </row>
    <row r="488" spans="2:2" x14ac:dyDescent="0.3">
      <c r="B488" s="19"/>
    </row>
    <row r="489" spans="2:2" x14ac:dyDescent="0.3">
      <c r="B489" s="19"/>
    </row>
    <row r="490" spans="2:2" x14ac:dyDescent="0.3">
      <c r="B490" s="19"/>
    </row>
    <row r="491" spans="2:2" x14ac:dyDescent="0.3">
      <c r="B491" s="19"/>
    </row>
    <row r="492" spans="2:2" x14ac:dyDescent="0.3">
      <c r="B492" s="19"/>
    </row>
    <row r="493" spans="2:2" x14ac:dyDescent="0.3">
      <c r="B493" s="19"/>
    </row>
    <row r="494" spans="2:2" x14ac:dyDescent="0.3">
      <c r="B494" s="19"/>
    </row>
    <row r="495" spans="2:2" x14ac:dyDescent="0.3">
      <c r="B495" s="19"/>
    </row>
    <row r="496" spans="2:2" x14ac:dyDescent="0.3">
      <c r="B496" s="19"/>
    </row>
    <row r="497" spans="2:2" x14ac:dyDescent="0.3">
      <c r="B497" s="19"/>
    </row>
    <row r="498" spans="2:2" x14ac:dyDescent="0.3">
      <c r="B498" s="19"/>
    </row>
    <row r="499" spans="2:2" x14ac:dyDescent="0.3">
      <c r="B499" s="19"/>
    </row>
    <row r="500" spans="2:2" x14ac:dyDescent="0.3">
      <c r="B500" s="19"/>
    </row>
    <row r="501" spans="2:2" x14ac:dyDescent="0.3">
      <c r="B501" s="19"/>
    </row>
    <row r="502" spans="2:2" x14ac:dyDescent="0.3">
      <c r="B502" s="19"/>
    </row>
    <row r="503" spans="2:2" x14ac:dyDescent="0.3">
      <c r="B503" s="19"/>
    </row>
    <row r="504" spans="2:2" x14ac:dyDescent="0.3">
      <c r="B504" s="19"/>
    </row>
    <row r="505" spans="2:2" x14ac:dyDescent="0.3">
      <c r="B505" s="19"/>
    </row>
    <row r="506" spans="2:2" x14ac:dyDescent="0.3">
      <c r="B506" s="19"/>
    </row>
    <row r="507" spans="2:2" x14ac:dyDescent="0.3">
      <c r="B507" s="19"/>
    </row>
    <row r="508" spans="2:2" x14ac:dyDescent="0.3">
      <c r="B508" s="19"/>
    </row>
    <row r="509" spans="2:2" x14ac:dyDescent="0.3">
      <c r="B509" s="19"/>
    </row>
    <row r="510" spans="2:2" x14ac:dyDescent="0.3">
      <c r="B510" s="19"/>
    </row>
    <row r="511" spans="2:2" x14ac:dyDescent="0.3">
      <c r="B511" s="19"/>
    </row>
  </sheetData>
  <mergeCells count="11">
    <mergeCell ref="A15:G15"/>
    <mergeCell ref="A2:B2"/>
    <mergeCell ref="A3:B3"/>
    <mergeCell ref="C11:G11"/>
    <mergeCell ref="C12:G12"/>
    <mergeCell ref="A4:B4"/>
    <mergeCell ref="A5:B5"/>
    <mergeCell ref="A6:B6"/>
    <mergeCell ref="A7:B7"/>
    <mergeCell ref="A8:B8"/>
    <mergeCell ref="C10:G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</vt:lpstr>
      <vt:lpstr>ПОГАШЕНИЕ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Настя Кот</cp:lastModifiedBy>
  <dcterms:created xsi:type="dcterms:W3CDTF">2013-09-25T08:10:16Z</dcterms:created>
  <dcterms:modified xsi:type="dcterms:W3CDTF">2020-10-04T20:49:22Z</dcterms:modified>
</cp:coreProperties>
</file>