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anast\Downloads\"/>
    </mc:Choice>
  </mc:AlternateContent>
  <xr:revisionPtr revIDLastSave="0" documentId="13_ncr:1_{48050134-106F-4131-9D6F-85CDF4A36597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Задание 1" sheetId="1" r:id="rId1"/>
    <sheet name="Задание 2" sheetId="6" r:id="rId2"/>
    <sheet name="Задание 3" sheetId="7" r:id="rId3"/>
    <sheet name="data (6)" sheetId="13" r:id="rId4"/>
    <sheet name="data (5)" sheetId="12" r:id="rId5"/>
    <sheet name="data (4)" sheetId="11" r:id="rId6"/>
  </sheets>
  <definedNames>
    <definedName name="ExternalData_1" localSheetId="5" hidden="1">'data (4)'!$A$1:$A$291</definedName>
    <definedName name="ExternalData_2" localSheetId="4" hidden="1">'data (5)'!$A$1:$A$301</definedName>
    <definedName name="ExternalData_3" localSheetId="3" hidden="1">'data (6)'!$A$1:$B$151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7" l="1"/>
  <c r="E4" i="7"/>
  <c r="E12" i="7"/>
  <c r="E15" i="7" s="1"/>
  <c r="D11" i="6"/>
  <c r="D10" i="6"/>
  <c r="D8" i="6"/>
  <c r="M12" i="6"/>
  <c r="M13" i="6"/>
  <c r="M14" i="6"/>
  <c r="M15" i="6"/>
  <c r="M11" i="6"/>
  <c r="L12" i="6"/>
  <c r="L13" i="6"/>
  <c r="L14" i="6"/>
  <c r="L15" i="6"/>
  <c r="L11" i="6"/>
  <c r="K12" i="6"/>
  <c r="K13" i="6"/>
  <c r="K14" i="6"/>
  <c r="K15" i="6"/>
  <c r="K11" i="6"/>
  <c r="J12" i="6"/>
  <c r="J13" i="6"/>
  <c r="J14" i="6"/>
  <c r="J15" i="6"/>
  <c r="J11" i="6"/>
  <c r="I12" i="6"/>
  <c r="I13" i="6"/>
  <c r="I14" i="6"/>
  <c r="I15" i="6"/>
  <c r="I11" i="6"/>
  <c r="H15" i="6"/>
  <c r="H11" i="6"/>
  <c r="H12" i="6"/>
  <c r="H13" i="6"/>
  <c r="H14" i="6"/>
  <c r="D7" i="1"/>
  <c r="E2" i="7"/>
  <c r="D9" i="6"/>
  <c r="F6" i="6"/>
  <c r="D4" i="6"/>
  <c r="D3" i="6"/>
  <c r="D2" i="6"/>
  <c r="D1" i="1"/>
  <c r="D5" i="6" l="1"/>
  <c r="E6" i="6" s="1"/>
  <c r="D7" i="6" s="1"/>
  <c r="D6" i="6" l="1"/>
  <c r="D4" i="1" l="1"/>
  <c r="D2" i="1"/>
  <c r="E21" i="1" s="1"/>
  <c r="D16" i="1"/>
  <c r="D28" i="1"/>
  <c r="D10" i="1"/>
  <c r="D11" i="1"/>
  <c r="D12" i="1"/>
  <c r="D13" i="1"/>
  <c r="D9" i="1"/>
  <c r="D8" i="1"/>
  <c r="D6" i="1"/>
  <c r="D18" i="1"/>
  <c r="D17" i="1"/>
  <c r="D5" i="1"/>
  <c r="E19" i="1" s="1"/>
  <c r="D19" i="1" l="1"/>
  <c r="D3" i="1"/>
  <c r="D14" i="1"/>
  <c r="D15" i="1"/>
  <c r="D24" i="1" s="1"/>
  <c r="D26" i="1" s="1"/>
  <c r="E22" i="1"/>
  <c r="D22" i="1" s="1"/>
  <c r="D21" i="1"/>
  <c r="D23" i="1" l="1"/>
  <c r="D25" i="1" s="1"/>
  <c r="D27" i="1" s="1"/>
  <c r="D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0FC3C3-A64B-4801-A2B0-2174372BAD72}" keepAlive="1" name="Запрос — data" description="Соединение с запросом &quot;data&quot; в книге." type="5" refreshedVersion="0" background="1">
    <dbPr connection="Provider=Microsoft.Mashup.OleDb.1;Data Source=$Workbook$;Location=data;Extended Properties=&quot;&quot;" command="SELECT * FROM [data]"/>
  </connection>
  <connection id="2" xr16:uid="{FB43AD75-3DF6-43CE-8548-A2DFA1A9509A}" keepAlive="1" name="Запрос — data (2)" description="Соединение с запросом &quot;data (2)&quot; в книге." type="5" refreshedVersion="0" background="1">
    <dbPr connection="Provider=Microsoft.Mashup.OleDb.1;Data Source=$Workbook$;Location=&quot;data (2)&quot;;Extended Properties=&quot;&quot;" command="SELECT * FROM [data (2)]"/>
  </connection>
  <connection id="3" xr16:uid="{3F7B7A55-6DA3-44B8-B06C-BAEEB32A2AD0}" keepAlive="1" name="Запрос — data (3)" description="Соединение с запросом &quot;data (3)&quot; в книге." type="5" refreshedVersion="0" background="1">
    <dbPr connection="Provider=Microsoft.Mashup.OleDb.1;Data Source=$Workbook$;Location=&quot;data (3)&quot;;Extended Properties=&quot;&quot;" command="SELECT * FROM [data (3)]"/>
  </connection>
  <connection id="4" xr16:uid="{7143C20E-6FD4-43F5-9311-85C7CE5F48E0}" keepAlive="1" name="Запрос — data (4)" description="Соединение с запросом &quot;data (4)&quot; в книге." type="5" refreshedVersion="7" background="1" saveData="1">
    <dbPr connection="Provider=Microsoft.Mashup.OleDb.1;Data Source=$Workbook$;Location=&quot;data (4)&quot;;Extended Properties=&quot;&quot;" command="SELECT * FROM [data (4)]"/>
  </connection>
  <connection id="5" xr16:uid="{24037037-AE9E-4A76-BE37-55E0D6CDE2D7}" keepAlive="1" name="Запрос — data (5)" description="Соединение с запросом &quot;data (5)&quot; в книге." type="5" refreshedVersion="7" background="1" saveData="1">
    <dbPr connection="Provider=Microsoft.Mashup.OleDb.1;Data Source=$Workbook$;Location=&quot;data (5)&quot;;Extended Properties=&quot;&quot;" command="SELECT * FROM [data (5)]"/>
  </connection>
  <connection id="6" xr16:uid="{4208FA93-2A28-4FE3-87C5-27A02AFBEF03}" keepAlive="1" name="Запрос — data (6)" description="Соединение с запросом &quot;data (6)&quot; в книге." type="5" refreshedVersion="7" background="1" saveData="1">
    <dbPr connection="Provider=Microsoft.Mashup.OleDb.1;Data Source=$Workbook$;Location=&quot;data (6)&quot;;Extended Properties=&quot;&quot;" command="SELECT * FROM [data (6)]"/>
  </connection>
</connections>
</file>

<file path=xl/sharedStrings.xml><?xml version="1.0" encoding="utf-8"?>
<sst xmlns="http://schemas.openxmlformats.org/spreadsheetml/2006/main" count="1363" uniqueCount="338">
  <si>
    <t>NA</t>
  </si>
  <si>
    <t>Введите количество пропущенных значений в исходной выборке, обозначенные как "NA"</t>
  </si>
  <si>
    <t>Введите объем очищенной от пропусков выборки</t>
  </si>
  <si>
    <t>Введите среднее значение</t>
  </si>
  <si>
    <t>Введите стандартное отклонение (несмещенное)</t>
  </si>
  <si>
    <t>Введите стандартное отклонение (исправленное)</t>
  </si>
  <si>
    <t>Введите несмещенную дисперсию</t>
  </si>
  <si>
    <t>Введите исправленную дисперсию</t>
  </si>
  <si>
    <t>Введите минимальное значение в вариационном ряду</t>
  </si>
  <si>
    <t>Введите первую квартиль</t>
  </si>
  <si>
    <t>Введите медиану</t>
  </si>
  <si>
    <t>Введите третью квартиль</t>
  </si>
  <si>
    <t>Введите максимальное значение в вариационном ряду</t>
  </si>
  <si>
    <t>Введите размах выборки</t>
  </si>
  <si>
    <t>Введите ошибку выборки</t>
  </si>
  <si>
    <t>Введите коэффициент асимметрии (формула по умолчанию в Excel)</t>
  </si>
  <si>
    <t>Введите эксцесс (формула по умолчанию в Excel)</t>
  </si>
  <si>
    <t>Введите общее количество выбросов</t>
  </si>
  <si>
    <t>Введите количество выбросов ниже нормы</t>
  </si>
  <si>
    <t>Введите количество выбросов выше нормы </t>
  </si>
  <si>
    <t>Введите квартильный размах</t>
  </si>
  <si>
    <t>Введите объем исходной выборки</t>
  </si>
  <si>
    <t>Введите нижнюю границу нормы</t>
  </si>
  <si>
    <t>Введите верхнюю границу нормы </t>
  </si>
  <si>
    <t>(ni-npi)^2/npi</t>
  </si>
  <si>
    <t>(ni-npi)^2</t>
  </si>
  <si>
    <t>ni-npi</t>
  </si>
  <si>
    <t>npi</t>
  </si>
  <si>
    <t>pi</t>
  </si>
  <si>
    <t>ni</t>
  </si>
  <si>
    <t>Введите количество различных вариантов ответов респондентов, встречающиеся в очищенной выборке</t>
  </si>
  <si>
    <t>Введите объем очищенной от "NA" выборки</t>
  </si>
  <si>
    <t>Введите количество пропущенных данных "NA" в исходной выборке</t>
  </si>
  <si>
    <t>Введите критическое значение статистики хи-квадрат</t>
  </si>
  <si>
    <t>Введите количество степеней свободы</t>
  </si>
  <si>
    <t>Введите наблюдаемое значение хи-квадрат</t>
  </si>
  <si>
    <t>отвергнуть</t>
  </si>
  <si>
    <t>Введите выборочный коэффициент корреляции Пирсона между X и Y</t>
  </si>
  <si>
    <t>нет</t>
  </si>
  <si>
    <r>
      <t xml:space="preserve">Введите 1, если есть основания </t>
    </r>
    <r>
      <rPr>
        <sz val="11"/>
        <color theme="7" tint="-0.499984740745262"/>
        <rFont val="Calibri"/>
        <family val="2"/>
        <charset val="204"/>
        <scheme val="minor"/>
      </rPr>
      <t>отвергнуть</t>
    </r>
    <r>
      <rPr>
        <sz val="11"/>
        <color theme="1"/>
        <rFont val="Calibri"/>
        <family val="2"/>
        <scheme val="minor"/>
      </rPr>
      <t xml:space="preserve"> гипотезу о равновероятном распределении ответов, или введите 0, если таких оснований нет</t>
    </r>
  </si>
  <si>
    <r>
      <t xml:space="preserve">Введите левую границу </t>
    </r>
    <r>
      <rPr>
        <sz val="11"/>
        <color theme="7" tint="-0.499984740745262"/>
        <rFont val="Calibri"/>
        <family val="2"/>
        <charset val="204"/>
        <scheme val="minor"/>
      </rPr>
      <t>0.95</t>
    </r>
    <r>
      <rPr>
        <sz val="11"/>
        <color rgb="FF023540"/>
        <rFont val="Calibri"/>
        <family val="2"/>
        <charset val="204"/>
        <scheme val="minor"/>
      </rPr>
      <t>-доверительного интервала для E(X)</t>
    </r>
  </si>
  <si>
    <r>
      <t>Введите правую границу</t>
    </r>
    <r>
      <rPr>
        <sz val="11"/>
        <color theme="7" tint="-0.499984740745262"/>
        <rFont val="Calibri"/>
        <family val="2"/>
        <charset val="204"/>
        <scheme val="minor"/>
      </rPr>
      <t xml:space="preserve"> 0.95</t>
    </r>
    <r>
      <rPr>
        <sz val="11"/>
        <color rgb="FF023540"/>
        <rFont val="Calibri"/>
        <family val="2"/>
        <charset val="204"/>
        <scheme val="minor"/>
      </rPr>
      <t>-доверительного интервала для E(X) </t>
    </r>
  </si>
  <si>
    <r>
      <t xml:space="preserve">Введите левую границу </t>
    </r>
    <r>
      <rPr>
        <sz val="11"/>
        <color theme="7" tint="-0.499984740745262"/>
        <rFont val="Calibri"/>
        <family val="2"/>
        <charset val="204"/>
        <scheme val="minor"/>
      </rPr>
      <t>0.95</t>
    </r>
    <r>
      <rPr>
        <sz val="11"/>
        <color rgb="FF023540"/>
        <rFont val="Calibri"/>
        <family val="2"/>
        <charset val="204"/>
        <scheme val="minor"/>
      </rPr>
      <t>-доверительного интервала для Var(X) </t>
    </r>
  </si>
  <si>
    <r>
      <t xml:space="preserve">Введите правую границу </t>
    </r>
    <r>
      <rPr>
        <sz val="11"/>
        <color theme="7" tint="-0.499984740745262"/>
        <rFont val="Calibri"/>
        <family val="2"/>
        <charset val="204"/>
        <scheme val="minor"/>
      </rPr>
      <t>0.95</t>
    </r>
    <r>
      <rPr>
        <sz val="11"/>
        <color rgb="FF023540"/>
        <rFont val="Calibri"/>
        <family val="2"/>
        <charset val="204"/>
        <scheme val="minor"/>
      </rPr>
      <t>-доверительного интервала для Var(X)</t>
    </r>
  </si>
  <si>
    <r>
      <t xml:space="preserve">Введите квантиль уровня </t>
    </r>
    <r>
      <rPr>
        <sz val="11"/>
        <color theme="7" tint="-0.499984740745262"/>
        <rFont val="Calibri"/>
        <family val="2"/>
        <charset val="204"/>
        <scheme val="minor"/>
      </rPr>
      <t>0.6</t>
    </r>
  </si>
  <si>
    <t>да/нет</t>
  </si>
  <si>
    <t>больше/меньше/не равно</t>
  </si>
  <si>
    <t>не равно</t>
  </si>
  <si>
    <t>Column1</t>
  </si>
  <si>
    <t>Column1.1</t>
  </si>
  <si>
    <t>Column1.2</t>
  </si>
  <si>
    <t>Thr</t>
  </si>
  <si>
    <t>One</t>
  </si>
  <si>
    <t>Five</t>
  </si>
  <si>
    <t>Two</t>
  </si>
  <si>
    <t>Four</t>
  </si>
  <si>
    <r>
      <t xml:space="preserve">Введите количество респондентов, которые дали ответ </t>
    </r>
    <r>
      <rPr>
        <sz val="11"/>
        <color theme="7" tint="-0.499984740745262"/>
        <rFont val="Calibri"/>
        <family val="2"/>
        <charset val="204"/>
        <scheme val="minor"/>
      </rPr>
      <t>"Five"</t>
    </r>
  </si>
  <si>
    <r>
      <t xml:space="preserve">Введите долю респондентов, которые дали ответ </t>
    </r>
    <r>
      <rPr>
        <sz val="11"/>
        <color theme="7" tint="-0.499984740745262"/>
        <rFont val="Calibri"/>
        <family val="2"/>
        <charset val="204"/>
        <scheme val="minor"/>
      </rPr>
      <t>"Four"</t>
    </r>
  </si>
  <si>
    <r>
      <t xml:space="preserve">Введите правую границу </t>
    </r>
    <r>
      <rPr>
        <sz val="11"/>
        <color theme="7" tint="-0.499984740745262"/>
        <rFont val="Calibri"/>
        <family val="2"/>
        <charset val="204"/>
        <scheme val="minor"/>
      </rPr>
      <t>0.99</t>
    </r>
    <r>
      <rPr>
        <sz val="11"/>
        <color theme="1"/>
        <rFont val="Calibri"/>
        <family val="2"/>
        <scheme val="minor"/>
      </rPr>
      <t>-доверительного интервала для истинной доли ответов  "Four"</t>
    </r>
  </si>
  <si>
    <r>
      <t xml:space="preserve">Введите левую границу </t>
    </r>
    <r>
      <rPr>
        <sz val="11"/>
        <color theme="7" tint="-0.499984740745262"/>
        <rFont val="Calibri"/>
        <family val="2"/>
        <charset val="204"/>
        <scheme val="minor"/>
      </rPr>
      <t>0.99</t>
    </r>
    <r>
      <rPr>
        <sz val="11"/>
        <color theme="1"/>
        <rFont val="Calibri"/>
        <family val="2"/>
        <scheme val="minor"/>
      </rPr>
      <t>-доверительного интервала для истинной доли ответов  "Four"</t>
    </r>
  </si>
  <si>
    <t>-219,599</t>
  </si>
  <si>
    <t>-233,695</t>
  </si>
  <si>
    <t>-226,08</t>
  </si>
  <si>
    <t>-204,7103</t>
  </si>
  <si>
    <t>-229,496</t>
  </si>
  <si>
    <t>-268,0996</t>
  </si>
  <si>
    <t>-223,983</t>
  </si>
  <si>
    <t>-278,2091</t>
  </si>
  <si>
    <t>-220,6389</t>
  </si>
  <si>
    <t>-211,152</t>
  </si>
  <si>
    <t>-209,4316</t>
  </si>
  <si>
    <t>-225,652</t>
  </si>
  <si>
    <t>-280,1102</t>
  </si>
  <si>
    <t>-273,636</t>
  </si>
  <si>
    <t>-236,203</t>
  </si>
  <si>
    <t>-258,6069</t>
  </si>
  <si>
    <t>-229,276</t>
  </si>
  <si>
    <t>-264,2793</t>
  </si>
  <si>
    <t>-236,061</t>
  </si>
  <si>
    <t>-215,6729</t>
  </si>
  <si>
    <t>-228,281</t>
  </si>
  <si>
    <t>-230,4141</t>
  </si>
  <si>
    <t>-288,241</t>
  </si>
  <si>
    <t>-277,2972</t>
  </si>
  <si>
    <t>-218,805</t>
  </si>
  <si>
    <t>-255,5217</t>
  </si>
  <si>
    <t>-292,206</t>
  </si>
  <si>
    <t>-236,1929</t>
  </si>
  <si>
    <t>-259,213</t>
  </si>
  <si>
    <t>-260,3874</t>
  </si>
  <si>
    <t>-236,245</t>
  </si>
  <si>
    <t>-232,118</t>
  </si>
  <si>
    <t>-267,7477</t>
  </si>
  <si>
    <t>-277,954</t>
  </si>
  <si>
    <t>-259,1303</t>
  </si>
  <si>
    <t>-261,765</t>
  </si>
  <si>
    <t>-210,6003</t>
  </si>
  <si>
    <t>-217,969</t>
  </si>
  <si>
    <t>-261,2719</t>
  </si>
  <si>
    <t>-266,563</t>
  </si>
  <si>
    <t>-262,345</t>
  </si>
  <si>
    <t>-244,256</t>
  </si>
  <si>
    <t>-260,0374</t>
  </si>
  <si>
    <t>-259,137</t>
  </si>
  <si>
    <t>-270,7998</t>
  </si>
  <si>
    <t>-247,941</t>
  </si>
  <si>
    <t>-254,6424</t>
  </si>
  <si>
    <t>-233,9662</t>
  </si>
  <si>
    <t>-242,332</t>
  </si>
  <si>
    <t>-253,6289</t>
  </si>
  <si>
    <t>-259,008</t>
  </si>
  <si>
    <t>-226,5626</t>
  </si>
  <si>
    <t>-236,588</t>
  </si>
  <si>
    <t>-230,8116</t>
  </si>
  <si>
    <t>-262,79</t>
  </si>
  <si>
    <t>-245,5188</t>
  </si>
  <si>
    <t>-196,474</t>
  </si>
  <si>
    <t>-242,567</t>
  </si>
  <si>
    <t>-292,175</t>
  </si>
  <si>
    <t>-234,6244</t>
  </si>
  <si>
    <t>-261,436</t>
  </si>
  <si>
    <t>-279,957</t>
  </si>
  <si>
    <t>-223,9612</t>
  </si>
  <si>
    <t>-254,052</t>
  </si>
  <si>
    <t>-221,0195</t>
  </si>
  <si>
    <t>-253,721</t>
  </si>
  <si>
    <t>-270,0892</t>
  </si>
  <si>
    <t>-222,936</t>
  </si>
  <si>
    <t>-295,676</t>
  </si>
  <si>
    <t>-231,0048</t>
  </si>
  <si>
    <t>-247,7572</t>
  </si>
  <si>
    <t>-256,05</t>
  </si>
  <si>
    <t>-250,7766</t>
  </si>
  <si>
    <t>-259,169</t>
  </si>
  <si>
    <t>-296,9443</t>
  </si>
  <si>
    <t>-241,5651</t>
  </si>
  <si>
    <t>-227,009</t>
  </si>
  <si>
    <t>-236,9382</t>
  </si>
  <si>
    <t>-216,118</t>
  </si>
  <si>
    <t>-251,7617</t>
  </si>
  <si>
    <t>-218,898</t>
  </si>
  <si>
    <t>-285,4951</t>
  </si>
  <si>
    <t>-231,207</t>
  </si>
  <si>
    <t>-273,165</t>
  </si>
  <si>
    <t>-242,3855</t>
  </si>
  <si>
    <t>-292,723</t>
  </si>
  <si>
    <t>-233,424</t>
  </si>
  <si>
    <t>-225,965</t>
  </si>
  <si>
    <t>-195,7767</t>
  </si>
  <si>
    <t>-238,267</t>
  </si>
  <si>
    <t>-216,628</t>
  </si>
  <si>
    <t>-294,741</t>
  </si>
  <si>
    <t>-261,6862</t>
  </si>
  <si>
    <t>-223,312</t>
  </si>
  <si>
    <t>-214,5432</t>
  </si>
  <si>
    <t>-248,784</t>
  </si>
  <si>
    <t>-234,89</t>
  </si>
  <si>
    <t>-209,483</t>
  </si>
  <si>
    <t>-234,739</t>
  </si>
  <si>
    <t>-265,4182</t>
  </si>
  <si>
    <t>-263,812</t>
  </si>
  <si>
    <t>-281,986</t>
  </si>
  <si>
    <t>-264,343</t>
  </si>
  <si>
    <t>-255,7633</t>
  </si>
  <si>
    <t>-247,895</t>
  </si>
  <si>
    <t>-230,6697</t>
  </si>
  <si>
    <t>-250,71</t>
  </si>
  <si>
    <t>-208,0741</t>
  </si>
  <si>
    <t>-225,099</t>
  </si>
  <si>
    <t>-245,4591</t>
  </si>
  <si>
    <t>-271,9189</t>
  </si>
  <si>
    <t>-292,669</t>
  </si>
  <si>
    <t>-251,3176</t>
  </si>
  <si>
    <t>-251,436</t>
  </si>
  <si>
    <t>-288,2782</t>
  </si>
  <si>
    <t>-261,832</t>
  </si>
  <si>
    <t>-233,2966</t>
  </si>
  <si>
    <t>-303,035</t>
  </si>
  <si>
    <t>-256,4478</t>
  </si>
  <si>
    <t>-204,781</t>
  </si>
  <si>
    <t>-256,8217</t>
  </si>
  <si>
    <t>-231,43</t>
  </si>
  <si>
    <t>-255,5486</t>
  </si>
  <si>
    <t>-228,818</t>
  </si>
  <si>
    <t>-244,6942</t>
  </si>
  <si>
    <t>-259,804</t>
  </si>
  <si>
    <t>-225,1122</t>
  </si>
  <si>
    <t>-250,257</t>
  </si>
  <si>
    <t>-264,7202</t>
  </si>
  <si>
    <t>-244,491</t>
  </si>
  <si>
    <t>-257,9829</t>
  </si>
  <si>
    <t>-227,276</t>
  </si>
  <si>
    <t>-269,2177</t>
  </si>
  <si>
    <t>-241,568</t>
  </si>
  <si>
    <t>-248,0852</t>
  </si>
  <si>
    <t>-227,179</t>
  </si>
  <si>
    <t>-257,3364</t>
  </si>
  <si>
    <t>-239,518</t>
  </si>
  <si>
    <t>-236,3857</t>
  </si>
  <si>
    <t>-260,734</t>
  </si>
  <si>
    <t>-208,5313</t>
  </si>
  <si>
    <t>-273,467</t>
  </si>
  <si>
    <t>-248,1297</t>
  </si>
  <si>
    <t>-237,626</t>
  </si>
  <si>
    <t>-252,2934</t>
  </si>
  <si>
    <t>-259,284</t>
  </si>
  <si>
    <t>-228,3207</t>
  </si>
  <si>
    <t>-259,844</t>
  </si>
  <si>
    <t>-233,2167</t>
  </si>
  <si>
    <t>-246,406</t>
  </si>
  <si>
    <t>-279,5722</t>
  </si>
  <si>
    <t>-274,711</t>
  </si>
  <si>
    <t>-250,8496</t>
  </si>
  <si>
    <t>-252,901</t>
  </si>
  <si>
    <t>-290,5298</t>
  </si>
  <si>
    <t>-252,297</t>
  </si>
  <si>
    <t>-234,2016</t>
  </si>
  <si>
    <t>-235,778</t>
  </si>
  <si>
    <t>-217,0981</t>
  </si>
  <si>
    <t>-277,496</t>
  </si>
  <si>
    <t>-289,5234</t>
  </si>
  <si>
    <t>-280,154</t>
  </si>
  <si>
    <t>-262,7539</t>
  </si>
  <si>
    <t>-265,052</t>
  </si>
  <si>
    <t>-235,8087</t>
  </si>
  <si>
    <t>-217,533</t>
  </si>
  <si>
    <t>-240,1822</t>
  </si>
  <si>
    <t>-206,9</t>
  </si>
  <si>
    <t>-263,7928</t>
  </si>
  <si>
    <t>-281,398</t>
  </si>
  <si>
    <t>-225,1387</t>
  </si>
  <si>
    <t>-238,071</t>
  </si>
  <si>
    <t>-228,7703</t>
  </si>
  <si>
    <t>-236,297</t>
  </si>
  <si>
    <t>-223,444</t>
  </si>
  <si>
    <t>-236,3575</t>
  </si>
  <si>
    <t>-266,213</t>
  </si>
  <si>
    <t>-274,954</t>
  </si>
  <si>
    <t>-252,091</t>
  </si>
  <si>
    <t>-242,9771</t>
  </si>
  <si>
    <t>-234,679</t>
  </si>
  <si>
    <t>-268,5781</t>
  </si>
  <si>
    <t>-252,971</t>
  </si>
  <si>
    <t>-256,6436</t>
  </si>
  <si>
    <t>-234,525</t>
  </si>
  <si>
    <t>-210,7712</t>
  </si>
  <si>
    <t>-243,101</t>
  </si>
  <si>
    <t>-218,6517</t>
  </si>
  <si>
    <t>-278,231</t>
  </si>
  <si>
    <t>-222,3397</t>
  </si>
  <si>
    <t>-269,225</t>
  </si>
  <si>
    <t>-241,8539</t>
  </si>
  <si>
    <t>-254,39</t>
  </si>
  <si>
    <t>-209,624</t>
  </si>
  <si>
    <t>-255,6654</t>
  </si>
  <si>
    <t>-239,511</t>
  </si>
  <si>
    <t>-263,7037</t>
  </si>
  <si>
    <t>-278,908</t>
  </si>
  <si>
    <t>-251,5471</t>
  </si>
  <si>
    <t>-246,071</t>
  </si>
  <si>
    <t>-264,5687</t>
  </si>
  <si>
    <t>-225,109</t>
  </si>
  <si>
    <t>-247,2277</t>
  </si>
  <si>
    <t>-321,008</t>
  </si>
  <si>
    <t>-250,7222</t>
  </si>
  <si>
    <t>-233,364</t>
  </si>
  <si>
    <t>-237,9718</t>
  </si>
  <si>
    <t>-262,461</t>
  </si>
  <si>
    <t>-221,0701</t>
  </si>
  <si>
    <t>-278,744</t>
  </si>
  <si>
    <t>-251,9421</t>
  </si>
  <si>
    <t>-231,345</t>
  </si>
  <si>
    <t>-242,0957</t>
  </si>
  <si>
    <t>-295,906</t>
  </si>
  <si>
    <t>-259,9028</t>
  </si>
  <si>
    <t>-203,556</t>
  </si>
  <si>
    <t>-266,2789</t>
  </si>
  <si>
    <t>-257,2608</t>
  </si>
  <si>
    <t>-216,616</t>
  </si>
  <si>
    <t>-242,9092</t>
  </si>
  <si>
    <t>-222,725</t>
  </si>
  <si>
    <t>-270,6275</t>
  </si>
  <si>
    <t>-241,725</t>
  </si>
  <si>
    <t>-270,0853</t>
  </si>
  <si>
    <t>-236,391</t>
  </si>
  <si>
    <t>-223,9364</t>
  </si>
  <si>
    <t>-251,524</t>
  </si>
  <si>
    <t>-251,9559</t>
  </si>
  <si>
    <t>-231,597</t>
  </si>
  <si>
    <t>-226,1014</t>
  </si>
  <si>
    <t>-244,488</t>
  </si>
  <si>
    <t>-236,7074</t>
  </si>
  <si>
    <t>-279,508</t>
  </si>
  <si>
    <t>-249,5831</t>
  </si>
  <si>
    <t>-246,402</t>
  </si>
  <si>
    <t>-191,424</t>
  </si>
  <si>
    <t>-249,293</t>
  </si>
  <si>
    <t>-213,1072</t>
  </si>
  <si>
    <t>-224,002</t>
  </si>
  <si>
    <t>-241,2649</t>
  </si>
  <si>
    <t>-226,494</t>
  </si>
  <si>
    <t>-243,0748</t>
  </si>
  <si>
    <t>-271,107</t>
  </si>
  <si>
    <t>-224,1215</t>
  </si>
  <si>
    <t>-247,445</t>
  </si>
  <si>
    <t>-281,4005</t>
  </si>
  <si>
    <t>-246,041</t>
  </si>
  <si>
    <t>-241,2617</t>
  </si>
  <si>
    <t>-266,258</t>
  </si>
  <si>
    <t>-237,3054</t>
  </si>
  <si>
    <t>-207</t>
  </si>
  <si>
    <t>-201,501</t>
  </si>
  <si>
    <t>-220,993</t>
  </si>
  <si>
    <t>-204,0193</t>
  </si>
  <si>
    <t>-276,057</t>
  </si>
  <si>
    <t>-271,1165</t>
  </si>
  <si>
    <t>-227,4674</t>
  </si>
  <si>
    <t>-255,311</t>
  </si>
  <si>
    <t>-269,2591</t>
  </si>
  <si>
    <t>-220,319</t>
  </si>
  <si>
    <t>-261,9861</t>
  </si>
  <si>
    <t>-275,372</t>
  </si>
  <si>
    <t>-255,8603</t>
  </si>
  <si>
    <t>-248,428</t>
  </si>
  <si>
    <t>-198,4453</t>
  </si>
  <si>
    <t>-216,796</t>
  </si>
  <si>
    <t>-263,2364</t>
  </si>
  <si>
    <t>-241,0796</t>
  </si>
  <si>
    <t>-236,261</t>
  </si>
  <si>
    <t>-196,8352</t>
  </si>
  <si>
    <t>-197,66</t>
  </si>
  <si>
    <t>-268,035</t>
  </si>
  <si>
    <t>-212,066</t>
  </si>
  <si>
    <t>-232,4565</t>
  </si>
  <si>
    <r>
      <t>Введите значение P-value в проверке гипотезы о равенстве средних значений показателей фирм при</t>
    </r>
    <r>
      <rPr>
        <sz val="11"/>
        <color theme="7" tint="-0.499984740745262"/>
        <rFont val="Calibri"/>
        <family val="2"/>
        <charset val="204"/>
        <scheme val="minor"/>
      </rPr>
      <t xml:space="preserve"> альтернативной гипотезе</t>
    </r>
    <r>
      <rPr>
        <sz val="11"/>
        <color theme="1"/>
        <rFont val="Calibri"/>
        <family val="2"/>
        <scheme val="minor"/>
      </rPr>
      <t xml:space="preserve"> об их </t>
    </r>
    <r>
      <rPr>
        <sz val="11"/>
        <color theme="7" tint="-0.499984740745262"/>
        <rFont val="Calibri"/>
        <family val="2"/>
        <charset val="204"/>
        <scheme val="minor"/>
      </rPr>
      <t>неравенстве</t>
    </r>
    <r>
      <rPr>
        <sz val="11"/>
        <color theme="1"/>
        <rFont val="Calibri"/>
        <family val="2"/>
        <scheme val="minor"/>
      </rPr>
      <t xml:space="preserve"> (</t>
    </r>
    <r>
      <rPr>
        <sz val="11"/>
        <color theme="9" tint="-0.499984740745262"/>
        <rFont val="Calibri"/>
        <family val="2"/>
        <charset val="204"/>
        <scheme val="minor"/>
      </rPr>
      <t>без</t>
    </r>
    <r>
      <rPr>
        <sz val="11"/>
        <color theme="1"/>
        <rFont val="Calibri"/>
        <family val="2"/>
        <scheme val="minor"/>
      </rPr>
      <t xml:space="preserve"> каких-либо </t>
    </r>
    <r>
      <rPr>
        <sz val="11"/>
        <color theme="9" tint="-0.499984740745262"/>
        <rFont val="Calibri"/>
        <family val="2"/>
        <charset val="204"/>
        <scheme val="minor"/>
      </rPr>
      <t>предположений о равенстве</t>
    </r>
    <r>
      <rPr>
        <sz val="11"/>
        <color theme="1"/>
        <rFont val="Calibri"/>
        <family val="2"/>
        <scheme val="minor"/>
      </rPr>
      <t xml:space="preserve"> дисперсий)</t>
    </r>
  </si>
  <si>
    <r>
      <t xml:space="preserve">На уровне значимости </t>
    </r>
    <r>
      <rPr>
        <sz val="11"/>
        <color theme="4" tint="-0.499984740745262"/>
        <rFont val="Calibri"/>
        <family val="2"/>
        <charset val="204"/>
        <scheme val="minor"/>
      </rPr>
      <t>0.05</t>
    </r>
    <r>
      <rPr>
        <sz val="11"/>
        <color theme="1"/>
        <rFont val="Calibri"/>
        <family val="2"/>
        <scheme val="minor"/>
      </rPr>
      <t xml:space="preserve"> можно ли утверждать, что средние значения показателей у фирм различны? Введите 1 - если да, и 0 - если нет </t>
    </r>
  </si>
  <si>
    <r>
      <t xml:space="preserve">Введите значение P-value в проверке гипотезы о равенстве дисперсий показателей двух фирм при </t>
    </r>
    <r>
      <rPr>
        <sz val="11"/>
        <color theme="7" tint="-0.499984740745262"/>
        <rFont val="Calibri"/>
        <family val="2"/>
        <charset val="204"/>
        <scheme val="minor"/>
      </rPr>
      <t>альтернативной гипотезе</t>
    </r>
    <r>
      <rPr>
        <sz val="11"/>
        <color theme="1"/>
        <rFont val="Calibri"/>
        <family val="2"/>
        <scheme val="minor"/>
      </rPr>
      <t xml:space="preserve"> об их </t>
    </r>
    <r>
      <rPr>
        <sz val="11"/>
        <color theme="7" tint="-0.499984740745262"/>
        <rFont val="Calibri"/>
        <family val="2"/>
        <charset val="204"/>
        <scheme val="minor"/>
      </rPr>
      <t>неравенстве</t>
    </r>
  </si>
  <si>
    <r>
      <t xml:space="preserve">На уровне значимости </t>
    </r>
    <r>
      <rPr>
        <sz val="11"/>
        <color theme="4" tint="-0.499984740745262"/>
        <rFont val="Calibri"/>
        <family val="2"/>
        <charset val="204"/>
        <scheme val="minor"/>
      </rPr>
      <t>0.05</t>
    </r>
    <r>
      <rPr>
        <sz val="11"/>
        <color theme="1"/>
        <rFont val="Calibri"/>
        <family val="2"/>
        <scheme val="minor"/>
      </rPr>
      <t xml:space="preserve"> можно ли утверждать, что дисперсии показателей фирм различны? Введите 1 - если да, и 0 - если нет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</si>
</sst>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23540"/>
      <name val="Calibri"/>
      <family val="2"/>
      <charset val="204"/>
      <scheme val="minor"/>
    </font>
    <font>
      <sz val="11"/>
      <color theme="7" tint="-0.499984740745262"/>
      <name val="Calibri"/>
      <family val="2"/>
      <charset val="204"/>
      <scheme val="minor"/>
    </font>
    <font>
      <sz val="11"/>
      <color theme="9" tint="-0.499984740745262"/>
      <name val="Calibri"/>
      <family val="2"/>
      <charset val="204"/>
      <scheme val="minor"/>
    </font>
    <font>
      <sz val="11"/>
      <color theme="4" tint="-0.49998474074526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9" fontId="0" fillId="2" borderId="0" xfId="0" applyNumberFormat="1" applyFill="1"/>
    <xf numFmtId="0" fontId="0" fillId="2" borderId="0" xfId="0" applyFill="1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vertical="center"/>
    </xf>
    <xf numFmtId="0" fontId="0" fillId="2" borderId="4" xfId="0" applyFill="1" applyBorder="1"/>
    <xf numFmtId="0" fontId="0" fillId="2" borderId="6" xfId="0" applyFill="1" applyBorder="1"/>
    <xf numFmtId="0" fontId="0" fillId="0" borderId="8" xfId="0" applyBorder="1"/>
  </cellXfs>
  <cellStyles count="1">
    <cellStyle name="Обычный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2A22BA73-A3F1-4616-83E7-C53C3550FAA2}" autoFormatId="16" applyNumberFormats="0" applyBorderFormats="0" applyFontFormats="0" applyPatternFormats="0" applyAlignmentFormats="0" applyWidthHeightFormats="0">
  <queryTableRefresh nextId="3">
    <queryTableFields count="2">
      <queryTableField id="1" name="Column1.1" tableColumnId="1"/>
      <queryTableField id="2" name="Column1.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D389D104-FA44-4B10-AFB1-C3921803A10E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B6B3547-3F88-4955-A8D5-E67F9624C5BF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887358E-E05B-4FBB-BF0C-0292DE67B087}" name="data__6" displayName="data__6" ref="A1:B151" tableType="queryTable" totalsRowShown="0">
  <autoFilter ref="A1:B151" xr:uid="{F887358E-E05B-4FBB-BF0C-0292DE67B087}"/>
  <tableColumns count="2">
    <tableColumn id="1" xr3:uid="{7F775C9A-D234-4D4F-98DC-5ECC12EAA563}" uniqueName="1" name="Column1.1" queryTableFieldId="1" dataDxfId="1"/>
    <tableColumn id="2" xr3:uid="{89FDDDF0-50F4-41CA-972C-E2A9B7202DE8}" uniqueName="2" name="Column1.2" queryTableFieldId="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AEBBCE-6B90-4C82-AC3E-BDABF426DDC3}" name="data__5" displayName="data__5" ref="A1:A301" tableType="queryTable" totalsRowShown="0">
  <autoFilter ref="A1:A301" xr:uid="{47AEBBCE-6B90-4C82-AC3E-BDABF426DDC3}"/>
  <tableColumns count="1">
    <tableColumn id="1" xr3:uid="{09FB2637-2967-42F2-81E7-36BCCB6530BA}" uniqueName="1" name="Column1" queryTableField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0E77E9-C15F-4C78-B4FD-F83244DE52D7}" name="data__4" displayName="data__4" ref="A1:A291" tableType="queryTable" totalsRowShown="0">
  <autoFilter ref="A1:A291" xr:uid="{4E0E77E9-C15F-4C78-B4FD-F83244DE52D7}"/>
  <tableColumns count="1">
    <tableColumn id="1" xr3:uid="{46DD0A55-8F42-4048-A881-A0F0A7D8B68B}" uniqueName="1" name="Column1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0"/>
  <sheetViews>
    <sheetView zoomScaleNormal="100" workbookViewId="0">
      <selection activeCell="D26" sqref="D26"/>
    </sheetView>
  </sheetViews>
  <sheetFormatPr defaultColWidth="8.77734375" defaultRowHeight="14.4" x14ac:dyDescent="0.3"/>
  <cols>
    <col min="1" max="2" width="8.88671875" customWidth="1"/>
    <col min="3" max="3" width="80" style="10" customWidth="1"/>
    <col min="4" max="11" width="8.88671875" customWidth="1"/>
    <col min="12" max="15" width="8.77734375" customWidth="1"/>
  </cols>
  <sheetData>
    <row r="1" spans="1:5" x14ac:dyDescent="0.3">
      <c r="A1">
        <v>-15.2225</v>
      </c>
      <c r="C1" s="11" t="s">
        <v>1</v>
      </c>
      <c r="D1">
        <f>COUNTIF(A:A,"NA")</f>
        <v>23</v>
      </c>
    </row>
    <row r="2" spans="1:5" x14ac:dyDescent="0.3">
      <c r="A2">
        <v>28.4725</v>
      </c>
      <c r="C2" s="11" t="s">
        <v>2</v>
      </c>
      <c r="D2">
        <f>COUNT(A:A)</f>
        <v>267</v>
      </c>
    </row>
    <row r="3" spans="1:5" x14ac:dyDescent="0.3">
      <c r="A3">
        <v>82.55</v>
      </c>
      <c r="C3" s="11" t="s">
        <v>21</v>
      </c>
      <c r="D3">
        <f>SUM(D1:D2)</f>
        <v>290</v>
      </c>
    </row>
    <row r="4" spans="1:5" x14ac:dyDescent="0.3">
      <c r="A4">
        <v>92.63</v>
      </c>
      <c r="C4" s="11" t="s">
        <v>3</v>
      </c>
      <c r="D4">
        <f>AVERAGE(A:A)</f>
        <v>160.47349250936321</v>
      </c>
    </row>
    <row r="5" spans="1:5" x14ac:dyDescent="0.3">
      <c r="A5">
        <v>93.44</v>
      </c>
      <c r="C5" s="11" t="s">
        <v>4</v>
      </c>
      <c r="D5">
        <f>_xlfn.STDEV.P(A:A)</f>
        <v>36.851146263634611</v>
      </c>
    </row>
    <row r="6" spans="1:5" x14ac:dyDescent="0.3">
      <c r="A6">
        <v>94.14</v>
      </c>
      <c r="C6" s="11" t="s">
        <v>5</v>
      </c>
      <c r="D6">
        <f>_xlfn.STDEV.S(A:A)</f>
        <v>36.920350355133877</v>
      </c>
    </row>
    <row r="7" spans="1:5" x14ac:dyDescent="0.3">
      <c r="A7">
        <v>98.79</v>
      </c>
      <c r="C7" s="11" t="s">
        <v>6</v>
      </c>
      <c r="D7">
        <f>_xlfn.VAR.P(A:A)</f>
        <v>1358.0069809437909</v>
      </c>
    </row>
    <row r="8" spans="1:5" x14ac:dyDescent="0.3">
      <c r="A8">
        <v>101.81</v>
      </c>
      <c r="C8" s="11" t="s">
        <v>7</v>
      </c>
      <c r="D8">
        <f>_xlfn.VAR.S(A:A)</f>
        <v>1363.1122703458343</v>
      </c>
    </row>
    <row r="9" spans="1:5" x14ac:dyDescent="0.3">
      <c r="A9">
        <v>105.24</v>
      </c>
      <c r="C9" s="11" t="s">
        <v>8</v>
      </c>
      <c r="D9">
        <f>QUARTILE(A:A,E9)</f>
        <v>-15.2225</v>
      </c>
      <c r="E9">
        <v>0</v>
      </c>
    </row>
    <row r="10" spans="1:5" x14ac:dyDescent="0.3">
      <c r="A10">
        <v>107.99</v>
      </c>
      <c r="C10" s="11" t="s">
        <v>9</v>
      </c>
      <c r="D10">
        <f>QUARTILE(A:A,E10)</f>
        <v>136.32999999999998</v>
      </c>
      <c r="E10">
        <v>1</v>
      </c>
    </row>
    <row r="11" spans="1:5" x14ac:dyDescent="0.3">
      <c r="A11">
        <v>108</v>
      </c>
      <c r="C11" s="11" t="s">
        <v>10</v>
      </c>
      <c r="D11">
        <f>QUARTILE(A:A,E11)</f>
        <v>160.74</v>
      </c>
      <c r="E11">
        <v>2</v>
      </c>
    </row>
    <row r="12" spans="1:5" x14ac:dyDescent="0.3">
      <c r="A12">
        <v>111.24</v>
      </c>
      <c r="C12" s="11" t="s">
        <v>11</v>
      </c>
      <c r="D12">
        <f>QUARTILE(A:A,E12)</f>
        <v>181.405</v>
      </c>
      <c r="E12">
        <v>3</v>
      </c>
    </row>
    <row r="13" spans="1:5" x14ac:dyDescent="0.3">
      <c r="A13">
        <v>111.51</v>
      </c>
      <c r="C13" s="11" t="s">
        <v>12</v>
      </c>
      <c r="D13">
        <f>QUARTILE(A:A,E13)</f>
        <v>378.03250000000003</v>
      </c>
      <c r="E13">
        <v>4</v>
      </c>
    </row>
    <row r="14" spans="1:5" x14ac:dyDescent="0.3">
      <c r="A14">
        <v>111.63</v>
      </c>
      <c r="C14" s="11" t="s">
        <v>13</v>
      </c>
      <c r="D14">
        <f>D13-D9</f>
        <v>393.25500000000005</v>
      </c>
    </row>
    <row r="15" spans="1:5" x14ac:dyDescent="0.3">
      <c r="A15">
        <v>111.77</v>
      </c>
      <c r="C15" s="11" t="s">
        <v>20</v>
      </c>
      <c r="D15">
        <f>D12-D10</f>
        <v>45.075000000000017</v>
      </c>
    </row>
    <row r="16" spans="1:5" x14ac:dyDescent="0.3">
      <c r="A16">
        <v>112.45</v>
      </c>
      <c r="C16" s="11" t="s">
        <v>14</v>
      </c>
      <c r="D16">
        <f>_xlfn.STDEV.S(A:A)/SQRT(D2)</f>
        <v>2.2594887479348782</v>
      </c>
    </row>
    <row r="17" spans="1:6" x14ac:dyDescent="0.3">
      <c r="A17">
        <v>113.12</v>
      </c>
      <c r="C17" s="11" t="s">
        <v>16</v>
      </c>
      <c r="D17">
        <f>KURT(A:A)</f>
        <v>6.7224871211144013</v>
      </c>
    </row>
    <row r="18" spans="1:6" x14ac:dyDescent="0.3">
      <c r="A18">
        <v>113.63</v>
      </c>
      <c r="C18" s="11" t="s">
        <v>15</v>
      </c>
      <c r="D18">
        <f>SKEW(A:A)</f>
        <v>0.52187743259962815</v>
      </c>
    </row>
    <row r="19" spans="1:6" x14ac:dyDescent="0.3">
      <c r="A19">
        <v>113.66</v>
      </c>
      <c r="C19" s="11" t="s">
        <v>40</v>
      </c>
      <c r="D19">
        <f>D4-E19</f>
        <v>156.05327682177972</v>
      </c>
      <c r="E19">
        <f>_xlfn.NORM.S.INV((1+F19)/2)*D5/SQRT(D2)</f>
        <v>4.4202156875834993</v>
      </c>
      <c r="F19" s="8">
        <v>0.95</v>
      </c>
    </row>
    <row r="20" spans="1:6" x14ac:dyDescent="0.3">
      <c r="A20">
        <v>113.7</v>
      </c>
      <c r="C20" s="11" t="s">
        <v>41</v>
      </c>
      <c r="D20">
        <f>D4+E19</f>
        <v>164.8937081969467</v>
      </c>
    </row>
    <row r="21" spans="1:6" x14ac:dyDescent="0.3">
      <c r="A21">
        <v>114</v>
      </c>
      <c r="C21" s="11" t="s">
        <v>42</v>
      </c>
      <c r="D21">
        <f>($D$2*$D$8)/E21</f>
        <v>1158.5066647644173</v>
      </c>
      <c r="E21">
        <f>_xlfn.CHISQ.INV((1+F21)/2,D2)</f>
        <v>314.15527182689732</v>
      </c>
      <c r="F21" s="8">
        <v>0.95</v>
      </c>
    </row>
    <row r="22" spans="1:6" x14ac:dyDescent="0.3">
      <c r="A22">
        <v>114.25</v>
      </c>
      <c r="C22" s="11" t="s">
        <v>43</v>
      </c>
      <c r="D22">
        <f>($D$2*$D$8)/E22</f>
        <v>1627.4599571632018</v>
      </c>
      <c r="E22">
        <f>_xlfn.CHISQ.INV((1-F21)/2,D2)</f>
        <v>223.63129401766332</v>
      </c>
    </row>
    <row r="23" spans="1:6" x14ac:dyDescent="0.3">
      <c r="A23">
        <v>114.58</v>
      </c>
      <c r="C23" s="11" t="s">
        <v>22</v>
      </c>
      <c r="D23">
        <f>D10-1.5*D15</f>
        <v>68.717499999999959</v>
      </c>
    </row>
    <row r="24" spans="1:6" x14ac:dyDescent="0.3">
      <c r="A24">
        <v>114.66</v>
      </c>
      <c r="C24" s="11" t="s">
        <v>23</v>
      </c>
      <c r="D24">
        <f>D12+1.5*D15</f>
        <v>249.01750000000004</v>
      </c>
    </row>
    <row r="25" spans="1:6" x14ac:dyDescent="0.3">
      <c r="A25">
        <v>116.09</v>
      </c>
      <c r="C25" s="11" t="s">
        <v>18</v>
      </c>
      <c r="D25">
        <f>COUNTIF(A:A,"&lt;"&amp;D23)</f>
        <v>2</v>
      </c>
    </row>
    <row r="26" spans="1:6" x14ac:dyDescent="0.3">
      <c r="A26">
        <v>116.21</v>
      </c>
      <c r="C26" s="11" t="s">
        <v>19</v>
      </c>
      <c r="D26">
        <f>COUNTIF(A:A,"&gt;"&amp;D24)</f>
        <v>3</v>
      </c>
    </row>
    <row r="27" spans="1:6" x14ac:dyDescent="0.3">
      <c r="A27">
        <v>116.8</v>
      </c>
      <c r="C27" s="11" t="s">
        <v>17</v>
      </c>
      <c r="D27">
        <f>SUM(D25:D26)</f>
        <v>5</v>
      </c>
    </row>
    <row r="28" spans="1:6" x14ac:dyDescent="0.3">
      <c r="A28">
        <v>118.83</v>
      </c>
      <c r="C28" s="11" t="s">
        <v>44</v>
      </c>
      <c r="D28">
        <f>_xlfn.PERCENTILE.INC(A:A, E28)</f>
        <v>169.14400000000001</v>
      </c>
      <c r="E28" s="9">
        <v>0.6</v>
      </c>
    </row>
    <row r="29" spans="1:6" x14ac:dyDescent="0.3">
      <c r="A29">
        <v>119.63</v>
      </c>
    </row>
    <row r="30" spans="1:6" x14ac:dyDescent="0.3">
      <c r="A30">
        <v>119.75</v>
      </c>
    </row>
    <row r="31" spans="1:6" x14ac:dyDescent="0.3">
      <c r="A31">
        <v>120.54</v>
      </c>
    </row>
    <row r="32" spans="1:6" x14ac:dyDescent="0.3">
      <c r="A32">
        <v>120.76</v>
      </c>
    </row>
    <row r="33" spans="1:1" x14ac:dyDescent="0.3">
      <c r="A33">
        <v>121.42</v>
      </c>
    </row>
    <row r="34" spans="1:1" x14ac:dyDescent="0.3">
      <c r="A34">
        <v>122.75</v>
      </c>
    </row>
    <row r="35" spans="1:1" x14ac:dyDescent="0.3">
      <c r="A35">
        <v>123.51</v>
      </c>
    </row>
    <row r="36" spans="1:1" x14ac:dyDescent="0.3">
      <c r="A36">
        <v>124.37</v>
      </c>
    </row>
    <row r="37" spans="1:1" x14ac:dyDescent="0.3">
      <c r="A37">
        <v>124.63</v>
      </c>
    </row>
    <row r="38" spans="1:1" x14ac:dyDescent="0.3">
      <c r="A38">
        <v>125.9</v>
      </c>
    </row>
    <row r="39" spans="1:1" x14ac:dyDescent="0.3">
      <c r="A39">
        <v>126.16</v>
      </c>
    </row>
    <row r="40" spans="1:1" x14ac:dyDescent="0.3">
      <c r="A40">
        <v>126.4</v>
      </c>
    </row>
    <row r="41" spans="1:1" x14ac:dyDescent="0.3">
      <c r="A41">
        <v>126.56</v>
      </c>
    </row>
    <row r="42" spans="1:1" x14ac:dyDescent="0.3">
      <c r="A42">
        <v>128.27000000000001</v>
      </c>
    </row>
    <row r="43" spans="1:1" x14ac:dyDescent="0.3">
      <c r="A43">
        <v>129.26</v>
      </c>
    </row>
    <row r="44" spans="1:1" x14ac:dyDescent="0.3">
      <c r="A44">
        <v>129.29</v>
      </c>
    </row>
    <row r="45" spans="1:1" x14ac:dyDescent="0.3">
      <c r="A45">
        <v>129.80000000000001</v>
      </c>
    </row>
    <row r="46" spans="1:1" x14ac:dyDescent="0.3">
      <c r="A46">
        <v>129.97</v>
      </c>
    </row>
    <row r="47" spans="1:1" x14ac:dyDescent="0.3">
      <c r="A47">
        <v>130.94</v>
      </c>
    </row>
    <row r="48" spans="1:1" x14ac:dyDescent="0.3">
      <c r="A48">
        <v>131.02000000000001</v>
      </c>
    </row>
    <row r="49" spans="1:1" x14ac:dyDescent="0.3">
      <c r="A49">
        <v>131.06</v>
      </c>
    </row>
    <row r="50" spans="1:1" x14ac:dyDescent="0.3">
      <c r="A50">
        <v>131.54</v>
      </c>
    </row>
    <row r="51" spans="1:1" x14ac:dyDescent="0.3">
      <c r="A51">
        <v>131.94999999999999</v>
      </c>
    </row>
    <row r="52" spans="1:1" x14ac:dyDescent="0.3">
      <c r="A52">
        <v>132.36000000000001</v>
      </c>
    </row>
    <row r="53" spans="1:1" x14ac:dyDescent="0.3">
      <c r="A53">
        <v>132.4</v>
      </c>
    </row>
    <row r="54" spans="1:1" x14ac:dyDescent="0.3">
      <c r="A54">
        <v>132.71</v>
      </c>
    </row>
    <row r="55" spans="1:1" x14ac:dyDescent="0.3">
      <c r="A55">
        <v>132.79</v>
      </c>
    </row>
    <row r="56" spans="1:1" x14ac:dyDescent="0.3">
      <c r="A56">
        <v>132.83000000000001</v>
      </c>
    </row>
    <row r="57" spans="1:1" x14ac:dyDescent="0.3">
      <c r="A57">
        <v>132.85</v>
      </c>
    </row>
    <row r="58" spans="1:1" x14ac:dyDescent="0.3">
      <c r="A58">
        <v>132.97999999999999</v>
      </c>
    </row>
    <row r="59" spans="1:1" x14ac:dyDescent="0.3">
      <c r="A59">
        <v>133.19</v>
      </c>
    </row>
    <row r="60" spans="1:1" x14ac:dyDescent="0.3">
      <c r="A60">
        <v>133.29</v>
      </c>
    </row>
    <row r="61" spans="1:1" x14ac:dyDescent="0.3">
      <c r="A61">
        <v>133.34</v>
      </c>
    </row>
    <row r="62" spans="1:1" x14ac:dyDescent="0.3">
      <c r="A62">
        <v>133.47999999999999</v>
      </c>
    </row>
    <row r="63" spans="1:1" x14ac:dyDescent="0.3">
      <c r="A63">
        <v>134.24</v>
      </c>
    </row>
    <row r="64" spans="1:1" x14ac:dyDescent="0.3">
      <c r="A64">
        <v>134.46</v>
      </c>
    </row>
    <row r="65" spans="1:1" x14ac:dyDescent="0.3">
      <c r="A65">
        <v>135.83000000000001</v>
      </c>
    </row>
    <row r="66" spans="1:1" x14ac:dyDescent="0.3">
      <c r="A66">
        <v>135.91999999999999</v>
      </c>
    </row>
    <row r="67" spans="1:1" x14ac:dyDescent="0.3">
      <c r="A67">
        <v>136.19</v>
      </c>
    </row>
    <row r="68" spans="1:1" x14ac:dyDescent="0.3">
      <c r="A68">
        <v>136.47</v>
      </c>
    </row>
    <row r="69" spans="1:1" x14ac:dyDescent="0.3">
      <c r="A69">
        <v>137.65</v>
      </c>
    </row>
    <row r="70" spans="1:1" x14ac:dyDescent="0.3">
      <c r="A70">
        <v>137.77000000000001</v>
      </c>
    </row>
    <row r="71" spans="1:1" x14ac:dyDescent="0.3">
      <c r="A71">
        <v>137.9</v>
      </c>
    </row>
    <row r="72" spans="1:1" x14ac:dyDescent="0.3">
      <c r="A72">
        <v>138.12</v>
      </c>
    </row>
    <row r="73" spans="1:1" x14ac:dyDescent="0.3">
      <c r="A73">
        <v>139.18</v>
      </c>
    </row>
    <row r="74" spans="1:1" x14ac:dyDescent="0.3">
      <c r="A74">
        <v>139.32</v>
      </c>
    </row>
    <row r="75" spans="1:1" x14ac:dyDescent="0.3">
      <c r="A75">
        <v>139.99</v>
      </c>
    </row>
    <row r="76" spans="1:1" x14ac:dyDescent="0.3">
      <c r="A76">
        <v>140.34</v>
      </c>
    </row>
    <row r="77" spans="1:1" x14ac:dyDescent="0.3">
      <c r="A77">
        <v>140.85</v>
      </c>
    </row>
    <row r="78" spans="1:1" x14ac:dyDescent="0.3">
      <c r="A78">
        <v>141.41999999999999</v>
      </c>
    </row>
    <row r="79" spans="1:1" x14ac:dyDescent="0.3">
      <c r="A79">
        <v>141.97999999999999</v>
      </c>
    </row>
    <row r="80" spans="1:1" x14ac:dyDescent="0.3">
      <c r="A80">
        <v>142.76</v>
      </c>
    </row>
    <row r="81" spans="1:1" x14ac:dyDescent="0.3">
      <c r="A81">
        <v>143.19</v>
      </c>
    </row>
    <row r="82" spans="1:1" x14ac:dyDescent="0.3">
      <c r="A82">
        <v>143.74</v>
      </c>
    </row>
    <row r="83" spans="1:1" x14ac:dyDescent="0.3">
      <c r="A83">
        <v>144.13</v>
      </c>
    </row>
    <row r="84" spans="1:1" x14ac:dyDescent="0.3">
      <c r="A84">
        <v>144.22999999999999</v>
      </c>
    </row>
    <row r="85" spans="1:1" x14ac:dyDescent="0.3">
      <c r="A85">
        <v>144.46</v>
      </c>
    </row>
    <row r="86" spans="1:1" x14ac:dyDescent="0.3">
      <c r="A86">
        <v>144.58000000000001</v>
      </c>
    </row>
    <row r="87" spans="1:1" x14ac:dyDescent="0.3">
      <c r="A87">
        <v>144.59</v>
      </c>
    </row>
    <row r="88" spans="1:1" x14ac:dyDescent="0.3">
      <c r="A88">
        <v>144.84</v>
      </c>
    </row>
    <row r="89" spans="1:1" x14ac:dyDescent="0.3">
      <c r="A89">
        <v>144.97</v>
      </c>
    </row>
    <row r="90" spans="1:1" x14ac:dyDescent="0.3">
      <c r="A90">
        <v>145.01</v>
      </c>
    </row>
    <row r="91" spans="1:1" x14ac:dyDescent="0.3">
      <c r="A91">
        <v>145.61000000000001</v>
      </c>
    </row>
    <row r="92" spans="1:1" x14ac:dyDescent="0.3">
      <c r="A92">
        <v>146.19</v>
      </c>
    </row>
    <row r="93" spans="1:1" x14ac:dyDescent="0.3">
      <c r="A93">
        <v>146.44999999999999</v>
      </c>
    </row>
    <row r="94" spans="1:1" x14ac:dyDescent="0.3">
      <c r="A94">
        <v>147.08000000000001</v>
      </c>
    </row>
    <row r="95" spans="1:1" x14ac:dyDescent="0.3">
      <c r="A95">
        <v>148</v>
      </c>
    </row>
    <row r="96" spans="1:1" x14ac:dyDescent="0.3">
      <c r="A96">
        <v>148.04</v>
      </c>
    </row>
    <row r="97" spans="1:1" x14ac:dyDescent="0.3">
      <c r="A97">
        <v>148.34</v>
      </c>
    </row>
    <row r="98" spans="1:1" x14ac:dyDescent="0.3">
      <c r="A98">
        <v>148.54</v>
      </c>
    </row>
    <row r="99" spans="1:1" x14ac:dyDescent="0.3">
      <c r="A99">
        <v>148.66999999999999</v>
      </c>
    </row>
    <row r="100" spans="1:1" x14ac:dyDescent="0.3">
      <c r="A100">
        <v>148.99</v>
      </c>
    </row>
    <row r="101" spans="1:1" x14ac:dyDescent="0.3">
      <c r="A101">
        <v>149.16999999999999</v>
      </c>
    </row>
    <row r="102" spans="1:1" x14ac:dyDescent="0.3">
      <c r="A102">
        <v>149.82</v>
      </c>
    </row>
    <row r="103" spans="1:1" x14ac:dyDescent="0.3">
      <c r="A103">
        <v>150.55000000000001</v>
      </c>
    </row>
    <row r="104" spans="1:1" x14ac:dyDescent="0.3">
      <c r="A104">
        <v>152.38</v>
      </c>
    </row>
    <row r="105" spans="1:1" x14ac:dyDescent="0.3">
      <c r="A105">
        <v>152.85</v>
      </c>
    </row>
    <row r="106" spans="1:1" x14ac:dyDescent="0.3">
      <c r="A106">
        <v>153.21</v>
      </c>
    </row>
    <row r="107" spans="1:1" x14ac:dyDescent="0.3">
      <c r="A107">
        <v>153.88999999999999</v>
      </c>
    </row>
    <row r="108" spans="1:1" x14ac:dyDescent="0.3">
      <c r="A108">
        <v>154.21</v>
      </c>
    </row>
    <row r="109" spans="1:1" x14ac:dyDescent="0.3">
      <c r="A109">
        <v>154.22</v>
      </c>
    </row>
    <row r="110" spans="1:1" x14ac:dyDescent="0.3">
      <c r="A110">
        <v>155.08000000000001</v>
      </c>
    </row>
    <row r="111" spans="1:1" x14ac:dyDescent="0.3">
      <c r="A111">
        <v>155.1</v>
      </c>
    </row>
    <row r="112" spans="1:1" x14ac:dyDescent="0.3">
      <c r="A112">
        <v>155.32</v>
      </c>
    </row>
    <row r="113" spans="1:1" x14ac:dyDescent="0.3">
      <c r="A113">
        <v>155.52000000000001</v>
      </c>
    </row>
    <row r="114" spans="1:1" x14ac:dyDescent="0.3">
      <c r="A114">
        <v>156.38999999999999</v>
      </c>
    </row>
    <row r="115" spans="1:1" x14ac:dyDescent="0.3">
      <c r="A115">
        <v>156.58000000000001</v>
      </c>
    </row>
    <row r="116" spans="1:1" x14ac:dyDescent="0.3">
      <c r="A116">
        <v>157.18</v>
      </c>
    </row>
    <row r="117" spans="1:1" x14ac:dyDescent="0.3">
      <c r="A117">
        <v>157.30000000000001</v>
      </c>
    </row>
    <row r="118" spans="1:1" x14ac:dyDescent="0.3">
      <c r="A118">
        <v>157.75</v>
      </c>
    </row>
    <row r="119" spans="1:1" x14ac:dyDescent="0.3">
      <c r="A119">
        <v>157.97</v>
      </c>
    </row>
    <row r="120" spans="1:1" x14ac:dyDescent="0.3">
      <c r="A120">
        <v>158.07</v>
      </c>
    </row>
    <row r="121" spans="1:1" x14ac:dyDescent="0.3">
      <c r="A121">
        <v>158.46</v>
      </c>
    </row>
    <row r="122" spans="1:1" x14ac:dyDescent="0.3">
      <c r="A122">
        <v>158.69</v>
      </c>
    </row>
    <row r="123" spans="1:1" x14ac:dyDescent="0.3">
      <c r="A123">
        <v>159.13</v>
      </c>
    </row>
    <row r="124" spans="1:1" x14ac:dyDescent="0.3">
      <c r="A124">
        <v>159.26</v>
      </c>
    </row>
    <row r="125" spans="1:1" x14ac:dyDescent="0.3">
      <c r="A125">
        <v>159.57</v>
      </c>
    </row>
    <row r="126" spans="1:1" x14ac:dyDescent="0.3">
      <c r="A126">
        <v>159.80000000000001</v>
      </c>
    </row>
    <row r="127" spans="1:1" x14ac:dyDescent="0.3">
      <c r="A127">
        <v>159.88</v>
      </c>
    </row>
    <row r="128" spans="1:1" x14ac:dyDescent="0.3">
      <c r="A128">
        <v>160.02000000000001</v>
      </c>
    </row>
    <row r="129" spans="1:1" x14ac:dyDescent="0.3">
      <c r="A129">
        <v>160.16</v>
      </c>
    </row>
    <row r="130" spans="1:1" x14ac:dyDescent="0.3">
      <c r="A130">
        <v>160.21</v>
      </c>
    </row>
    <row r="131" spans="1:1" x14ac:dyDescent="0.3">
      <c r="A131">
        <v>160.28</v>
      </c>
    </row>
    <row r="132" spans="1:1" x14ac:dyDescent="0.3">
      <c r="A132">
        <v>160.31</v>
      </c>
    </row>
    <row r="133" spans="1:1" x14ac:dyDescent="0.3">
      <c r="A133">
        <v>160.68</v>
      </c>
    </row>
    <row r="134" spans="1:1" x14ac:dyDescent="0.3">
      <c r="A134">
        <v>160.74</v>
      </c>
    </row>
    <row r="135" spans="1:1" x14ac:dyDescent="0.3">
      <c r="A135">
        <v>160.86000000000001</v>
      </c>
    </row>
    <row r="136" spans="1:1" x14ac:dyDescent="0.3">
      <c r="A136">
        <v>160.99</v>
      </c>
    </row>
    <row r="137" spans="1:1" x14ac:dyDescent="0.3">
      <c r="A137">
        <v>161.37</v>
      </c>
    </row>
    <row r="138" spans="1:1" x14ac:dyDescent="0.3">
      <c r="A138">
        <v>161.52000000000001</v>
      </c>
    </row>
    <row r="139" spans="1:1" x14ac:dyDescent="0.3">
      <c r="A139">
        <v>162.30000000000001</v>
      </c>
    </row>
    <row r="140" spans="1:1" x14ac:dyDescent="0.3">
      <c r="A140">
        <v>162.37</v>
      </c>
    </row>
    <row r="141" spans="1:1" x14ac:dyDescent="0.3">
      <c r="A141">
        <v>163.08000000000001</v>
      </c>
    </row>
    <row r="142" spans="1:1" x14ac:dyDescent="0.3">
      <c r="A142">
        <v>163.28</v>
      </c>
    </row>
    <row r="143" spans="1:1" x14ac:dyDescent="0.3">
      <c r="A143">
        <v>163.6</v>
      </c>
    </row>
    <row r="144" spans="1:1" x14ac:dyDescent="0.3">
      <c r="A144">
        <v>163.78</v>
      </c>
    </row>
    <row r="145" spans="1:1" x14ac:dyDescent="0.3">
      <c r="A145">
        <v>164.18</v>
      </c>
    </row>
    <row r="146" spans="1:1" x14ac:dyDescent="0.3">
      <c r="A146">
        <v>164.26</v>
      </c>
    </row>
    <row r="147" spans="1:1" x14ac:dyDescent="0.3">
      <c r="A147">
        <v>164.98</v>
      </c>
    </row>
    <row r="148" spans="1:1" x14ac:dyDescent="0.3">
      <c r="A148">
        <v>165.5</v>
      </c>
    </row>
    <row r="149" spans="1:1" x14ac:dyDescent="0.3">
      <c r="A149">
        <v>165.55</v>
      </c>
    </row>
    <row r="150" spans="1:1" x14ac:dyDescent="0.3">
      <c r="A150">
        <v>165.61</v>
      </c>
    </row>
    <row r="151" spans="1:1" x14ac:dyDescent="0.3">
      <c r="A151">
        <v>165.66</v>
      </c>
    </row>
    <row r="152" spans="1:1" x14ac:dyDescent="0.3">
      <c r="A152">
        <v>165.77</v>
      </c>
    </row>
    <row r="153" spans="1:1" x14ac:dyDescent="0.3">
      <c r="A153">
        <v>166.59</v>
      </c>
    </row>
    <row r="154" spans="1:1" x14ac:dyDescent="0.3">
      <c r="A154">
        <v>166.88</v>
      </c>
    </row>
    <row r="155" spans="1:1" x14ac:dyDescent="0.3">
      <c r="A155">
        <v>166.99</v>
      </c>
    </row>
    <row r="156" spans="1:1" x14ac:dyDescent="0.3">
      <c r="A156">
        <v>167.39</v>
      </c>
    </row>
    <row r="157" spans="1:1" x14ac:dyDescent="0.3">
      <c r="A157">
        <v>167.56</v>
      </c>
    </row>
    <row r="158" spans="1:1" x14ac:dyDescent="0.3">
      <c r="A158">
        <v>168.25</v>
      </c>
    </row>
    <row r="159" spans="1:1" x14ac:dyDescent="0.3">
      <c r="A159">
        <v>168.51</v>
      </c>
    </row>
    <row r="160" spans="1:1" x14ac:dyDescent="0.3">
      <c r="A160">
        <v>169.03</v>
      </c>
    </row>
    <row r="161" spans="1:1" x14ac:dyDescent="0.3">
      <c r="A161">
        <v>169.22</v>
      </c>
    </row>
    <row r="162" spans="1:1" x14ac:dyDescent="0.3">
      <c r="A162">
        <v>169.64</v>
      </c>
    </row>
    <row r="163" spans="1:1" x14ac:dyDescent="0.3">
      <c r="A163">
        <v>169.7</v>
      </c>
    </row>
    <row r="164" spans="1:1" x14ac:dyDescent="0.3">
      <c r="A164">
        <v>169.85</v>
      </c>
    </row>
    <row r="165" spans="1:1" x14ac:dyDescent="0.3">
      <c r="A165">
        <v>169.92</v>
      </c>
    </row>
    <row r="166" spans="1:1" x14ac:dyDescent="0.3">
      <c r="A166">
        <v>170</v>
      </c>
    </row>
    <row r="167" spans="1:1" x14ac:dyDescent="0.3">
      <c r="A167">
        <v>170.18</v>
      </c>
    </row>
    <row r="168" spans="1:1" x14ac:dyDescent="0.3">
      <c r="A168">
        <v>170.19</v>
      </c>
    </row>
    <row r="169" spans="1:1" x14ac:dyDescent="0.3">
      <c r="A169">
        <v>170.25</v>
      </c>
    </row>
    <row r="170" spans="1:1" x14ac:dyDescent="0.3">
      <c r="A170">
        <v>170.25</v>
      </c>
    </row>
    <row r="171" spans="1:1" x14ac:dyDescent="0.3">
      <c r="A171">
        <v>170.87</v>
      </c>
    </row>
    <row r="172" spans="1:1" x14ac:dyDescent="0.3">
      <c r="A172">
        <v>171.06</v>
      </c>
    </row>
    <row r="173" spans="1:1" x14ac:dyDescent="0.3">
      <c r="A173">
        <v>171.69</v>
      </c>
    </row>
    <row r="174" spans="1:1" x14ac:dyDescent="0.3">
      <c r="A174">
        <v>172.46</v>
      </c>
    </row>
    <row r="175" spans="1:1" x14ac:dyDescent="0.3">
      <c r="A175">
        <v>172.86</v>
      </c>
    </row>
    <row r="176" spans="1:1" x14ac:dyDescent="0.3">
      <c r="A176">
        <v>173.24</v>
      </c>
    </row>
    <row r="177" spans="1:1" x14ac:dyDescent="0.3">
      <c r="A177">
        <v>173.48</v>
      </c>
    </row>
    <row r="178" spans="1:1" x14ac:dyDescent="0.3">
      <c r="A178">
        <v>173.66</v>
      </c>
    </row>
    <row r="179" spans="1:1" x14ac:dyDescent="0.3">
      <c r="A179">
        <v>173.73</v>
      </c>
    </row>
    <row r="180" spans="1:1" x14ac:dyDescent="0.3">
      <c r="A180">
        <v>173.78</v>
      </c>
    </row>
    <row r="181" spans="1:1" x14ac:dyDescent="0.3">
      <c r="A181">
        <v>174.15</v>
      </c>
    </row>
    <row r="182" spans="1:1" x14ac:dyDescent="0.3">
      <c r="A182">
        <v>174.69</v>
      </c>
    </row>
    <row r="183" spans="1:1" x14ac:dyDescent="0.3">
      <c r="A183">
        <v>174.98</v>
      </c>
    </row>
    <row r="184" spans="1:1" x14ac:dyDescent="0.3">
      <c r="A184">
        <v>176.18</v>
      </c>
    </row>
    <row r="185" spans="1:1" x14ac:dyDescent="0.3">
      <c r="A185">
        <v>177</v>
      </c>
    </row>
    <row r="186" spans="1:1" x14ac:dyDescent="0.3">
      <c r="A186">
        <v>177.27</v>
      </c>
    </row>
    <row r="187" spans="1:1" x14ac:dyDescent="0.3">
      <c r="A187">
        <v>177.36</v>
      </c>
    </row>
    <row r="188" spans="1:1" x14ac:dyDescent="0.3">
      <c r="A188">
        <v>177.59</v>
      </c>
    </row>
    <row r="189" spans="1:1" x14ac:dyDescent="0.3">
      <c r="A189">
        <v>178.11</v>
      </c>
    </row>
    <row r="190" spans="1:1" x14ac:dyDescent="0.3">
      <c r="A190">
        <v>178.41</v>
      </c>
    </row>
    <row r="191" spans="1:1" x14ac:dyDescent="0.3">
      <c r="A191">
        <v>179.57</v>
      </c>
    </row>
    <row r="192" spans="1:1" x14ac:dyDescent="0.3">
      <c r="A192">
        <v>179.9</v>
      </c>
    </row>
    <row r="193" spans="1:1" x14ac:dyDescent="0.3">
      <c r="A193">
        <v>180</v>
      </c>
    </row>
    <row r="194" spans="1:1" x14ac:dyDescent="0.3">
      <c r="A194">
        <v>180.02</v>
      </c>
    </row>
    <row r="195" spans="1:1" x14ac:dyDescent="0.3">
      <c r="A195">
        <v>180.35</v>
      </c>
    </row>
    <row r="196" spans="1:1" x14ac:dyDescent="0.3">
      <c r="A196">
        <v>180.38</v>
      </c>
    </row>
    <row r="197" spans="1:1" x14ac:dyDescent="0.3">
      <c r="A197">
        <v>180.43</v>
      </c>
    </row>
    <row r="198" spans="1:1" x14ac:dyDescent="0.3">
      <c r="A198">
        <v>180.92</v>
      </c>
    </row>
    <row r="199" spans="1:1" x14ac:dyDescent="0.3">
      <c r="A199">
        <v>181.19</v>
      </c>
    </row>
    <row r="200" spans="1:1" x14ac:dyDescent="0.3">
      <c r="A200">
        <v>181.4</v>
      </c>
    </row>
    <row r="201" spans="1:1" x14ac:dyDescent="0.3">
      <c r="A201">
        <v>181.41</v>
      </c>
    </row>
    <row r="202" spans="1:1" x14ac:dyDescent="0.3">
      <c r="A202">
        <v>181.46</v>
      </c>
    </row>
    <row r="203" spans="1:1" x14ac:dyDescent="0.3">
      <c r="A203">
        <v>181.54</v>
      </c>
    </row>
    <row r="204" spans="1:1" x14ac:dyDescent="0.3">
      <c r="A204">
        <v>182.35</v>
      </c>
    </row>
    <row r="205" spans="1:1" x14ac:dyDescent="0.3">
      <c r="A205">
        <v>182.53</v>
      </c>
    </row>
    <row r="206" spans="1:1" x14ac:dyDescent="0.3">
      <c r="A206">
        <v>183.3</v>
      </c>
    </row>
    <row r="207" spans="1:1" x14ac:dyDescent="0.3">
      <c r="A207">
        <v>183.52</v>
      </c>
    </row>
    <row r="208" spans="1:1" x14ac:dyDescent="0.3">
      <c r="A208">
        <v>184.03</v>
      </c>
    </row>
    <row r="209" spans="1:1" x14ac:dyDescent="0.3">
      <c r="A209">
        <v>184.32</v>
      </c>
    </row>
    <row r="210" spans="1:1" x14ac:dyDescent="0.3">
      <c r="A210">
        <v>184.89</v>
      </c>
    </row>
    <row r="211" spans="1:1" x14ac:dyDescent="0.3">
      <c r="A211">
        <v>185.24</v>
      </c>
    </row>
    <row r="212" spans="1:1" x14ac:dyDescent="0.3">
      <c r="A212">
        <v>185.44</v>
      </c>
    </row>
    <row r="213" spans="1:1" x14ac:dyDescent="0.3">
      <c r="A213">
        <v>186.15</v>
      </c>
    </row>
    <row r="214" spans="1:1" x14ac:dyDescent="0.3">
      <c r="A214">
        <v>186.24</v>
      </c>
    </row>
    <row r="215" spans="1:1" x14ac:dyDescent="0.3">
      <c r="A215">
        <v>187.16</v>
      </c>
    </row>
    <row r="216" spans="1:1" x14ac:dyDescent="0.3">
      <c r="A216">
        <v>187.45</v>
      </c>
    </row>
    <row r="217" spans="1:1" x14ac:dyDescent="0.3">
      <c r="A217">
        <v>187.62</v>
      </c>
    </row>
    <row r="218" spans="1:1" x14ac:dyDescent="0.3">
      <c r="A218">
        <v>187.79</v>
      </c>
    </row>
    <row r="219" spans="1:1" x14ac:dyDescent="0.3">
      <c r="A219">
        <v>187.9</v>
      </c>
    </row>
    <row r="220" spans="1:1" x14ac:dyDescent="0.3">
      <c r="A220">
        <v>188.45</v>
      </c>
    </row>
    <row r="221" spans="1:1" x14ac:dyDescent="0.3">
      <c r="A221">
        <v>189.06</v>
      </c>
    </row>
    <row r="222" spans="1:1" x14ac:dyDescent="0.3">
      <c r="A222">
        <v>189.38</v>
      </c>
    </row>
    <row r="223" spans="1:1" x14ac:dyDescent="0.3">
      <c r="A223">
        <v>189.84</v>
      </c>
    </row>
    <row r="224" spans="1:1" x14ac:dyDescent="0.3">
      <c r="A224">
        <v>189.87</v>
      </c>
    </row>
    <row r="225" spans="1:1" x14ac:dyDescent="0.3">
      <c r="A225">
        <v>190.03</v>
      </c>
    </row>
    <row r="226" spans="1:1" x14ac:dyDescent="0.3">
      <c r="A226">
        <v>190.48</v>
      </c>
    </row>
    <row r="227" spans="1:1" x14ac:dyDescent="0.3">
      <c r="A227">
        <v>193.1</v>
      </c>
    </row>
    <row r="228" spans="1:1" x14ac:dyDescent="0.3">
      <c r="A228">
        <v>193.43</v>
      </c>
    </row>
    <row r="229" spans="1:1" x14ac:dyDescent="0.3">
      <c r="A229">
        <v>194.18</v>
      </c>
    </row>
    <row r="230" spans="1:1" x14ac:dyDescent="0.3">
      <c r="A230">
        <v>194.69</v>
      </c>
    </row>
    <row r="231" spans="1:1" x14ac:dyDescent="0.3">
      <c r="A231">
        <v>194.84</v>
      </c>
    </row>
    <row r="232" spans="1:1" x14ac:dyDescent="0.3">
      <c r="A232">
        <v>195.58</v>
      </c>
    </row>
    <row r="233" spans="1:1" x14ac:dyDescent="0.3">
      <c r="A233">
        <v>196.49</v>
      </c>
    </row>
    <row r="234" spans="1:1" x14ac:dyDescent="0.3">
      <c r="A234">
        <v>197.31</v>
      </c>
    </row>
    <row r="235" spans="1:1" x14ac:dyDescent="0.3">
      <c r="A235">
        <v>197.31</v>
      </c>
    </row>
    <row r="236" spans="1:1" x14ac:dyDescent="0.3">
      <c r="A236">
        <v>197.94</v>
      </c>
    </row>
    <row r="237" spans="1:1" x14ac:dyDescent="0.3">
      <c r="A237">
        <v>199.11</v>
      </c>
    </row>
    <row r="238" spans="1:1" x14ac:dyDescent="0.3">
      <c r="A238">
        <v>199.5</v>
      </c>
    </row>
    <row r="239" spans="1:1" x14ac:dyDescent="0.3">
      <c r="A239">
        <v>199.9</v>
      </c>
    </row>
    <row r="240" spans="1:1" x14ac:dyDescent="0.3">
      <c r="A240">
        <v>201.27</v>
      </c>
    </row>
    <row r="241" spans="1:1" x14ac:dyDescent="0.3">
      <c r="A241">
        <v>201.43</v>
      </c>
    </row>
    <row r="242" spans="1:1" x14ac:dyDescent="0.3">
      <c r="A242">
        <v>201.59</v>
      </c>
    </row>
    <row r="243" spans="1:1" x14ac:dyDescent="0.3">
      <c r="A243">
        <v>202.85</v>
      </c>
    </row>
    <row r="244" spans="1:1" x14ac:dyDescent="0.3">
      <c r="A244">
        <v>203.18</v>
      </c>
    </row>
    <row r="245" spans="1:1" x14ac:dyDescent="0.3">
      <c r="A245">
        <v>203.67</v>
      </c>
    </row>
    <row r="246" spans="1:1" x14ac:dyDescent="0.3">
      <c r="A246">
        <v>203.95</v>
      </c>
    </row>
    <row r="247" spans="1:1" x14ac:dyDescent="0.3">
      <c r="A247">
        <v>204.04</v>
      </c>
    </row>
    <row r="248" spans="1:1" x14ac:dyDescent="0.3">
      <c r="A248">
        <v>204.69</v>
      </c>
    </row>
    <row r="249" spans="1:1" x14ac:dyDescent="0.3">
      <c r="A249">
        <v>206.58</v>
      </c>
    </row>
    <row r="250" spans="1:1" x14ac:dyDescent="0.3">
      <c r="A250">
        <v>207</v>
      </c>
    </row>
    <row r="251" spans="1:1" x14ac:dyDescent="0.3">
      <c r="A251">
        <v>207.34</v>
      </c>
    </row>
    <row r="252" spans="1:1" x14ac:dyDescent="0.3">
      <c r="A252">
        <v>209.38</v>
      </c>
    </row>
    <row r="253" spans="1:1" x14ac:dyDescent="0.3">
      <c r="A253">
        <v>209.98</v>
      </c>
    </row>
    <row r="254" spans="1:1" x14ac:dyDescent="0.3">
      <c r="A254">
        <v>210.58</v>
      </c>
    </row>
    <row r="255" spans="1:1" x14ac:dyDescent="0.3">
      <c r="A255">
        <v>210.66</v>
      </c>
    </row>
    <row r="256" spans="1:1" x14ac:dyDescent="0.3">
      <c r="A256">
        <v>210.69</v>
      </c>
    </row>
    <row r="257" spans="1:1" x14ac:dyDescent="0.3">
      <c r="A257">
        <v>210.81</v>
      </c>
    </row>
    <row r="258" spans="1:1" x14ac:dyDescent="0.3">
      <c r="A258">
        <v>214.51</v>
      </c>
    </row>
    <row r="259" spans="1:1" x14ac:dyDescent="0.3">
      <c r="A259">
        <v>216.28</v>
      </c>
    </row>
    <row r="260" spans="1:1" x14ac:dyDescent="0.3">
      <c r="A260">
        <v>217.09</v>
      </c>
    </row>
    <row r="261" spans="1:1" x14ac:dyDescent="0.3">
      <c r="A261">
        <v>217.93</v>
      </c>
    </row>
    <row r="262" spans="1:1" x14ac:dyDescent="0.3">
      <c r="A262">
        <v>221.38</v>
      </c>
    </row>
    <row r="263" spans="1:1" x14ac:dyDescent="0.3">
      <c r="A263">
        <v>223.74</v>
      </c>
    </row>
    <row r="264" spans="1:1" x14ac:dyDescent="0.3">
      <c r="A264">
        <v>234.75</v>
      </c>
    </row>
    <row r="265" spans="1:1" x14ac:dyDescent="0.3">
      <c r="A265">
        <v>296.39</v>
      </c>
    </row>
    <row r="266" spans="1:1" x14ac:dyDescent="0.3">
      <c r="A266">
        <v>300.55</v>
      </c>
    </row>
    <row r="267" spans="1:1" x14ac:dyDescent="0.3">
      <c r="A267">
        <v>378.03250000000003</v>
      </c>
    </row>
    <row r="268" spans="1:1" x14ac:dyDescent="0.3">
      <c r="A268" t="s">
        <v>0</v>
      </c>
    </row>
    <row r="269" spans="1:1" x14ac:dyDescent="0.3">
      <c r="A269" t="s">
        <v>0</v>
      </c>
    </row>
    <row r="270" spans="1:1" x14ac:dyDescent="0.3">
      <c r="A270" t="s">
        <v>0</v>
      </c>
    </row>
    <row r="271" spans="1:1" x14ac:dyDescent="0.3">
      <c r="A271" t="s">
        <v>0</v>
      </c>
    </row>
    <row r="272" spans="1:1" x14ac:dyDescent="0.3">
      <c r="A272" t="s">
        <v>0</v>
      </c>
    </row>
    <row r="273" spans="1:1" x14ac:dyDescent="0.3">
      <c r="A273" t="s">
        <v>0</v>
      </c>
    </row>
    <row r="274" spans="1:1" x14ac:dyDescent="0.3">
      <c r="A274" t="s">
        <v>0</v>
      </c>
    </row>
    <row r="275" spans="1:1" x14ac:dyDescent="0.3">
      <c r="A275" t="s">
        <v>0</v>
      </c>
    </row>
    <row r="276" spans="1:1" x14ac:dyDescent="0.3">
      <c r="A276" t="s">
        <v>0</v>
      </c>
    </row>
    <row r="277" spans="1:1" x14ac:dyDescent="0.3">
      <c r="A277" t="s">
        <v>0</v>
      </c>
    </row>
    <row r="278" spans="1:1" x14ac:dyDescent="0.3">
      <c r="A278" t="s">
        <v>0</v>
      </c>
    </row>
    <row r="279" spans="1:1" x14ac:dyDescent="0.3">
      <c r="A279" t="s">
        <v>0</v>
      </c>
    </row>
    <row r="280" spans="1:1" x14ac:dyDescent="0.3">
      <c r="A280" t="s">
        <v>0</v>
      </c>
    </row>
    <row r="281" spans="1:1" x14ac:dyDescent="0.3">
      <c r="A281" t="s">
        <v>0</v>
      </c>
    </row>
    <row r="282" spans="1:1" x14ac:dyDescent="0.3">
      <c r="A282" t="s">
        <v>0</v>
      </c>
    </row>
    <row r="283" spans="1:1" x14ac:dyDescent="0.3">
      <c r="A283" t="s">
        <v>0</v>
      </c>
    </row>
    <row r="284" spans="1:1" x14ac:dyDescent="0.3">
      <c r="A284" t="s">
        <v>0</v>
      </c>
    </row>
    <row r="285" spans="1:1" x14ac:dyDescent="0.3">
      <c r="A285" t="s">
        <v>0</v>
      </c>
    </row>
    <row r="286" spans="1:1" x14ac:dyDescent="0.3">
      <c r="A286" t="s">
        <v>0</v>
      </c>
    </row>
    <row r="287" spans="1:1" x14ac:dyDescent="0.3">
      <c r="A287" t="s">
        <v>0</v>
      </c>
    </row>
    <row r="288" spans="1:1" x14ac:dyDescent="0.3">
      <c r="A288" t="s">
        <v>0</v>
      </c>
    </row>
    <row r="289" spans="1:1" x14ac:dyDescent="0.3">
      <c r="A289" t="s">
        <v>0</v>
      </c>
    </row>
    <row r="290" spans="1:1" x14ac:dyDescent="0.3">
      <c r="A290" t="s">
        <v>0</v>
      </c>
    </row>
  </sheetData>
  <sortState xmlns:xlrd2="http://schemas.microsoft.com/office/spreadsheetml/2017/richdata2" ref="A1:A290">
    <sortCondition ref="A1:A29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BF80C-7AC3-42FC-ABD2-5D54B4157C9D}">
  <dimension ref="A1:M300"/>
  <sheetViews>
    <sheetView topLeftCell="C1" workbookViewId="0">
      <selection activeCell="D12" sqref="D12"/>
    </sheetView>
  </sheetViews>
  <sheetFormatPr defaultRowHeight="14.4" x14ac:dyDescent="0.3"/>
  <cols>
    <col min="3" max="3" width="121.109375" customWidth="1"/>
    <col min="11" max="12" width="8.88671875" customWidth="1"/>
    <col min="13" max="13" width="11.6640625" customWidth="1"/>
  </cols>
  <sheetData>
    <row r="1" spans="1:13" x14ac:dyDescent="0.3">
      <c r="A1" t="s">
        <v>53</v>
      </c>
      <c r="C1" t="s">
        <v>30</v>
      </c>
      <c r="D1" s="9">
        <v>5</v>
      </c>
    </row>
    <row r="2" spans="1:13" x14ac:dyDescent="0.3">
      <c r="A2" t="s">
        <v>53</v>
      </c>
      <c r="C2" t="s">
        <v>31</v>
      </c>
      <c r="D2">
        <f>COUNTA(A:A) - COUNTIF(A:A,"NA")</f>
        <v>265</v>
      </c>
    </row>
    <row r="3" spans="1:13" x14ac:dyDescent="0.3">
      <c r="A3" t="s">
        <v>53</v>
      </c>
      <c r="C3" t="s">
        <v>32</v>
      </c>
      <c r="D3">
        <f>COUNTIF(A:A,"NA")</f>
        <v>35</v>
      </c>
    </row>
    <row r="4" spans="1:13" x14ac:dyDescent="0.3">
      <c r="A4" t="s">
        <v>53</v>
      </c>
      <c r="C4" t="s">
        <v>56</v>
      </c>
      <c r="D4">
        <f>COUNTIF(A:A,E4)</f>
        <v>31</v>
      </c>
      <c r="E4" s="9" t="s">
        <v>53</v>
      </c>
    </row>
    <row r="5" spans="1:13" x14ac:dyDescent="0.3">
      <c r="A5" t="s">
        <v>53</v>
      </c>
      <c r="C5" t="s">
        <v>57</v>
      </c>
      <c r="D5">
        <f>COUNTIF(A:A,E5)/D2</f>
        <v>9.056603773584905E-2</v>
      </c>
      <c r="E5" s="9" t="s">
        <v>55</v>
      </c>
    </row>
    <row r="6" spans="1:13" x14ac:dyDescent="0.3">
      <c r="A6" t="s">
        <v>53</v>
      </c>
      <c r="C6" t="s">
        <v>58</v>
      </c>
      <c r="D6">
        <f>D5+F6*E6</f>
        <v>0.13597717839072848</v>
      </c>
      <c r="E6">
        <f>SQRT((D5*(1-D5))/D2)</f>
        <v>1.762971660905998E-2</v>
      </c>
      <c r="F6">
        <f>_xlfn.NORM.S.INV((1+G6)/2)</f>
        <v>2.5758293035488999</v>
      </c>
      <c r="G6" s="9">
        <v>0.99</v>
      </c>
    </row>
    <row r="7" spans="1:13" x14ac:dyDescent="0.3">
      <c r="A7" t="s">
        <v>53</v>
      </c>
      <c r="C7" t="s">
        <v>59</v>
      </c>
      <c r="D7">
        <f>D5-F6*E6</f>
        <v>4.5154897080969612E-2</v>
      </c>
    </row>
    <row r="8" spans="1:13" x14ac:dyDescent="0.3">
      <c r="A8" t="s">
        <v>53</v>
      </c>
      <c r="C8" t="s">
        <v>33</v>
      </c>
      <c r="D8">
        <f>_xlfn.CHISQ.INV(1-E8,D9)</f>
        <v>9.4877290367811575</v>
      </c>
      <c r="E8" s="9">
        <v>0.05</v>
      </c>
    </row>
    <row r="9" spans="1:13" x14ac:dyDescent="0.3">
      <c r="A9" t="s">
        <v>53</v>
      </c>
      <c r="C9" t="s">
        <v>34</v>
      </c>
      <c r="D9">
        <f>D1-1</f>
        <v>4</v>
      </c>
    </row>
    <row r="10" spans="1:13" x14ac:dyDescent="0.3">
      <c r="A10" t="s">
        <v>53</v>
      </c>
      <c r="C10" t="s">
        <v>35</v>
      </c>
      <c r="D10">
        <f>SUM(M11:M15)</f>
        <v>48.264150943396224</v>
      </c>
      <c r="F10" s="6"/>
      <c r="G10" s="2"/>
      <c r="H10" s="3" t="s">
        <v>29</v>
      </c>
      <c r="I10" s="3" t="s">
        <v>28</v>
      </c>
      <c r="J10" s="3" t="s">
        <v>27</v>
      </c>
      <c r="K10" s="3" t="s">
        <v>26</v>
      </c>
      <c r="L10" s="3" t="s">
        <v>25</v>
      </c>
      <c r="M10" s="4" t="s">
        <v>24</v>
      </c>
    </row>
    <row r="11" spans="1:13" x14ac:dyDescent="0.3">
      <c r="A11" t="s">
        <v>53</v>
      </c>
      <c r="C11" t="s">
        <v>39</v>
      </c>
      <c r="D11">
        <f>IF(E11="отвергнуть",IF(D10&gt;D8,1,0),IF(D10&lt;D8,1,0))</f>
        <v>1</v>
      </c>
      <c r="E11" s="9" t="s">
        <v>36</v>
      </c>
      <c r="F11" s="6"/>
      <c r="G11" s="23" t="s">
        <v>52</v>
      </c>
      <c r="H11" s="5">
        <f>COUNTIF(A:A,G11)</f>
        <v>69</v>
      </c>
      <c r="I11" s="5">
        <f>1/COUNTA($G$11:$G$15)</f>
        <v>0.2</v>
      </c>
      <c r="J11" s="5">
        <f>I11*$D$2</f>
        <v>53</v>
      </c>
      <c r="K11" s="5">
        <f>H11-J11</f>
        <v>16</v>
      </c>
      <c r="L11" s="5">
        <f>K11^2</f>
        <v>256</v>
      </c>
      <c r="M11" s="6">
        <f>L11/J11</f>
        <v>4.8301886792452828</v>
      </c>
    </row>
    <row r="12" spans="1:13" x14ac:dyDescent="0.3">
      <c r="A12" t="s">
        <v>53</v>
      </c>
      <c r="F12" s="6"/>
      <c r="G12" s="23" t="s">
        <v>54</v>
      </c>
      <c r="H12" s="5">
        <f t="shared" ref="H12:H15" si="0">COUNTIF(A:A,G12)</f>
        <v>57</v>
      </c>
      <c r="I12" s="5">
        <f t="shared" ref="I12:I15" si="1">1/COUNTA($G$11:$G$15)</f>
        <v>0.2</v>
      </c>
      <c r="J12" s="5">
        <f t="shared" ref="J12:J15" si="2">I12*$D$2</f>
        <v>53</v>
      </c>
      <c r="K12" s="5">
        <f t="shared" ref="K12:K15" si="3">H12-J12</f>
        <v>4</v>
      </c>
      <c r="L12" s="5">
        <f t="shared" ref="L12:L15" si="4">K12^2</f>
        <v>16</v>
      </c>
      <c r="M12" s="6">
        <f t="shared" ref="M12:M15" si="5">L12/J12</f>
        <v>0.30188679245283018</v>
      </c>
    </row>
    <row r="13" spans="1:13" x14ac:dyDescent="0.3">
      <c r="A13" t="s">
        <v>53</v>
      </c>
      <c r="F13" s="6"/>
      <c r="G13" s="23" t="s">
        <v>51</v>
      </c>
      <c r="H13" s="5">
        <f t="shared" si="0"/>
        <v>84</v>
      </c>
      <c r="I13" s="5">
        <f t="shared" si="1"/>
        <v>0.2</v>
      </c>
      <c r="J13" s="5">
        <f t="shared" si="2"/>
        <v>53</v>
      </c>
      <c r="K13" s="5">
        <f t="shared" si="3"/>
        <v>31</v>
      </c>
      <c r="L13" s="5">
        <f t="shared" si="4"/>
        <v>961</v>
      </c>
      <c r="M13" s="6">
        <f t="shared" si="5"/>
        <v>18.132075471698112</v>
      </c>
    </row>
    <row r="14" spans="1:13" x14ac:dyDescent="0.3">
      <c r="A14" t="s">
        <v>53</v>
      </c>
      <c r="F14" s="6"/>
      <c r="G14" s="23" t="s">
        <v>55</v>
      </c>
      <c r="H14" s="5">
        <f t="shared" si="0"/>
        <v>24</v>
      </c>
      <c r="I14" s="5">
        <f t="shared" si="1"/>
        <v>0.2</v>
      </c>
      <c r="J14" s="5">
        <f t="shared" si="2"/>
        <v>53</v>
      </c>
      <c r="K14" s="5">
        <f t="shared" si="3"/>
        <v>-29</v>
      </c>
      <c r="L14" s="5">
        <f t="shared" si="4"/>
        <v>841</v>
      </c>
      <c r="M14" s="6">
        <f t="shared" si="5"/>
        <v>15.867924528301886</v>
      </c>
    </row>
    <row r="15" spans="1:13" x14ac:dyDescent="0.3">
      <c r="A15" t="s">
        <v>53</v>
      </c>
      <c r="F15" s="6"/>
      <c r="G15" s="24" t="s">
        <v>53</v>
      </c>
      <c r="H15" s="7">
        <f>COUNTIF(A:A,G15)</f>
        <v>31</v>
      </c>
      <c r="I15" s="7">
        <f t="shared" si="1"/>
        <v>0.2</v>
      </c>
      <c r="J15" s="7">
        <f t="shared" si="2"/>
        <v>53</v>
      </c>
      <c r="K15" s="7">
        <f t="shared" si="3"/>
        <v>-22</v>
      </c>
      <c r="L15" s="7">
        <f t="shared" si="4"/>
        <v>484</v>
      </c>
      <c r="M15" s="25">
        <f t="shared" si="5"/>
        <v>9.1320754716981138</v>
      </c>
    </row>
    <row r="16" spans="1:13" x14ac:dyDescent="0.3">
      <c r="A16" t="s">
        <v>53</v>
      </c>
    </row>
    <row r="17" spans="1:1" x14ac:dyDescent="0.3">
      <c r="A17" t="s">
        <v>53</v>
      </c>
    </row>
    <row r="18" spans="1:1" x14ac:dyDescent="0.3">
      <c r="A18" t="s">
        <v>53</v>
      </c>
    </row>
    <row r="19" spans="1:1" x14ac:dyDescent="0.3">
      <c r="A19" t="s">
        <v>53</v>
      </c>
    </row>
    <row r="20" spans="1:1" x14ac:dyDescent="0.3">
      <c r="A20" t="s">
        <v>53</v>
      </c>
    </row>
    <row r="21" spans="1:1" x14ac:dyDescent="0.3">
      <c r="A21" t="s">
        <v>53</v>
      </c>
    </row>
    <row r="22" spans="1:1" x14ac:dyDescent="0.3">
      <c r="A22" t="s">
        <v>53</v>
      </c>
    </row>
    <row r="23" spans="1:1" x14ac:dyDescent="0.3">
      <c r="A23" t="s">
        <v>53</v>
      </c>
    </row>
    <row r="24" spans="1:1" x14ac:dyDescent="0.3">
      <c r="A24" t="s">
        <v>53</v>
      </c>
    </row>
    <row r="25" spans="1:1" x14ac:dyDescent="0.3">
      <c r="A25" t="s">
        <v>53</v>
      </c>
    </row>
    <row r="26" spans="1:1" x14ac:dyDescent="0.3">
      <c r="A26" t="s">
        <v>53</v>
      </c>
    </row>
    <row r="27" spans="1:1" x14ac:dyDescent="0.3">
      <c r="A27" t="s">
        <v>53</v>
      </c>
    </row>
    <row r="28" spans="1:1" x14ac:dyDescent="0.3">
      <c r="A28" t="s">
        <v>53</v>
      </c>
    </row>
    <row r="29" spans="1:1" x14ac:dyDescent="0.3">
      <c r="A29" t="s">
        <v>53</v>
      </c>
    </row>
    <row r="30" spans="1:1" x14ac:dyDescent="0.3">
      <c r="A30" t="s">
        <v>53</v>
      </c>
    </row>
    <row r="31" spans="1:1" x14ac:dyDescent="0.3">
      <c r="A31" t="s">
        <v>53</v>
      </c>
    </row>
    <row r="32" spans="1:1" x14ac:dyDescent="0.3">
      <c r="A32" t="s">
        <v>55</v>
      </c>
    </row>
    <row r="33" spans="1:1" x14ac:dyDescent="0.3">
      <c r="A33" t="s">
        <v>55</v>
      </c>
    </row>
    <row r="34" spans="1:1" x14ac:dyDescent="0.3">
      <c r="A34" t="s">
        <v>55</v>
      </c>
    </row>
    <row r="35" spans="1:1" x14ac:dyDescent="0.3">
      <c r="A35" t="s">
        <v>55</v>
      </c>
    </row>
    <row r="36" spans="1:1" x14ac:dyDescent="0.3">
      <c r="A36" t="s">
        <v>55</v>
      </c>
    </row>
    <row r="37" spans="1:1" x14ac:dyDescent="0.3">
      <c r="A37" t="s">
        <v>55</v>
      </c>
    </row>
    <row r="38" spans="1:1" x14ac:dyDescent="0.3">
      <c r="A38" t="s">
        <v>55</v>
      </c>
    </row>
    <row r="39" spans="1:1" x14ac:dyDescent="0.3">
      <c r="A39" t="s">
        <v>55</v>
      </c>
    </row>
    <row r="40" spans="1:1" x14ac:dyDescent="0.3">
      <c r="A40" t="s">
        <v>55</v>
      </c>
    </row>
    <row r="41" spans="1:1" x14ac:dyDescent="0.3">
      <c r="A41" t="s">
        <v>55</v>
      </c>
    </row>
    <row r="42" spans="1:1" x14ac:dyDescent="0.3">
      <c r="A42" t="s">
        <v>55</v>
      </c>
    </row>
    <row r="43" spans="1:1" x14ac:dyDescent="0.3">
      <c r="A43" t="s">
        <v>55</v>
      </c>
    </row>
    <row r="44" spans="1:1" x14ac:dyDescent="0.3">
      <c r="A44" t="s">
        <v>55</v>
      </c>
    </row>
    <row r="45" spans="1:1" x14ac:dyDescent="0.3">
      <c r="A45" t="s">
        <v>55</v>
      </c>
    </row>
    <row r="46" spans="1:1" x14ac:dyDescent="0.3">
      <c r="A46" t="s">
        <v>55</v>
      </c>
    </row>
    <row r="47" spans="1:1" x14ac:dyDescent="0.3">
      <c r="A47" t="s">
        <v>55</v>
      </c>
    </row>
    <row r="48" spans="1:1" x14ac:dyDescent="0.3">
      <c r="A48" t="s">
        <v>55</v>
      </c>
    </row>
    <row r="49" spans="1:1" x14ac:dyDescent="0.3">
      <c r="A49" t="s">
        <v>55</v>
      </c>
    </row>
    <row r="50" spans="1:1" x14ac:dyDescent="0.3">
      <c r="A50" t="s">
        <v>55</v>
      </c>
    </row>
    <row r="51" spans="1:1" x14ac:dyDescent="0.3">
      <c r="A51" t="s">
        <v>55</v>
      </c>
    </row>
    <row r="52" spans="1:1" x14ac:dyDescent="0.3">
      <c r="A52" t="s">
        <v>55</v>
      </c>
    </row>
    <row r="53" spans="1:1" x14ac:dyDescent="0.3">
      <c r="A53" t="s">
        <v>55</v>
      </c>
    </row>
    <row r="54" spans="1:1" x14ac:dyDescent="0.3">
      <c r="A54" t="s">
        <v>55</v>
      </c>
    </row>
    <row r="55" spans="1:1" x14ac:dyDescent="0.3">
      <c r="A55" t="s">
        <v>55</v>
      </c>
    </row>
    <row r="56" spans="1:1" x14ac:dyDescent="0.3">
      <c r="A56" t="s">
        <v>0</v>
      </c>
    </row>
    <row r="57" spans="1:1" x14ac:dyDescent="0.3">
      <c r="A57" t="s">
        <v>0</v>
      </c>
    </row>
    <row r="58" spans="1:1" x14ac:dyDescent="0.3">
      <c r="A58" t="s">
        <v>0</v>
      </c>
    </row>
    <row r="59" spans="1:1" x14ac:dyDescent="0.3">
      <c r="A59" t="s">
        <v>0</v>
      </c>
    </row>
    <row r="60" spans="1:1" x14ac:dyDescent="0.3">
      <c r="A60" t="s">
        <v>0</v>
      </c>
    </row>
    <row r="61" spans="1:1" x14ac:dyDescent="0.3">
      <c r="A61" t="s">
        <v>0</v>
      </c>
    </row>
    <row r="62" spans="1:1" x14ac:dyDescent="0.3">
      <c r="A62" t="s">
        <v>0</v>
      </c>
    </row>
    <row r="63" spans="1:1" x14ac:dyDescent="0.3">
      <c r="A63" t="s">
        <v>0</v>
      </c>
    </row>
    <row r="64" spans="1:1" x14ac:dyDescent="0.3">
      <c r="A64" t="s">
        <v>0</v>
      </c>
    </row>
    <row r="65" spans="1:1" x14ac:dyDescent="0.3">
      <c r="A65" t="s">
        <v>0</v>
      </c>
    </row>
    <row r="66" spans="1:1" x14ac:dyDescent="0.3">
      <c r="A66" t="s">
        <v>0</v>
      </c>
    </row>
    <row r="67" spans="1:1" x14ac:dyDescent="0.3">
      <c r="A67" t="s">
        <v>0</v>
      </c>
    </row>
    <row r="68" spans="1:1" x14ac:dyDescent="0.3">
      <c r="A68" t="s">
        <v>0</v>
      </c>
    </row>
    <row r="69" spans="1:1" x14ac:dyDescent="0.3">
      <c r="A69" t="s">
        <v>0</v>
      </c>
    </row>
    <row r="70" spans="1:1" x14ac:dyDescent="0.3">
      <c r="A70" t="s">
        <v>0</v>
      </c>
    </row>
    <row r="71" spans="1:1" x14ac:dyDescent="0.3">
      <c r="A71" t="s">
        <v>0</v>
      </c>
    </row>
    <row r="72" spans="1:1" x14ac:dyDescent="0.3">
      <c r="A72" t="s">
        <v>0</v>
      </c>
    </row>
    <row r="73" spans="1:1" x14ac:dyDescent="0.3">
      <c r="A73" t="s">
        <v>0</v>
      </c>
    </row>
    <row r="74" spans="1:1" x14ac:dyDescent="0.3">
      <c r="A74" t="s">
        <v>0</v>
      </c>
    </row>
    <row r="75" spans="1:1" x14ac:dyDescent="0.3">
      <c r="A75" t="s">
        <v>0</v>
      </c>
    </row>
    <row r="76" spans="1:1" x14ac:dyDescent="0.3">
      <c r="A76" t="s">
        <v>0</v>
      </c>
    </row>
    <row r="77" spans="1:1" x14ac:dyDescent="0.3">
      <c r="A77" t="s">
        <v>0</v>
      </c>
    </row>
    <row r="78" spans="1:1" x14ac:dyDescent="0.3">
      <c r="A78" t="s">
        <v>0</v>
      </c>
    </row>
    <row r="79" spans="1:1" x14ac:dyDescent="0.3">
      <c r="A79" t="s">
        <v>0</v>
      </c>
    </row>
    <row r="80" spans="1:1" x14ac:dyDescent="0.3">
      <c r="A80" t="s">
        <v>0</v>
      </c>
    </row>
    <row r="81" spans="1:1" x14ac:dyDescent="0.3">
      <c r="A81" t="s">
        <v>0</v>
      </c>
    </row>
    <row r="82" spans="1:1" x14ac:dyDescent="0.3">
      <c r="A82" t="s">
        <v>0</v>
      </c>
    </row>
    <row r="83" spans="1:1" x14ac:dyDescent="0.3">
      <c r="A83" t="s">
        <v>0</v>
      </c>
    </row>
    <row r="84" spans="1:1" x14ac:dyDescent="0.3">
      <c r="A84" t="s">
        <v>0</v>
      </c>
    </row>
    <row r="85" spans="1:1" x14ac:dyDescent="0.3">
      <c r="A85" t="s">
        <v>0</v>
      </c>
    </row>
    <row r="86" spans="1:1" x14ac:dyDescent="0.3">
      <c r="A86" t="s">
        <v>0</v>
      </c>
    </row>
    <row r="87" spans="1:1" x14ac:dyDescent="0.3">
      <c r="A87" t="s">
        <v>0</v>
      </c>
    </row>
    <row r="88" spans="1:1" x14ac:dyDescent="0.3">
      <c r="A88" t="s">
        <v>0</v>
      </c>
    </row>
    <row r="89" spans="1:1" x14ac:dyDescent="0.3">
      <c r="A89" t="s">
        <v>0</v>
      </c>
    </row>
    <row r="90" spans="1:1" x14ac:dyDescent="0.3">
      <c r="A90" t="s">
        <v>0</v>
      </c>
    </row>
    <row r="91" spans="1:1" x14ac:dyDescent="0.3">
      <c r="A91" t="s">
        <v>52</v>
      </c>
    </row>
    <row r="92" spans="1:1" x14ac:dyDescent="0.3">
      <c r="A92" t="s">
        <v>52</v>
      </c>
    </row>
    <row r="93" spans="1:1" x14ac:dyDescent="0.3">
      <c r="A93" t="s">
        <v>52</v>
      </c>
    </row>
    <row r="94" spans="1:1" x14ac:dyDescent="0.3">
      <c r="A94" t="s">
        <v>52</v>
      </c>
    </row>
    <row r="95" spans="1:1" x14ac:dyDescent="0.3">
      <c r="A95" t="s">
        <v>52</v>
      </c>
    </row>
    <row r="96" spans="1:1" x14ac:dyDescent="0.3">
      <c r="A96" t="s">
        <v>52</v>
      </c>
    </row>
    <row r="97" spans="1:1" x14ac:dyDescent="0.3">
      <c r="A97" t="s">
        <v>52</v>
      </c>
    </row>
    <row r="98" spans="1:1" x14ac:dyDescent="0.3">
      <c r="A98" t="s">
        <v>52</v>
      </c>
    </row>
    <row r="99" spans="1:1" x14ac:dyDescent="0.3">
      <c r="A99" t="s">
        <v>52</v>
      </c>
    </row>
    <row r="100" spans="1:1" x14ac:dyDescent="0.3">
      <c r="A100" t="s">
        <v>52</v>
      </c>
    </row>
    <row r="101" spans="1:1" x14ac:dyDescent="0.3">
      <c r="A101" t="s">
        <v>52</v>
      </c>
    </row>
    <row r="102" spans="1:1" x14ac:dyDescent="0.3">
      <c r="A102" t="s">
        <v>52</v>
      </c>
    </row>
    <row r="103" spans="1:1" x14ac:dyDescent="0.3">
      <c r="A103" t="s">
        <v>52</v>
      </c>
    </row>
    <row r="104" spans="1:1" x14ac:dyDescent="0.3">
      <c r="A104" t="s">
        <v>52</v>
      </c>
    </row>
    <row r="105" spans="1:1" x14ac:dyDescent="0.3">
      <c r="A105" t="s">
        <v>52</v>
      </c>
    </row>
    <row r="106" spans="1:1" x14ac:dyDescent="0.3">
      <c r="A106" t="s">
        <v>52</v>
      </c>
    </row>
    <row r="107" spans="1:1" x14ac:dyDescent="0.3">
      <c r="A107" t="s">
        <v>52</v>
      </c>
    </row>
    <row r="108" spans="1:1" x14ac:dyDescent="0.3">
      <c r="A108" t="s">
        <v>52</v>
      </c>
    </row>
    <row r="109" spans="1:1" x14ac:dyDescent="0.3">
      <c r="A109" t="s">
        <v>52</v>
      </c>
    </row>
    <row r="110" spans="1:1" x14ac:dyDescent="0.3">
      <c r="A110" t="s">
        <v>52</v>
      </c>
    </row>
    <row r="111" spans="1:1" x14ac:dyDescent="0.3">
      <c r="A111" t="s">
        <v>52</v>
      </c>
    </row>
    <row r="112" spans="1:1" x14ac:dyDescent="0.3">
      <c r="A112" t="s">
        <v>52</v>
      </c>
    </row>
    <row r="113" spans="1:1" x14ac:dyDescent="0.3">
      <c r="A113" t="s">
        <v>52</v>
      </c>
    </row>
    <row r="114" spans="1:1" x14ac:dyDescent="0.3">
      <c r="A114" t="s">
        <v>52</v>
      </c>
    </row>
    <row r="115" spans="1:1" x14ac:dyDescent="0.3">
      <c r="A115" t="s">
        <v>52</v>
      </c>
    </row>
    <row r="116" spans="1:1" x14ac:dyDescent="0.3">
      <c r="A116" t="s">
        <v>52</v>
      </c>
    </row>
    <row r="117" spans="1:1" x14ac:dyDescent="0.3">
      <c r="A117" t="s">
        <v>52</v>
      </c>
    </row>
    <row r="118" spans="1:1" x14ac:dyDescent="0.3">
      <c r="A118" t="s">
        <v>52</v>
      </c>
    </row>
    <row r="119" spans="1:1" x14ac:dyDescent="0.3">
      <c r="A119" t="s">
        <v>52</v>
      </c>
    </row>
    <row r="120" spans="1:1" x14ac:dyDescent="0.3">
      <c r="A120" t="s">
        <v>52</v>
      </c>
    </row>
    <row r="121" spans="1:1" x14ac:dyDescent="0.3">
      <c r="A121" t="s">
        <v>52</v>
      </c>
    </row>
    <row r="122" spans="1:1" x14ac:dyDescent="0.3">
      <c r="A122" t="s">
        <v>52</v>
      </c>
    </row>
    <row r="123" spans="1:1" x14ac:dyDescent="0.3">
      <c r="A123" t="s">
        <v>52</v>
      </c>
    </row>
    <row r="124" spans="1:1" x14ac:dyDescent="0.3">
      <c r="A124" t="s">
        <v>52</v>
      </c>
    </row>
    <row r="125" spans="1:1" x14ac:dyDescent="0.3">
      <c r="A125" t="s">
        <v>52</v>
      </c>
    </row>
    <row r="126" spans="1:1" x14ac:dyDescent="0.3">
      <c r="A126" t="s">
        <v>52</v>
      </c>
    </row>
    <row r="127" spans="1:1" x14ac:dyDescent="0.3">
      <c r="A127" t="s">
        <v>52</v>
      </c>
    </row>
    <row r="128" spans="1:1" x14ac:dyDescent="0.3">
      <c r="A128" t="s">
        <v>52</v>
      </c>
    </row>
    <row r="129" spans="1:1" x14ac:dyDescent="0.3">
      <c r="A129" t="s">
        <v>52</v>
      </c>
    </row>
    <row r="130" spans="1:1" x14ac:dyDescent="0.3">
      <c r="A130" t="s">
        <v>52</v>
      </c>
    </row>
    <row r="131" spans="1:1" x14ac:dyDescent="0.3">
      <c r="A131" t="s">
        <v>52</v>
      </c>
    </row>
    <row r="132" spans="1:1" x14ac:dyDescent="0.3">
      <c r="A132" t="s">
        <v>52</v>
      </c>
    </row>
    <row r="133" spans="1:1" x14ac:dyDescent="0.3">
      <c r="A133" t="s">
        <v>52</v>
      </c>
    </row>
    <row r="134" spans="1:1" x14ac:dyDescent="0.3">
      <c r="A134" t="s">
        <v>52</v>
      </c>
    </row>
    <row r="135" spans="1:1" x14ac:dyDescent="0.3">
      <c r="A135" t="s">
        <v>52</v>
      </c>
    </row>
    <row r="136" spans="1:1" x14ac:dyDescent="0.3">
      <c r="A136" t="s">
        <v>52</v>
      </c>
    </row>
    <row r="137" spans="1:1" x14ac:dyDescent="0.3">
      <c r="A137" t="s">
        <v>52</v>
      </c>
    </row>
    <row r="138" spans="1:1" x14ac:dyDescent="0.3">
      <c r="A138" t="s">
        <v>52</v>
      </c>
    </row>
    <row r="139" spans="1:1" x14ac:dyDescent="0.3">
      <c r="A139" t="s">
        <v>52</v>
      </c>
    </row>
    <row r="140" spans="1:1" x14ac:dyDescent="0.3">
      <c r="A140" t="s">
        <v>52</v>
      </c>
    </row>
    <row r="141" spans="1:1" x14ac:dyDescent="0.3">
      <c r="A141" t="s">
        <v>52</v>
      </c>
    </row>
    <row r="142" spans="1:1" x14ac:dyDescent="0.3">
      <c r="A142" t="s">
        <v>52</v>
      </c>
    </row>
    <row r="143" spans="1:1" x14ac:dyDescent="0.3">
      <c r="A143" t="s">
        <v>52</v>
      </c>
    </row>
    <row r="144" spans="1:1" x14ac:dyDescent="0.3">
      <c r="A144" t="s">
        <v>52</v>
      </c>
    </row>
    <row r="145" spans="1:1" x14ac:dyDescent="0.3">
      <c r="A145" t="s">
        <v>52</v>
      </c>
    </row>
    <row r="146" spans="1:1" x14ac:dyDescent="0.3">
      <c r="A146" t="s">
        <v>52</v>
      </c>
    </row>
    <row r="147" spans="1:1" x14ac:dyDescent="0.3">
      <c r="A147" t="s">
        <v>52</v>
      </c>
    </row>
    <row r="148" spans="1:1" x14ac:dyDescent="0.3">
      <c r="A148" t="s">
        <v>52</v>
      </c>
    </row>
    <row r="149" spans="1:1" x14ac:dyDescent="0.3">
      <c r="A149" t="s">
        <v>52</v>
      </c>
    </row>
    <row r="150" spans="1:1" x14ac:dyDescent="0.3">
      <c r="A150" t="s">
        <v>52</v>
      </c>
    </row>
    <row r="151" spans="1:1" x14ac:dyDescent="0.3">
      <c r="A151" t="s">
        <v>52</v>
      </c>
    </row>
    <row r="152" spans="1:1" x14ac:dyDescent="0.3">
      <c r="A152" t="s">
        <v>52</v>
      </c>
    </row>
    <row r="153" spans="1:1" x14ac:dyDescent="0.3">
      <c r="A153" t="s">
        <v>52</v>
      </c>
    </row>
    <row r="154" spans="1:1" x14ac:dyDescent="0.3">
      <c r="A154" t="s">
        <v>52</v>
      </c>
    </row>
    <row r="155" spans="1:1" x14ac:dyDescent="0.3">
      <c r="A155" t="s">
        <v>52</v>
      </c>
    </row>
    <row r="156" spans="1:1" x14ac:dyDescent="0.3">
      <c r="A156" t="s">
        <v>52</v>
      </c>
    </row>
    <row r="157" spans="1:1" x14ac:dyDescent="0.3">
      <c r="A157" t="s">
        <v>52</v>
      </c>
    </row>
    <row r="158" spans="1:1" x14ac:dyDescent="0.3">
      <c r="A158" t="s">
        <v>52</v>
      </c>
    </row>
    <row r="159" spans="1:1" x14ac:dyDescent="0.3">
      <c r="A159" t="s">
        <v>52</v>
      </c>
    </row>
    <row r="160" spans="1:1" x14ac:dyDescent="0.3">
      <c r="A160" t="s">
        <v>51</v>
      </c>
    </row>
    <row r="161" spans="1:1" x14ac:dyDescent="0.3">
      <c r="A161" t="s">
        <v>51</v>
      </c>
    </row>
    <row r="162" spans="1:1" x14ac:dyDescent="0.3">
      <c r="A162" t="s">
        <v>51</v>
      </c>
    </row>
    <row r="163" spans="1:1" x14ac:dyDescent="0.3">
      <c r="A163" t="s">
        <v>51</v>
      </c>
    </row>
    <row r="164" spans="1:1" x14ac:dyDescent="0.3">
      <c r="A164" t="s">
        <v>51</v>
      </c>
    </row>
    <row r="165" spans="1:1" x14ac:dyDescent="0.3">
      <c r="A165" t="s">
        <v>51</v>
      </c>
    </row>
    <row r="166" spans="1:1" x14ac:dyDescent="0.3">
      <c r="A166" t="s">
        <v>51</v>
      </c>
    </row>
    <row r="167" spans="1:1" x14ac:dyDescent="0.3">
      <c r="A167" t="s">
        <v>51</v>
      </c>
    </row>
    <row r="168" spans="1:1" x14ac:dyDescent="0.3">
      <c r="A168" t="s">
        <v>51</v>
      </c>
    </row>
    <row r="169" spans="1:1" x14ac:dyDescent="0.3">
      <c r="A169" t="s">
        <v>51</v>
      </c>
    </row>
    <row r="170" spans="1:1" x14ac:dyDescent="0.3">
      <c r="A170" t="s">
        <v>51</v>
      </c>
    </row>
    <row r="171" spans="1:1" x14ac:dyDescent="0.3">
      <c r="A171" t="s">
        <v>51</v>
      </c>
    </row>
    <row r="172" spans="1:1" x14ac:dyDescent="0.3">
      <c r="A172" t="s">
        <v>51</v>
      </c>
    </row>
    <row r="173" spans="1:1" x14ac:dyDescent="0.3">
      <c r="A173" t="s">
        <v>51</v>
      </c>
    </row>
    <row r="174" spans="1:1" x14ac:dyDescent="0.3">
      <c r="A174" t="s">
        <v>51</v>
      </c>
    </row>
    <row r="175" spans="1:1" x14ac:dyDescent="0.3">
      <c r="A175" t="s">
        <v>51</v>
      </c>
    </row>
    <row r="176" spans="1:1" x14ac:dyDescent="0.3">
      <c r="A176" t="s">
        <v>51</v>
      </c>
    </row>
    <row r="177" spans="1:1" x14ac:dyDescent="0.3">
      <c r="A177" t="s">
        <v>51</v>
      </c>
    </row>
    <row r="178" spans="1:1" x14ac:dyDescent="0.3">
      <c r="A178" t="s">
        <v>51</v>
      </c>
    </row>
    <row r="179" spans="1:1" x14ac:dyDescent="0.3">
      <c r="A179" t="s">
        <v>51</v>
      </c>
    </row>
    <row r="180" spans="1:1" x14ac:dyDescent="0.3">
      <c r="A180" t="s">
        <v>51</v>
      </c>
    </row>
    <row r="181" spans="1:1" x14ac:dyDescent="0.3">
      <c r="A181" t="s">
        <v>51</v>
      </c>
    </row>
    <row r="182" spans="1:1" x14ac:dyDescent="0.3">
      <c r="A182" t="s">
        <v>51</v>
      </c>
    </row>
    <row r="183" spans="1:1" x14ac:dyDescent="0.3">
      <c r="A183" t="s">
        <v>51</v>
      </c>
    </row>
    <row r="184" spans="1:1" x14ac:dyDescent="0.3">
      <c r="A184" t="s">
        <v>51</v>
      </c>
    </row>
    <row r="185" spans="1:1" x14ac:dyDescent="0.3">
      <c r="A185" t="s">
        <v>51</v>
      </c>
    </row>
    <row r="186" spans="1:1" x14ac:dyDescent="0.3">
      <c r="A186" t="s">
        <v>51</v>
      </c>
    </row>
    <row r="187" spans="1:1" x14ac:dyDescent="0.3">
      <c r="A187" t="s">
        <v>51</v>
      </c>
    </row>
    <row r="188" spans="1:1" x14ac:dyDescent="0.3">
      <c r="A188" t="s">
        <v>51</v>
      </c>
    </row>
    <row r="189" spans="1:1" x14ac:dyDescent="0.3">
      <c r="A189" t="s">
        <v>51</v>
      </c>
    </row>
    <row r="190" spans="1:1" x14ac:dyDescent="0.3">
      <c r="A190" t="s">
        <v>51</v>
      </c>
    </row>
    <row r="191" spans="1:1" x14ac:dyDescent="0.3">
      <c r="A191" t="s">
        <v>51</v>
      </c>
    </row>
    <row r="192" spans="1:1" x14ac:dyDescent="0.3">
      <c r="A192" t="s">
        <v>51</v>
      </c>
    </row>
    <row r="193" spans="1:1" x14ac:dyDescent="0.3">
      <c r="A193" t="s">
        <v>51</v>
      </c>
    </row>
    <row r="194" spans="1:1" x14ac:dyDescent="0.3">
      <c r="A194" t="s">
        <v>51</v>
      </c>
    </row>
    <row r="195" spans="1:1" x14ac:dyDescent="0.3">
      <c r="A195" t="s">
        <v>51</v>
      </c>
    </row>
    <row r="196" spans="1:1" x14ac:dyDescent="0.3">
      <c r="A196" t="s">
        <v>51</v>
      </c>
    </row>
    <row r="197" spans="1:1" x14ac:dyDescent="0.3">
      <c r="A197" t="s">
        <v>51</v>
      </c>
    </row>
    <row r="198" spans="1:1" x14ac:dyDescent="0.3">
      <c r="A198" t="s">
        <v>51</v>
      </c>
    </row>
    <row r="199" spans="1:1" x14ac:dyDescent="0.3">
      <c r="A199" t="s">
        <v>51</v>
      </c>
    </row>
    <row r="200" spans="1:1" x14ac:dyDescent="0.3">
      <c r="A200" t="s">
        <v>51</v>
      </c>
    </row>
    <row r="201" spans="1:1" x14ac:dyDescent="0.3">
      <c r="A201" t="s">
        <v>51</v>
      </c>
    </row>
    <row r="202" spans="1:1" x14ac:dyDescent="0.3">
      <c r="A202" t="s">
        <v>51</v>
      </c>
    </row>
    <row r="203" spans="1:1" x14ac:dyDescent="0.3">
      <c r="A203" t="s">
        <v>51</v>
      </c>
    </row>
    <row r="204" spans="1:1" x14ac:dyDescent="0.3">
      <c r="A204" t="s">
        <v>51</v>
      </c>
    </row>
    <row r="205" spans="1:1" x14ac:dyDescent="0.3">
      <c r="A205" t="s">
        <v>51</v>
      </c>
    </row>
    <row r="206" spans="1:1" x14ac:dyDescent="0.3">
      <c r="A206" t="s">
        <v>51</v>
      </c>
    </row>
    <row r="207" spans="1:1" x14ac:dyDescent="0.3">
      <c r="A207" t="s">
        <v>51</v>
      </c>
    </row>
    <row r="208" spans="1:1" x14ac:dyDescent="0.3">
      <c r="A208" t="s">
        <v>51</v>
      </c>
    </row>
    <row r="209" spans="1:1" x14ac:dyDescent="0.3">
      <c r="A209" t="s">
        <v>51</v>
      </c>
    </row>
    <row r="210" spans="1:1" x14ac:dyDescent="0.3">
      <c r="A210" t="s">
        <v>51</v>
      </c>
    </row>
    <row r="211" spans="1:1" x14ac:dyDescent="0.3">
      <c r="A211" t="s">
        <v>51</v>
      </c>
    </row>
    <row r="212" spans="1:1" x14ac:dyDescent="0.3">
      <c r="A212" t="s">
        <v>51</v>
      </c>
    </row>
    <row r="213" spans="1:1" x14ac:dyDescent="0.3">
      <c r="A213" t="s">
        <v>51</v>
      </c>
    </row>
    <row r="214" spans="1:1" x14ac:dyDescent="0.3">
      <c r="A214" t="s">
        <v>51</v>
      </c>
    </row>
    <row r="215" spans="1:1" x14ac:dyDescent="0.3">
      <c r="A215" t="s">
        <v>51</v>
      </c>
    </row>
    <row r="216" spans="1:1" x14ac:dyDescent="0.3">
      <c r="A216" t="s">
        <v>51</v>
      </c>
    </row>
    <row r="217" spans="1:1" x14ac:dyDescent="0.3">
      <c r="A217" t="s">
        <v>51</v>
      </c>
    </row>
    <row r="218" spans="1:1" x14ac:dyDescent="0.3">
      <c r="A218" t="s">
        <v>51</v>
      </c>
    </row>
    <row r="219" spans="1:1" x14ac:dyDescent="0.3">
      <c r="A219" t="s">
        <v>51</v>
      </c>
    </row>
    <row r="220" spans="1:1" x14ac:dyDescent="0.3">
      <c r="A220" t="s">
        <v>51</v>
      </c>
    </row>
    <row r="221" spans="1:1" x14ac:dyDescent="0.3">
      <c r="A221" t="s">
        <v>51</v>
      </c>
    </row>
    <row r="222" spans="1:1" x14ac:dyDescent="0.3">
      <c r="A222" t="s">
        <v>51</v>
      </c>
    </row>
    <row r="223" spans="1:1" x14ac:dyDescent="0.3">
      <c r="A223" t="s">
        <v>51</v>
      </c>
    </row>
    <row r="224" spans="1:1" x14ac:dyDescent="0.3">
      <c r="A224" t="s">
        <v>51</v>
      </c>
    </row>
    <row r="225" spans="1:1" x14ac:dyDescent="0.3">
      <c r="A225" t="s">
        <v>51</v>
      </c>
    </row>
    <row r="226" spans="1:1" x14ac:dyDescent="0.3">
      <c r="A226" t="s">
        <v>51</v>
      </c>
    </row>
    <row r="227" spans="1:1" x14ac:dyDescent="0.3">
      <c r="A227" t="s">
        <v>51</v>
      </c>
    </row>
    <row r="228" spans="1:1" x14ac:dyDescent="0.3">
      <c r="A228" t="s">
        <v>51</v>
      </c>
    </row>
    <row r="229" spans="1:1" x14ac:dyDescent="0.3">
      <c r="A229" t="s">
        <v>51</v>
      </c>
    </row>
    <row r="230" spans="1:1" x14ac:dyDescent="0.3">
      <c r="A230" t="s">
        <v>51</v>
      </c>
    </row>
    <row r="231" spans="1:1" x14ac:dyDescent="0.3">
      <c r="A231" t="s">
        <v>51</v>
      </c>
    </row>
    <row r="232" spans="1:1" x14ac:dyDescent="0.3">
      <c r="A232" t="s">
        <v>51</v>
      </c>
    </row>
    <row r="233" spans="1:1" x14ac:dyDescent="0.3">
      <c r="A233" t="s">
        <v>51</v>
      </c>
    </row>
    <row r="234" spans="1:1" x14ac:dyDescent="0.3">
      <c r="A234" t="s">
        <v>51</v>
      </c>
    </row>
    <row r="235" spans="1:1" x14ac:dyDescent="0.3">
      <c r="A235" t="s">
        <v>51</v>
      </c>
    </row>
    <row r="236" spans="1:1" x14ac:dyDescent="0.3">
      <c r="A236" t="s">
        <v>51</v>
      </c>
    </row>
    <row r="237" spans="1:1" x14ac:dyDescent="0.3">
      <c r="A237" t="s">
        <v>51</v>
      </c>
    </row>
    <row r="238" spans="1:1" x14ac:dyDescent="0.3">
      <c r="A238" t="s">
        <v>51</v>
      </c>
    </row>
    <row r="239" spans="1:1" x14ac:dyDescent="0.3">
      <c r="A239" t="s">
        <v>51</v>
      </c>
    </row>
    <row r="240" spans="1:1" x14ac:dyDescent="0.3">
      <c r="A240" t="s">
        <v>51</v>
      </c>
    </row>
    <row r="241" spans="1:1" x14ac:dyDescent="0.3">
      <c r="A241" t="s">
        <v>51</v>
      </c>
    </row>
    <row r="242" spans="1:1" x14ac:dyDescent="0.3">
      <c r="A242" t="s">
        <v>51</v>
      </c>
    </row>
    <row r="243" spans="1:1" x14ac:dyDescent="0.3">
      <c r="A243" t="s">
        <v>51</v>
      </c>
    </row>
    <row r="244" spans="1:1" x14ac:dyDescent="0.3">
      <c r="A244" t="s">
        <v>54</v>
      </c>
    </row>
    <row r="245" spans="1:1" x14ac:dyDescent="0.3">
      <c r="A245" t="s">
        <v>54</v>
      </c>
    </row>
    <row r="246" spans="1:1" x14ac:dyDescent="0.3">
      <c r="A246" t="s">
        <v>54</v>
      </c>
    </row>
    <row r="247" spans="1:1" x14ac:dyDescent="0.3">
      <c r="A247" t="s">
        <v>54</v>
      </c>
    </row>
    <row r="248" spans="1:1" x14ac:dyDescent="0.3">
      <c r="A248" t="s">
        <v>54</v>
      </c>
    </row>
    <row r="249" spans="1:1" x14ac:dyDescent="0.3">
      <c r="A249" t="s">
        <v>54</v>
      </c>
    </row>
    <row r="250" spans="1:1" x14ac:dyDescent="0.3">
      <c r="A250" t="s">
        <v>54</v>
      </c>
    </row>
    <row r="251" spans="1:1" x14ac:dyDescent="0.3">
      <c r="A251" t="s">
        <v>54</v>
      </c>
    </row>
    <row r="252" spans="1:1" x14ac:dyDescent="0.3">
      <c r="A252" t="s">
        <v>54</v>
      </c>
    </row>
    <row r="253" spans="1:1" x14ac:dyDescent="0.3">
      <c r="A253" t="s">
        <v>54</v>
      </c>
    </row>
    <row r="254" spans="1:1" x14ac:dyDescent="0.3">
      <c r="A254" t="s">
        <v>54</v>
      </c>
    </row>
    <row r="255" spans="1:1" x14ac:dyDescent="0.3">
      <c r="A255" t="s">
        <v>54</v>
      </c>
    </row>
    <row r="256" spans="1:1" x14ac:dyDescent="0.3">
      <c r="A256" t="s">
        <v>54</v>
      </c>
    </row>
    <row r="257" spans="1:1" x14ac:dyDescent="0.3">
      <c r="A257" t="s">
        <v>54</v>
      </c>
    </row>
    <row r="258" spans="1:1" x14ac:dyDescent="0.3">
      <c r="A258" t="s">
        <v>54</v>
      </c>
    </row>
    <row r="259" spans="1:1" x14ac:dyDescent="0.3">
      <c r="A259" t="s">
        <v>54</v>
      </c>
    </row>
    <row r="260" spans="1:1" x14ac:dyDescent="0.3">
      <c r="A260" t="s">
        <v>54</v>
      </c>
    </row>
    <row r="261" spans="1:1" x14ac:dyDescent="0.3">
      <c r="A261" t="s">
        <v>54</v>
      </c>
    </row>
    <row r="262" spans="1:1" x14ac:dyDescent="0.3">
      <c r="A262" t="s">
        <v>54</v>
      </c>
    </row>
    <row r="263" spans="1:1" x14ac:dyDescent="0.3">
      <c r="A263" t="s">
        <v>54</v>
      </c>
    </row>
    <row r="264" spans="1:1" x14ac:dyDescent="0.3">
      <c r="A264" t="s">
        <v>54</v>
      </c>
    </row>
    <row r="265" spans="1:1" x14ac:dyDescent="0.3">
      <c r="A265" t="s">
        <v>54</v>
      </c>
    </row>
    <row r="266" spans="1:1" x14ac:dyDescent="0.3">
      <c r="A266" t="s">
        <v>54</v>
      </c>
    </row>
    <row r="267" spans="1:1" x14ac:dyDescent="0.3">
      <c r="A267" t="s">
        <v>54</v>
      </c>
    </row>
    <row r="268" spans="1:1" x14ac:dyDescent="0.3">
      <c r="A268" t="s">
        <v>54</v>
      </c>
    </row>
    <row r="269" spans="1:1" x14ac:dyDescent="0.3">
      <c r="A269" t="s">
        <v>54</v>
      </c>
    </row>
    <row r="270" spans="1:1" x14ac:dyDescent="0.3">
      <c r="A270" t="s">
        <v>54</v>
      </c>
    </row>
    <row r="271" spans="1:1" x14ac:dyDescent="0.3">
      <c r="A271" t="s">
        <v>54</v>
      </c>
    </row>
    <row r="272" spans="1:1" x14ac:dyDescent="0.3">
      <c r="A272" t="s">
        <v>54</v>
      </c>
    </row>
    <row r="273" spans="1:1" x14ac:dyDescent="0.3">
      <c r="A273" t="s">
        <v>54</v>
      </c>
    </row>
    <row r="274" spans="1:1" x14ac:dyDescent="0.3">
      <c r="A274" t="s">
        <v>54</v>
      </c>
    </row>
    <row r="275" spans="1:1" x14ac:dyDescent="0.3">
      <c r="A275" t="s">
        <v>54</v>
      </c>
    </row>
    <row r="276" spans="1:1" x14ac:dyDescent="0.3">
      <c r="A276" t="s">
        <v>54</v>
      </c>
    </row>
    <row r="277" spans="1:1" x14ac:dyDescent="0.3">
      <c r="A277" t="s">
        <v>54</v>
      </c>
    </row>
    <row r="278" spans="1:1" x14ac:dyDescent="0.3">
      <c r="A278" t="s">
        <v>54</v>
      </c>
    </row>
    <row r="279" spans="1:1" x14ac:dyDescent="0.3">
      <c r="A279" t="s">
        <v>54</v>
      </c>
    </row>
    <row r="280" spans="1:1" x14ac:dyDescent="0.3">
      <c r="A280" t="s">
        <v>54</v>
      </c>
    </row>
    <row r="281" spans="1:1" x14ac:dyDescent="0.3">
      <c r="A281" t="s">
        <v>54</v>
      </c>
    </row>
    <row r="282" spans="1:1" x14ac:dyDescent="0.3">
      <c r="A282" t="s">
        <v>54</v>
      </c>
    </row>
    <row r="283" spans="1:1" x14ac:dyDescent="0.3">
      <c r="A283" t="s">
        <v>54</v>
      </c>
    </row>
    <row r="284" spans="1:1" x14ac:dyDescent="0.3">
      <c r="A284" t="s">
        <v>54</v>
      </c>
    </row>
    <row r="285" spans="1:1" x14ac:dyDescent="0.3">
      <c r="A285" t="s">
        <v>54</v>
      </c>
    </row>
    <row r="286" spans="1:1" x14ac:dyDescent="0.3">
      <c r="A286" t="s">
        <v>54</v>
      </c>
    </row>
    <row r="287" spans="1:1" x14ac:dyDescent="0.3">
      <c r="A287" t="s">
        <v>54</v>
      </c>
    </row>
    <row r="288" spans="1:1" x14ac:dyDescent="0.3">
      <c r="A288" t="s">
        <v>54</v>
      </c>
    </row>
    <row r="289" spans="1:1" x14ac:dyDescent="0.3">
      <c r="A289" t="s">
        <v>54</v>
      </c>
    </row>
    <row r="290" spans="1:1" x14ac:dyDescent="0.3">
      <c r="A290" t="s">
        <v>54</v>
      </c>
    </row>
    <row r="291" spans="1:1" x14ac:dyDescent="0.3">
      <c r="A291" t="s">
        <v>54</v>
      </c>
    </row>
    <row r="292" spans="1:1" x14ac:dyDescent="0.3">
      <c r="A292" t="s">
        <v>54</v>
      </c>
    </row>
    <row r="293" spans="1:1" x14ac:dyDescent="0.3">
      <c r="A293" t="s">
        <v>54</v>
      </c>
    </row>
    <row r="294" spans="1:1" x14ac:dyDescent="0.3">
      <c r="A294" t="s">
        <v>54</v>
      </c>
    </row>
    <row r="295" spans="1:1" x14ac:dyDescent="0.3">
      <c r="A295" t="s">
        <v>54</v>
      </c>
    </row>
    <row r="296" spans="1:1" x14ac:dyDescent="0.3">
      <c r="A296" t="s">
        <v>54</v>
      </c>
    </row>
    <row r="297" spans="1:1" x14ac:dyDescent="0.3">
      <c r="A297" t="s">
        <v>54</v>
      </c>
    </row>
    <row r="298" spans="1:1" x14ac:dyDescent="0.3">
      <c r="A298" t="s">
        <v>54</v>
      </c>
    </row>
    <row r="299" spans="1:1" x14ac:dyDescent="0.3">
      <c r="A299" t="s">
        <v>54</v>
      </c>
    </row>
    <row r="300" spans="1:1" x14ac:dyDescent="0.3">
      <c r="A300" t="s">
        <v>54</v>
      </c>
    </row>
  </sheetData>
  <sortState xmlns:xlrd2="http://schemas.microsoft.com/office/spreadsheetml/2017/richdata2" ref="A1:A320">
    <sortCondition ref="A1:A3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A7487-38AF-458B-B203-B0321CA1D7B7}">
  <dimension ref="A1:G150"/>
  <sheetViews>
    <sheetView tabSelected="1" workbookViewId="0">
      <selection activeCell="D24" sqref="D24"/>
    </sheetView>
  </sheetViews>
  <sheetFormatPr defaultRowHeight="14.4" x14ac:dyDescent="0.3"/>
  <cols>
    <col min="4" max="4" width="62.21875" customWidth="1"/>
    <col min="5" max="5" width="17.77734375" customWidth="1"/>
    <col min="6" max="6" width="26.6640625" customWidth="1"/>
    <col min="9" max="9" width="12" bestFit="1" customWidth="1"/>
  </cols>
  <sheetData>
    <row r="1" spans="1:7" x14ac:dyDescent="0.3">
      <c r="A1" s="1">
        <v>-219.59899999999999</v>
      </c>
      <c r="B1" s="1">
        <v>-233.69499999999999</v>
      </c>
      <c r="D1" s="12">
        <v>1</v>
      </c>
    </row>
    <row r="2" spans="1:7" x14ac:dyDescent="0.3">
      <c r="A2" s="1">
        <v>-226.08</v>
      </c>
      <c r="B2" s="1">
        <v>-204.71029999999999</v>
      </c>
      <c r="D2" t="s">
        <v>37</v>
      </c>
      <c r="E2">
        <f>CORREL(A:A,B:B)</f>
        <v>5.8070415167151918E-2</v>
      </c>
    </row>
    <row r="3" spans="1:7" x14ac:dyDescent="0.3">
      <c r="A3" s="1">
        <v>-229.49600000000001</v>
      </c>
      <c r="B3" s="1">
        <v>-268.09960000000001</v>
      </c>
      <c r="D3" s="12">
        <v>2</v>
      </c>
    </row>
    <row r="4" spans="1:7" ht="14.4" customHeight="1" x14ac:dyDescent="0.3">
      <c r="A4" s="1">
        <v>-223.983</v>
      </c>
      <c r="B4" s="1">
        <v>-278.20909999999998</v>
      </c>
      <c r="D4" s="13" t="s">
        <v>334</v>
      </c>
      <c r="E4" s="14">
        <f>TTEST(A:A,B:B,IF(OR(F5="больше",F5="меньше"),1,2),IF(G5="да",2,3))</f>
        <v>0.58573069528013333</v>
      </c>
      <c r="F4" s="15" t="s">
        <v>46</v>
      </c>
      <c r="G4" s="15" t="s">
        <v>45</v>
      </c>
    </row>
    <row r="5" spans="1:7" x14ac:dyDescent="0.3">
      <c r="A5" s="1">
        <v>-211.15199999999999</v>
      </c>
      <c r="B5" s="1">
        <v>-209.4316</v>
      </c>
      <c r="D5" s="13"/>
      <c r="E5" s="14"/>
      <c r="F5" s="16" t="s">
        <v>47</v>
      </c>
      <c r="G5" s="17" t="s">
        <v>38</v>
      </c>
    </row>
    <row r="6" spans="1:7" x14ac:dyDescent="0.3">
      <c r="A6" s="1">
        <v>-225.65199999999999</v>
      </c>
      <c r="B6" s="1">
        <v>-280.11020000000002</v>
      </c>
      <c r="D6" s="13"/>
      <c r="E6" s="14"/>
      <c r="F6" s="16"/>
      <c r="G6" s="17"/>
    </row>
    <row r="7" spans="1:7" x14ac:dyDescent="0.3">
      <c r="A7" s="1">
        <v>-236.203</v>
      </c>
      <c r="B7" s="1">
        <v>-258.6069</v>
      </c>
      <c r="D7" s="13"/>
      <c r="E7" s="14"/>
      <c r="F7" s="16"/>
      <c r="G7" s="17"/>
    </row>
    <row r="8" spans="1:7" ht="14.4" customHeight="1" x14ac:dyDescent="0.3">
      <c r="A8" s="1">
        <v>-229.27600000000001</v>
      </c>
      <c r="B8" s="1">
        <v>-264.27929999999998</v>
      </c>
      <c r="D8" s="13" t="s">
        <v>335</v>
      </c>
      <c r="E8" s="14">
        <f>IF(E4&lt;F8,1,0)</f>
        <v>0</v>
      </c>
      <c r="F8" s="18">
        <v>0.05</v>
      </c>
    </row>
    <row r="9" spans="1:7" x14ac:dyDescent="0.3">
      <c r="A9" s="1">
        <v>-236.06100000000001</v>
      </c>
      <c r="B9" s="1">
        <v>-215.6729</v>
      </c>
      <c r="D9" s="13"/>
      <c r="E9" s="14"/>
      <c r="F9" s="18"/>
    </row>
    <row r="10" spans="1:7" x14ac:dyDescent="0.3">
      <c r="A10" s="1">
        <v>-228.28100000000001</v>
      </c>
      <c r="B10" s="1">
        <v>-230.41409999999999</v>
      </c>
      <c r="D10" s="13"/>
      <c r="E10" s="14"/>
      <c r="F10" s="18"/>
    </row>
    <row r="11" spans="1:7" ht="14.4" customHeight="1" x14ac:dyDescent="0.3">
      <c r="A11" s="1">
        <v>-288.24099999999999</v>
      </c>
      <c r="B11" s="1">
        <v>-277.29719999999998</v>
      </c>
      <c r="D11" s="12">
        <v>3</v>
      </c>
    </row>
    <row r="12" spans="1:7" x14ac:dyDescent="0.3">
      <c r="A12" s="1">
        <v>-292.20600000000002</v>
      </c>
      <c r="B12" s="1">
        <v>-236.19290000000001</v>
      </c>
      <c r="D12" s="13" t="s">
        <v>336</v>
      </c>
      <c r="E12" s="14">
        <f>FTEST(A:A,B:B)/IF(OR(F13="больше",F13="меньше"),2,1)</f>
        <v>0.33584575595217586</v>
      </c>
      <c r="F12" s="15" t="s">
        <v>46</v>
      </c>
    </row>
    <row r="13" spans="1:7" x14ac:dyDescent="0.3">
      <c r="A13" s="1">
        <v>-259.21300000000002</v>
      </c>
      <c r="B13" s="1">
        <v>-260.38740000000001</v>
      </c>
      <c r="D13" s="13"/>
      <c r="E13" s="14"/>
      <c r="F13" s="16" t="s">
        <v>47</v>
      </c>
    </row>
    <row r="14" spans="1:7" ht="14.4" customHeight="1" x14ac:dyDescent="0.3">
      <c r="A14" s="1">
        <v>-232.11799999999999</v>
      </c>
      <c r="B14" s="1">
        <v>-267.74770000000001</v>
      </c>
      <c r="D14" s="13"/>
      <c r="E14" s="14"/>
      <c r="F14" s="16"/>
    </row>
    <row r="15" spans="1:7" ht="14.4" customHeight="1" x14ac:dyDescent="0.3">
      <c r="A15" s="1">
        <v>-277.95400000000001</v>
      </c>
      <c r="B15" s="1">
        <v>-259.13029999999998</v>
      </c>
      <c r="D15" s="13" t="s">
        <v>337</v>
      </c>
      <c r="E15" s="14">
        <f>IF(E12&lt;F15,1,0)</f>
        <v>0</v>
      </c>
      <c r="F15" s="18">
        <v>0.05</v>
      </c>
    </row>
    <row r="16" spans="1:7" x14ac:dyDescent="0.3">
      <c r="A16" s="1">
        <v>-261.76499999999999</v>
      </c>
      <c r="B16" s="1">
        <v>-210.6003</v>
      </c>
      <c r="D16" s="13"/>
      <c r="E16" s="14"/>
      <c r="F16" s="18"/>
    </row>
    <row r="17" spans="1:6" x14ac:dyDescent="0.3">
      <c r="A17" s="1">
        <v>-217.96899999999999</v>
      </c>
      <c r="B17" s="1">
        <v>-261.27190000000002</v>
      </c>
      <c r="D17" s="13"/>
      <c r="E17" s="14"/>
      <c r="F17" s="18"/>
    </row>
    <row r="18" spans="1:6" x14ac:dyDescent="0.3">
      <c r="A18" s="1">
        <v>-266.56299999999999</v>
      </c>
      <c r="B18" s="1">
        <v>-262.34500000000003</v>
      </c>
    </row>
    <row r="19" spans="1:6" x14ac:dyDescent="0.3">
      <c r="A19" s="1">
        <v>-244.256</v>
      </c>
      <c r="B19" s="1">
        <v>-260.03739999999999</v>
      </c>
    </row>
    <row r="20" spans="1:6" x14ac:dyDescent="0.3">
      <c r="A20" s="1">
        <v>-259.137</v>
      </c>
      <c r="B20" s="1">
        <v>-270.7998</v>
      </c>
    </row>
    <row r="21" spans="1:6" x14ac:dyDescent="0.3">
      <c r="A21" s="1">
        <v>-247.941</v>
      </c>
      <c r="B21" s="1">
        <v>-254.64240000000001</v>
      </c>
    </row>
    <row r="22" spans="1:6" x14ac:dyDescent="0.3">
      <c r="A22" s="1">
        <v>-242.33199999999999</v>
      </c>
      <c r="B22" s="1">
        <v>-253.62889999999999</v>
      </c>
    </row>
    <row r="23" spans="1:6" x14ac:dyDescent="0.3">
      <c r="A23" s="1">
        <v>-259.00799999999998</v>
      </c>
      <c r="B23" s="1">
        <v>-226.5626</v>
      </c>
    </row>
    <row r="24" spans="1:6" x14ac:dyDescent="0.3">
      <c r="A24" s="1">
        <v>-236.58799999999999</v>
      </c>
      <c r="B24" s="1">
        <v>-230.8116</v>
      </c>
    </row>
    <row r="25" spans="1:6" x14ac:dyDescent="0.3">
      <c r="A25" s="1">
        <v>-262.79000000000002</v>
      </c>
      <c r="B25" s="1">
        <v>-245.5188</v>
      </c>
      <c r="D25" s="19"/>
      <c r="E25" s="20"/>
      <c r="F25" s="20"/>
    </row>
    <row r="26" spans="1:6" x14ac:dyDescent="0.3">
      <c r="A26" s="1">
        <v>-196.47399999999999</v>
      </c>
      <c r="B26" s="1">
        <v>-242.56700000000001</v>
      </c>
      <c r="D26" s="21"/>
      <c r="E26" s="22"/>
      <c r="F26" s="22"/>
    </row>
    <row r="27" spans="1:6" x14ac:dyDescent="0.3">
      <c r="A27" s="1">
        <v>-292.17500000000001</v>
      </c>
      <c r="B27" s="1">
        <v>-234.62440000000001</v>
      </c>
      <c r="D27" s="21"/>
      <c r="E27" s="22"/>
      <c r="F27" s="22"/>
    </row>
    <row r="28" spans="1:6" x14ac:dyDescent="0.3">
      <c r="A28" s="1">
        <v>-279.95699999999999</v>
      </c>
      <c r="B28" s="1">
        <v>-223.96119999999999</v>
      </c>
      <c r="D28" s="21"/>
      <c r="E28" s="22"/>
      <c r="F28" s="22"/>
    </row>
    <row r="29" spans="1:6" x14ac:dyDescent="0.3">
      <c r="A29" s="1">
        <v>-254.05199999999999</v>
      </c>
      <c r="B29" s="1">
        <v>-221.01949999999999</v>
      </c>
      <c r="D29" s="21"/>
      <c r="E29" s="22"/>
      <c r="F29" s="22"/>
    </row>
    <row r="30" spans="1:6" x14ac:dyDescent="0.3">
      <c r="A30" s="1">
        <v>-253.721</v>
      </c>
      <c r="B30" s="1">
        <v>-270.08920000000001</v>
      </c>
      <c r="D30" s="21"/>
      <c r="E30" s="22"/>
      <c r="F30" s="22"/>
    </row>
    <row r="31" spans="1:6" x14ac:dyDescent="0.3">
      <c r="A31" s="1">
        <v>-295.67599999999999</v>
      </c>
      <c r="B31" s="1">
        <v>-231.00479999999999</v>
      </c>
    </row>
    <row r="32" spans="1:6" x14ac:dyDescent="0.3">
      <c r="A32" s="1">
        <v>-256.05</v>
      </c>
      <c r="B32" s="1">
        <v>-250.7766</v>
      </c>
    </row>
    <row r="33" spans="1:2" x14ac:dyDescent="0.3">
      <c r="A33" s="1">
        <v>-259.16899999999998</v>
      </c>
      <c r="B33" s="1">
        <v>-296.9443</v>
      </c>
    </row>
    <row r="34" spans="1:2" x14ac:dyDescent="0.3">
      <c r="A34" s="1">
        <v>-227.00899999999999</v>
      </c>
      <c r="B34" s="1">
        <v>-236.93819999999999</v>
      </c>
    </row>
    <row r="35" spans="1:2" x14ac:dyDescent="0.3">
      <c r="A35" s="1">
        <v>-216.11799999999999</v>
      </c>
      <c r="B35" s="1">
        <v>-251.76169999999999</v>
      </c>
    </row>
    <row r="36" spans="1:2" x14ac:dyDescent="0.3">
      <c r="A36" s="1">
        <v>-218.898</v>
      </c>
      <c r="B36" s="1">
        <v>-285.49509999999998</v>
      </c>
    </row>
    <row r="37" spans="1:2" x14ac:dyDescent="0.3">
      <c r="A37" s="1">
        <v>-273.16500000000002</v>
      </c>
      <c r="B37" s="1">
        <v>-242.38550000000001</v>
      </c>
    </row>
    <row r="38" spans="1:2" x14ac:dyDescent="0.3">
      <c r="A38" s="1">
        <v>-292.72300000000001</v>
      </c>
      <c r="B38" s="1">
        <v>-233.42400000000001</v>
      </c>
    </row>
    <row r="39" spans="1:2" x14ac:dyDescent="0.3">
      <c r="A39" s="1">
        <v>-225.965</v>
      </c>
      <c r="B39" s="1">
        <v>-195.77670000000001</v>
      </c>
    </row>
    <row r="40" spans="1:2" x14ac:dyDescent="0.3">
      <c r="A40" s="1">
        <v>-238.267</v>
      </c>
      <c r="B40" s="1">
        <v>-216.62799999999999</v>
      </c>
    </row>
    <row r="41" spans="1:2" x14ac:dyDescent="0.3">
      <c r="A41" s="1">
        <v>-294.74099999999999</v>
      </c>
      <c r="B41" s="1">
        <v>-261.68619999999999</v>
      </c>
    </row>
    <row r="42" spans="1:2" x14ac:dyDescent="0.3">
      <c r="A42" s="1">
        <v>-223.31200000000001</v>
      </c>
      <c r="B42" s="1">
        <v>-214.54320000000001</v>
      </c>
    </row>
    <row r="43" spans="1:2" x14ac:dyDescent="0.3">
      <c r="A43" s="1">
        <v>-248.78399999999999</v>
      </c>
      <c r="B43" s="1">
        <v>-234.89</v>
      </c>
    </row>
    <row r="44" spans="1:2" x14ac:dyDescent="0.3">
      <c r="A44" s="1">
        <v>-234.739</v>
      </c>
      <c r="B44" s="1">
        <v>-265.41820000000001</v>
      </c>
    </row>
    <row r="45" spans="1:2" x14ac:dyDescent="0.3">
      <c r="A45" s="1">
        <v>-263.81200000000001</v>
      </c>
      <c r="B45" s="1">
        <v>-281.98599999999999</v>
      </c>
    </row>
    <row r="46" spans="1:2" x14ac:dyDescent="0.3">
      <c r="A46" s="1">
        <v>-264.34300000000002</v>
      </c>
      <c r="B46" s="1">
        <v>-255.76329999999999</v>
      </c>
    </row>
    <row r="47" spans="1:2" x14ac:dyDescent="0.3">
      <c r="A47" s="1">
        <v>-247.89500000000001</v>
      </c>
      <c r="B47" s="1">
        <v>-230.66970000000001</v>
      </c>
    </row>
    <row r="48" spans="1:2" x14ac:dyDescent="0.3">
      <c r="A48" s="1">
        <v>-250.71</v>
      </c>
      <c r="B48" s="1">
        <v>-208.07409999999999</v>
      </c>
    </row>
    <row r="49" spans="1:2" x14ac:dyDescent="0.3">
      <c r="A49" s="1">
        <v>-225.09899999999999</v>
      </c>
      <c r="B49" s="1">
        <v>-245.45910000000001</v>
      </c>
    </row>
    <row r="50" spans="1:2" x14ac:dyDescent="0.3">
      <c r="A50" s="1">
        <v>-292.66899999999998</v>
      </c>
      <c r="B50" s="1">
        <v>-251.3176</v>
      </c>
    </row>
    <row r="51" spans="1:2" x14ac:dyDescent="0.3">
      <c r="A51" s="1">
        <v>-251.43600000000001</v>
      </c>
      <c r="B51" s="1">
        <v>-288.27820000000003</v>
      </c>
    </row>
    <row r="52" spans="1:2" x14ac:dyDescent="0.3">
      <c r="A52" s="1">
        <v>-261.83199999999999</v>
      </c>
      <c r="B52" s="1">
        <v>-233.29660000000001</v>
      </c>
    </row>
    <row r="53" spans="1:2" x14ac:dyDescent="0.3">
      <c r="A53" s="1">
        <v>-303.03500000000003</v>
      </c>
      <c r="B53" s="1">
        <v>-256.44779999999997</v>
      </c>
    </row>
    <row r="54" spans="1:2" x14ac:dyDescent="0.3">
      <c r="A54" s="1">
        <v>-204.78100000000001</v>
      </c>
      <c r="B54" s="1">
        <v>-256.82170000000002</v>
      </c>
    </row>
    <row r="55" spans="1:2" x14ac:dyDescent="0.3">
      <c r="A55" s="1">
        <v>-231.43</v>
      </c>
      <c r="B55" s="1">
        <v>-255.54859999999999</v>
      </c>
    </row>
    <row r="56" spans="1:2" x14ac:dyDescent="0.3">
      <c r="A56" s="1">
        <v>-228.81800000000001</v>
      </c>
      <c r="B56" s="1">
        <v>-244.6942</v>
      </c>
    </row>
    <row r="57" spans="1:2" x14ac:dyDescent="0.3">
      <c r="A57" s="1">
        <v>-259.80399999999997</v>
      </c>
      <c r="B57" s="1">
        <v>-225.1122</v>
      </c>
    </row>
    <row r="58" spans="1:2" x14ac:dyDescent="0.3">
      <c r="A58" s="1">
        <v>-250.25700000000001</v>
      </c>
      <c r="B58" s="1">
        <v>-264.72019999999998</v>
      </c>
    </row>
    <row r="59" spans="1:2" x14ac:dyDescent="0.3">
      <c r="A59" s="1">
        <v>-244.49100000000001</v>
      </c>
      <c r="B59" s="1">
        <v>-257.98289999999997</v>
      </c>
    </row>
    <row r="60" spans="1:2" x14ac:dyDescent="0.3">
      <c r="A60" s="1">
        <v>-227.27600000000001</v>
      </c>
      <c r="B60" s="1">
        <v>-269.21769999999998</v>
      </c>
    </row>
    <row r="61" spans="1:2" x14ac:dyDescent="0.3">
      <c r="A61" s="1">
        <v>-241.56800000000001</v>
      </c>
      <c r="B61" s="1">
        <v>-248.08519999999999</v>
      </c>
    </row>
    <row r="62" spans="1:2" x14ac:dyDescent="0.3">
      <c r="A62" s="1">
        <v>-227.179</v>
      </c>
      <c r="B62" s="1">
        <v>-257.33640000000003</v>
      </c>
    </row>
    <row r="63" spans="1:2" x14ac:dyDescent="0.3">
      <c r="A63" s="1">
        <v>-239.518</v>
      </c>
      <c r="B63" s="1">
        <v>-236.38570000000001</v>
      </c>
    </row>
    <row r="64" spans="1:2" x14ac:dyDescent="0.3">
      <c r="A64" s="1">
        <v>-260.73399999999998</v>
      </c>
      <c r="B64" s="1">
        <v>-208.53129999999999</v>
      </c>
    </row>
    <row r="65" spans="1:2" x14ac:dyDescent="0.3">
      <c r="A65" s="1">
        <v>-273.46699999999998</v>
      </c>
      <c r="B65" s="1">
        <v>-248.12970000000001</v>
      </c>
    </row>
    <row r="66" spans="1:2" x14ac:dyDescent="0.3">
      <c r="A66" s="1">
        <v>-237.626</v>
      </c>
      <c r="B66" s="1">
        <v>-252.29339999999999</v>
      </c>
    </row>
    <row r="67" spans="1:2" x14ac:dyDescent="0.3">
      <c r="A67" s="1">
        <v>-259.84399999999999</v>
      </c>
      <c r="B67" s="1">
        <v>-233.2167</v>
      </c>
    </row>
    <row r="68" spans="1:2" x14ac:dyDescent="0.3">
      <c r="A68" s="1">
        <v>-246.40600000000001</v>
      </c>
      <c r="B68" s="1">
        <v>-279.57220000000001</v>
      </c>
    </row>
    <row r="69" spans="1:2" x14ac:dyDescent="0.3">
      <c r="A69" s="1">
        <v>-274.71100000000001</v>
      </c>
      <c r="B69" s="1">
        <v>-250.84960000000001</v>
      </c>
    </row>
    <row r="70" spans="1:2" x14ac:dyDescent="0.3">
      <c r="A70" s="1">
        <v>-252.90100000000001</v>
      </c>
      <c r="B70" s="1">
        <v>-290.52980000000002</v>
      </c>
    </row>
    <row r="71" spans="1:2" x14ac:dyDescent="0.3">
      <c r="A71" s="1">
        <v>-252.297</v>
      </c>
      <c r="B71" s="1">
        <v>-234.20160000000001</v>
      </c>
    </row>
    <row r="72" spans="1:2" x14ac:dyDescent="0.3">
      <c r="A72" s="1">
        <v>-235.77799999999999</v>
      </c>
      <c r="B72" s="1">
        <v>-217.09809999999999</v>
      </c>
    </row>
    <row r="73" spans="1:2" x14ac:dyDescent="0.3">
      <c r="A73" s="1">
        <v>-277.49599999999998</v>
      </c>
      <c r="B73" s="1">
        <v>-289.52339999999998</v>
      </c>
    </row>
    <row r="74" spans="1:2" x14ac:dyDescent="0.3">
      <c r="A74" s="1">
        <v>-280.154</v>
      </c>
      <c r="B74" s="1">
        <v>-262.75389999999999</v>
      </c>
    </row>
    <row r="75" spans="1:2" x14ac:dyDescent="0.3">
      <c r="A75" s="1">
        <v>-265.05200000000002</v>
      </c>
      <c r="B75" s="1">
        <v>-235.80869999999999</v>
      </c>
    </row>
    <row r="76" spans="1:2" x14ac:dyDescent="0.3">
      <c r="A76" s="1">
        <v>-217.53299999999999</v>
      </c>
      <c r="B76" s="1">
        <v>-240.18219999999999</v>
      </c>
    </row>
    <row r="77" spans="1:2" x14ac:dyDescent="0.3">
      <c r="A77" s="1">
        <v>-206.9</v>
      </c>
      <c r="B77" s="1">
        <v>-263.7928</v>
      </c>
    </row>
    <row r="78" spans="1:2" x14ac:dyDescent="0.3">
      <c r="A78" s="1">
        <v>-281.39800000000002</v>
      </c>
      <c r="B78" s="1">
        <v>-225.1387</v>
      </c>
    </row>
    <row r="79" spans="1:2" x14ac:dyDescent="0.3">
      <c r="A79" s="1">
        <v>-238.071</v>
      </c>
      <c r="B79" s="1">
        <v>-228.77029999999999</v>
      </c>
    </row>
    <row r="80" spans="1:2" x14ac:dyDescent="0.3">
      <c r="A80" s="1">
        <v>-223.44399999999999</v>
      </c>
      <c r="B80" s="1">
        <v>-236.35749999999999</v>
      </c>
    </row>
    <row r="81" spans="1:2" x14ac:dyDescent="0.3">
      <c r="A81" s="1">
        <v>-266.21300000000002</v>
      </c>
      <c r="B81" s="1">
        <v>-274.95400000000001</v>
      </c>
    </row>
    <row r="82" spans="1:2" x14ac:dyDescent="0.3">
      <c r="A82" s="1">
        <v>-252.09100000000001</v>
      </c>
      <c r="B82" s="1">
        <v>-242.97710000000001</v>
      </c>
    </row>
    <row r="83" spans="1:2" x14ac:dyDescent="0.3">
      <c r="A83" s="1">
        <v>-234.679</v>
      </c>
      <c r="B83" s="1">
        <v>-268.57810000000001</v>
      </c>
    </row>
    <row r="84" spans="1:2" x14ac:dyDescent="0.3">
      <c r="A84" s="1">
        <v>-252.971</v>
      </c>
      <c r="B84" s="1">
        <v>-256.64359999999999</v>
      </c>
    </row>
    <row r="85" spans="1:2" x14ac:dyDescent="0.3">
      <c r="A85" s="1">
        <v>-234.52500000000001</v>
      </c>
      <c r="B85" s="1">
        <v>-210.77119999999999</v>
      </c>
    </row>
    <row r="86" spans="1:2" x14ac:dyDescent="0.3">
      <c r="A86" s="1">
        <v>-243.101</v>
      </c>
      <c r="B86" s="1">
        <v>-218.65170000000001</v>
      </c>
    </row>
    <row r="87" spans="1:2" x14ac:dyDescent="0.3">
      <c r="A87" s="1">
        <v>-278.23099999999999</v>
      </c>
      <c r="B87" s="1">
        <v>-222.33969999999999</v>
      </c>
    </row>
    <row r="88" spans="1:2" x14ac:dyDescent="0.3">
      <c r="A88" s="1">
        <v>-269.22500000000002</v>
      </c>
      <c r="B88" s="1">
        <v>-241.85390000000001</v>
      </c>
    </row>
    <row r="89" spans="1:2" x14ac:dyDescent="0.3">
      <c r="A89" s="1">
        <v>-209.624</v>
      </c>
      <c r="B89" s="1">
        <v>-255.66540000000001</v>
      </c>
    </row>
    <row r="90" spans="1:2" x14ac:dyDescent="0.3">
      <c r="A90" s="1">
        <v>-239.511</v>
      </c>
      <c r="B90" s="1">
        <v>-263.70370000000003</v>
      </c>
    </row>
    <row r="91" spans="1:2" x14ac:dyDescent="0.3">
      <c r="A91" s="1">
        <v>-278.90800000000002</v>
      </c>
      <c r="B91" s="1">
        <v>-251.5471</v>
      </c>
    </row>
    <row r="92" spans="1:2" x14ac:dyDescent="0.3">
      <c r="A92" s="1">
        <v>-246.071</v>
      </c>
      <c r="B92" s="1">
        <v>-264.56869999999998</v>
      </c>
    </row>
    <row r="93" spans="1:2" x14ac:dyDescent="0.3">
      <c r="A93" s="1">
        <v>-225.10900000000001</v>
      </c>
      <c r="B93" s="1">
        <v>-247.2277</v>
      </c>
    </row>
    <row r="94" spans="1:2" x14ac:dyDescent="0.3">
      <c r="A94" s="1">
        <v>-321.00799999999998</v>
      </c>
      <c r="B94" s="1">
        <v>-250.72219999999999</v>
      </c>
    </row>
    <row r="95" spans="1:2" x14ac:dyDescent="0.3">
      <c r="A95" s="1">
        <v>-233.364</v>
      </c>
      <c r="B95" s="1">
        <v>-237.9718</v>
      </c>
    </row>
    <row r="96" spans="1:2" x14ac:dyDescent="0.3">
      <c r="A96" s="1">
        <v>-262.46100000000001</v>
      </c>
      <c r="B96" s="1">
        <v>-221.0701</v>
      </c>
    </row>
    <row r="97" spans="1:2" x14ac:dyDescent="0.3">
      <c r="A97" s="1">
        <v>-278.74400000000003</v>
      </c>
      <c r="B97" s="1">
        <v>-251.94210000000001</v>
      </c>
    </row>
    <row r="98" spans="1:2" x14ac:dyDescent="0.3">
      <c r="A98" s="1">
        <v>-231.345</v>
      </c>
      <c r="B98" s="1">
        <v>-242.09569999999999</v>
      </c>
    </row>
    <row r="99" spans="1:2" x14ac:dyDescent="0.3">
      <c r="A99" s="1">
        <v>-295.90600000000001</v>
      </c>
      <c r="B99" s="1">
        <v>-259.90280000000001</v>
      </c>
    </row>
    <row r="100" spans="1:2" x14ac:dyDescent="0.3">
      <c r="A100" s="1">
        <v>-203.55600000000001</v>
      </c>
      <c r="B100" s="1">
        <v>-266.27890000000002</v>
      </c>
    </row>
    <row r="101" spans="1:2" x14ac:dyDescent="0.3">
      <c r="A101" s="1">
        <v>-216.61600000000001</v>
      </c>
      <c r="B101" s="1">
        <v>-242.9092</v>
      </c>
    </row>
    <row r="102" spans="1:2" x14ac:dyDescent="0.3">
      <c r="A102" s="1">
        <v>-222.72499999999999</v>
      </c>
      <c r="B102" s="1">
        <v>-270.6275</v>
      </c>
    </row>
    <row r="103" spans="1:2" x14ac:dyDescent="0.3">
      <c r="A103" s="1">
        <v>-241.72499999999999</v>
      </c>
      <c r="B103" s="1">
        <v>-270.08530000000002</v>
      </c>
    </row>
    <row r="104" spans="1:2" x14ac:dyDescent="0.3">
      <c r="A104" s="1">
        <v>-236.39099999999999</v>
      </c>
      <c r="B104" s="1">
        <v>-223.93639999999999</v>
      </c>
    </row>
    <row r="105" spans="1:2" x14ac:dyDescent="0.3">
      <c r="A105" s="1">
        <v>-251.524</v>
      </c>
      <c r="B105" s="1">
        <v>-251.95590000000001</v>
      </c>
    </row>
    <row r="106" spans="1:2" x14ac:dyDescent="0.3">
      <c r="A106" s="1">
        <v>-231.59700000000001</v>
      </c>
      <c r="B106" s="1">
        <v>-226.10140000000001</v>
      </c>
    </row>
    <row r="107" spans="1:2" x14ac:dyDescent="0.3">
      <c r="A107" s="1">
        <v>-244.488</v>
      </c>
      <c r="B107" s="1">
        <v>-236.70740000000001</v>
      </c>
    </row>
    <row r="108" spans="1:2" x14ac:dyDescent="0.3">
      <c r="A108" s="1">
        <v>-279.50799999999998</v>
      </c>
      <c r="B108" s="1">
        <v>-249.5831</v>
      </c>
    </row>
    <row r="109" spans="1:2" x14ac:dyDescent="0.3">
      <c r="A109" s="1">
        <v>-246.40199999999999</v>
      </c>
      <c r="B109" s="1">
        <v>-191.42400000000001</v>
      </c>
    </row>
    <row r="110" spans="1:2" x14ac:dyDescent="0.3">
      <c r="A110" s="1">
        <v>-249.29300000000001</v>
      </c>
      <c r="B110" s="1">
        <v>-213.10720000000001</v>
      </c>
    </row>
    <row r="111" spans="1:2" x14ac:dyDescent="0.3">
      <c r="A111" s="1">
        <v>-224.00200000000001</v>
      </c>
      <c r="B111" s="1">
        <v>-241.26490000000001</v>
      </c>
    </row>
    <row r="112" spans="1:2" x14ac:dyDescent="0.3">
      <c r="A112" s="1">
        <v>-226.494</v>
      </c>
      <c r="B112" s="1">
        <v>-243.07480000000001</v>
      </c>
    </row>
    <row r="113" spans="1:2" x14ac:dyDescent="0.3">
      <c r="A113" s="1">
        <v>-271.10700000000003</v>
      </c>
      <c r="B113" s="1">
        <v>-224.1215</v>
      </c>
    </row>
    <row r="114" spans="1:2" x14ac:dyDescent="0.3">
      <c r="A114" s="1">
        <v>-247.44499999999999</v>
      </c>
      <c r="B114" s="1">
        <v>-281.40050000000002</v>
      </c>
    </row>
    <row r="115" spans="1:2" x14ac:dyDescent="0.3">
      <c r="A115" s="1">
        <v>-246.041</v>
      </c>
      <c r="B115" s="1">
        <v>-241.26169999999999</v>
      </c>
    </row>
    <row r="116" spans="1:2" x14ac:dyDescent="0.3">
      <c r="A116" s="1">
        <v>-266.25799999999998</v>
      </c>
      <c r="B116" s="1">
        <v>-237.30539999999999</v>
      </c>
    </row>
    <row r="117" spans="1:2" x14ac:dyDescent="0.3">
      <c r="A117" s="1">
        <v>-207</v>
      </c>
      <c r="B117" s="1">
        <v>-201.501</v>
      </c>
    </row>
    <row r="118" spans="1:2" x14ac:dyDescent="0.3">
      <c r="A118" s="1">
        <v>-220.99299999999999</v>
      </c>
      <c r="B118" s="1">
        <v>-204.01929999999999</v>
      </c>
    </row>
    <row r="119" spans="1:2" x14ac:dyDescent="0.3">
      <c r="A119" s="1">
        <v>-276.05700000000002</v>
      </c>
      <c r="B119" s="1">
        <v>-271.11649999999997</v>
      </c>
    </row>
    <row r="120" spans="1:2" x14ac:dyDescent="0.3">
      <c r="A120" s="1">
        <v>-255.31100000000001</v>
      </c>
      <c r="B120" s="1">
        <v>-269.25909999999999</v>
      </c>
    </row>
    <row r="121" spans="1:2" x14ac:dyDescent="0.3">
      <c r="A121" s="1">
        <v>-220.31899999999999</v>
      </c>
      <c r="B121" s="1">
        <v>-261.98610000000002</v>
      </c>
    </row>
    <row r="122" spans="1:2" x14ac:dyDescent="0.3">
      <c r="A122" s="1">
        <v>-275.37200000000001</v>
      </c>
      <c r="B122" s="1">
        <v>-255.8603</v>
      </c>
    </row>
    <row r="123" spans="1:2" x14ac:dyDescent="0.3">
      <c r="A123" s="1">
        <v>-248.428</v>
      </c>
      <c r="B123" s="1">
        <v>-198.4453</v>
      </c>
    </row>
    <row r="124" spans="1:2" x14ac:dyDescent="0.3">
      <c r="A124" s="1">
        <v>-216.79599999999999</v>
      </c>
      <c r="B124" s="1">
        <v>-263.2364</v>
      </c>
    </row>
    <row r="125" spans="1:2" x14ac:dyDescent="0.3">
      <c r="A125" s="1">
        <v>-236.261</v>
      </c>
      <c r="B125" s="1">
        <v>-196.83519999999999</v>
      </c>
    </row>
    <row r="126" spans="1:2" x14ac:dyDescent="0.3">
      <c r="A126" s="1">
        <v>-197.66</v>
      </c>
      <c r="B126" s="1">
        <v>-268.03500000000003</v>
      </c>
    </row>
    <row r="127" spans="1:2" x14ac:dyDescent="0.3">
      <c r="A127" s="1">
        <v>-212.066</v>
      </c>
      <c r="B127" s="1">
        <v>-232.45650000000001</v>
      </c>
    </row>
    <row r="128" spans="1:2" x14ac:dyDescent="0.3">
      <c r="A128" s="1"/>
      <c r="B128" s="1"/>
    </row>
    <row r="129" spans="1:2" x14ac:dyDescent="0.3">
      <c r="A129" s="1"/>
      <c r="B129" s="1"/>
    </row>
    <row r="130" spans="1:2" x14ac:dyDescent="0.3">
      <c r="A130" s="1"/>
      <c r="B130" s="1"/>
    </row>
    <row r="131" spans="1:2" x14ac:dyDescent="0.3">
      <c r="A131" s="1"/>
      <c r="B131" s="1"/>
    </row>
    <row r="132" spans="1:2" x14ac:dyDescent="0.3">
      <c r="A132" s="1"/>
      <c r="B132" s="1"/>
    </row>
    <row r="133" spans="1:2" x14ac:dyDescent="0.3">
      <c r="A133" s="1"/>
      <c r="B133" s="1"/>
    </row>
    <row r="134" spans="1:2" x14ac:dyDescent="0.3">
      <c r="A134" s="1"/>
      <c r="B134" s="1"/>
    </row>
    <row r="135" spans="1:2" x14ac:dyDescent="0.3">
      <c r="A135" s="1"/>
      <c r="B135" s="1"/>
    </row>
    <row r="136" spans="1:2" x14ac:dyDescent="0.3">
      <c r="A136" s="1"/>
      <c r="B136" s="1"/>
    </row>
    <row r="137" spans="1:2" x14ac:dyDescent="0.3">
      <c r="A137" s="1"/>
      <c r="B137" s="1"/>
    </row>
    <row r="138" spans="1:2" x14ac:dyDescent="0.3">
      <c r="A138" s="1"/>
      <c r="B138" s="1"/>
    </row>
    <row r="139" spans="1:2" x14ac:dyDescent="0.3">
      <c r="A139" s="1"/>
      <c r="B139" s="1"/>
    </row>
    <row r="140" spans="1:2" x14ac:dyDescent="0.3">
      <c r="B140" s="1"/>
    </row>
    <row r="141" spans="1:2" x14ac:dyDescent="0.3">
      <c r="A141" s="1"/>
      <c r="B141" s="1"/>
    </row>
    <row r="142" spans="1:2" x14ac:dyDescent="0.3">
      <c r="A142" s="1"/>
      <c r="B142" s="1"/>
    </row>
    <row r="143" spans="1:2" x14ac:dyDescent="0.3">
      <c r="A143" s="1"/>
      <c r="B143" s="1"/>
    </row>
    <row r="144" spans="1:2" x14ac:dyDescent="0.3">
      <c r="A144" s="1"/>
      <c r="B144" s="1"/>
    </row>
    <row r="145" spans="1:2" x14ac:dyDescent="0.3">
      <c r="A145" s="1"/>
      <c r="B145" s="1"/>
    </row>
    <row r="146" spans="1:2" x14ac:dyDescent="0.3">
      <c r="B146" s="1"/>
    </row>
    <row r="147" spans="1:2" x14ac:dyDescent="0.3">
      <c r="A147" s="1"/>
      <c r="B147" s="1"/>
    </row>
    <row r="149" spans="1:2" x14ac:dyDescent="0.3">
      <c r="A149" s="1"/>
      <c r="B149" s="1"/>
    </row>
    <row r="150" spans="1:2" x14ac:dyDescent="0.3">
      <c r="A150" s="1"/>
      <c r="B150" s="1"/>
    </row>
  </sheetData>
  <mergeCells count="13">
    <mergeCell ref="E15:E17"/>
    <mergeCell ref="F15:F17"/>
    <mergeCell ref="D8:D10"/>
    <mergeCell ref="E8:E10"/>
    <mergeCell ref="F8:F10"/>
    <mergeCell ref="D12:D14"/>
    <mergeCell ref="E12:E14"/>
    <mergeCell ref="F13:F14"/>
    <mergeCell ref="E4:E7"/>
    <mergeCell ref="F5:F7"/>
    <mergeCell ref="G5:G7"/>
    <mergeCell ref="D4:D7"/>
    <mergeCell ref="D15:D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E283-CFBF-4C9D-B91C-9DC102ADEDB8}">
  <dimension ref="A1:E151"/>
  <sheetViews>
    <sheetView workbookViewId="0">
      <selection activeCell="D1" sqref="D1:E1048576"/>
    </sheetView>
  </sheetViews>
  <sheetFormatPr defaultRowHeight="14.4" x14ac:dyDescent="0.3"/>
  <cols>
    <col min="1" max="2" width="12.33203125" bestFit="1" customWidth="1"/>
  </cols>
  <sheetData>
    <row r="1" spans="1:5" x14ac:dyDescent="0.3">
      <c r="A1" t="s">
        <v>49</v>
      </c>
      <c r="B1" t="s">
        <v>50</v>
      </c>
      <c r="D1" s="1">
        <v>-219.59899999999999</v>
      </c>
      <c r="E1" s="1">
        <v>-233.69499999999999</v>
      </c>
    </row>
    <row r="2" spans="1:5" x14ac:dyDescent="0.3">
      <c r="A2" s="1" t="s">
        <v>60</v>
      </c>
      <c r="B2" s="1" t="s">
        <v>61</v>
      </c>
      <c r="D2" s="1">
        <v>-226.08</v>
      </c>
      <c r="E2" s="1">
        <v>-204.71029999999999</v>
      </c>
    </row>
    <row r="3" spans="1:5" x14ac:dyDescent="0.3">
      <c r="A3" s="1" t="s">
        <v>62</v>
      </c>
      <c r="B3" s="1" t="s">
        <v>63</v>
      </c>
      <c r="D3" s="1">
        <v>-229.49600000000001</v>
      </c>
      <c r="E3" s="1">
        <v>-268.09960000000001</v>
      </c>
    </row>
    <row r="4" spans="1:5" x14ac:dyDescent="0.3">
      <c r="A4" s="1" t="s">
        <v>64</v>
      </c>
      <c r="B4" s="1" t="s">
        <v>65</v>
      </c>
      <c r="D4" s="1">
        <v>-223.983</v>
      </c>
      <c r="E4" s="1">
        <v>-278.20909999999998</v>
      </c>
    </row>
    <row r="5" spans="1:5" x14ac:dyDescent="0.3">
      <c r="A5" s="1" t="s">
        <v>66</v>
      </c>
      <c r="B5" s="1" t="s">
        <v>67</v>
      </c>
      <c r="D5" t="s">
        <v>0</v>
      </c>
      <c r="E5" s="1">
        <v>-220.63890000000001</v>
      </c>
    </row>
    <row r="6" spans="1:5" x14ac:dyDescent="0.3">
      <c r="A6" s="1" t="s">
        <v>0</v>
      </c>
      <c r="B6" s="1" t="s">
        <v>68</v>
      </c>
      <c r="D6" s="1">
        <v>-211.15199999999999</v>
      </c>
      <c r="E6" s="1">
        <v>-209.4316</v>
      </c>
    </row>
    <row r="7" spans="1:5" x14ac:dyDescent="0.3">
      <c r="A7" s="1" t="s">
        <v>69</v>
      </c>
      <c r="B7" s="1" t="s">
        <v>70</v>
      </c>
      <c r="D7" s="1">
        <v>-225.65199999999999</v>
      </c>
      <c r="E7" s="1">
        <v>-280.11020000000002</v>
      </c>
    </row>
    <row r="8" spans="1:5" x14ac:dyDescent="0.3">
      <c r="A8" s="1" t="s">
        <v>71</v>
      </c>
      <c r="B8" s="1" t="s">
        <v>72</v>
      </c>
      <c r="D8" s="1">
        <v>-273.63600000000002</v>
      </c>
      <c r="E8" t="s">
        <v>0</v>
      </c>
    </row>
    <row r="9" spans="1:5" x14ac:dyDescent="0.3">
      <c r="A9" s="1" t="s">
        <v>73</v>
      </c>
      <c r="B9" s="1" t="s">
        <v>0</v>
      </c>
      <c r="D9" s="1">
        <v>-236.203</v>
      </c>
      <c r="E9" s="1">
        <v>-258.6069</v>
      </c>
    </row>
    <row r="10" spans="1:5" x14ac:dyDescent="0.3">
      <c r="A10" s="1" t="s">
        <v>74</v>
      </c>
      <c r="B10" s="1" t="s">
        <v>75</v>
      </c>
      <c r="D10" s="1">
        <v>-229.27600000000001</v>
      </c>
      <c r="E10" s="1">
        <v>-264.27929999999998</v>
      </c>
    </row>
    <row r="11" spans="1:5" x14ac:dyDescent="0.3">
      <c r="A11" s="1" t="s">
        <v>76</v>
      </c>
      <c r="B11" s="1" t="s">
        <v>77</v>
      </c>
      <c r="D11" s="1">
        <v>-236.06100000000001</v>
      </c>
      <c r="E11" s="1">
        <v>-215.6729</v>
      </c>
    </row>
    <row r="12" spans="1:5" x14ac:dyDescent="0.3">
      <c r="A12" s="1" t="s">
        <v>78</v>
      </c>
      <c r="B12" s="1" t="s">
        <v>79</v>
      </c>
      <c r="D12" s="1">
        <v>-228.28100000000001</v>
      </c>
      <c r="E12" s="1">
        <v>-230.41409999999999</v>
      </c>
    </row>
    <row r="13" spans="1:5" x14ac:dyDescent="0.3">
      <c r="A13" s="1" t="s">
        <v>80</v>
      </c>
      <c r="B13" s="1" t="s">
        <v>81</v>
      </c>
      <c r="D13" s="1">
        <v>-288.24099999999999</v>
      </c>
      <c r="E13" s="1">
        <v>-277.29719999999998</v>
      </c>
    </row>
    <row r="14" spans="1:5" x14ac:dyDescent="0.3">
      <c r="A14" s="1" t="s">
        <v>82</v>
      </c>
      <c r="B14" s="1" t="s">
        <v>83</v>
      </c>
      <c r="D14" s="1">
        <v>-218.80500000000001</v>
      </c>
      <c r="E14" t="s">
        <v>0</v>
      </c>
    </row>
    <row r="15" spans="1:5" x14ac:dyDescent="0.3">
      <c r="A15" s="1" t="s">
        <v>84</v>
      </c>
      <c r="B15" s="1" t="s">
        <v>0</v>
      </c>
      <c r="D15" t="s">
        <v>0</v>
      </c>
      <c r="E15" s="1">
        <v>-255.52170000000001</v>
      </c>
    </row>
    <row r="16" spans="1:5" x14ac:dyDescent="0.3">
      <c r="A16" s="1" t="s">
        <v>0</v>
      </c>
      <c r="B16" s="1" t="s">
        <v>85</v>
      </c>
      <c r="D16" s="1">
        <v>-292.20600000000002</v>
      </c>
      <c r="E16" s="1">
        <v>-236.19290000000001</v>
      </c>
    </row>
    <row r="17" spans="1:5" x14ac:dyDescent="0.3">
      <c r="A17" s="1" t="s">
        <v>86</v>
      </c>
      <c r="B17" s="1" t="s">
        <v>87</v>
      </c>
      <c r="D17" s="1">
        <v>-259.21300000000002</v>
      </c>
      <c r="E17" s="1">
        <v>-260.38740000000001</v>
      </c>
    </row>
    <row r="18" spans="1:5" x14ac:dyDescent="0.3">
      <c r="A18" s="1" t="s">
        <v>88</v>
      </c>
      <c r="B18" s="1" t="s">
        <v>89</v>
      </c>
      <c r="D18" t="s">
        <v>0</v>
      </c>
      <c r="E18" s="1">
        <v>-236.245</v>
      </c>
    </row>
    <row r="19" spans="1:5" x14ac:dyDescent="0.3">
      <c r="A19" s="1" t="s">
        <v>0</v>
      </c>
      <c r="B19" s="1" t="s">
        <v>90</v>
      </c>
      <c r="D19" s="1">
        <v>-232.11799999999999</v>
      </c>
      <c r="E19" s="1">
        <v>-267.74770000000001</v>
      </c>
    </row>
    <row r="20" spans="1:5" x14ac:dyDescent="0.3">
      <c r="A20" s="1" t="s">
        <v>91</v>
      </c>
      <c r="B20" s="1" t="s">
        <v>92</v>
      </c>
      <c r="D20" s="1">
        <v>-277.95400000000001</v>
      </c>
      <c r="E20" s="1">
        <v>-259.13029999999998</v>
      </c>
    </row>
    <row r="21" spans="1:5" x14ac:dyDescent="0.3">
      <c r="A21" s="1" t="s">
        <v>93</v>
      </c>
      <c r="B21" s="1" t="s">
        <v>94</v>
      </c>
      <c r="D21" s="1">
        <v>-261.76499999999999</v>
      </c>
      <c r="E21" s="1">
        <v>-210.6003</v>
      </c>
    </row>
    <row r="22" spans="1:5" x14ac:dyDescent="0.3">
      <c r="A22" s="1" t="s">
        <v>95</v>
      </c>
      <c r="B22" s="1" t="s">
        <v>96</v>
      </c>
      <c r="D22" s="1">
        <v>-217.96899999999999</v>
      </c>
      <c r="E22" s="1">
        <v>-261.27190000000002</v>
      </c>
    </row>
    <row r="23" spans="1:5" x14ac:dyDescent="0.3">
      <c r="A23" s="1" t="s">
        <v>97</v>
      </c>
      <c r="B23" s="1" t="s">
        <v>98</v>
      </c>
      <c r="D23" s="1">
        <v>-266.56299999999999</v>
      </c>
      <c r="E23" s="1">
        <v>-262.34500000000003</v>
      </c>
    </row>
    <row r="24" spans="1:5" x14ac:dyDescent="0.3">
      <c r="A24" s="1" t="s">
        <v>99</v>
      </c>
      <c r="B24" s="1" t="s">
        <v>100</v>
      </c>
      <c r="D24" s="1">
        <v>-244.256</v>
      </c>
      <c r="E24" s="1">
        <v>-260.03739999999999</v>
      </c>
    </row>
    <row r="25" spans="1:5" x14ac:dyDescent="0.3">
      <c r="A25" s="1" t="s">
        <v>101</v>
      </c>
      <c r="B25" s="1" t="s">
        <v>102</v>
      </c>
      <c r="D25" s="1">
        <v>-259.137</v>
      </c>
      <c r="E25" s="1">
        <v>-270.7998</v>
      </c>
    </row>
    <row r="26" spans="1:5" x14ac:dyDescent="0.3">
      <c r="A26" s="1" t="s">
        <v>103</v>
      </c>
      <c r="B26" s="1" t="s">
        <v>104</v>
      </c>
      <c r="D26" s="1">
        <v>-247.941</v>
      </c>
      <c r="E26" s="1">
        <v>-254.64240000000001</v>
      </c>
    </row>
    <row r="27" spans="1:5" x14ac:dyDescent="0.3">
      <c r="A27" s="1" t="s">
        <v>105</v>
      </c>
      <c r="B27" s="1" t="s">
        <v>106</v>
      </c>
      <c r="D27" t="s">
        <v>0</v>
      </c>
      <c r="E27" s="1">
        <v>-233.96619999999999</v>
      </c>
    </row>
    <row r="28" spans="1:5" x14ac:dyDescent="0.3">
      <c r="A28" s="1" t="s">
        <v>0</v>
      </c>
      <c r="B28" s="1" t="s">
        <v>107</v>
      </c>
      <c r="D28" s="1">
        <v>-242.33199999999999</v>
      </c>
      <c r="E28" s="1">
        <v>-253.62889999999999</v>
      </c>
    </row>
    <row r="29" spans="1:5" x14ac:dyDescent="0.3">
      <c r="A29" s="1" t="s">
        <v>108</v>
      </c>
      <c r="B29" s="1" t="s">
        <v>109</v>
      </c>
      <c r="D29" s="1">
        <v>-259.00799999999998</v>
      </c>
      <c r="E29" s="1">
        <v>-226.5626</v>
      </c>
    </row>
    <row r="30" spans="1:5" x14ac:dyDescent="0.3">
      <c r="A30" s="1" t="s">
        <v>110</v>
      </c>
      <c r="B30" s="1" t="s">
        <v>111</v>
      </c>
      <c r="D30" s="1">
        <v>-236.58799999999999</v>
      </c>
      <c r="E30" s="1">
        <v>-230.8116</v>
      </c>
    </row>
    <row r="31" spans="1:5" x14ac:dyDescent="0.3">
      <c r="A31" s="1" t="s">
        <v>112</v>
      </c>
      <c r="B31" s="1" t="s">
        <v>113</v>
      </c>
      <c r="D31" s="1">
        <v>-262.79000000000002</v>
      </c>
      <c r="E31" s="1">
        <v>-245.5188</v>
      </c>
    </row>
    <row r="32" spans="1:5" x14ac:dyDescent="0.3">
      <c r="A32" s="1" t="s">
        <v>114</v>
      </c>
      <c r="B32" s="1" t="s">
        <v>115</v>
      </c>
      <c r="D32" s="1">
        <v>-196.47399999999999</v>
      </c>
      <c r="E32" s="1">
        <v>-242.56700000000001</v>
      </c>
    </row>
    <row r="33" spans="1:5" x14ac:dyDescent="0.3">
      <c r="A33" s="1" t="s">
        <v>116</v>
      </c>
      <c r="B33" s="1" t="s">
        <v>117</v>
      </c>
      <c r="D33" s="1">
        <v>-292.17500000000001</v>
      </c>
      <c r="E33" s="1">
        <v>-234.62440000000001</v>
      </c>
    </row>
    <row r="34" spans="1:5" x14ac:dyDescent="0.3">
      <c r="A34" s="1" t="s">
        <v>118</v>
      </c>
      <c r="B34" s="1" t="s">
        <v>119</v>
      </c>
      <c r="D34" t="s">
        <v>0</v>
      </c>
      <c r="E34" s="1">
        <v>-261.43599999999998</v>
      </c>
    </row>
    <row r="35" spans="1:5" x14ac:dyDescent="0.3">
      <c r="A35" s="1" t="s">
        <v>0</v>
      </c>
      <c r="B35" s="1" t="s">
        <v>120</v>
      </c>
      <c r="D35" s="1">
        <v>-279.95699999999999</v>
      </c>
      <c r="E35" s="1">
        <v>-223.96119999999999</v>
      </c>
    </row>
    <row r="36" spans="1:5" x14ac:dyDescent="0.3">
      <c r="A36" s="1" t="s">
        <v>121</v>
      </c>
      <c r="B36" s="1" t="s">
        <v>122</v>
      </c>
      <c r="D36" s="1">
        <v>-254.05199999999999</v>
      </c>
      <c r="E36" s="1">
        <v>-221.01949999999999</v>
      </c>
    </row>
    <row r="37" spans="1:5" x14ac:dyDescent="0.3">
      <c r="A37" s="1" t="s">
        <v>123</v>
      </c>
      <c r="B37" s="1" t="s">
        <v>124</v>
      </c>
      <c r="D37" s="1">
        <v>-253.721</v>
      </c>
      <c r="E37" s="1">
        <v>-270.08920000000001</v>
      </c>
    </row>
    <row r="38" spans="1:5" x14ac:dyDescent="0.3">
      <c r="A38" s="1" t="s">
        <v>125</v>
      </c>
      <c r="B38" s="1" t="s">
        <v>126</v>
      </c>
      <c r="D38" s="1">
        <v>-222.93600000000001</v>
      </c>
      <c r="E38" t="s">
        <v>0</v>
      </c>
    </row>
    <row r="39" spans="1:5" x14ac:dyDescent="0.3">
      <c r="A39" s="1" t="s">
        <v>127</v>
      </c>
      <c r="B39" s="1" t="s">
        <v>0</v>
      </c>
      <c r="D39" s="1">
        <v>-295.67599999999999</v>
      </c>
      <c r="E39" s="1">
        <v>-231.00479999999999</v>
      </c>
    </row>
    <row r="40" spans="1:5" x14ac:dyDescent="0.3">
      <c r="A40" s="1" t="s">
        <v>128</v>
      </c>
      <c r="B40" s="1" t="s">
        <v>129</v>
      </c>
      <c r="D40" t="s">
        <v>0</v>
      </c>
      <c r="E40" s="1">
        <v>-247.75720000000001</v>
      </c>
    </row>
    <row r="41" spans="1:5" x14ac:dyDescent="0.3">
      <c r="A41" s="1" t="s">
        <v>0</v>
      </c>
      <c r="B41" s="1" t="s">
        <v>130</v>
      </c>
      <c r="D41" s="1">
        <v>-256.05</v>
      </c>
      <c r="E41" s="1">
        <v>-250.7766</v>
      </c>
    </row>
    <row r="42" spans="1:5" x14ac:dyDescent="0.3">
      <c r="A42" s="1" t="s">
        <v>131</v>
      </c>
      <c r="B42" s="1" t="s">
        <v>132</v>
      </c>
      <c r="D42" s="1">
        <v>-259.16899999999998</v>
      </c>
      <c r="E42" s="1">
        <v>-296.9443</v>
      </c>
    </row>
    <row r="43" spans="1:5" x14ac:dyDescent="0.3">
      <c r="A43" s="1" t="s">
        <v>133</v>
      </c>
      <c r="B43" s="1" t="s">
        <v>134</v>
      </c>
      <c r="D43" t="s">
        <v>0</v>
      </c>
      <c r="E43" s="1">
        <v>-241.5651</v>
      </c>
    </row>
    <row r="44" spans="1:5" x14ac:dyDescent="0.3">
      <c r="A44" s="1" t="s">
        <v>0</v>
      </c>
      <c r="B44" s="1" t="s">
        <v>135</v>
      </c>
      <c r="D44" s="1">
        <v>-227.00899999999999</v>
      </c>
      <c r="E44" s="1">
        <v>-236.93819999999999</v>
      </c>
    </row>
    <row r="45" spans="1:5" x14ac:dyDescent="0.3">
      <c r="A45" s="1" t="s">
        <v>136</v>
      </c>
      <c r="B45" s="1" t="s">
        <v>137</v>
      </c>
      <c r="D45" s="1">
        <v>-216.11799999999999</v>
      </c>
      <c r="E45" s="1">
        <v>-251.76169999999999</v>
      </c>
    </row>
    <row r="46" spans="1:5" x14ac:dyDescent="0.3">
      <c r="A46" s="1" t="s">
        <v>138</v>
      </c>
      <c r="B46" s="1" t="s">
        <v>139</v>
      </c>
      <c r="D46" s="1">
        <v>-218.898</v>
      </c>
      <c r="E46" s="1">
        <v>-285.49509999999998</v>
      </c>
    </row>
    <row r="47" spans="1:5" x14ac:dyDescent="0.3">
      <c r="A47" s="1" t="s">
        <v>140</v>
      </c>
      <c r="B47" s="1" t="s">
        <v>141</v>
      </c>
      <c r="D47" s="1">
        <v>-231.20699999999999</v>
      </c>
      <c r="E47" t="s">
        <v>0</v>
      </c>
    </row>
    <row r="48" spans="1:5" x14ac:dyDescent="0.3">
      <c r="A48" s="1" t="s">
        <v>142</v>
      </c>
      <c r="B48" s="1" t="s">
        <v>0</v>
      </c>
      <c r="D48" s="1">
        <v>-273.16500000000002</v>
      </c>
      <c r="E48" s="1">
        <v>-242.38550000000001</v>
      </c>
    </row>
    <row r="49" spans="1:5" x14ac:dyDescent="0.3">
      <c r="A49" s="1" t="s">
        <v>143</v>
      </c>
      <c r="B49" s="1" t="s">
        <v>144</v>
      </c>
      <c r="D49" s="1">
        <v>-292.72300000000001</v>
      </c>
      <c r="E49" s="1">
        <v>-233.42400000000001</v>
      </c>
    </row>
    <row r="50" spans="1:5" x14ac:dyDescent="0.3">
      <c r="A50" s="1" t="s">
        <v>145</v>
      </c>
      <c r="B50" s="1" t="s">
        <v>146</v>
      </c>
      <c r="D50" s="1">
        <v>-225.965</v>
      </c>
      <c r="E50" s="1">
        <v>-195.77670000000001</v>
      </c>
    </row>
    <row r="51" spans="1:5" x14ac:dyDescent="0.3">
      <c r="A51" s="1" t="s">
        <v>147</v>
      </c>
      <c r="B51" s="1" t="s">
        <v>148</v>
      </c>
      <c r="D51" s="1">
        <v>-238.267</v>
      </c>
      <c r="E51" s="1">
        <v>-216.62799999999999</v>
      </c>
    </row>
    <row r="52" spans="1:5" x14ac:dyDescent="0.3">
      <c r="A52" s="1" t="s">
        <v>149</v>
      </c>
      <c r="B52" s="1" t="s">
        <v>150</v>
      </c>
      <c r="D52" s="1">
        <v>-294.74099999999999</v>
      </c>
      <c r="E52" s="1">
        <v>-261.68619999999999</v>
      </c>
    </row>
    <row r="53" spans="1:5" x14ac:dyDescent="0.3">
      <c r="A53" s="1" t="s">
        <v>151</v>
      </c>
      <c r="B53" s="1" t="s">
        <v>152</v>
      </c>
      <c r="D53" s="1">
        <v>-223.31200000000001</v>
      </c>
      <c r="E53" s="1">
        <v>-214.54320000000001</v>
      </c>
    </row>
    <row r="54" spans="1:5" x14ac:dyDescent="0.3">
      <c r="A54" s="1" t="s">
        <v>153</v>
      </c>
      <c r="B54" s="1" t="s">
        <v>154</v>
      </c>
      <c r="D54" s="1">
        <v>-248.78399999999999</v>
      </c>
      <c r="E54" s="1">
        <v>-234.89</v>
      </c>
    </row>
    <row r="55" spans="1:5" x14ac:dyDescent="0.3">
      <c r="A55" s="1" t="s">
        <v>155</v>
      </c>
      <c r="B55" s="1" t="s">
        <v>156</v>
      </c>
      <c r="D55" s="1">
        <v>-209.483</v>
      </c>
      <c r="E55" t="s">
        <v>0</v>
      </c>
    </row>
    <row r="56" spans="1:5" x14ac:dyDescent="0.3">
      <c r="A56" s="1" t="s">
        <v>157</v>
      </c>
      <c r="B56" s="1" t="s">
        <v>0</v>
      </c>
      <c r="D56" s="1">
        <v>-234.739</v>
      </c>
      <c r="E56" s="1">
        <v>-265.41820000000001</v>
      </c>
    </row>
    <row r="57" spans="1:5" x14ac:dyDescent="0.3">
      <c r="A57" s="1" t="s">
        <v>158</v>
      </c>
      <c r="B57" s="1" t="s">
        <v>159</v>
      </c>
      <c r="D57" s="1">
        <v>-263.81200000000001</v>
      </c>
      <c r="E57" s="1">
        <v>-281.98599999999999</v>
      </c>
    </row>
    <row r="58" spans="1:5" x14ac:dyDescent="0.3">
      <c r="A58" s="1" t="s">
        <v>160</v>
      </c>
      <c r="B58" s="1" t="s">
        <v>161</v>
      </c>
      <c r="D58" s="1">
        <v>-264.34300000000002</v>
      </c>
      <c r="E58" s="1">
        <v>-255.76329999999999</v>
      </c>
    </row>
    <row r="59" spans="1:5" x14ac:dyDescent="0.3">
      <c r="A59" s="1" t="s">
        <v>162</v>
      </c>
      <c r="B59" s="1" t="s">
        <v>163</v>
      </c>
      <c r="D59" s="1">
        <v>-247.89500000000001</v>
      </c>
      <c r="E59" s="1">
        <v>-230.66970000000001</v>
      </c>
    </row>
    <row r="60" spans="1:5" x14ac:dyDescent="0.3">
      <c r="A60" s="1" t="s">
        <v>164</v>
      </c>
      <c r="B60" s="1" t="s">
        <v>165</v>
      </c>
      <c r="D60" s="1">
        <v>-250.71</v>
      </c>
      <c r="E60" s="1">
        <v>-208.07409999999999</v>
      </c>
    </row>
    <row r="61" spans="1:5" x14ac:dyDescent="0.3">
      <c r="A61" s="1" t="s">
        <v>166</v>
      </c>
      <c r="B61" s="1" t="s">
        <v>167</v>
      </c>
      <c r="D61" s="1">
        <v>-225.09899999999999</v>
      </c>
      <c r="E61" s="1">
        <v>-245.45910000000001</v>
      </c>
    </row>
    <row r="62" spans="1:5" x14ac:dyDescent="0.3">
      <c r="A62" s="1" t="s">
        <v>168</v>
      </c>
      <c r="B62" s="1" t="s">
        <v>169</v>
      </c>
      <c r="D62" t="s">
        <v>0</v>
      </c>
      <c r="E62" s="1">
        <v>-271.91890000000001</v>
      </c>
    </row>
    <row r="63" spans="1:5" x14ac:dyDescent="0.3">
      <c r="A63" s="1" t="s">
        <v>0</v>
      </c>
      <c r="B63" s="1" t="s">
        <v>170</v>
      </c>
      <c r="D63" t="s">
        <v>0</v>
      </c>
      <c r="E63" t="s">
        <v>0</v>
      </c>
    </row>
    <row r="64" spans="1:5" x14ac:dyDescent="0.3">
      <c r="A64" s="1" t="s">
        <v>0</v>
      </c>
      <c r="B64" s="1" t="s">
        <v>0</v>
      </c>
      <c r="D64" s="1">
        <v>-292.66899999999998</v>
      </c>
      <c r="E64" s="1">
        <v>-251.3176</v>
      </c>
    </row>
    <row r="65" spans="1:5" x14ac:dyDescent="0.3">
      <c r="A65" s="1" t="s">
        <v>171</v>
      </c>
      <c r="B65" s="1" t="s">
        <v>172</v>
      </c>
      <c r="D65" s="1">
        <v>-251.43600000000001</v>
      </c>
      <c r="E65" s="1">
        <v>-288.27820000000003</v>
      </c>
    </row>
    <row r="66" spans="1:5" x14ac:dyDescent="0.3">
      <c r="A66" s="1" t="s">
        <v>173</v>
      </c>
      <c r="B66" s="1" t="s">
        <v>174</v>
      </c>
      <c r="D66" s="1">
        <v>-261.83199999999999</v>
      </c>
      <c r="E66" s="1">
        <v>-233.29660000000001</v>
      </c>
    </row>
    <row r="67" spans="1:5" x14ac:dyDescent="0.3">
      <c r="A67" s="1" t="s">
        <v>175</v>
      </c>
      <c r="B67" s="1" t="s">
        <v>176</v>
      </c>
      <c r="D67" s="1">
        <v>-303.03500000000003</v>
      </c>
      <c r="E67" s="1">
        <v>-256.44779999999997</v>
      </c>
    </row>
    <row r="68" spans="1:5" x14ac:dyDescent="0.3">
      <c r="A68" s="1" t="s">
        <v>177</v>
      </c>
      <c r="B68" s="1" t="s">
        <v>178</v>
      </c>
      <c r="D68" s="1">
        <v>-204.78100000000001</v>
      </c>
      <c r="E68" s="1">
        <v>-256.82170000000002</v>
      </c>
    </row>
    <row r="69" spans="1:5" x14ac:dyDescent="0.3">
      <c r="A69" s="1" t="s">
        <v>179</v>
      </c>
      <c r="B69" s="1" t="s">
        <v>180</v>
      </c>
      <c r="D69" s="1">
        <v>-231.43</v>
      </c>
      <c r="E69" s="1">
        <v>-255.54859999999999</v>
      </c>
    </row>
    <row r="70" spans="1:5" x14ac:dyDescent="0.3">
      <c r="A70" s="1" t="s">
        <v>181</v>
      </c>
      <c r="B70" s="1" t="s">
        <v>182</v>
      </c>
      <c r="D70" t="s">
        <v>0</v>
      </c>
      <c r="E70" t="s">
        <v>0</v>
      </c>
    </row>
    <row r="71" spans="1:5" x14ac:dyDescent="0.3">
      <c r="A71" s="1" t="s">
        <v>0</v>
      </c>
      <c r="B71" s="1" t="s">
        <v>0</v>
      </c>
      <c r="D71" s="1">
        <v>-228.81800000000001</v>
      </c>
      <c r="E71" s="1">
        <v>-244.6942</v>
      </c>
    </row>
    <row r="72" spans="1:5" x14ac:dyDescent="0.3">
      <c r="A72" s="1" t="s">
        <v>183</v>
      </c>
      <c r="B72" s="1" t="s">
        <v>184</v>
      </c>
      <c r="D72" s="1">
        <v>-259.80399999999997</v>
      </c>
      <c r="E72" s="1">
        <v>-225.1122</v>
      </c>
    </row>
    <row r="73" spans="1:5" x14ac:dyDescent="0.3">
      <c r="A73" s="1" t="s">
        <v>185</v>
      </c>
      <c r="B73" s="1" t="s">
        <v>186</v>
      </c>
      <c r="D73" s="1">
        <v>-250.25700000000001</v>
      </c>
      <c r="E73" s="1">
        <v>-264.72019999999998</v>
      </c>
    </row>
    <row r="74" spans="1:5" x14ac:dyDescent="0.3">
      <c r="A74" s="1" t="s">
        <v>187</v>
      </c>
      <c r="B74" s="1" t="s">
        <v>188</v>
      </c>
      <c r="D74" s="1">
        <v>-244.49100000000001</v>
      </c>
      <c r="E74" s="1">
        <v>-257.98289999999997</v>
      </c>
    </row>
    <row r="75" spans="1:5" x14ac:dyDescent="0.3">
      <c r="A75" s="1" t="s">
        <v>189</v>
      </c>
      <c r="B75" s="1" t="s">
        <v>190</v>
      </c>
      <c r="D75" s="1">
        <v>-227.27600000000001</v>
      </c>
      <c r="E75" s="1">
        <v>-269.21769999999998</v>
      </c>
    </row>
    <row r="76" spans="1:5" x14ac:dyDescent="0.3">
      <c r="A76" s="1" t="s">
        <v>191</v>
      </c>
      <c r="B76" s="1" t="s">
        <v>192</v>
      </c>
      <c r="D76" s="1">
        <v>-241.56800000000001</v>
      </c>
      <c r="E76" s="1">
        <v>-248.08519999999999</v>
      </c>
    </row>
    <row r="77" spans="1:5" x14ac:dyDescent="0.3">
      <c r="A77" s="1" t="s">
        <v>193</v>
      </c>
      <c r="B77" s="1" t="s">
        <v>194</v>
      </c>
      <c r="D77" s="1">
        <v>-227.179</v>
      </c>
      <c r="E77" s="1">
        <v>-257.33640000000003</v>
      </c>
    </row>
    <row r="78" spans="1:5" x14ac:dyDescent="0.3">
      <c r="A78" s="1" t="s">
        <v>195</v>
      </c>
      <c r="B78" s="1" t="s">
        <v>196</v>
      </c>
      <c r="D78" s="1">
        <v>-239.518</v>
      </c>
      <c r="E78" s="1">
        <v>-236.38570000000001</v>
      </c>
    </row>
    <row r="79" spans="1:5" x14ac:dyDescent="0.3">
      <c r="A79" s="1" t="s">
        <v>197</v>
      </c>
      <c r="B79" s="1" t="s">
        <v>198</v>
      </c>
      <c r="D79" s="1">
        <v>-260.73399999999998</v>
      </c>
      <c r="E79" s="1">
        <v>-208.53129999999999</v>
      </c>
    </row>
    <row r="80" spans="1:5" x14ac:dyDescent="0.3">
      <c r="A80" s="1" t="s">
        <v>199</v>
      </c>
      <c r="B80" s="1" t="s">
        <v>200</v>
      </c>
      <c r="D80" s="1">
        <v>-273.46699999999998</v>
      </c>
      <c r="E80" s="1">
        <v>-248.12970000000001</v>
      </c>
    </row>
    <row r="81" spans="1:5" x14ac:dyDescent="0.3">
      <c r="A81" s="1" t="s">
        <v>201</v>
      </c>
      <c r="B81" s="1" t="s">
        <v>202</v>
      </c>
      <c r="D81" s="1">
        <v>-237.626</v>
      </c>
      <c r="E81" s="1">
        <v>-252.29339999999999</v>
      </c>
    </row>
    <row r="82" spans="1:5" x14ac:dyDescent="0.3">
      <c r="A82" s="1" t="s">
        <v>203</v>
      </c>
      <c r="B82" s="1" t="s">
        <v>204</v>
      </c>
      <c r="D82" s="1">
        <v>-259.28399999999999</v>
      </c>
      <c r="E82" t="s">
        <v>0</v>
      </c>
    </row>
    <row r="83" spans="1:5" x14ac:dyDescent="0.3">
      <c r="A83" s="1" t="s">
        <v>205</v>
      </c>
      <c r="B83" s="1" t="s">
        <v>0</v>
      </c>
      <c r="D83" t="s">
        <v>0</v>
      </c>
      <c r="E83" s="1">
        <v>-228.32069999999999</v>
      </c>
    </row>
    <row r="84" spans="1:5" x14ac:dyDescent="0.3">
      <c r="A84" s="1" t="s">
        <v>0</v>
      </c>
      <c r="B84" s="1" t="s">
        <v>206</v>
      </c>
      <c r="D84" s="1">
        <v>-259.84399999999999</v>
      </c>
      <c r="E84" s="1">
        <v>-233.2167</v>
      </c>
    </row>
    <row r="85" spans="1:5" x14ac:dyDescent="0.3">
      <c r="A85" s="1" t="s">
        <v>207</v>
      </c>
      <c r="B85" s="1" t="s">
        <v>208</v>
      </c>
      <c r="D85" s="1">
        <v>-246.40600000000001</v>
      </c>
      <c r="E85" s="1">
        <v>-279.57220000000001</v>
      </c>
    </row>
    <row r="86" spans="1:5" x14ac:dyDescent="0.3">
      <c r="A86" s="1" t="s">
        <v>209</v>
      </c>
      <c r="B86" s="1" t="s">
        <v>210</v>
      </c>
      <c r="D86" s="1">
        <v>-274.71100000000001</v>
      </c>
      <c r="E86" s="1">
        <v>-250.84960000000001</v>
      </c>
    </row>
    <row r="87" spans="1:5" x14ac:dyDescent="0.3">
      <c r="A87" s="1" t="s">
        <v>211</v>
      </c>
      <c r="B87" s="1" t="s">
        <v>212</v>
      </c>
      <c r="D87" s="1">
        <v>-252.90100000000001</v>
      </c>
      <c r="E87" s="1">
        <v>-290.52980000000002</v>
      </c>
    </row>
    <row r="88" spans="1:5" x14ac:dyDescent="0.3">
      <c r="A88" s="1" t="s">
        <v>213</v>
      </c>
      <c r="B88" s="1" t="s">
        <v>214</v>
      </c>
      <c r="D88" s="1">
        <v>-252.297</v>
      </c>
      <c r="E88" s="1">
        <v>-234.20160000000001</v>
      </c>
    </row>
    <row r="89" spans="1:5" x14ac:dyDescent="0.3">
      <c r="A89" s="1" t="s">
        <v>215</v>
      </c>
      <c r="B89" s="1" t="s">
        <v>216</v>
      </c>
      <c r="D89" s="1">
        <v>-235.77799999999999</v>
      </c>
      <c r="E89" s="1">
        <v>-217.09809999999999</v>
      </c>
    </row>
    <row r="90" spans="1:5" x14ac:dyDescent="0.3">
      <c r="A90" s="1" t="s">
        <v>217</v>
      </c>
      <c r="B90" s="1" t="s">
        <v>218</v>
      </c>
      <c r="D90" s="1">
        <v>-277.49599999999998</v>
      </c>
      <c r="E90" s="1">
        <v>-289.52339999999998</v>
      </c>
    </row>
    <row r="91" spans="1:5" x14ac:dyDescent="0.3">
      <c r="A91" s="1" t="s">
        <v>219</v>
      </c>
      <c r="B91" s="1" t="s">
        <v>220</v>
      </c>
      <c r="D91" s="1">
        <v>-280.154</v>
      </c>
      <c r="E91" s="1">
        <v>-262.75389999999999</v>
      </c>
    </row>
    <row r="92" spans="1:5" x14ac:dyDescent="0.3">
      <c r="A92" s="1" t="s">
        <v>221</v>
      </c>
      <c r="B92" s="1" t="s">
        <v>222</v>
      </c>
      <c r="D92" s="1">
        <v>-265.05200000000002</v>
      </c>
      <c r="E92" s="1">
        <v>-235.80869999999999</v>
      </c>
    </row>
    <row r="93" spans="1:5" x14ac:dyDescent="0.3">
      <c r="A93" s="1" t="s">
        <v>223</v>
      </c>
      <c r="B93" s="1" t="s">
        <v>224</v>
      </c>
      <c r="D93" s="1">
        <v>-217.53299999999999</v>
      </c>
      <c r="E93" s="1">
        <v>-240.18219999999999</v>
      </c>
    </row>
    <row r="94" spans="1:5" x14ac:dyDescent="0.3">
      <c r="A94" s="1" t="s">
        <v>225</v>
      </c>
      <c r="B94" s="1" t="s">
        <v>226</v>
      </c>
      <c r="D94" s="1">
        <v>-206.9</v>
      </c>
      <c r="E94" s="1">
        <v>-263.7928</v>
      </c>
    </row>
    <row r="95" spans="1:5" x14ac:dyDescent="0.3">
      <c r="A95" s="1" t="s">
        <v>227</v>
      </c>
      <c r="B95" s="1" t="s">
        <v>228</v>
      </c>
      <c r="D95" s="1">
        <v>-281.39800000000002</v>
      </c>
      <c r="E95" s="1">
        <v>-225.1387</v>
      </c>
    </row>
    <row r="96" spans="1:5" x14ac:dyDescent="0.3">
      <c r="A96" s="1" t="s">
        <v>229</v>
      </c>
      <c r="B96" s="1" t="s">
        <v>230</v>
      </c>
      <c r="D96" s="1">
        <v>-238.071</v>
      </c>
      <c r="E96" s="1">
        <v>-228.77029999999999</v>
      </c>
    </row>
    <row r="97" spans="1:5" x14ac:dyDescent="0.3">
      <c r="A97" s="1" t="s">
        <v>231</v>
      </c>
      <c r="B97" s="1" t="s">
        <v>232</v>
      </c>
      <c r="D97" t="s">
        <v>0</v>
      </c>
      <c r="E97" s="1">
        <v>-236.297</v>
      </c>
    </row>
    <row r="98" spans="1:5" x14ac:dyDescent="0.3">
      <c r="A98" s="1" t="s">
        <v>0</v>
      </c>
      <c r="B98" s="1" t="s">
        <v>233</v>
      </c>
      <c r="D98" s="1">
        <v>-223.44399999999999</v>
      </c>
      <c r="E98" s="1">
        <v>-236.35749999999999</v>
      </c>
    </row>
    <row r="99" spans="1:5" x14ac:dyDescent="0.3">
      <c r="A99" s="1" t="s">
        <v>234</v>
      </c>
      <c r="B99" s="1" t="s">
        <v>235</v>
      </c>
      <c r="D99" s="1">
        <v>-266.21300000000002</v>
      </c>
      <c r="E99" s="1">
        <v>-274.95400000000001</v>
      </c>
    </row>
    <row r="100" spans="1:5" x14ac:dyDescent="0.3">
      <c r="A100" s="1" t="s">
        <v>236</v>
      </c>
      <c r="B100" s="1" t="s">
        <v>237</v>
      </c>
      <c r="D100" s="1">
        <v>-252.09100000000001</v>
      </c>
      <c r="E100" s="1">
        <v>-242.97710000000001</v>
      </c>
    </row>
    <row r="101" spans="1:5" x14ac:dyDescent="0.3">
      <c r="A101" s="1" t="s">
        <v>238</v>
      </c>
      <c r="B101" s="1" t="s">
        <v>239</v>
      </c>
      <c r="D101" s="1">
        <v>-234.679</v>
      </c>
      <c r="E101" s="1">
        <v>-268.57810000000001</v>
      </c>
    </row>
    <row r="102" spans="1:5" x14ac:dyDescent="0.3">
      <c r="A102" s="1" t="s">
        <v>240</v>
      </c>
      <c r="B102" s="1" t="s">
        <v>241</v>
      </c>
      <c r="D102" s="1">
        <v>-252.971</v>
      </c>
      <c r="E102" s="1">
        <v>-256.64359999999999</v>
      </c>
    </row>
    <row r="103" spans="1:5" x14ac:dyDescent="0.3">
      <c r="A103" s="1" t="s">
        <v>242</v>
      </c>
      <c r="B103" s="1" t="s">
        <v>243</v>
      </c>
      <c r="D103" s="1">
        <v>-234.52500000000001</v>
      </c>
      <c r="E103" s="1">
        <v>-210.77119999999999</v>
      </c>
    </row>
    <row r="104" spans="1:5" x14ac:dyDescent="0.3">
      <c r="A104" s="1" t="s">
        <v>244</v>
      </c>
      <c r="B104" s="1" t="s">
        <v>245</v>
      </c>
      <c r="D104" s="1">
        <v>-243.101</v>
      </c>
      <c r="E104" s="1">
        <v>-218.65170000000001</v>
      </c>
    </row>
    <row r="105" spans="1:5" x14ac:dyDescent="0.3">
      <c r="A105" s="1" t="s">
        <v>246</v>
      </c>
      <c r="B105" s="1" t="s">
        <v>247</v>
      </c>
      <c r="D105" s="1">
        <v>-278.23099999999999</v>
      </c>
      <c r="E105" s="1">
        <v>-222.33969999999999</v>
      </c>
    </row>
    <row r="106" spans="1:5" x14ac:dyDescent="0.3">
      <c r="A106" s="1" t="s">
        <v>248</v>
      </c>
      <c r="B106" s="1" t="s">
        <v>249</v>
      </c>
      <c r="D106" s="1">
        <v>-269.22500000000002</v>
      </c>
      <c r="E106" s="1">
        <v>-241.85390000000001</v>
      </c>
    </row>
    <row r="107" spans="1:5" x14ac:dyDescent="0.3">
      <c r="A107" s="1" t="s">
        <v>250</v>
      </c>
      <c r="B107" s="1" t="s">
        <v>251</v>
      </c>
      <c r="D107" s="1">
        <v>-254.39</v>
      </c>
      <c r="E107" t="s">
        <v>0</v>
      </c>
    </row>
    <row r="108" spans="1:5" x14ac:dyDescent="0.3">
      <c r="A108" s="1" t="s">
        <v>252</v>
      </c>
      <c r="B108" s="1" t="s">
        <v>0</v>
      </c>
      <c r="D108" s="1">
        <v>-209.624</v>
      </c>
      <c r="E108" s="1">
        <v>-255.66540000000001</v>
      </c>
    </row>
    <row r="109" spans="1:5" x14ac:dyDescent="0.3">
      <c r="A109" s="1" t="s">
        <v>253</v>
      </c>
      <c r="B109" s="1" t="s">
        <v>254</v>
      </c>
      <c r="D109" s="1">
        <v>-239.511</v>
      </c>
      <c r="E109" s="1">
        <v>-263.70370000000003</v>
      </c>
    </row>
    <row r="110" spans="1:5" x14ac:dyDescent="0.3">
      <c r="A110" s="1" t="s">
        <v>255</v>
      </c>
      <c r="B110" s="1" t="s">
        <v>256</v>
      </c>
      <c r="D110" s="1">
        <v>-278.90800000000002</v>
      </c>
      <c r="E110" s="1">
        <v>-251.5471</v>
      </c>
    </row>
    <row r="111" spans="1:5" x14ac:dyDescent="0.3">
      <c r="A111" s="1" t="s">
        <v>257</v>
      </c>
      <c r="B111" s="1" t="s">
        <v>258</v>
      </c>
      <c r="D111" s="1">
        <v>-246.071</v>
      </c>
      <c r="E111" s="1">
        <v>-264.56869999999998</v>
      </c>
    </row>
    <row r="112" spans="1:5" x14ac:dyDescent="0.3">
      <c r="A112" s="1" t="s">
        <v>259</v>
      </c>
      <c r="B112" s="1" t="s">
        <v>260</v>
      </c>
      <c r="D112" s="1">
        <v>-225.10900000000001</v>
      </c>
      <c r="E112" s="1">
        <v>-247.2277</v>
      </c>
    </row>
    <row r="113" spans="1:5" x14ac:dyDescent="0.3">
      <c r="A113" s="1" t="s">
        <v>261</v>
      </c>
      <c r="B113" s="1" t="s">
        <v>262</v>
      </c>
      <c r="D113" s="1">
        <v>-321.00799999999998</v>
      </c>
      <c r="E113" s="1">
        <v>-250.72219999999999</v>
      </c>
    </row>
    <row r="114" spans="1:5" x14ac:dyDescent="0.3">
      <c r="A114" s="1" t="s">
        <v>263</v>
      </c>
      <c r="B114" s="1" t="s">
        <v>264</v>
      </c>
      <c r="D114" s="1">
        <v>-233.364</v>
      </c>
      <c r="E114" s="1">
        <v>-237.9718</v>
      </c>
    </row>
    <row r="115" spans="1:5" x14ac:dyDescent="0.3">
      <c r="A115" s="1" t="s">
        <v>265</v>
      </c>
      <c r="B115" s="1" t="s">
        <v>266</v>
      </c>
      <c r="D115" s="1">
        <v>-262.46100000000001</v>
      </c>
      <c r="E115" s="1">
        <v>-221.0701</v>
      </c>
    </row>
    <row r="116" spans="1:5" x14ac:dyDescent="0.3">
      <c r="A116" s="1" t="s">
        <v>267</v>
      </c>
      <c r="B116" s="1" t="s">
        <v>268</v>
      </c>
      <c r="D116" s="1">
        <v>-278.74400000000003</v>
      </c>
      <c r="E116" s="1">
        <v>-251.94210000000001</v>
      </c>
    </row>
    <row r="117" spans="1:5" x14ac:dyDescent="0.3">
      <c r="A117" s="1" t="s">
        <v>269</v>
      </c>
      <c r="B117" s="1" t="s">
        <v>270</v>
      </c>
      <c r="D117" s="1">
        <v>-231.345</v>
      </c>
      <c r="E117" s="1">
        <v>-242.09569999999999</v>
      </c>
    </row>
    <row r="118" spans="1:5" x14ac:dyDescent="0.3">
      <c r="A118" s="1" t="s">
        <v>271</v>
      </c>
      <c r="B118" s="1" t="s">
        <v>272</v>
      </c>
      <c r="D118" s="1">
        <v>-295.90600000000001</v>
      </c>
      <c r="E118" s="1">
        <v>-259.90280000000001</v>
      </c>
    </row>
    <row r="119" spans="1:5" x14ac:dyDescent="0.3">
      <c r="A119" s="1" t="s">
        <v>273</v>
      </c>
      <c r="B119" s="1" t="s">
        <v>274</v>
      </c>
      <c r="D119" s="1">
        <v>-203.55600000000001</v>
      </c>
      <c r="E119" s="1">
        <v>-266.27890000000002</v>
      </c>
    </row>
    <row r="120" spans="1:5" x14ac:dyDescent="0.3">
      <c r="A120" s="1" t="s">
        <v>275</v>
      </c>
      <c r="B120" s="1" t="s">
        <v>276</v>
      </c>
      <c r="D120" t="s">
        <v>0</v>
      </c>
      <c r="E120" s="1">
        <v>-257.26080000000002</v>
      </c>
    </row>
    <row r="121" spans="1:5" x14ac:dyDescent="0.3">
      <c r="A121" s="1" t="s">
        <v>0</v>
      </c>
      <c r="B121" s="1" t="s">
        <v>277</v>
      </c>
      <c r="D121" s="1">
        <v>-216.61600000000001</v>
      </c>
      <c r="E121" s="1">
        <v>-242.9092</v>
      </c>
    </row>
    <row r="122" spans="1:5" x14ac:dyDescent="0.3">
      <c r="A122" s="1" t="s">
        <v>278</v>
      </c>
      <c r="B122" s="1" t="s">
        <v>279</v>
      </c>
      <c r="D122" s="1">
        <v>-222.72499999999999</v>
      </c>
      <c r="E122" s="1">
        <v>-270.6275</v>
      </c>
    </row>
    <row r="123" spans="1:5" x14ac:dyDescent="0.3">
      <c r="A123" s="1" t="s">
        <v>280</v>
      </c>
      <c r="B123" s="1" t="s">
        <v>281</v>
      </c>
      <c r="D123" s="1">
        <v>-241.72499999999999</v>
      </c>
      <c r="E123" s="1">
        <v>-270.08530000000002</v>
      </c>
    </row>
    <row r="124" spans="1:5" x14ac:dyDescent="0.3">
      <c r="A124" s="1" t="s">
        <v>282</v>
      </c>
      <c r="B124" s="1" t="s">
        <v>283</v>
      </c>
      <c r="D124" s="1">
        <v>-236.39099999999999</v>
      </c>
      <c r="E124" s="1">
        <v>-223.93639999999999</v>
      </c>
    </row>
    <row r="125" spans="1:5" x14ac:dyDescent="0.3">
      <c r="A125" s="1" t="s">
        <v>284</v>
      </c>
      <c r="B125" s="1" t="s">
        <v>285</v>
      </c>
      <c r="D125" s="1">
        <v>-251.524</v>
      </c>
      <c r="E125" s="1">
        <v>-251.95590000000001</v>
      </c>
    </row>
    <row r="126" spans="1:5" x14ac:dyDescent="0.3">
      <c r="A126" s="1" t="s">
        <v>286</v>
      </c>
      <c r="B126" s="1" t="s">
        <v>287</v>
      </c>
      <c r="D126" s="1">
        <v>-231.59700000000001</v>
      </c>
      <c r="E126" s="1">
        <v>-226.10140000000001</v>
      </c>
    </row>
    <row r="127" spans="1:5" x14ac:dyDescent="0.3">
      <c r="A127" s="1" t="s">
        <v>288</v>
      </c>
      <c r="B127" s="1" t="s">
        <v>289</v>
      </c>
      <c r="D127" s="1">
        <v>-244.488</v>
      </c>
      <c r="E127" s="1">
        <v>-236.70740000000001</v>
      </c>
    </row>
    <row r="128" spans="1:5" x14ac:dyDescent="0.3">
      <c r="A128" s="1" t="s">
        <v>290</v>
      </c>
      <c r="B128" s="1" t="s">
        <v>291</v>
      </c>
      <c r="D128" s="1">
        <v>-279.50799999999998</v>
      </c>
      <c r="E128" s="1">
        <v>-249.5831</v>
      </c>
    </row>
    <row r="129" spans="1:5" x14ac:dyDescent="0.3">
      <c r="A129" s="1" t="s">
        <v>292</v>
      </c>
      <c r="B129" s="1" t="s">
        <v>293</v>
      </c>
      <c r="D129" s="1">
        <v>-246.40199999999999</v>
      </c>
      <c r="E129" s="1">
        <v>-191.42400000000001</v>
      </c>
    </row>
    <row r="130" spans="1:5" x14ac:dyDescent="0.3">
      <c r="A130" s="1" t="s">
        <v>294</v>
      </c>
      <c r="B130" s="1" t="s">
        <v>295</v>
      </c>
      <c r="D130" s="1">
        <v>-249.29300000000001</v>
      </c>
      <c r="E130" s="1">
        <v>-213.10720000000001</v>
      </c>
    </row>
    <row r="131" spans="1:5" x14ac:dyDescent="0.3">
      <c r="A131" s="1" t="s">
        <v>296</v>
      </c>
      <c r="B131" s="1" t="s">
        <v>297</v>
      </c>
      <c r="D131" s="1">
        <v>-224.00200000000001</v>
      </c>
      <c r="E131" s="1">
        <v>-241.26490000000001</v>
      </c>
    </row>
    <row r="132" spans="1:5" x14ac:dyDescent="0.3">
      <c r="A132" s="1" t="s">
        <v>298</v>
      </c>
      <c r="B132" s="1" t="s">
        <v>299</v>
      </c>
      <c r="D132" s="1">
        <v>-226.494</v>
      </c>
      <c r="E132" s="1">
        <v>-243.07480000000001</v>
      </c>
    </row>
    <row r="133" spans="1:5" x14ac:dyDescent="0.3">
      <c r="A133" s="1" t="s">
        <v>300</v>
      </c>
      <c r="B133" s="1" t="s">
        <v>301</v>
      </c>
      <c r="D133" s="1">
        <v>-271.10700000000003</v>
      </c>
      <c r="E133" s="1">
        <v>-224.1215</v>
      </c>
    </row>
    <row r="134" spans="1:5" x14ac:dyDescent="0.3">
      <c r="A134" s="1" t="s">
        <v>302</v>
      </c>
      <c r="B134" s="1" t="s">
        <v>303</v>
      </c>
      <c r="D134" s="1">
        <v>-247.44499999999999</v>
      </c>
      <c r="E134" s="1">
        <v>-281.40050000000002</v>
      </c>
    </row>
    <row r="135" spans="1:5" x14ac:dyDescent="0.3">
      <c r="A135" s="1" t="s">
        <v>304</v>
      </c>
      <c r="B135" s="1" t="s">
        <v>305</v>
      </c>
      <c r="D135" s="1">
        <v>-246.041</v>
      </c>
      <c r="E135" s="1">
        <v>-241.26169999999999</v>
      </c>
    </row>
    <row r="136" spans="1:5" x14ac:dyDescent="0.3">
      <c r="A136" s="1" t="s">
        <v>306</v>
      </c>
      <c r="B136" s="1" t="s">
        <v>307</v>
      </c>
      <c r="D136" s="1">
        <v>-266.25799999999998</v>
      </c>
      <c r="E136" s="1">
        <v>-237.30539999999999</v>
      </c>
    </row>
    <row r="137" spans="1:5" x14ac:dyDescent="0.3">
      <c r="A137" s="1" t="s">
        <v>308</v>
      </c>
      <c r="B137" s="1" t="s">
        <v>309</v>
      </c>
      <c r="D137" s="1">
        <v>-207</v>
      </c>
      <c r="E137" s="1">
        <v>-201.501</v>
      </c>
    </row>
    <row r="138" spans="1:5" x14ac:dyDescent="0.3">
      <c r="A138" s="1" t="s">
        <v>310</v>
      </c>
      <c r="B138" s="1" t="s">
        <v>311</v>
      </c>
      <c r="D138" s="1">
        <v>-220.99299999999999</v>
      </c>
      <c r="E138" s="1">
        <v>-204.01929999999999</v>
      </c>
    </row>
    <row r="139" spans="1:5" x14ac:dyDescent="0.3">
      <c r="A139" s="1" t="s">
        <v>312</v>
      </c>
      <c r="B139" s="1" t="s">
        <v>313</v>
      </c>
      <c r="D139" s="1">
        <v>-276.05700000000002</v>
      </c>
      <c r="E139" s="1">
        <v>-271.11649999999997</v>
      </c>
    </row>
    <row r="140" spans="1:5" x14ac:dyDescent="0.3">
      <c r="A140" s="1" t="s">
        <v>314</v>
      </c>
      <c r="B140" s="1" t="s">
        <v>315</v>
      </c>
      <c r="D140" t="s">
        <v>0</v>
      </c>
      <c r="E140" s="1">
        <v>-227.4674</v>
      </c>
    </row>
    <row r="141" spans="1:5" x14ac:dyDescent="0.3">
      <c r="A141" s="1" t="s">
        <v>0</v>
      </c>
      <c r="B141" s="1" t="s">
        <v>316</v>
      </c>
      <c r="D141" s="1">
        <v>-255.31100000000001</v>
      </c>
      <c r="E141" s="1">
        <v>-269.25909999999999</v>
      </c>
    </row>
    <row r="142" spans="1:5" x14ac:dyDescent="0.3">
      <c r="A142" s="1" t="s">
        <v>317</v>
      </c>
      <c r="B142" s="1" t="s">
        <v>318</v>
      </c>
      <c r="D142" s="1">
        <v>-220.31899999999999</v>
      </c>
      <c r="E142" s="1">
        <v>-261.98610000000002</v>
      </c>
    </row>
    <row r="143" spans="1:5" x14ac:dyDescent="0.3">
      <c r="A143" s="1" t="s">
        <v>319</v>
      </c>
      <c r="B143" s="1" t="s">
        <v>320</v>
      </c>
      <c r="D143" s="1">
        <v>-275.37200000000001</v>
      </c>
      <c r="E143" s="1">
        <v>-255.8603</v>
      </c>
    </row>
    <row r="144" spans="1:5" x14ac:dyDescent="0.3">
      <c r="A144" s="1" t="s">
        <v>321</v>
      </c>
      <c r="B144" s="1" t="s">
        <v>322</v>
      </c>
      <c r="D144" s="1">
        <v>-248.428</v>
      </c>
      <c r="E144" s="1">
        <v>-198.4453</v>
      </c>
    </row>
    <row r="145" spans="1:5" x14ac:dyDescent="0.3">
      <c r="A145" s="1" t="s">
        <v>323</v>
      </c>
      <c r="B145" s="1" t="s">
        <v>324</v>
      </c>
      <c r="D145" s="1">
        <v>-216.79599999999999</v>
      </c>
      <c r="E145" s="1">
        <v>-263.2364</v>
      </c>
    </row>
    <row r="146" spans="1:5" x14ac:dyDescent="0.3">
      <c r="A146" s="1" t="s">
        <v>325</v>
      </c>
      <c r="B146" s="1" t="s">
        <v>326</v>
      </c>
      <c r="D146" t="s">
        <v>0</v>
      </c>
      <c r="E146" s="1">
        <v>-241.0796</v>
      </c>
    </row>
    <row r="147" spans="1:5" x14ac:dyDescent="0.3">
      <c r="A147" s="1" t="s">
        <v>0</v>
      </c>
      <c r="B147" s="1" t="s">
        <v>327</v>
      </c>
      <c r="D147" s="1">
        <v>-236.261</v>
      </c>
      <c r="E147" s="1">
        <v>-196.83519999999999</v>
      </c>
    </row>
    <row r="148" spans="1:5" x14ac:dyDescent="0.3">
      <c r="A148" s="1" t="s">
        <v>328</v>
      </c>
      <c r="B148" s="1" t="s">
        <v>329</v>
      </c>
      <c r="D148" t="s">
        <v>0</v>
      </c>
      <c r="E148" t="s">
        <v>0</v>
      </c>
    </row>
    <row r="149" spans="1:5" x14ac:dyDescent="0.3">
      <c r="A149" s="1" t="s">
        <v>0</v>
      </c>
      <c r="B149" s="1" t="s">
        <v>0</v>
      </c>
      <c r="D149" s="1">
        <v>-197.66</v>
      </c>
      <c r="E149" s="1">
        <v>-268.03500000000003</v>
      </c>
    </row>
    <row r="150" spans="1:5" x14ac:dyDescent="0.3">
      <c r="A150" s="1" t="s">
        <v>330</v>
      </c>
      <c r="B150" s="1" t="s">
        <v>331</v>
      </c>
      <c r="D150" s="1">
        <v>-212.066</v>
      </c>
      <c r="E150" s="1">
        <v>-232.45650000000001</v>
      </c>
    </row>
    <row r="151" spans="1:5" x14ac:dyDescent="0.3">
      <c r="A151" s="1" t="s">
        <v>332</v>
      </c>
      <c r="B151" s="1" t="s">
        <v>333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1DFF1-00A7-48B7-A49C-4961248D6846}">
  <dimension ref="A1:C301"/>
  <sheetViews>
    <sheetView workbookViewId="0">
      <selection activeCell="C1" sqref="C1:C1048576"/>
    </sheetView>
  </sheetViews>
  <sheetFormatPr defaultRowHeight="14.4" x14ac:dyDescent="0.3"/>
  <cols>
    <col min="1" max="1" width="10.77734375" bestFit="1" customWidth="1"/>
  </cols>
  <sheetData>
    <row r="1" spans="1:3" x14ac:dyDescent="0.3">
      <c r="A1" t="s">
        <v>48</v>
      </c>
      <c r="C1" t="s">
        <v>51</v>
      </c>
    </row>
    <row r="2" spans="1:3" x14ac:dyDescent="0.3">
      <c r="A2" t="s">
        <v>51</v>
      </c>
      <c r="C2" t="s">
        <v>52</v>
      </c>
    </row>
    <row r="3" spans="1:3" x14ac:dyDescent="0.3">
      <c r="A3" t="s">
        <v>52</v>
      </c>
      <c r="C3" t="s">
        <v>53</v>
      </c>
    </row>
    <row r="4" spans="1:3" x14ac:dyDescent="0.3">
      <c r="A4" t="s">
        <v>53</v>
      </c>
      <c r="C4" t="s">
        <v>53</v>
      </c>
    </row>
    <row r="5" spans="1:3" x14ac:dyDescent="0.3">
      <c r="A5" t="s">
        <v>53</v>
      </c>
      <c r="C5" t="s">
        <v>51</v>
      </c>
    </row>
    <row r="6" spans="1:3" x14ac:dyDescent="0.3">
      <c r="A6" t="s">
        <v>51</v>
      </c>
      <c r="C6" t="s">
        <v>0</v>
      </c>
    </row>
    <row r="7" spans="1:3" x14ac:dyDescent="0.3">
      <c r="A7" t="s">
        <v>0</v>
      </c>
      <c r="C7" t="s">
        <v>54</v>
      </c>
    </row>
    <row r="8" spans="1:3" x14ac:dyDescent="0.3">
      <c r="A8" t="s">
        <v>54</v>
      </c>
      <c r="C8" t="s">
        <v>51</v>
      </c>
    </row>
    <row r="9" spans="1:3" x14ac:dyDescent="0.3">
      <c r="A9" t="s">
        <v>51</v>
      </c>
      <c r="C9" t="s">
        <v>55</v>
      </c>
    </row>
    <row r="10" spans="1:3" x14ac:dyDescent="0.3">
      <c r="A10" t="s">
        <v>55</v>
      </c>
      <c r="C10" t="s">
        <v>51</v>
      </c>
    </row>
    <row r="11" spans="1:3" x14ac:dyDescent="0.3">
      <c r="A11" t="s">
        <v>51</v>
      </c>
      <c r="C11" t="s">
        <v>0</v>
      </c>
    </row>
    <row r="12" spans="1:3" x14ac:dyDescent="0.3">
      <c r="A12" t="s">
        <v>0</v>
      </c>
      <c r="C12" t="s">
        <v>54</v>
      </c>
    </row>
    <row r="13" spans="1:3" x14ac:dyDescent="0.3">
      <c r="A13" t="s">
        <v>54</v>
      </c>
      <c r="C13" t="s">
        <v>54</v>
      </c>
    </row>
    <row r="14" spans="1:3" x14ac:dyDescent="0.3">
      <c r="A14" t="s">
        <v>54</v>
      </c>
      <c r="C14" t="s">
        <v>51</v>
      </c>
    </row>
    <row r="15" spans="1:3" x14ac:dyDescent="0.3">
      <c r="A15" t="s">
        <v>51</v>
      </c>
      <c r="C15" t="s">
        <v>51</v>
      </c>
    </row>
    <row r="16" spans="1:3" x14ac:dyDescent="0.3">
      <c r="A16" t="s">
        <v>51</v>
      </c>
      <c r="C16" t="s">
        <v>0</v>
      </c>
    </row>
    <row r="17" spans="1:3" x14ac:dyDescent="0.3">
      <c r="A17" t="s">
        <v>0</v>
      </c>
      <c r="C17" t="s">
        <v>54</v>
      </c>
    </row>
    <row r="18" spans="1:3" x14ac:dyDescent="0.3">
      <c r="A18" t="s">
        <v>54</v>
      </c>
      <c r="C18" t="s">
        <v>51</v>
      </c>
    </row>
    <row r="19" spans="1:3" x14ac:dyDescent="0.3">
      <c r="A19" t="s">
        <v>51</v>
      </c>
      <c r="C19" t="s">
        <v>54</v>
      </c>
    </row>
    <row r="20" spans="1:3" x14ac:dyDescent="0.3">
      <c r="A20" t="s">
        <v>54</v>
      </c>
      <c r="C20" t="s">
        <v>54</v>
      </c>
    </row>
    <row r="21" spans="1:3" x14ac:dyDescent="0.3">
      <c r="A21" t="s">
        <v>54</v>
      </c>
      <c r="C21" t="s">
        <v>54</v>
      </c>
    </row>
    <row r="22" spans="1:3" x14ac:dyDescent="0.3">
      <c r="A22" t="s">
        <v>54</v>
      </c>
      <c r="C22" t="s">
        <v>52</v>
      </c>
    </row>
    <row r="23" spans="1:3" x14ac:dyDescent="0.3">
      <c r="A23" t="s">
        <v>52</v>
      </c>
      <c r="C23" t="s">
        <v>0</v>
      </c>
    </row>
    <row r="24" spans="1:3" x14ac:dyDescent="0.3">
      <c r="A24" t="s">
        <v>0</v>
      </c>
      <c r="C24" t="s">
        <v>52</v>
      </c>
    </row>
    <row r="25" spans="1:3" x14ac:dyDescent="0.3">
      <c r="A25" t="s">
        <v>52</v>
      </c>
      <c r="C25" t="s">
        <v>51</v>
      </c>
    </row>
    <row r="26" spans="1:3" x14ac:dyDescent="0.3">
      <c r="A26" t="s">
        <v>51</v>
      </c>
      <c r="C26" t="s">
        <v>52</v>
      </c>
    </row>
    <row r="27" spans="1:3" x14ac:dyDescent="0.3">
      <c r="A27" t="s">
        <v>52</v>
      </c>
      <c r="C27" t="s">
        <v>51</v>
      </c>
    </row>
    <row r="28" spans="1:3" x14ac:dyDescent="0.3">
      <c r="A28" t="s">
        <v>51</v>
      </c>
      <c r="C28" t="s">
        <v>0</v>
      </c>
    </row>
    <row r="29" spans="1:3" x14ac:dyDescent="0.3">
      <c r="A29" t="s">
        <v>0</v>
      </c>
      <c r="C29" t="s">
        <v>53</v>
      </c>
    </row>
    <row r="30" spans="1:3" x14ac:dyDescent="0.3">
      <c r="A30" t="s">
        <v>53</v>
      </c>
      <c r="C30" t="s">
        <v>51</v>
      </c>
    </row>
    <row r="31" spans="1:3" x14ac:dyDescent="0.3">
      <c r="A31" t="s">
        <v>51</v>
      </c>
      <c r="C31" t="s">
        <v>52</v>
      </c>
    </row>
    <row r="32" spans="1:3" x14ac:dyDescent="0.3">
      <c r="A32" t="s">
        <v>52</v>
      </c>
      <c r="C32" t="s">
        <v>54</v>
      </c>
    </row>
    <row r="33" spans="1:3" x14ac:dyDescent="0.3">
      <c r="A33" t="s">
        <v>54</v>
      </c>
      <c r="C33" t="s">
        <v>52</v>
      </c>
    </row>
    <row r="34" spans="1:3" x14ac:dyDescent="0.3">
      <c r="A34" t="s">
        <v>52</v>
      </c>
      <c r="C34" t="s">
        <v>52</v>
      </c>
    </row>
    <row r="35" spans="1:3" x14ac:dyDescent="0.3">
      <c r="A35" t="s">
        <v>52</v>
      </c>
      <c r="C35" t="s">
        <v>55</v>
      </c>
    </row>
    <row r="36" spans="1:3" x14ac:dyDescent="0.3">
      <c r="A36" t="s">
        <v>55</v>
      </c>
      <c r="C36" t="s">
        <v>52</v>
      </c>
    </row>
    <row r="37" spans="1:3" x14ac:dyDescent="0.3">
      <c r="A37" t="s">
        <v>52</v>
      </c>
      <c r="C37" t="s">
        <v>52</v>
      </c>
    </row>
    <row r="38" spans="1:3" x14ac:dyDescent="0.3">
      <c r="A38" t="s">
        <v>52</v>
      </c>
      <c r="C38" t="s">
        <v>52</v>
      </c>
    </row>
    <row r="39" spans="1:3" x14ac:dyDescent="0.3">
      <c r="A39" t="s">
        <v>52</v>
      </c>
      <c r="C39" t="s">
        <v>54</v>
      </c>
    </row>
    <row r="40" spans="1:3" x14ac:dyDescent="0.3">
      <c r="A40" t="s">
        <v>54</v>
      </c>
      <c r="C40" t="s">
        <v>52</v>
      </c>
    </row>
    <row r="41" spans="1:3" x14ac:dyDescent="0.3">
      <c r="A41" t="s">
        <v>52</v>
      </c>
      <c r="C41" t="s">
        <v>54</v>
      </c>
    </row>
    <row r="42" spans="1:3" x14ac:dyDescent="0.3">
      <c r="A42" t="s">
        <v>54</v>
      </c>
      <c r="C42" t="s">
        <v>53</v>
      </c>
    </row>
    <row r="43" spans="1:3" x14ac:dyDescent="0.3">
      <c r="A43" t="s">
        <v>53</v>
      </c>
      <c r="C43" t="s">
        <v>54</v>
      </c>
    </row>
    <row r="44" spans="1:3" x14ac:dyDescent="0.3">
      <c r="A44" t="s">
        <v>54</v>
      </c>
      <c r="C44" t="s">
        <v>52</v>
      </c>
    </row>
    <row r="45" spans="1:3" x14ac:dyDescent="0.3">
      <c r="A45" t="s">
        <v>52</v>
      </c>
      <c r="C45" t="s">
        <v>52</v>
      </c>
    </row>
    <row r="46" spans="1:3" x14ac:dyDescent="0.3">
      <c r="A46" t="s">
        <v>52</v>
      </c>
      <c r="C46" t="s">
        <v>53</v>
      </c>
    </row>
    <row r="47" spans="1:3" x14ac:dyDescent="0.3">
      <c r="A47" t="s">
        <v>53</v>
      </c>
      <c r="C47" t="s">
        <v>51</v>
      </c>
    </row>
    <row r="48" spans="1:3" x14ac:dyDescent="0.3">
      <c r="A48" t="s">
        <v>51</v>
      </c>
      <c r="C48" t="s">
        <v>52</v>
      </c>
    </row>
    <row r="49" spans="1:3" x14ac:dyDescent="0.3">
      <c r="A49" t="s">
        <v>52</v>
      </c>
      <c r="C49" t="s">
        <v>51</v>
      </c>
    </row>
    <row r="50" spans="1:3" x14ac:dyDescent="0.3">
      <c r="A50" t="s">
        <v>51</v>
      </c>
      <c r="C50" t="s">
        <v>52</v>
      </c>
    </row>
    <row r="51" spans="1:3" x14ac:dyDescent="0.3">
      <c r="A51" t="s">
        <v>52</v>
      </c>
      <c r="C51" t="s">
        <v>52</v>
      </c>
    </row>
    <row r="52" spans="1:3" x14ac:dyDescent="0.3">
      <c r="A52" t="s">
        <v>52</v>
      </c>
      <c r="C52" t="s">
        <v>51</v>
      </c>
    </row>
    <row r="53" spans="1:3" x14ac:dyDescent="0.3">
      <c r="A53" t="s">
        <v>51</v>
      </c>
      <c r="C53" t="s">
        <v>54</v>
      </c>
    </row>
    <row r="54" spans="1:3" x14ac:dyDescent="0.3">
      <c r="A54" t="s">
        <v>54</v>
      </c>
      <c r="C54" t="s">
        <v>53</v>
      </c>
    </row>
    <row r="55" spans="1:3" x14ac:dyDescent="0.3">
      <c r="A55" t="s">
        <v>53</v>
      </c>
      <c r="C55" t="s">
        <v>0</v>
      </c>
    </row>
    <row r="56" spans="1:3" x14ac:dyDescent="0.3">
      <c r="A56" t="s">
        <v>0</v>
      </c>
      <c r="C56" t="s">
        <v>0</v>
      </c>
    </row>
    <row r="57" spans="1:3" x14ac:dyDescent="0.3">
      <c r="A57" t="s">
        <v>0</v>
      </c>
      <c r="C57" t="s">
        <v>51</v>
      </c>
    </row>
    <row r="58" spans="1:3" x14ac:dyDescent="0.3">
      <c r="A58" t="s">
        <v>51</v>
      </c>
      <c r="C58" t="s">
        <v>53</v>
      </c>
    </row>
    <row r="59" spans="1:3" x14ac:dyDescent="0.3">
      <c r="A59" t="s">
        <v>53</v>
      </c>
      <c r="C59" t="s">
        <v>52</v>
      </c>
    </row>
    <row r="60" spans="1:3" x14ac:dyDescent="0.3">
      <c r="A60" t="s">
        <v>52</v>
      </c>
      <c r="C60" t="s">
        <v>54</v>
      </c>
    </row>
    <row r="61" spans="1:3" x14ac:dyDescent="0.3">
      <c r="A61" t="s">
        <v>54</v>
      </c>
      <c r="C61" t="s">
        <v>55</v>
      </c>
    </row>
    <row r="62" spans="1:3" x14ac:dyDescent="0.3">
      <c r="A62" t="s">
        <v>55</v>
      </c>
      <c r="C62" t="s">
        <v>52</v>
      </c>
    </row>
    <row r="63" spans="1:3" x14ac:dyDescent="0.3">
      <c r="A63" t="s">
        <v>52</v>
      </c>
      <c r="C63" t="s">
        <v>55</v>
      </c>
    </row>
    <row r="64" spans="1:3" x14ac:dyDescent="0.3">
      <c r="A64" t="s">
        <v>55</v>
      </c>
      <c r="C64" t="s">
        <v>53</v>
      </c>
    </row>
    <row r="65" spans="1:3" x14ac:dyDescent="0.3">
      <c r="A65" t="s">
        <v>53</v>
      </c>
      <c r="C65" t="s">
        <v>52</v>
      </c>
    </row>
    <row r="66" spans="1:3" x14ac:dyDescent="0.3">
      <c r="A66" t="s">
        <v>52</v>
      </c>
      <c r="C66" t="s">
        <v>0</v>
      </c>
    </row>
    <row r="67" spans="1:3" x14ac:dyDescent="0.3">
      <c r="A67" t="s">
        <v>0</v>
      </c>
      <c r="C67" t="s">
        <v>54</v>
      </c>
    </row>
    <row r="68" spans="1:3" x14ac:dyDescent="0.3">
      <c r="A68" t="s">
        <v>54</v>
      </c>
      <c r="C68" t="s">
        <v>0</v>
      </c>
    </row>
    <row r="69" spans="1:3" x14ac:dyDescent="0.3">
      <c r="A69" t="s">
        <v>0</v>
      </c>
      <c r="C69" t="s">
        <v>54</v>
      </c>
    </row>
    <row r="70" spans="1:3" x14ac:dyDescent="0.3">
      <c r="A70" t="s">
        <v>54</v>
      </c>
      <c r="C70" t="s">
        <v>51</v>
      </c>
    </row>
    <row r="71" spans="1:3" x14ac:dyDescent="0.3">
      <c r="A71" t="s">
        <v>51</v>
      </c>
      <c r="C71" t="s">
        <v>51</v>
      </c>
    </row>
    <row r="72" spans="1:3" x14ac:dyDescent="0.3">
      <c r="A72" t="s">
        <v>51</v>
      </c>
      <c r="C72" t="s">
        <v>53</v>
      </c>
    </row>
    <row r="73" spans="1:3" x14ac:dyDescent="0.3">
      <c r="A73" t="s">
        <v>53</v>
      </c>
      <c r="C73" t="s">
        <v>52</v>
      </c>
    </row>
    <row r="74" spans="1:3" x14ac:dyDescent="0.3">
      <c r="A74" t="s">
        <v>52</v>
      </c>
      <c r="C74" t="s">
        <v>54</v>
      </c>
    </row>
    <row r="75" spans="1:3" x14ac:dyDescent="0.3">
      <c r="A75" t="s">
        <v>54</v>
      </c>
      <c r="C75" t="s">
        <v>51</v>
      </c>
    </row>
    <row r="76" spans="1:3" x14ac:dyDescent="0.3">
      <c r="A76" t="s">
        <v>51</v>
      </c>
      <c r="C76" t="s">
        <v>55</v>
      </c>
    </row>
    <row r="77" spans="1:3" x14ac:dyDescent="0.3">
      <c r="A77" t="s">
        <v>55</v>
      </c>
      <c r="C77" t="s">
        <v>55</v>
      </c>
    </row>
    <row r="78" spans="1:3" x14ac:dyDescent="0.3">
      <c r="A78" t="s">
        <v>55</v>
      </c>
      <c r="C78" t="s">
        <v>54</v>
      </c>
    </row>
    <row r="79" spans="1:3" x14ac:dyDescent="0.3">
      <c r="A79" t="s">
        <v>54</v>
      </c>
      <c r="C79" t="s">
        <v>51</v>
      </c>
    </row>
    <row r="80" spans="1:3" x14ac:dyDescent="0.3">
      <c r="A80" t="s">
        <v>51</v>
      </c>
      <c r="C80" t="s">
        <v>51</v>
      </c>
    </row>
    <row r="81" spans="1:3" x14ac:dyDescent="0.3">
      <c r="A81" t="s">
        <v>51</v>
      </c>
      <c r="C81" t="s">
        <v>55</v>
      </c>
    </row>
    <row r="82" spans="1:3" x14ac:dyDescent="0.3">
      <c r="A82" t="s">
        <v>55</v>
      </c>
      <c r="C82" t="s">
        <v>53</v>
      </c>
    </row>
    <row r="83" spans="1:3" x14ac:dyDescent="0.3">
      <c r="A83" t="s">
        <v>53</v>
      </c>
      <c r="C83" t="s">
        <v>51</v>
      </c>
    </row>
    <row r="84" spans="1:3" x14ac:dyDescent="0.3">
      <c r="A84" t="s">
        <v>51</v>
      </c>
      <c r="C84" t="s">
        <v>51</v>
      </c>
    </row>
    <row r="85" spans="1:3" x14ac:dyDescent="0.3">
      <c r="A85" t="s">
        <v>51</v>
      </c>
      <c r="C85" t="s">
        <v>52</v>
      </c>
    </row>
    <row r="86" spans="1:3" x14ac:dyDescent="0.3">
      <c r="A86" t="s">
        <v>52</v>
      </c>
      <c r="C86" t="s">
        <v>51</v>
      </c>
    </row>
    <row r="87" spans="1:3" x14ac:dyDescent="0.3">
      <c r="A87" t="s">
        <v>51</v>
      </c>
      <c r="C87" t="s">
        <v>54</v>
      </c>
    </row>
    <row r="88" spans="1:3" x14ac:dyDescent="0.3">
      <c r="A88" t="s">
        <v>54</v>
      </c>
      <c r="C88" t="s">
        <v>0</v>
      </c>
    </row>
    <row r="89" spans="1:3" x14ac:dyDescent="0.3">
      <c r="A89" t="s">
        <v>0</v>
      </c>
      <c r="C89" t="s">
        <v>52</v>
      </c>
    </row>
    <row r="90" spans="1:3" x14ac:dyDescent="0.3">
      <c r="A90" t="s">
        <v>52</v>
      </c>
      <c r="C90" t="s">
        <v>54</v>
      </c>
    </row>
    <row r="91" spans="1:3" x14ac:dyDescent="0.3">
      <c r="A91" t="s">
        <v>54</v>
      </c>
      <c r="C91" t="s">
        <v>51</v>
      </c>
    </row>
    <row r="92" spans="1:3" x14ac:dyDescent="0.3">
      <c r="A92" t="s">
        <v>51</v>
      </c>
      <c r="C92" t="s">
        <v>53</v>
      </c>
    </row>
    <row r="93" spans="1:3" x14ac:dyDescent="0.3">
      <c r="A93" t="s">
        <v>53</v>
      </c>
      <c r="C93" t="s">
        <v>55</v>
      </c>
    </row>
    <row r="94" spans="1:3" x14ac:dyDescent="0.3">
      <c r="A94" t="s">
        <v>55</v>
      </c>
      <c r="C94" t="s">
        <v>51</v>
      </c>
    </row>
    <row r="95" spans="1:3" x14ac:dyDescent="0.3">
      <c r="A95" t="s">
        <v>51</v>
      </c>
      <c r="C95" t="s">
        <v>55</v>
      </c>
    </row>
    <row r="96" spans="1:3" x14ac:dyDescent="0.3">
      <c r="A96" t="s">
        <v>55</v>
      </c>
      <c r="C96" t="s">
        <v>54</v>
      </c>
    </row>
    <row r="97" spans="1:3" x14ac:dyDescent="0.3">
      <c r="A97" t="s">
        <v>54</v>
      </c>
      <c r="C97" t="s">
        <v>54</v>
      </c>
    </row>
    <row r="98" spans="1:3" x14ac:dyDescent="0.3">
      <c r="A98" t="s">
        <v>54</v>
      </c>
      <c r="C98" t="s">
        <v>54</v>
      </c>
    </row>
    <row r="99" spans="1:3" x14ac:dyDescent="0.3">
      <c r="A99" t="s">
        <v>54</v>
      </c>
      <c r="C99" t="s">
        <v>51</v>
      </c>
    </row>
    <row r="100" spans="1:3" x14ac:dyDescent="0.3">
      <c r="A100" t="s">
        <v>51</v>
      </c>
      <c r="C100" t="s">
        <v>54</v>
      </c>
    </row>
    <row r="101" spans="1:3" x14ac:dyDescent="0.3">
      <c r="A101" t="s">
        <v>54</v>
      </c>
      <c r="C101" t="s">
        <v>55</v>
      </c>
    </row>
    <row r="102" spans="1:3" x14ac:dyDescent="0.3">
      <c r="A102" t="s">
        <v>55</v>
      </c>
      <c r="C102" t="s">
        <v>55</v>
      </c>
    </row>
    <row r="103" spans="1:3" x14ac:dyDescent="0.3">
      <c r="A103" t="s">
        <v>55</v>
      </c>
      <c r="C103" t="s">
        <v>52</v>
      </c>
    </row>
    <row r="104" spans="1:3" x14ac:dyDescent="0.3">
      <c r="A104" t="s">
        <v>52</v>
      </c>
      <c r="C104" t="s">
        <v>0</v>
      </c>
    </row>
    <row r="105" spans="1:3" x14ac:dyDescent="0.3">
      <c r="A105" t="s">
        <v>0</v>
      </c>
      <c r="C105" t="s">
        <v>54</v>
      </c>
    </row>
    <row r="106" spans="1:3" x14ac:dyDescent="0.3">
      <c r="A106" t="s">
        <v>54</v>
      </c>
      <c r="C106" t="s">
        <v>51</v>
      </c>
    </row>
    <row r="107" spans="1:3" x14ac:dyDescent="0.3">
      <c r="A107" t="s">
        <v>51</v>
      </c>
      <c r="C107" t="s">
        <v>52</v>
      </c>
    </row>
    <row r="108" spans="1:3" x14ac:dyDescent="0.3">
      <c r="A108" t="s">
        <v>52</v>
      </c>
      <c r="C108" t="s">
        <v>52</v>
      </c>
    </row>
    <row r="109" spans="1:3" x14ac:dyDescent="0.3">
      <c r="A109" t="s">
        <v>52</v>
      </c>
      <c r="C109" t="s">
        <v>51</v>
      </c>
    </row>
    <row r="110" spans="1:3" x14ac:dyDescent="0.3">
      <c r="A110" t="s">
        <v>51</v>
      </c>
      <c r="C110" t="s">
        <v>51</v>
      </c>
    </row>
    <row r="111" spans="1:3" x14ac:dyDescent="0.3">
      <c r="A111" t="s">
        <v>51</v>
      </c>
      <c r="C111" t="s">
        <v>53</v>
      </c>
    </row>
    <row r="112" spans="1:3" x14ac:dyDescent="0.3">
      <c r="A112" t="s">
        <v>53</v>
      </c>
      <c r="C112" t="s">
        <v>52</v>
      </c>
    </row>
    <row r="113" spans="1:3" x14ac:dyDescent="0.3">
      <c r="A113" t="s">
        <v>52</v>
      </c>
      <c r="C113" t="s">
        <v>0</v>
      </c>
    </row>
    <row r="114" spans="1:3" x14ac:dyDescent="0.3">
      <c r="A114" t="s">
        <v>0</v>
      </c>
      <c r="C114" t="s">
        <v>51</v>
      </c>
    </row>
    <row r="115" spans="1:3" x14ac:dyDescent="0.3">
      <c r="A115" t="s">
        <v>51</v>
      </c>
      <c r="C115" t="s">
        <v>52</v>
      </c>
    </row>
    <row r="116" spans="1:3" x14ac:dyDescent="0.3">
      <c r="A116" t="s">
        <v>52</v>
      </c>
      <c r="C116" t="s">
        <v>55</v>
      </c>
    </row>
    <row r="117" spans="1:3" x14ac:dyDescent="0.3">
      <c r="A117" t="s">
        <v>55</v>
      </c>
      <c r="C117" t="s">
        <v>51</v>
      </c>
    </row>
    <row r="118" spans="1:3" x14ac:dyDescent="0.3">
      <c r="A118" t="s">
        <v>51</v>
      </c>
      <c r="C118" t="s">
        <v>51</v>
      </c>
    </row>
    <row r="119" spans="1:3" x14ac:dyDescent="0.3">
      <c r="A119" t="s">
        <v>51</v>
      </c>
      <c r="C119" t="s">
        <v>55</v>
      </c>
    </row>
    <row r="120" spans="1:3" x14ac:dyDescent="0.3">
      <c r="A120" t="s">
        <v>55</v>
      </c>
      <c r="C120" t="s">
        <v>54</v>
      </c>
    </row>
    <row r="121" spans="1:3" x14ac:dyDescent="0.3">
      <c r="A121" t="s">
        <v>54</v>
      </c>
      <c r="C121" t="s">
        <v>54</v>
      </c>
    </row>
    <row r="122" spans="1:3" x14ac:dyDescent="0.3">
      <c r="A122" t="s">
        <v>54</v>
      </c>
      <c r="C122" t="s">
        <v>52</v>
      </c>
    </row>
    <row r="123" spans="1:3" x14ac:dyDescent="0.3">
      <c r="A123" t="s">
        <v>52</v>
      </c>
      <c r="C123" t="s">
        <v>54</v>
      </c>
    </row>
    <row r="124" spans="1:3" x14ac:dyDescent="0.3">
      <c r="A124" t="s">
        <v>54</v>
      </c>
      <c r="C124" t="s">
        <v>52</v>
      </c>
    </row>
    <row r="125" spans="1:3" x14ac:dyDescent="0.3">
      <c r="A125" t="s">
        <v>52</v>
      </c>
      <c r="C125" t="s">
        <v>51</v>
      </c>
    </row>
    <row r="126" spans="1:3" x14ac:dyDescent="0.3">
      <c r="A126" t="s">
        <v>51</v>
      </c>
      <c r="C126" t="s">
        <v>52</v>
      </c>
    </row>
    <row r="127" spans="1:3" x14ac:dyDescent="0.3">
      <c r="A127" t="s">
        <v>52</v>
      </c>
      <c r="C127" t="s">
        <v>54</v>
      </c>
    </row>
    <row r="128" spans="1:3" x14ac:dyDescent="0.3">
      <c r="A128" t="s">
        <v>54</v>
      </c>
      <c r="C128" t="s">
        <v>53</v>
      </c>
    </row>
    <row r="129" spans="1:3" x14ac:dyDescent="0.3">
      <c r="A129" t="s">
        <v>53</v>
      </c>
      <c r="C129" t="s">
        <v>53</v>
      </c>
    </row>
    <row r="130" spans="1:3" x14ac:dyDescent="0.3">
      <c r="A130" t="s">
        <v>53</v>
      </c>
      <c r="C130" t="s">
        <v>52</v>
      </c>
    </row>
    <row r="131" spans="1:3" x14ac:dyDescent="0.3">
      <c r="A131" t="s">
        <v>52</v>
      </c>
      <c r="C131" t="s">
        <v>53</v>
      </c>
    </row>
    <row r="132" spans="1:3" x14ac:dyDescent="0.3">
      <c r="A132" t="s">
        <v>53</v>
      </c>
      <c r="C132" t="s">
        <v>54</v>
      </c>
    </row>
    <row r="133" spans="1:3" x14ac:dyDescent="0.3">
      <c r="A133" t="s">
        <v>54</v>
      </c>
      <c r="C133" t="s">
        <v>0</v>
      </c>
    </row>
    <row r="134" spans="1:3" x14ac:dyDescent="0.3">
      <c r="A134" t="s">
        <v>0</v>
      </c>
      <c r="C134" t="s">
        <v>55</v>
      </c>
    </row>
    <row r="135" spans="1:3" x14ac:dyDescent="0.3">
      <c r="A135" t="s">
        <v>55</v>
      </c>
      <c r="C135" t="s">
        <v>0</v>
      </c>
    </row>
    <row r="136" spans="1:3" x14ac:dyDescent="0.3">
      <c r="A136" t="s">
        <v>0</v>
      </c>
      <c r="C136" t="s">
        <v>54</v>
      </c>
    </row>
    <row r="137" spans="1:3" x14ac:dyDescent="0.3">
      <c r="A137" t="s">
        <v>54</v>
      </c>
      <c r="C137" t="s">
        <v>52</v>
      </c>
    </row>
    <row r="138" spans="1:3" x14ac:dyDescent="0.3">
      <c r="A138" t="s">
        <v>52</v>
      </c>
      <c r="C138" t="s">
        <v>54</v>
      </c>
    </row>
    <row r="139" spans="1:3" x14ac:dyDescent="0.3">
      <c r="A139" t="s">
        <v>54</v>
      </c>
      <c r="C139" t="s">
        <v>51</v>
      </c>
    </row>
    <row r="140" spans="1:3" x14ac:dyDescent="0.3">
      <c r="A140" t="s">
        <v>51</v>
      </c>
      <c r="C140" t="s">
        <v>52</v>
      </c>
    </row>
    <row r="141" spans="1:3" x14ac:dyDescent="0.3">
      <c r="A141" t="s">
        <v>52</v>
      </c>
      <c r="C141" t="s">
        <v>51</v>
      </c>
    </row>
    <row r="142" spans="1:3" x14ac:dyDescent="0.3">
      <c r="A142" t="s">
        <v>51</v>
      </c>
      <c r="C142" t="s">
        <v>54</v>
      </c>
    </row>
    <row r="143" spans="1:3" x14ac:dyDescent="0.3">
      <c r="A143" t="s">
        <v>54</v>
      </c>
      <c r="C143" t="s">
        <v>51</v>
      </c>
    </row>
    <row r="144" spans="1:3" x14ac:dyDescent="0.3">
      <c r="A144" t="s">
        <v>51</v>
      </c>
      <c r="C144" t="s">
        <v>55</v>
      </c>
    </row>
    <row r="145" spans="1:3" x14ac:dyDescent="0.3">
      <c r="A145" t="s">
        <v>55</v>
      </c>
      <c r="C145" t="s">
        <v>55</v>
      </c>
    </row>
    <row r="146" spans="1:3" x14ac:dyDescent="0.3">
      <c r="A146" t="s">
        <v>55</v>
      </c>
      <c r="C146" t="s">
        <v>0</v>
      </c>
    </row>
    <row r="147" spans="1:3" x14ac:dyDescent="0.3">
      <c r="A147" t="s">
        <v>0</v>
      </c>
      <c r="C147" t="s">
        <v>51</v>
      </c>
    </row>
    <row r="148" spans="1:3" x14ac:dyDescent="0.3">
      <c r="A148" t="s">
        <v>51</v>
      </c>
      <c r="C148" t="s">
        <v>54</v>
      </c>
    </row>
    <row r="149" spans="1:3" x14ac:dyDescent="0.3">
      <c r="A149" t="s">
        <v>54</v>
      </c>
      <c r="C149" t="s">
        <v>52</v>
      </c>
    </row>
    <row r="150" spans="1:3" x14ac:dyDescent="0.3">
      <c r="A150" t="s">
        <v>52</v>
      </c>
      <c r="C150" t="s">
        <v>55</v>
      </c>
    </row>
    <row r="151" spans="1:3" x14ac:dyDescent="0.3">
      <c r="A151" t="s">
        <v>55</v>
      </c>
      <c r="C151" t="s">
        <v>51</v>
      </c>
    </row>
    <row r="152" spans="1:3" x14ac:dyDescent="0.3">
      <c r="A152" t="s">
        <v>51</v>
      </c>
      <c r="C152" t="s">
        <v>52</v>
      </c>
    </row>
    <row r="153" spans="1:3" x14ac:dyDescent="0.3">
      <c r="A153" t="s">
        <v>52</v>
      </c>
      <c r="C153" t="s">
        <v>51</v>
      </c>
    </row>
    <row r="154" spans="1:3" x14ac:dyDescent="0.3">
      <c r="A154" t="s">
        <v>51</v>
      </c>
      <c r="C154" t="s">
        <v>0</v>
      </c>
    </row>
    <row r="155" spans="1:3" x14ac:dyDescent="0.3">
      <c r="A155" t="s">
        <v>0</v>
      </c>
      <c r="C155" t="s">
        <v>54</v>
      </c>
    </row>
    <row r="156" spans="1:3" x14ac:dyDescent="0.3">
      <c r="A156" t="s">
        <v>54</v>
      </c>
      <c r="C156" t="s">
        <v>52</v>
      </c>
    </row>
    <row r="157" spans="1:3" x14ac:dyDescent="0.3">
      <c r="A157" t="s">
        <v>52</v>
      </c>
      <c r="C157" t="s">
        <v>52</v>
      </c>
    </row>
    <row r="158" spans="1:3" x14ac:dyDescent="0.3">
      <c r="A158" t="s">
        <v>52</v>
      </c>
      <c r="C158" t="s">
        <v>54</v>
      </c>
    </row>
    <row r="159" spans="1:3" x14ac:dyDescent="0.3">
      <c r="A159" t="s">
        <v>54</v>
      </c>
      <c r="C159" t="s">
        <v>51</v>
      </c>
    </row>
    <row r="160" spans="1:3" x14ac:dyDescent="0.3">
      <c r="A160" t="s">
        <v>51</v>
      </c>
      <c r="C160" t="s">
        <v>54</v>
      </c>
    </row>
    <row r="161" spans="1:3" x14ac:dyDescent="0.3">
      <c r="A161" t="s">
        <v>54</v>
      </c>
      <c r="C161" t="s">
        <v>51</v>
      </c>
    </row>
    <row r="162" spans="1:3" x14ac:dyDescent="0.3">
      <c r="A162" t="s">
        <v>51</v>
      </c>
      <c r="C162" t="s">
        <v>52</v>
      </c>
    </row>
    <row r="163" spans="1:3" x14ac:dyDescent="0.3">
      <c r="A163" t="s">
        <v>52</v>
      </c>
      <c r="C163" t="s">
        <v>54</v>
      </c>
    </row>
    <row r="164" spans="1:3" x14ac:dyDescent="0.3">
      <c r="A164" t="s">
        <v>54</v>
      </c>
      <c r="C164" t="s">
        <v>52</v>
      </c>
    </row>
    <row r="165" spans="1:3" x14ac:dyDescent="0.3">
      <c r="A165" t="s">
        <v>52</v>
      </c>
      <c r="C165" t="s">
        <v>55</v>
      </c>
    </row>
    <row r="166" spans="1:3" x14ac:dyDescent="0.3">
      <c r="A166" t="s">
        <v>55</v>
      </c>
      <c r="C166" t="s">
        <v>54</v>
      </c>
    </row>
    <row r="167" spans="1:3" x14ac:dyDescent="0.3">
      <c r="A167" t="s">
        <v>54</v>
      </c>
      <c r="C167" t="s">
        <v>52</v>
      </c>
    </row>
    <row r="168" spans="1:3" x14ac:dyDescent="0.3">
      <c r="A168" t="s">
        <v>52</v>
      </c>
      <c r="C168" t="s">
        <v>51</v>
      </c>
    </row>
    <row r="169" spans="1:3" x14ac:dyDescent="0.3">
      <c r="A169" t="s">
        <v>51</v>
      </c>
      <c r="C169" t="s">
        <v>52</v>
      </c>
    </row>
    <row r="170" spans="1:3" x14ac:dyDescent="0.3">
      <c r="A170" t="s">
        <v>52</v>
      </c>
      <c r="C170" t="s">
        <v>0</v>
      </c>
    </row>
    <row r="171" spans="1:3" x14ac:dyDescent="0.3">
      <c r="A171" t="s">
        <v>0</v>
      </c>
      <c r="C171" t="s">
        <v>51</v>
      </c>
    </row>
    <row r="172" spans="1:3" x14ac:dyDescent="0.3">
      <c r="A172" t="s">
        <v>51</v>
      </c>
      <c r="C172" t="s">
        <v>52</v>
      </c>
    </row>
    <row r="173" spans="1:3" x14ac:dyDescent="0.3">
      <c r="A173" t="s">
        <v>52</v>
      </c>
      <c r="C173" t="s">
        <v>0</v>
      </c>
    </row>
    <row r="174" spans="1:3" x14ac:dyDescent="0.3">
      <c r="A174" t="s">
        <v>0</v>
      </c>
      <c r="C174" t="s">
        <v>0</v>
      </c>
    </row>
    <row r="175" spans="1:3" x14ac:dyDescent="0.3">
      <c r="A175" t="s">
        <v>0</v>
      </c>
      <c r="C175" t="s">
        <v>0</v>
      </c>
    </row>
    <row r="176" spans="1:3" x14ac:dyDescent="0.3">
      <c r="A176" t="s">
        <v>0</v>
      </c>
      <c r="C176" t="s">
        <v>0</v>
      </c>
    </row>
    <row r="177" spans="1:3" x14ac:dyDescent="0.3">
      <c r="A177" t="s">
        <v>0</v>
      </c>
      <c r="C177" t="s">
        <v>51</v>
      </c>
    </row>
    <row r="178" spans="1:3" x14ac:dyDescent="0.3">
      <c r="A178" t="s">
        <v>51</v>
      </c>
      <c r="C178" t="s">
        <v>53</v>
      </c>
    </row>
    <row r="179" spans="1:3" x14ac:dyDescent="0.3">
      <c r="A179" t="s">
        <v>53</v>
      </c>
      <c r="C179" t="s">
        <v>0</v>
      </c>
    </row>
    <row r="180" spans="1:3" x14ac:dyDescent="0.3">
      <c r="A180" t="s">
        <v>0</v>
      </c>
      <c r="C180" t="s">
        <v>51</v>
      </c>
    </row>
    <row r="181" spans="1:3" x14ac:dyDescent="0.3">
      <c r="A181" t="s">
        <v>51</v>
      </c>
      <c r="C181" t="s">
        <v>51</v>
      </c>
    </row>
    <row r="182" spans="1:3" x14ac:dyDescent="0.3">
      <c r="A182" t="s">
        <v>51</v>
      </c>
      <c r="C182" t="s">
        <v>55</v>
      </c>
    </row>
    <row r="183" spans="1:3" x14ac:dyDescent="0.3">
      <c r="A183" t="s">
        <v>55</v>
      </c>
      <c r="C183" t="s">
        <v>51</v>
      </c>
    </row>
    <row r="184" spans="1:3" x14ac:dyDescent="0.3">
      <c r="A184" t="s">
        <v>51</v>
      </c>
      <c r="C184" t="s">
        <v>53</v>
      </c>
    </row>
    <row r="185" spans="1:3" x14ac:dyDescent="0.3">
      <c r="A185" t="s">
        <v>53</v>
      </c>
      <c r="C185" t="s">
        <v>0</v>
      </c>
    </row>
    <row r="186" spans="1:3" x14ac:dyDescent="0.3">
      <c r="A186" t="s">
        <v>0</v>
      </c>
      <c r="C186" t="s">
        <v>52</v>
      </c>
    </row>
    <row r="187" spans="1:3" x14ac:dyDescent="0.3">
      <c r="A187" t="s">
        <v>52</v>
      </c>
      <c r="C187" t="s">
        <v>51</v>
      </c>
    </row>
    <row r="188" spans="1:3" x14ac:dyDescent="0.3">
      <c r="A188" t="s">
        <v>51</v>
      </c>
      <c r="C188" t="s">
        <v>51</v>
      </c>
    </row>
    <row r="189" spans="1:3" x14ac:dyDescent="0.3">
      <c r="A189" t="s">
        <v>51</v>
      </c>
      <c r="C189" t="s">
        <v>51</v>
      </c>
    </row>
    <row r="190" spans="1:3" x14ac:dyDescent="0.3">
      <c r="A190" t="s">
        <v>51</v>
      </c>
      <c r="C190" t="s">
        <v>55</v>
      </c>
    </row>
    <row r="191" spans="1:3" x14ac:dyDescent="0.3">
      <c r="A191" t="s">
        <v>55</v>
      </c>
      <c r="C191" t="s">
        <v>0</v>
      </c>
    </row>
    <row r="192" spans="1:3" x14ac:dyDescent="0.3">
      <c r="A192" t="s">
        <v>0</v>
      </c>
      <c r="C192" t="s">
        <v>52</v>
      </c>
    </row>
    <row r="193" spans="1:3" x14ac:dyDescent="0.3">
      <c r="A193" t="s">
        <v>52</v>
      </c>
      <c r="C193" t="s">
        <v>54</v>
      </c>
    </row>
    <row r="194" spans="1:3" x14ac:dyDescent="0.3">
      <c r="A194" t="s">
        <v>54</v>
      </c>
      <c r="C194" t="s">
        <v>52</v>
      </c>
    </row>
    <row r="195" spans="1:3" x14ac:dyDescent="0.3">
      <c r="A195" t="s">
        <v>52</v>
      </c>
      <c r="C195" t="s">
        <v>53</v>
      </c>
    </row>
    <row r="196" spans="1:3" x14ac:dyDescent="0.3">
      <c r="A196" t="s">
        <v>53</v>
      </c>
      <c r="C196" t="s">
        <v>53</v>
      </c>
    </row>
    <row r="197" spans="1:3" x14ac:dyDescent="0.3">
      <c r="A197" t="s">
        <v>53</v>
      </c>
      <c r="C197" t="s">
        <v>52</v>
      </c>
    </row>
    <row r="198" spans="1:3" x14ac:dyDescent="0.3">
      <c r="A198" t="s">
        <v>52</v>
      </c>
      <c r="C198" t="s">
        <v>51</v>
      </c>
    </row>
    <row r="199" spans="1:3" x14ac:dyDescent="0.3">
      <c r="A199" t="s">
        <v>51</v>
      </c>
      <c r="C199" t="s">
        <v>55</v>
      </c>
    </row>
    <row r="200" spans="1:3" x14ac:dyDescent="0.3">
      <c r="A200" t="s">
        <v>55</v>
      </c>
      <c r="C200" t="s">
        <v>51</v>
      </c>
    </row>
    <row r="201" spans="1:3" x14ac:dyDescent="0.3">
      <c r="A201" t="s">
        <v>51</v>
      </c>
      <c r="C201" t="s">
        <v>54</v>
      </c>
    </row>
    <row r="202" spans="1:3" x14ac:dyDescent="0.3">
      <c r="A202" t="s">
        <v>54</v>
      </c>
      <c r="C202" t="s">
        <v>54</v>
      </c>
    </row>
    <row r="203" spans="1:3" x14ac:dyDescent="0.3">
      <c r="A203" t="s">
        <v>54</v>
      </c>
      <c r="C203" t="s">
        <v>0</v>
      </c>
    </row>
    <row r="204" spans="1:3" x14ac:dyDescent="0.3">
      <c r="A204" t="s">
        <v>0</v>
      </c>
      <c r="C204" t="s">
        <v>51</v>
      </c>
    </row>
    <row r="205" spans="1:3" x14ac:dyDescent="0.3">
      <c r="A205" t="s">
        <v>51</v>
      </c>
      <c r="C205" t="s">
        <v>51</v>
      </c>
    </row>
    <row r="206" spans="1:3" x14ac:dyDescent="0.3">
      <c r="A206" t="s">
        <v>51</v>
      </c>
      <c r="C206" t="s">
        <v>51</v>
      </c>
    </row>
    <row r="207" spans="1:3" x14ac:dyDescent="0.3">
      <c r="A207" t="s">
        <v>51</v>
      </c>
      <c r="C207" t="s">
        <v>52</v>
      </c>
    </row>
    <row r="208" spans="1:3" x14ac:dyDescent="0.3">
      <c r="A208" t="s">
        <v>52</v>
      </c>
      <c r="C208" t="s">
        <v>52</v>
      </c>
    </row>
    <row r="209" spans="1:3" x14ac:dyDescent="0.3">
      <c r="A209" t="s">
        <v>52</v>
      </c>
      <c r="C209" t="s">
        <v>0</v>
      </c>
    </row>
    <row r="210" spans="1:3" x14ac:dyDescent="0.3">
      <c r="A210" t="s">
        <v>0</v>
      </c>
      <c r="C210" t="s">
        <v>53</v>
      </c>
    </row>
    <row r="211" spans="1:3" x14ac:dyDescent="0.3">
      <c r="A211" t="s">
        <v>53</v>
      </c>
      <c r="C211" t="s">
        <v>52</v>
      </c>
    </row>
    <row r="212" spans="1:3" x14ac:dyDescent="0.3">
      <c r="A212" t="s">
        <v>52</v>
      </c>
      <c r="C212" t="s">
        <v>53</v>
      </c>
    </row>
    <row r="213" spans="1:3" x14ac:dyDescent="0.3">
      <c r="A213" t="s">
        <v>53</v>
      </c>
      <c r="C213" t="s">
        <v>51</v>
      </c>
    </row>
    <row r="214" spans="1:3" x14ac:dyDescent="0.3">
      <c r="A214" t="s">
        <v>51</v>
      </c>
      <c r="C214" t="s">
        <v>52</v>
      </c>
    </row>
    <row r="215" spans="1:3" x14ac:dyDescent="0.3">
      <c r="A215" t="s">
        <v>52</v>
      </c>
      <c r="C215" t="s">
        <v>51</v>
      </c>
    </row>
    <row r="216" spans="1:3" x14ac:dyDescent="0.3">
      <c r="A216" t="s">
        <v>51</v>
      </c>
      <c r="C216" t="s">
        <v>53</v>
      </c>
    </row>
    <row r="217" spans="1:3" x14ac:dyDescent="0.3">
      <c r="A217" t="s">
        <v>53</v>
      </c>
      <c r="C217" t="s">
        <v>53</v>
      </c>
    </row>
    <row r="218" spans="1:3" x14ac:dyDescent="0.3">
      <c r="A218" t="s">
        <v>53</v>
      </c>
      <c r="C218" t="s">
        <v>51</v>
      </c>
    </row>
    <row r="219" spans="1:3" x14ac:dyDescent="0.3">
      <c r="A219" t="s">
        <v>51</v>
      </c>
      <c r="C219" t="s">
        <v>52</v>
      </c>
    </row>
    <row r="220" spans="1:3" x14ac:dyDescent="0.3">
      <c r="A220" t="s">
        <v>52</v>
      </c>
      <c r="C220" t="s">
        <v>54</v>
      </c>
    </row>
    <row r="221" spans="1:3" x14ac:dyDescent="0.3">
      <c r="A221" t="s">
        <v>54</v>
      </c>
      <c r="C221" t="s">
        <v>55</v>
      </c>
    </row>
    <row r="222" spans="1:3" x14ac:dyDescent="0.3">
      <c r="A222" t="s">
        <v>55</v>
      </c>
      <c r="C222" t="s">
        <v>51</v>
      </c>
    </row>
    <row r="223" spans="1:3" x14ac:dyDescent="0.3">
      <c r="A223" t="s">
        <v>51</v>
      </c>
      <c r="C223" t="s">
        <v>51</v>
      </c>
    </row>
    <row r="224" spans="1:3" x14ac:dyDescent="0.3">
      <c r="A224" t="s">
        <v>51</v>
      </c>
      <c r="C224" t="s">
        <v>0</v>
      </c>
    </row>
    <row r="225" spans="1:3" x14ac:dyDescent="0.3">
      <c r="A225" t="s">
        <v>0</v>
      </c>
      <c r="C225" t="s">
        <v>54</v>
      </c>
    </row>
    <row r="226" spans="1:3" x14ac:dyDescent="0.3">
      <c r="A226" t="s">
        <v>54</v>
      </c>
      <c r="C226" t="s">
        <v>52</v>
      </c>
    </row>
    <row r="227" spans="1:3" x14ac:dyDescent="0.3">
      <c r="A227" t="s">
        <v>52</v>
      </c>
      <c r="C227" t="s">
        <v>51</v>
      </c>
    </row>
    <row r="228" spans="1:3" x14ac:dyDescent="0.3">
      <c r="A228" t="s">
        <v>51</v>
      </c>
      <c r="C228" t="s">
        <v>52</v>
      </c>
    </row>
    <row r="229" spans="1:3" x14ac:dyDescent="0.3">
      <c r="A229" t="s">
        <v>52</v>
      </c>
      <c r="C229" t="s">
        <v>51</v>
      </c>
    </row>
    <row r="230" spans="1:3" x14ac:dyDescent="0.3">
      <c r="A230" t="s">
        <v>51</v>
      </c>
      <c r="C230" t="s">
        <v>53</v>
      </c>
    </row>
    <row r="231" spans="1:3" x14ac:dyDescent="0.3">
      <c r="A231" t="s">
        <v>53</v>
      </c>
      <c r="C231" t="s">
        <v>52</v>
      </c>
    </row>
    <row r="232" spans="1:3" x14ac:dyDescent="0.3">
      <c r="A232" t="s">
        <v>52</v>
      </c>
      <c r="C232" t="s">
        <v>53</v>
      </c>
    </row>
    <row r="233" spans="1:3" x14ac:dyDescent="0.3">
      <c r="A233" t="s">
        <v>53</v>
      </c>
      <c r="C233" t="s">
        <v>54</v>
      </c>
    </row>
    <row r="234" spans="1:3" x14ac:dyDescent="0.3">
      <c r="A234" t="s">
        <v>54</v>
      </c>
      <c r="C234" t="s">
        <v>0</v>
      </c>
    </row>
    <row r="235" spans="1:3" x14ac:dyDescent="0.3">
      <c r="A235" t="s">
        <v>0</v>
      </c>
      <c r="C235" t="s">
        <v>51</v>
      </c>
    </row>
    <row r="236" spans="1:3" x14ac:dyDescent="0.3">
      <c r="A236" t="s">
        <v>51</v>
      </c>
      <c r="C236" t="s">
        <v>51</v>
      </c>
    </row>
    <row r="237" spans="1:3" x14ac:dyDescent="0.3">
      <c r="A237" t="s">
        <v>51</v>
      </c>
      <c r="C237" t="s">
        <v>0</v>
      </c>
    </row>
    <row r="238" spans="1:3" x14ac:dyDescent="0.3">
      <c r="A238" t="s">
        <v>0</v>
      </c>
      <c r="C238" t="s">
        <v>55</v>
      </c>
    </row>
    <row r="239" spans="1:3" x14ac:dyDescent="0.3">
      <c r="A239" t="s">
        <v>55</v>
      </c>
      <c r="C239" t="s">
        <v>52</v>
      </c>
    </row>
    <row r="240" spans="1:3" x14ac:dyDescent="0.3">
      <c r="A240" t="s">
        <v>52</v>
      </c>
      <c r="C240" t="s">
        <v>0</v>
      </c>
    </row>
    <row r="241" spans="1:3" x14ac:dyDescent="0.3">
      <c r="A241" t="s">
        <v>0</v>
      </c>
      <c r="C241" t="s">
        <v>52</v>
      </c>
    </row>
    <row r="242" spans="1:3" x14ac:dyDescent="0.3">
      <c r="A242" t="s">
        <v>52</v>
      </c>
      <c r="C242" t="s">
        <v>54</v>
      </c>
    </row>
    <row r="243" spans="1:3" x14ac:dyDescent="0.3">
      <c r="A243" t="s">
        <v>54</v>
      </c>
      <c r="C243" t="s">
        <v>51</v>
      </c>
    </row>
    <row r="244" spans="1:3" x14ac:dyDescent="0.3">
      <c r="A244" t="s">
        <v>51</v>
      </c>
      <c r="C244" t="s">
        <v>54</v>
      </c>
    </row>
    <row r="245" spans="1:3" x14ac:dyDescent="0.3">
      <c r="A245" t="s">
        <v>54</v>
      </c>
      <c r="C245" t="s">
        <v>51</v>
      </c>
    </row>
    <row r="246" spans="1:3" x14ac:dyDescent="0.3">
      <c r="A246" t="s">
        <v>51</v>
      </c>
      <c r="C246" t="s">
        <v>52</v>
      </c>
    </row>
    <row r="247" spans="1:3" x14ac:dyDescent="0.3">
      <c r="A247" t="s">
        <v>52</v>
      </c>
      <c r="C247" t="s">
        <v>51</v>
      </c>
    </row>
    <row r="248" spans="1:3" x14ac:dyDescent="0.3">
      <c r="A248" t="s">
        <v>51</v>
      </c>
      <c r="C248" t="s">
        <v>54</v>
      </c>
    </row>
    <row r="249" spans="1:3" x14ac:dyDescent="0.3">
      <c r="A249" t="s">
        <v>54</v>
      </c>
      <c r="C249" t="s">
        <v>53</v>
      </c>
    </row>
    <row r="250" spans="1:3" x14ac:dyDescent="0.3">
      <c r="A250" t="s">
        <v>53</v>
      </c>
      <c r="C250" t="s">
        <v>52</v>
      </c>
    </row>
    <row r="251" spans="1:3" x14ac:dyDescent="0.3">
      <c r="A251" t="s">
        <v>52</v>
      </c>
      <c r="C251" t="s">
        <v>51</v>
      </c>
    </row>
    <row r="252" spans="1:3" x14ac:dyDescent="0.3">
      <c r="A252" t="s">
        <v>51</v>
      </c>
      <c r="C252" t="s">
        <v>54</v>
      </c>
    </row>
    <row r="253" spans="1:3" x14ac:dyDescent="0.3">
      <c r="A253" t="s">
        <v>54</v>
      </c>
      <c r="C253" t="s">
        <v>51</v>
      </c>
    </row>
    <row r="254" spans="1:3" x14ac:dyDescent="0.3">
      <c r="A254" t="s">
        <v>51</v>
      </c>
      <c r="C254" t="s">
        <v>52</v>
      </c>
    </row>
    <row r="255" spans="1:3" x14ac:dyDescent="0.3">
      <c r="A255" t="s">
        <v>52</v>
      </c>
      <c r="C255" t="s">
        <v>54</v>
      </c>
    </row>
    <row r="256" spans="1:3" x14ac:dyDescent="0.3">
      <c r="A256" t="s">
        <v>54</v>
      </c>
      <c r="C256" t="s">
        <v>51</v>
      </c>
    </row>
    <row r="257" spans="1:3" x14ac:dyDescent="0.3">
      <c r="A257" t="s">
        <v>51</v>
      </c>
      <c r="C257" t="s">
        <v>54</v>
      </c>
    </row>
    <row r="258" spans="1:3" x14ac:dyDescent="0.3">
      <c r="A258" t="s">
        <v>54</v>
      </c>
      <c r="C258" t="s">
        <v>53</v>
      </c>
    </row>
    <row r="259" spans="1:3" x14ac:dyDescent="0.3">
      <c r="A259" t="s">
        <v>53</v>
      </c>
      <c r="C259" t="s">
        <v>53</v>
      </c>
    </row>
    <row r="260" spans="1:3" x14ac:dyDescent="0.3">
      <c r="A260" t="s">
        <v>53</v>
      </c>
      <c r="C260" t="s">
        <v>52</v>
      </c>
    </row>
    <row r="261" spans="1:3" x14ac:dyDescent="0.3">
      <c r="A261" t="s">
        <v>52</v>
      </c>
      <c r="C261" t="s">
        <v>51</v>
      </c>
    </row>
    <row r="262" spans="1:3" x14ac:dyDescent="0.3">
      <c r="A262" t="s">
        <v>51</v>
      </c>
      <c r="C262" t="s">
        <v>53</v>
      </c>
    </row>
    <row r="263" spans="1:3" x14ac:dyDescent="0.3">
      <c r="A263" t="s">
        <v>53</v>
      </c>
      <c r="C263" t="s">
        <v>55</v>
      </c>
    </row>
    <row r="264" spans="1:3" x14ac:dyDescent="0.3">
      <c r="A264" t="s">
        <v>55</v>
      </c>
      <c r="C264" t="s">
        <v>51</v>
      </c>
    </row>
    <row r="265" spans="1:3" x14ac:dyDescent="0.3">
      <c r="A265" t="s">
        <v>51</v>
      </c>
      <c r="C265" t="s">
        <v>51</v>
      </c>
    </row>
    <row r="266" spans="1:3" x14ac:dyDescent="0.3">
      <c r="A266" t="s">
        <v>51</v>
      </c>
      <c r="C266" t="s">
        <v>0</v>
      </c>
    </row>
    <row r="267" spans="1:3" x14ac:dyDescent="0.3">
      <c r="A267" t="s">
        <v>0</v>
      </c>
      <c r="C267" t="s">
        <v>54</v>
      </c>
    </row>
    <row r="268" spans="1:3" x14ac:dyDescent="0.3">
      <c r="A268" t="s">
        <v>54</v>
      </c>
      <c r="C268" t="s">
        <v>0</v>
      </c>
    </row>
    <row r="269" spans="1:3" x14ac:dyDescent="0.3">
      <c r="A269" t="s">
        <v>0</v>
      </c>
      <c r="C269" t="s">
        <v>0</v>
      </c>
    </row>
    <row r="270" spans="1:3" x14ac:dyDescent="0.3">
      <c r="A270" t="s">
        <v>0</v>
      </c>
      <c r="C270" t="s">
        <v>51</v>
      </c>
    </row>
    <row r="271" spans="1:3" x14ac:dyDescent="0.3">
      <c r="A271" t="s">
        <v>51</v>
      </c>
      <c r="C271" t="s">
        <v>0</v>
      </c>
    </row>
    <row r="272" spans="1:3" x14ac:dyDescent="0.3">
      <c r="A272" t="s">
        <v>0</v>
      </c>
      <c r="C272" t="s">
        <v>51</v>
      </c>
    </row>
    <row r="273" spans="1:3" x14ac:dyDescent="0.3">
      <c r="A273" t="s">
        <v>51</v>
      </c>
      <c r="C273" t="s">
        <v>52</v>
      </c>
    </row>
    <row r="274" spans="1:3" x14ac:dyDescent="0.3">
      <c r="A274" t="s">
        <v>52</v>
      </c>
      <c r="C274" t="s">
        <v>53</v>
      </c>
    </row>
    <row r="275" spans="1:3" x14ac:dyDescent="0.3">
      <c r="A275" t="s">
        <v>53</v>
      </c>
      <c r="C275" t="s">
        <v>51</v>
      </c>
    </row>
    <row r="276" spans="1:3" x14ac:dyDescent="0.3">
      <c r="A276" t="s">
        <v>51</v>
      </c>
      <c r="C276" t="s">
        <v>51</v>
      </c>
    </row>
    <row r="277" spans="1:3" x14ac:dyDescent="0.3">
      <c r="A277" t="s">
        <v>51</v>
      </c>
      <c r="C277" t="s">
        <v>51</v>
      </c>
    </row>
    <row r="278" spans="1:3" x14ac:dyDescent="0.3">
      <c r="A278" t="s">
        <v>51</v>
      </c>
      <c r="C278" t="s">
        <v>52</v>
      </c>
    </row>
    <row r="279" spans="1:3" x14ac:dyDescent="0.3">
      <c r="A279" t="s">
        <v>52</v>
      </c>
      <c r="C279" t="s">
        <v>52</v>
      </c>
    </row>
    <row r="280" spans="1:3" x14ac:dyDescent="0.3">
      <c r="A280" t="s">
        <v>52</v>
      </c>
      <c r="C280" t="s">
        <v>54</v>
      </c>
    </row>
    <row r="281" spans="1:3" x14ac:dyDescent="0.3">
      <c r="A281" t="s">
        <v>54</v>
      </c>
      <c r="C281" t="s">
        <v>52</v>
      </c>
    </row>
    <row r="282" spans="1:3" x14ac:dyDescent="0.3">
      <c r="A282" t="s">
        <v>52</v>
      </c>
      <c r="C282" t="s">
        <v>54</v>
      </c>
    </row>
    <row r="283" spans="1:3" x14ac:dyDescent="0.3">
      <c r="A283" t="s">
        <v>54</v>
      </c>
      <c r="C283" t="s">
        <v>53</v>
      </c>
    </row>
    <row r="284" spans="1:3" x14ac:dyDescent="0.3">
      <c r="A284" t="s">
        <v>53</v>
      </c>
      <c r="C284" t="s">
        <v>51</v>
      </c>
    </row>
    <row r="285" spans="1:3" x14ac:dyDescent="0.3">
      <c r="A285" t="s">
        <v>51</v>
      </c>
      <c r="C285" t="s">
        <v>51</v>
      </c>
    </row>
    <row r="286" spans="1:3" x14ac:dyDescent="0.3">
      <c r="A286" t="s">
        <v>51</v>
      </c>
      <c r="C286" t="s">
        <v>54</v>
      </c>
    </row>
    <row r="287" spans="1:3" x14ac:dyDescent="0.3">
      <c r="A287" t="s">
        <v>54</v>
      </c>
      <c r="C287" t="s">
        <v>51</v>
      </c>
    </row>
    <row r="288" spans="1:3" x14ac:dyDescent="0.3">
      <c r="A288" t="s">
        <v>51</v>
      </c>
      <c r="C288" t="s">
        <v>0</v>
      </c>
    </row>
    <row r="289" spans="1:3" x14ac:dyDescent="0.3">
      <c r="A289" t="s">
        <v>0</v>
      </c>
      <c r="C289" t="s">
        <v>52</v>
      </c>
    </row>
    <row r="290" spans="1:3" x14ac:dyDescent="0.3">
      <c r="A290" t="s">
        <v>52</v>
      </c>
      <c r="C290" t="s">
        <v>54</v>
      </c>
    </row>
    <row r="291" spans="1:3" x14ac:dyDescent="0.3">
      <c r="A291" t="s">
        <v>54</v>
      </c>
      <c r="C291" t="s">
        <v>51</v>
      </c>
    </row>
    <row r="292" spans="1:3" x14ac:dyDescent="0.3">
      <c r="A292" t="s">
        <v>51</v>
      </c>
      <c r="C292" t="s">
        <v>52</v>
      </c>
    </row>
    <row r="293" spans="1:3" x14ac:dyDescent="0.3">
      <c r="A293" t="s">
        <v>52</v>
      </c>
      <c r="C293" t="s">
        <v>52</v>
      </c>
    </row>
    <row r="294" spans="1:3" x14ac:dyDescent="0.3">
      <c r="A294" t="s">
        <v>52</v>
      </c>
      <c r="C294" t="s">
        <v>54</v>
      </c>
    </row>
    <row r="295" spans="1:3" x14ac:dyDescent="0.3">
      <c r="A295" t="s">
        <v>54</v>
      </c>
      <c r="C295" t="s">
        <v>51</v>
      </c>
    </row>
    <row r="296" spans="1:3" x14ac:dyDescent="0.3">
      <c r="A296" t="s">
        <v>51</v>
      </c>
      <c r="C296" t="s">
        <v>51</v>
      </c>
    </row>
    <row r="297" spans="1:3" x14ac:dyDescent="0.3">
      <c r="A297" t="s">
        <v>51</v>
      </c>
      <c r="C297" t="s">
        <v>52</v>
      </c>
    </row>
    <row r="298" spans="1:3" x14ac:dyDescent="0.3">
      <c r="A298" t="s">
        <v>52</v>
      </c>
      <c r="C298" t="s">
        <v>54</v>
      </c>
    </row>
    <row r="299" spans="1:3" x14ac:dyDescent="0.3">
      <c r="A299" t="s">
        <v>54</v>
      </c>
      <c r="C299" t="s">
        <v>52</v>
      </c>
    </row>
    <row r="300" spans="1:3" x14ac:dyDescent="0.3">
      <c r="A300" t="s">
        <v>52</v>
      </c>
      <c r="C300" t="s">
        <v>51</v>
      </c>
    </row>
    <row r="301" spans="1:3" x14ac:dyDescent="0.3">
      <c r="A301" t="s">
        <v>51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9B799-B9FD-4A5D-9EDD-F63425FA9CB5}">
  <dimension ref="A1:C291"/>
  <sheetViews>
    <sheetView workbookViewId="0">
      <selection activeCell="C1" sqref="C1:C290"/>
    </sheetView>
  </sheetViews>
  <sheetFormatPr defaultRowHeight="14.4" x14ac:dyDescent="0.3"/>
  <cols>
    <col min="1" max="1" width="10.77734375" bestFit="1" customWidth="1"/>
  </cols>
  <sheetData>
    <row r="1" spans="1:3" x14ac:dyDescent="0.3">
      <c r="A1" t="s">
        <v>48</v>
      </c>
      <c r="C1">
        <v>162.37</v>
      </c>
    </row>
    <row r="2" spans="1:3" x14ac:dyDescent="0.3">
      <c r="A2">
        <v>162.37</v>
      </c>
      <c r="C2">
        <v>168.25</v>
      </c>
    </row>
    <row r="3" spans="1:3" x14ac:dyDescent="0.3">
      <c r="A3">
        <v>168.25</v>
      </c>
      <c r="C3">
        <v>184.32</v>
      </c>
    </row>
    <row r="4" spans="1:3" x14ac:dyDescent="0.3">
      <c r="A4">
        <v>184.32</v>
      </c>
      <c r="C4">
        <v>169.22</v>
      </c>
    </row>
    <row r="5" spans="1:3" x14ac:dyDescent="0.3">
      <c r="A5">
        <v>169.22</v>
      </c>
      <c r="C5">
        <v>180.35</v>
      </c>
    </row>
    <row r="6" spans="1:3" x14ac:dyDescent="0.3">
      <c r="A6">
        <v>180.35</v>
      </c>
      <c r="C6">
        <v>203.67</v>
      </c>
    </row>
    <row r="7" spans="1:3" x14ac:dyDescent="0.3">
      <c r="A7">
        <v>203.67</v>
      </c>
      <c r="C7">
        <v>126.16</v>
      </c>
    </row>
    <row r="8" spans="1:3" x14ac:dyDescent="0.3">
      <c r="A8">
        <v>126.16</v>
      </c>
      <c r="C8">
        <v>159.88</v>
      </c>
    </row>
    <row r="9" spans="1:3" x14ac:dyDescent="0.3">
      <c r="A9">
        <v>159.88</v>
      </c>
      <c r="C9">
        <v>131.94999999999999</v>
      </c>
    </row>
    <row r="10" spans="1:3" x14ac:dyDescent="0.3">
      <c r="A10">
        <v>131.94999999999999</v>
      </c>
      <c r="C10">
        <v>120.76</v>
      </c>
    </row>
    <row r="11" spans="1:3" x14ac:dyDescent="0.3">
      <c r="A11">
        <v>120.76</v>
      </c>
      <c r="C11">
        <v>183.52</v>
      </c>
    </row>
    <row r="12" spans="1:3" x14ac:dyDescent="0.3">
      <c r="A12">
        <v>183.52</v>
      </c>
      <c r="C12">
        <v>147.08000000000001</v>
      </c>
    </row>
    <row r="13" spans="1:3" x14ac:dyDescent="0.3">
      <c r="A13">
        <v>147.08000000000001</v>
      </c>
      <c r="C13">
        <v>180.02</v>
      </c>
    </row>
    <row r="14" spans="1:3" x14ac:dyDescent="0.3">
      <c r="A14">
        <v>180.02</v>
      </c>
      <c r="C14">
        <v>116.09</v>
      </c>
    </row>
    <row r="15" spans="1:3" x14ac:dyDescent="0.3">
      <c r="A15">
        <v>116.09</v>
      </c>
      <c r="C15">
        <v>194.18</v>
      </c>
    </row>
    <row r="16" spans="1:3" x14ac:dyDescent="0.3">
      <c r="A16">
        <v>194.18</v>
      </c>
      <c r="C16">
        <v>169.64</v>
      </c>
    </row>
    <row r="17" spans="1:3" x14ac:dyDescent="0.3">
      <c r="A17">
        <v>169.64</v>
      </c>
      <c r="C17">
        <v>221.38</v>
      </c>
    </row>
    <row r="18" spans="1:3" x14ac:dyDescent="0.3">
      <c r="A18">
        <v>221.38</v>
      </c>
      <c r="C18">
        <v>179.9</v>
      </c>
    </row>
    <row r="19" spans="1:3" x14ac:dyDescent="0.3">
      <c r="A19">
        <v>179.9</v>
      </c>
      <c r="C19">
        <v>159.13</v>
      </c>
    </row>
    <row r="20" spans="1:3" x14ac:dyDescent="0.3">
      <c r="A20">
        <v>159.13</v>
      </c>
      <c r="C20">
        <v>199.11</v>
      </c>
    </row>
    <row r="21" spans="1:3" x14ac:dyDescent="0.3">
      <c r="A21">
        <v>199.11</v>
      </c>
      <c r="C21">
        <v>179.57</v>
      </c>
    </row>
    <row r="22" spans="1:3" x14ac:dyDescent="0.3">
      <c r="A22">
        <v>179.57</v>
      </c>
      <c r="C22">
        <v>234.75</v>
      </c>
    </row>
    <row r="23" spans="1:3" x14ac:dyDescent="0.3">
      <c r="A23">
        <v>234.75</v>
      </c>
      <c r="C23">
        <v>108</v>
      </c>
    </row>
    <row r="24" spans="1:3" x14ac:dyDescent="0.3">
      <c r="A24">
        <v>108</v>
      </c>
      <c r="C24">
        <v>186.15</v>
      </c>
    </row>
    <row r="25" spans="1:3" x14ac:dyDescent="0.3">
      <c r="A25">
        <v>186.15</v>
      </c>
      <c r="C25">
        <v>156.58000000000001</v>
      </c>
    </row>
    <row r="26" spans="1:3" x14ac:dyDescent="0.3">
      <c r="A26">
        <v>156.58000000000001</v>
      </c>
      <c r="C26">
        <v>111.77</v>
      </c>
    </row>
    <row r="27" spans="1:3" x14ac:dyDescent="0.3">
      <c r="A27">
        <v>111.77</v>
      </c>
      <c r="C27">
        <v>172.46</v>
      </c>
    </row>
    <row r="28" spans="1:3" x14ac:dyDescent="0.3">
      <c r="A28">
        <v>172.46</v>
      </c>
      <c r="C28">
        <v>118.83</v>
      </c>
    </row>
    <row r="29" spans="1:3" x14ac:dyDescent="0.3">
      <c r="A29">
        <v>118.83</v>
      </c>
      <c r="C29">
        <v>154.22</v>
      </c>
    </row>
    <row r="30" spans="1:3" x14ac:dyDescent="0.3">
      <c r="A30">
        <v>154.22</v>
      </c>
      <c r="C30">
        <v>155.32</v>
      </c>
    </row>
    <row r="31" spans="1:3" x14ac:dyDescent="0.3">
      <c r="A31">
        <v>155.32</v>
      </c>
      <c r="C31">
        <v>146.19</v>
      </c>
    </row>
    <row r="32" spans="1:3" x14ac:dyDescent="0.3">
      <c r="A32">
        <v>146.19</v>
      </c>
      <c r="C32">
        <v>132.36000000000001</v>
      </c>
    </row>
    <row r="33" spans="1:3" x14ac:dyDescent="0.3">
      <c r="A33">
        <v>132.36000000000001</v>
      </c>
      <c r="C33">
        <v>132.83000000000001</v>
      </c>
    </row>
    <row r="34" spans="1:3" x14ac:dyDescent="0.3">
      <c r="A34">
        <v>132.83000000000001</v>
      </c>
      <c r="C34">
        <v>195.58</v>
      </c>
    </row>
    <row r="35" spans="1:3" x14ac:dyDescent="0.3">
      <c r="A35">
        <v>195.58</v>
      </c>
      <c r="C35">
        <v>152.38</v>
      </c>
    </row>
    <row r="36" spans="1:3" x14ac:dyDescent="0.3">
      <c r="A36">
        <v>152.38</v>
      </c>
      <c r="C36">
        <v>114.66</v>
      </c>
    </row>
    <row r="37" spans="1:3" x14ac:dyDescent="0.3">
      <c r="A37">
        <v>114.66</v>
      </c>
      <c r="C37">
        <v>144.46</v>
      </c>
    </row>
    <row r="38" spans="1:3" x14ac:dyDescent="0.3">
      <c r="A38">
        <v>144.46</v>
      </c>
      <c r="C38">
        <v>120.54</v>
      </c>
    </row>
    <row r="39" spans="1:3" x14ac:dyDescent="0.3">
      <c r="A39">
        <v>120.54</v>
      </c>
      <c r="C39">
        <v>204.04</v>
      </c>
    </row>
    <row r="40" spans="1:3" x14ac:dyDescent="0.3">
      <c r="A40">
        <v>204.04</v>
      </c>
      <c r="C40">
        <v>197.31</v>
      </c>
    </row>
    <row r="41" spans="1:3" x14ac:dyDescent="0.3">
      <c r="A41">
        <v>197.31</v>
      </c>
      <c r="C41">
        <v>177</v>
      </c>
    </row>
    <row r="42" spans="1:3" x14ac:dyDescent="0.3">
      <c r="A42">
        <v>177</v>
      </c>
      <c r="C42">
        <v>137.65</v>
      </c>
    </row>
    <row r="43" spans="1:3" x14ac:dyDescent="0.3">
      <c r="A43">
        <v>137.65</v>
      </c>
      <c r="C43">
        <v>122.75</v>
      </c>
    </row>
    <row r="44" spans="1:3" x14ac:dyDescent="0.3">
      <c r="A44">
        <v>122.75</v>
      </c>
      <c r="C44">
        <v>126.56</v>
      </c>
    </row>
    <row r="45" spans="1:3" x14ac:dyDescent="0.3">
      <c r="A45">
        <v>126.56</v>
      </c>
      <c r="C45">
        <v>144.22999999999999</v>
      </c>
    </row>
    <row r="46" spans="1:3" x14ac:dyDescent="0.3">
      <c r="A46">
        <v>144.22999999999999</v>
      </c>
      <c r="C46" t="s">
        <v>0</v>
      </c>
    </row>
    <row r="47" spans="1:3" x14ac:dyDescent="0.3">
      <c r="A47" t="s">
        <v>0</v>
      </c>
      <c r="C47">
        <v>165.66</v>
      </c>
    </row>
    <row r="48" spans="1:3" x14ac:dyDescent="0.3">
      <c r="A48">
        <v>165.66</v>
      </c>
      <c r="C48">
        <v>182.35</v>
      </c>
    </row>
    <row r="49" spans="1:3" x14ac:dyDescent="0.3">
      <c r="A49">
        <v>182.35</v>
      </c>
      <c r="C49">
        <v>172.86</v>
      </c>
    </row>
    <row r="50" spans="1:3" x14ac:dyDescent="0.3">
      <c r="A50">
        <v>172.86</v>
      </c>
      <c r="C50">
        <v>144.97</v>
      </c>
    </row>
    <row r="51" spans="1:3" x14ac:dyDescent="0.3">
      <c r="A51">
        <v>144.97</v>
      </c>
      <c r="C51">
        <v>184.03</v>
      </c>
    </row>
    <row r="52" spans="1:3" x14ac:dyDescent="0.3">
      <c r="A52">
        <v>184.03</v>
      </c>
      <c r="C52">
        <v>210.58</v>
      </c>
    </row>
    <row r="53" spans="1:3" x14ac:dyDescent="0.3">
      <c r="A53">
        <v>210.58</v>
      </c>
      <c r="C53">
        <v>139.18</v>
      </c>
    </row>
    <row r="54" spans="1:3" x14ac:dyDescent="0.3">
      <c r="A54">
        <v>139.18</v>
      </c>
      <c r="C54">
        <v>101.81</v>
      </c>
    </row>
    <row r="55" spans="1:3" x14ac:dyDescent="0.3">
      <c r="A55">
        <v>101.81</v>
      </c>
      <c r="C55" t="s">
        <v>0</v>
      </c>
    </row>
    <row r="56" spans="1:3" x14ac:dyDescent="0.3">
      <c r="A56" t="s">
        <v>0</v>
      </c>
      <c r="C56">
        <v>149.16999999999999</v>
      </c>
    </row>
    <row r="57" spans="1:3" x14ac:dyDescent="0.3">
      <c r="A57">
        <v>149.16999999999999</v>
      </c>
      <c r="C57">
        <v>134.46</v>
      </c>
    </row>
    <row r="58" spans="1:3" x14ac:dyDescent="0.3">
      <c r="A58">
        <v>134.46</v>
      </c>
      <c r="C58">
        <v>161.52000000000001</v>
      </c>
    </row>
    <row r="59" spans="1:3" x14ac:dyDescent="0.3">
      <c r="A59">
        <v>161.52000000000001</v>
      </c>
      <c r="C59">
        <v>133.47999999999999</v>
      </c>
    </row>
    <row r="60" spans="1:3" x14ac:dyDescent="0.3">
      <c r="A60">
        <v>133.47999999999999</v>
      </c>
      <c r="C60">
        <v>187.79</v>
      </c>
    </row>
    <row r="61" spans="1:3" x14ac:dyDescent="0.3">
      <c r="A61">
        <v>187.79</v>
      </c>
      <c r="C61">
        <v>170</v>
      </c>
    </row>
    <row r="62" spans="1:3" x14ac:dyDescent="0.3">
      <c r="A62">
        <v>170</v>
      </c>
      <c r="C62">
        <v>135.91999999999999</v>
      </c>
    </row>
    <row r="63" spans="1:3" x14ac:dyDescent="0.3">
      <c r="A63">
        <v>135.91999999999999</v>
      </c>
      <c r="C63">
        <v>210.81</v>
      </c>
    </row>
    <row r="64" spans="1:3" x14ac:dyDescent="0.3">
      <c r="A64">
        <v>210.81</v>
      </c>
      <c r="C64">
        <v>206.58</v>
      </c>
    </row>
    <row r="65" spans="1:3" x14ac:dyDescent="0.3">
      <c r="A65">
        <v>206.58</v>
      </c>
      <c r="C65" t="s">
        <v>0</v>
      </c>
    </row>
    <row r="66" spans="1:3" x14ac:dyDescent="0.3">
      <c r="A66" t="s">
        <v>0</v>
      </c>
      <c r="C66">
        <v>167.56</v>
      </c>
    </row>
    <row r="67" spans="1:3" x14ac:dyDescent="0.3">
      <c r="A67">
        <v>167.56</v>
      </c>
      <c r="C67">
        <v>157.30000000000001</v>
      </c>
    </row>
    <row r="68" spans="1:3" x14ac:dyDescent="0.3">
      <c r="A68">
        <v>157.30000000000001</v>
      </c>
      <c r="C68">
        <v>189.87</v>
      </c>
    </row>
    <row r="69" spans="1:3" x14ac:dyDescent="0.3">
      <c r="A69">
        <v>189.87</v>
      </c>
      <c r="C69">
        <v>114</v>
      </c>
    </row>
    <row r="70" spans="1:3" x14ac:dyDescent="0.3">
      <c r="A70">
        <v>114</v>
      </c>
      <c r="C70">
        <v>149.82</v>
      </c>
    </row>
    <row r="71" spans="1:3" x14ac:dyDescent="0.3">
      <c r="A71">
        <v>149.82</v>
      </c>
      <c r="C71">
        <v>132.97999999999999</v>
      </c>
    </row>
    <row r="72" spans="1:3" x14ac:dyDescent="0.3">
      <c r="A72">
        <v>132.97999999999999</v>
      </c>
      <c r="C72">
        <v>180.38</v>
      </c>
    </row>
    <row r="73" spans="1:3" x14ac:dyDescent="0.3">
      <c r="A73">
        <v>180.38</v>
      </c>
      <c r="C73">
        <v>193.1</v>
      </c>
    </row>
    <row r="74" spans="1:3" x14ac:dyDescent="0.3">
      <c r="A74">
        <v>193.1</v>
      </c>
      <c r="C74">
        <v>132.4</v>
      </c>
    </row>
    <row r="75" spans="1:3" x14ac:dyDescent="0.3">
      <c r="A75">
        <v>132.4</v>
      </c>
      <c r="C75">
        <v>187.45</v>
      </c>
    </row>
    <row r="76" spans="1:3" x14ac:dyDescent="0.3">
      <c r="A76">
        <v>187.45</v>
      </c>
      <c r="C76">
        <v>210.66</v>
      </c>
    </row>
    <row r="77" spans="1:3" x14ac:dyDescent="0.3">
      <c r="A77">
        <v>210.66</v>
      </c>
      <c r="C77">
        <v>116.8</v>
      </c>
    </row>
    <row r="78" spans="1:3" x14ac:dyDescent="0.3">
      <c r="A78">
        <v>116.8</v>
      </c>
      <c r="C78">
        <v>136.47</v>
      </c>
    </row>
    <row r="79" spans="1:3" x14ac:dyDescent="0.3">
      <c r="A79">
        <v>136.47</v>
      </c>
      <c r="C79">
        <v>141.41999999999999</v>
      </c>
    </row>
    <row r="80" spans="1:3" x14ac:dyDescent="0.3">
      <c r="A80">
        <v>141.41999999999999</v>
      </c>
      <c r="C80">
        <v>176.18</v>
      </c>
    </row>
    <row r="81" spans="1:3" x14ac:dyDescent="0.3">
      <c r="A81">
        <v>176.18</v>
      </c>
      <c r="C81">
        <v>114.25</v>
      </c>
    </row>
    <row r="82" spans="1:3" x14ac:dyDescent="0.3">
      <c r="A82">
        <v>114.25</v>
      </c>
      <c r="C82">
        <v>166.59</v>
      </c>
    </row>
    <row r="83" spans="1:3" x14ac:dyDescent="0.3">
      <c r="A83">
        <v>166.59</v>
      </c>
      <c r="C83">
        <v>217.93</v>
      </c>
    </row>
    <row r="84" spans="1:3" x14ac:dyDescent="0.3">
      <c r="A84">
        <v>217.93</v>
      </c>
      <c r="C84" t="s">
        <v>0</v>
      </c>
    </row>
    <row r="85" spans="1:3" x14ac:dyDescent="0.3">
      <c r="A85" t="s">
        <v>0</v>
      </c>
      <c r="C85">
        <v>148.34</v>
      </c>
    </row>
    <row r="86" spans="1:3" x14ac:dyDescent="0.3">
      <c r="A86">
        <v>148.34</v>
      </c>
      <c r="C86">
        <v>177.59</v>
      </c>
    </row>
    <row r="87" spans="1:3" x14ac:dyDescent="0.3">
      <c r="A87">
        <v>177.59</v>
      </c>
      <c r="C87">
        <v>140.85</v>
      </c>
    </row>
    <row r="88" spans="1:3" x14ac:dyDescent="0.3">
      <c r="A88">
        <v>140.85</v>
      </c>
      <c r="C88">
        <v>163.6</v>
      </c>
    </row>
    <row r="89" spans="1:3" x14ac:dyDescent="0.3">
      <c r="A89">
        <v>163.6</v>
      </c>
      <c r="C89">
        <v>166.88</v>
      </c>
    </row>
    <row r="90" spans="1:3" x14ac:dyDescent="0.3">
      <c r="A90">
        <v>166.88</v>
      </c>
      <c r="C90">
        <v>144.84</v>
      </c>
    </row>
    <row r="91" spans="1:3" x14ac:dyDescent="0.3">
      <c r="A91">
        <v>144.84</v>
      </c>
      <c r="C91">
        <v>145.01</v>
      </c>
    </row>
    <row r="92" spans="1:3" x14ac:dyDescent="0.3">
      <c r="A92">
        <v>145.01</v>
      </c>
      <c r="C92">
        <v>121.42</v>
      </c>
    </row>
    <row r="93" spans="1:3" x14ac:dyDescent="0.3">
      <c r="A93">
        <v>121.42</v>
      </c>
      <c r="C93">
        <v>82.55</v>
      </c>
    </row>
    <row r="94" spans="1:3" x14ac:dyDescent="0.3">
      <c r="A94">
        <v>82.55</v>
      </c>
      <c r="C94">
        <v>161.37</v>
      </c>
    </row>
    <row r="95" spans="1:3" x14ac:dyDescent="0.3">
      <c r="A95">
        <v>161.37</v>
      </c>
      <c r="C95">
        <v>203.18</v>
      </c>
    </row>
    <row r="96" spans="1:3" x14ac:dyDescent="0.3">
      <c r="A96">
        <v>203.18</v>
      </c>
      <c r="C96">
        <v>148.99</v>
      </c>
    </row>
    <row r="97" spans="1:3" x14ac:dyDescent="0.3">
      <c r="A97">
        <v>148.99</v>
      </c>
      <c r="C97">
        <v>158.69</v>
      </c>
    </row>
    <row r="98" spans="1:3" x14ac:dyDescent="0.3">
      <c r="A98">
        <v>158.69</v>
      </c>
      <c r="C98">
        <v>173.66</v>
      </c>
    </row>
    <row r="99" spans="1:3" x14ac:dyDescent="0.3">
      <c r="A99">
        <v>173.66</v>
      </c>
      <c r="C99">
        <v>137.9</v>
      </c>
    </row>
    <row r="100" spans="1:3" x14ac:dyDescent="0.3">
      <c r="A100">
        <v>137.9</v>
      </c>
      <c r="C100" t="s">
        <v>0</v>
      </c>
    </row>
    <row r="101" spans="1:3" x14ac:dyDescent="0.3">
      <c r="A101" t="s">
        <v>0</v>
      </c>
      <c r="C101">
        <v>157.97</v>
      </c>
    </row>
    <row r="102" spans="1:3" x14ac:dyDescent="0.3">
      <c r="A102">
        <v>157.97</v>
      </c>
      <c r="C102">
        <v>114.58</v>
      </c>
    </row>
    <row r="103" spans="1:3" x14ac:dyDescent="0.3">
      <c r="A103">
        <v>114.58</v>
      </c>
      <c r="C103">
        <v>165.5</v>
      </c>
    </row>
    <row r="104" spans="1:3" x14ac:dyDescent="0.3">
      <c r="A104">
        <v>165.5</v>
      </c>
      <c r="C104">
        <v>173.73</v>
      </c>
    </row>
    <row r="105" spans="1:3" x14ac:dyDescent="0.3">
      <c r="A105">
        <v>173.73</v>
      </c>
      <c r="C105">
        <v>129.29</v>
      </c>
    </row>
    <row r="106" spans="1:3" x14ac:dyDescent="0.3">
      <c r="A106">
        <v>129.29</v>
      </c>
      <c r="C106">
        <v>163.28</v>
      </c>
    </row>
    <row r="107" spans="1:3" x14ac:dyDescent="0.3">
      <c r="A107">
        <v>163.28</v>
      </c>
      <c r="C107">
        <v>223.74</v>
      </c>
    </row>
    <row r="108" spans="1:3" x14ac:dyDescent="0.3">
      <c r="A108">
        <v>223.74</v>
      </c>
      <c r="C108">
        <v>124.63</v>
      </c>
    </row>
    <row r="109" spans="1:3" x14ac:dyDescent="0.3">
      <c r="A109">
        <v>124.63</v>
      </c>
      <c r="C109">
        <v>169.03</v>
      </c>
    </row>
    <row r="110" spans="1:3" x14ac:dyDescent="0.3">
      <c r="A110">
        <v>169.03</v>
      </c>
      <c r="C110">
        <v>190.03</v>
      </c>
    </row>
    <row r="111" spans="1:3" x14ac:dyDescent="0.3">
      <c r="A111">
        <v>190.03</v>
      </c>
      <c r="C111">
        <v>148.66999999999999</v>
      </c>
    </row>
    <row r="112" spans="1:3" x14ac:dyDescent="0.3">
      <c r="A112">
        <v>148.66999999999999</v>
      </c>
      <c r="C112">
        <v>169.85</v>
      </c>
    </row>
    <row r="113" spans="1:3" x14ac:dyDescent="0.3">
      <c r="A113">
        <v>169.85</v>
      </c>
      <c r="C113">
        <v>126.4</v>
      </c>
    </row>
    <row r="114" spans="1:3" x14ac:dyDescent="0.3">
      <c r="A114">
        <v>126.4</v>
      </c>
      <c r="C114">
        <v>157.18</v>
      </c>
    </row>
    <row r="115" spans="1:3" x14ac:dyDescent="0.3">
      <c r="A115">
        <v>157.18</v>
      </c>
      <c r="C115">
        <v>178.11</v>
      </c>
    </row>
    <row r="116" spans="1:3" x14ac:dyDescent="0.3">
      <c r="A116">
        <v>178.11</v>
      </c>
      <c r="C116">
        <v>164.18</v>
      </c>
    </row>
    <row r="117" spans="1:3" x14ac:dyDescent="0.3">
      <c r="A117">
        <v>164.18</v>
      </c>
      <c r="C117">
        <v>160.16</v>
      </c>
    </row>
    <row r="118" spans="1:3" x14ac:dyDescent="0.3">
      <c r="A118">
        <v>160.16</v>
      </c>
      <c r="C118">
        <v>196.49</v>
      </c>
    </row>
    <row r="119" spans="1:3" x14ac:dyDescent="0.3">
      <c r="A119">
        <v>196.49</v>
      </c>
      <c r="C119">
        <v>141.97999999999999</v>
      </c>
    </row>
    <row r="120" spans="1:3" x14ac:dyDescent="0.3">
      <c r="A120">
        <v>141.97999999999999</v>
      </c>
      <c r="C120">
        <v>173.24</v>
      </c>
    </row>
    <row r="121" spans="1:3" x14ac:dyDescent="0.3">
      <c r="A121">
        <v>173.24</v>
      </c>
      <c r="C121">
        <v>28.4725</v>
      </c>
    </row>
    <row r="122" spans="1:3" x14ac:dyDescent="0.3">
      <c r="A122">
        <v>28.4725</v>
      </c>
      <c r="C122">
        <v>169.7</v>
      </c>
    </row>
    <row r="123" spans="1:3" x14ac:dyDescent="0.3">
      <c r="A123">
        <v>169.7</v>
      </c>
      <c r="C123">
        <v>180</v>
      </c>
    </row>
    <row r="124" spans="1:3" x14ac:dyDescent="0.3">
      <c r="A124">
        <v>180</v>
      </c>
      <c r="C124">
        <v>181.46</v>
      </c>
    </row>
    <row r="125" spans="1:3" x14ac:dyDescent="0.3">
      <c r="A125">
        <v>181.46</v>
      </c>
      <c r="C125">
        <v>202.85</v>
      </c>
    </row>
    <row r="126" spans="1:3" x14ac:dyDescent="0.3">
      <c r="A126">
        <v>202.85</v>
      </c>
      <c r="C126">
        <v>136.19</v>
      </c>
    </row>
    <row r="127" spans="1:3" x14ac:dyDescent="0.3">
      <c r="A127">
        <v>136.19</v>
      </c>
      <c r="C127">
        <v>189.38</v>
      </c>
    </row>
    <row r="128" spans="1:3" x14ac:dyDescent="0.3">
      <c r="A128">
        <v>189.38</v>
      </c>
      <c r="C128">
        <v>201.27</v>
      </c>
    </row>
    <row r="129" spans="1:3" x14ac:dyDescent="0.3">
      <c r="A129">
        <v>201.27</v>
      </c>
      <c r="C129">
        <v>378.03250000000003</v>
      </c>
    </row>
    <row r="130" spans="1:3" x14ac:dyDescent="0.3">
      <c r="A130">
        <v>378.03250000000003</v>
      </c>
      <c r="C130">
        <v>131.02000000000001</v>
      </c>
    </row>
    <row r="131" spans="1:3" x14ac:dyDescent="0.3">
      <c r="A131">
        <v>131.02000000000001</v>
      </c>
      <c r="C131">
        <v>160.99</v>
      </c>
    </row>
    <row r="132" spans="1:3" x14ac:dyDescent="0.3">
      <c r="A132">
        <v>160.99</v>
      </c>
      <c r="C132">
        <v>171.69</v>
      </c>
    </row>
    <row r="133" spans="1:3" x14ac:dyDescent="0.3">
      <c r="A133">
        <v>171.69</v>
      </c>
      <c r="C133">
        <v>173.78</v>
      </c>
    </row>
    <row r="134" spans="1:3" x14ac:dyDescent="0.3">
      <c r="A134">
        <v>173.78</v>
      </c>
      <c r="C134">
        <v>133.29</v>
      </c>
    </row>
    <row r="135" spans="1:3" x14ac:dyDescent="0.3">
      <c r="A135">
        <v>133.29</v>
      </c>
      <c r="C135">
        <v>105.24</v>
      </c>
    </row>
    <row r="136" spans="1:3" x14ac:dyDescent="0.3">
      <c r="A136">
        <v>105.24</v>
      </c>
      <c r="C136">
        <v>148.04</v>
      </c>
    </row>
    <row r="137" spans="1:3" x14ac:dyDescent="0.3">
      <c r="A137">
        <v>148.04</v>
      </c>
      <c r="C137">
        <v>129.26</v>
      </c>
    </row>
    <row r="138" spans="1:3" x14ac:dyDescent="0.3">
      <c r="A138">
        <v>129.26</v>
      </c>
      <c r="C138">
        <v>170.25</v>
      </c>
    </row>
    <row r="139" spans="1:3" x14ac:dyDescent="0.3">
      <c r="A139">
        <v>170.25</v>
      </c>
      <c r="C139">
        <v>296.39</v>
      </c>
    </row>
    <row r="140" spans="1:3" x14ac:dyDescent="0.3">
      <c r="A140">
        <v>296.39</v>
      </c>
      <c r="C140">
        <v>187.62</v>
      </c>
    </row>
    <row r="141" spans="1:3" x14ac:dyDescent="0.3">
      <c r="A141">
        <v>187.62</v>
      </c>
      <c r="C141">
        <v>113.63</v>
      </c>
    </row>
    <row r="142" spans="1:3" x14ac:dyDescent="0.3">
      <c r="A142">
        <v>113.63</v>
      </c>
      <c r="C142">
        <v>185.44</v>
      </c>
    </row>
    <row r="143" spans="1:3" x14ac:dyDescent="0.3">
      <c r="A143">
        <v>185.44</v>
      </c>
      <c r="C143">
        <v>199.9</v>
      </c>
    </row>
    <row r="144" spans="1:3" x14ac:dyDescent="0.3">
      <c r="A144">
        <v>199.9</v>
      </c>
      <c r="C144">
        <v>216.28</v>
      </c>
    </row>
    <row r="145" spans="1:3" x14ac:dyDescent="0.3">
      <c r="A145">
        <v>216.28</v>
      </c>
      <c r="C145">
        <v>123.51</v>
      </c>
    </row>
    <row r="146" spans="1:3" x14ac:dyDescent="0.3">
      <c r="A146">
        <v>123.51</v>
      </c>
      <c r="C146">
        <v>146.44999999999999</v>
      </c>
    </row>
    <row r="147" spans="1:3" x14ac:dyDescent="0.3">
      <c r="A147">
        <v>146.44999999999999</v>
      </c>
      <c r="C147">
        <v>160.28</v>
      </c>
    </row>
    <row r="148" spans="1:3" x14ac:dyDescent="0.3">
      <c r="A148">
        <v>160.28</v>
      </c>
      <c r="C148">
        <v>199.5</v>
      </c>
    </row>
    <row r="149" spans="1:3" x14ac:dyDescent="0.3">
      <c r="A149">
        <v>199.5</v>
      </c>
      <c r="C149">
        <v>139.32</v>
      </c>
    </row>
    <row r="150" spans="1:3" x14ac:dyDescent="0.3">
      <c r="A150">
        <v>139.32</v>
      </c>
      <c r="C150">
        <v>168.51</v>
      </c>
    </row>
    <row r="151" spans="1:3" x14ac:dyDescent="0.3">
      <c r="A151">
        <v>168.51</v>
      </c>
      <c r="C151">
        <v>128.27000000000001</v>
      </c>
    </row>
    <row r="152" spans="1:3" x14ac:dyDescent="0.3">
      <c r="A152">
        <v>128.27000000000001</v>
      </c>
      <c r="C152">
        <v>204.69</v>
      </c>
    </row>
    <row r="153" spans="1:3" x14ac:dyDescent="0.3">
      <c r="A153">
        <v>204.69</v>
      </c>
      <c r="C153">
        <v>194.69</v>
      </c>
    </row>
    <row r="154" spans="1:3" x14ac:dyDescent="0.3">
      <c r="A154">
        <v>194.69</v>
      </c>
      <c r="C154">
        <v>155.1</v>
      </c>
    </row>
    <row r="155" spans="1:3" x14ac:dyDescent="0.3">
      <c r="A155">
        <v>155.1</v>
      </c>
      <c r="C155">
        <v>112.45</v>
      </c>
    </row>
    <row r="156" spans="1:3" x14ac:dyDescent="0.3">
      <c r="A156">
        <v>112.45</v>
      </c>
      <c r="C156">
        <v>171.06</v>
      </c>
    </row>
    <row r="157" spans="1:3" x14ac:dyDescent="0.3">
      <c r="A157">
        <v>171.06</v>
      </c>
      <c r="C157">
        <v>201.59</v>
      </c>
    </row>
    <row r="158" spans="1:3" x14ac:dyDescent="0.3">
      <c r="A158">
        <v>201.59</v>
      </c>
      <c r="C158" t="s">
        <v>0</v>
      </c>
    </row>
    <row r="159" spans="1:3" x14ac:dyDescent="0.3">
      <c r="A159" t="s">
        <v>0</v>
      </c>
      <c r="C159">
        <v>124.37</v>
      </c>
    </row>
    <row r="160" spans="1:3" x14ac:dyDescent="0.3">
      <c r="A160">
        <v>124.37</v>
      </c>
      <c r="C160">
        <v>155.52000000000001</v>
      </c>
    </row>
    <row r="161" spans="1:3" x14ac:dyDescent="0.3">
      <c r="A161">
        <v>155.52000000000001</v>
      </c>
      <c r="C161">
        <v>-15.2225</v>
      </c>
    </row>
    <row r="162" spans="1:3" x14ac:dyDescent="0.3">
      <c r="A162">
        <v>-15.2225</v>
      </c>
      <c r="C162">
        <v>138.12</v>
      </c>
    </row>
    <row r="163" spans="1:3" x14ac:dyDescent="0.3">
      <c r="A163">
        <v>138.12</v>
      </c>
      <c r="C163">
        <v>154.21</v>
      </c>
    </row>
    <row r="164" spans="1:3" x14ac:dyDescent="0.3">
      <c r="A164">
        <v>154.21</v>
      </c>
      <c r="C164">
        <v>174.69</v>
      </c>
    </row>
    <row r="165" spans="1:3" x14ac:dyDescent="0.3">
      <c r="A165">
        <v>174.69</v>
      </c>
      <c r="C165">
        <v>129.80000000000001</v>
      </c>
    </row>
    <row r="166" spans="1:3" x14ac:dyDescent="0.3">
      <c r="A166">
        <v>129.80000000000001</v>
      </c>
      <c r="C166">
        <v>111.51</v>
      </c>
    </row>
    <row r="167" spans="1:3" x14ac:dyDescent="0.3">
      <c r="A167">
        <v>111.51</v>
      </c>
      <c r="C167">
        <v>107.99</v>
      </c>
    </row>
    <row r="168" spans="1:3" x14ac:dyDescent="0.3">
      <c r="A168">
        <v>107.99</v>
      </c>
      <c r="C168">
        <v>185.24</v>
      </c>
    </row>
    <row r="169" spans="1:3" x14ac:dyDescent="0.3">
      <c r="A169">
        <v>185.24</v>
      </c>
      <c r="C169">
        <v>133.19</v>
      </c>
    </row>
    <row r="170" spans="1:3" x14ac:dyDescent="0.3">
      <c r="A170">
        <v>133.19</v>
      </c>
      <c r="C170">
        <v>148</v>
      </c>
    </row>
    <row r="171" spans="1:3" x14ac:dyDescent="0.3">
      <c r="A171">
        <v>148</v>
      </c>
      <c r="C171">
        <v>182.53</v>
      </c>
    </row>
    <row r="172" spans="1:3" x14ac:dyDescent="0.3">
      <c r="A172">
        <v>182.53</v>
      </c>
      <c r="C172">
        <v>131.06</v>
      </c>
    </row>
    <row r="173" spans="1:3" x14ac:dyDescent="0.3">
      <c r="A173">
        <v>131.06</v>
      </c>
      <c r="C173">
        <v>133.34</v>
      </c>
    </row>
    <row r="174" spans="1:3" x14ac:dyDescent="0.3">
      <c r="A174">
        <v>133.34</v>
      </c>
      <c r="C174">
        <v>119.63</v>
      </c>
    </row>
    <row r="175" spans="1:3" x14ac:dyDescent="0.3">
      <c r="A175">
        <v>119.63</v>
      </c>
      <c r="C175">
        <v>148.54</v>
      </c>
    </row>
    <row r="176" spans="1:3" x14ac:dyDescent="0.3">
      <c r="A176">
        <v>148.54</v>
      </c>
      <c r="C176">
        <v>187.16</v>
      </c>
    </row>
    <row r="177" spans="1:3" x14ac:dyDescent="0.3">
      <c r="A177">
        <v>187.16</v>
      </c>
      <c r="C177">
        <v>143.19</v>
      </c>
    </row>
    <row r="178" spans="1:3" x14ac:dyDescent="0.3">
      <c r="A178">
        <v>143.19</v>
      </c>
      <c r="C178">
        <v>197.31</v>
      </c>
    </row>
    <row r="179" spans="1:3" x14ac:dyDescent="0.3">
      <c r="A179">
        <v>197.31</v>
      </c>
      <c r="C179" t="s">
        <v>0</v>
      </c>
    </row>
    <row r="180" spans="1:3" x14ac:dyDescent="0.3">
      <c r="A180" t="s">
        <v>0</v>
      </c>
      <c r="C180">
        <v>153.21</v>
      </c>
    </row>
    <row r="181" spans="1:3" x14ac:dyDescent="0.3">
      <c r="A181">
        <v>153.21</v>
      </c>
      <c r="C181">
        <v>144.58000000000001</v>
      </c>
    </row>
    <row r="182" spans="1:3" x14ac:dyDescent="0.3">
      <c r="A182">
        <v>144.58000000000001</v>
      </c>
      <c r="C182">
        <v>194.84</v>
      </c>
    </row>
    <row r="183" spans="1:3" x14ac:dyDescent="0.3">
      <c r="A183">
        <v>194.84</v>
      </c>
      <c r="C183" t="s">
        <v>0</v>
      </c>
    </row>
    <row r="184" spans="1:3" x14ac:dyDescent="0.3">
      <c r="A184" t="s">
        <v>0</v>
      </c>
      <c r="C184">
        <v>300.55</v>
      </c>
    </row>
    <row r="185" spans="1:3" x14ac:dyDescent="0.3">
      <c r="A185">
        <v>300.55</v>
      </c>
      <c r="C185">
        <v>160.31</v>
      </c>
    </row>
    <row r="186" spans="1:3" x14ac:dyDescent="0.3">
      <c r="A186">
        <v>160.31</v>
      </c>
      <c r="C186" t="s">
        <v>0</v>
      </c>
    </row>
    <row r="187" spans="1:3" x14ac:dyDescent="0.3">
      <c r="A187" t="s">
        <v>0</v>
      </c>
      <c r="C187">
        <v>189.84</v>
      </c>
    </row>
    <row r="188" spans="1:3" x14ac:dyDescent="0.3">
      <c r="A188">
        <v>189.84</v>
      </c>
      <c r="C188" t="s">
        <v>0</v>
      </c>
    </row>
    <row r="189" spans="1:3" x14ac:dyDescent="0.3">
      <c r="A189" t="s">
        <v>0</v>
      </c>
      <c r="C189">
        <v>92.63</v>
      </c>
    </row>
    <row r="190" spans="1:3" x14ac:dyDescent="0.3">
      <c r="A190">
        <v>92.63</v>
      </c>
      <c r="C190">
        <v>113.7</v>
      </c>
    </row>
    <row r="191" spans="1:3" x14ac:dyDescent="0.3">
      <c r="A191">
        <v>113.7</v>
      </c>
      <c r="C191" t="s">
        <v>0</v>
      </c>
    </row>
    <row r="192" spans="1:3" x14ac:dyDescent="0.3">
      <c r="A192" t="s">
        <v>0</v>
      </c>
      <c r="C192" t="s">
        <v>0</v>
      </c>
    </row>
    <row r="193" spans="1:3" x14ac:dyDescent="0.3">
      <c r="A193" t="s">
        <v>0</v>
      </c>
      <c r="C193" t="s">
        <v>0</v>
      </c>
    </row>
    <row r="194" spans="1:3" x14ac:dyDescent="0.3">
      <c r="A194" t="s">
        <v>0</v>
      </c>
      <c r="C194">
        <v>180.92</v>
      </c>
    </row>
    <row r="195" spans="1:3" x14ac:dyDescent="0.3">
      <c r="A195">
        <v>180.92</v>
      </c>
      <c r="C195">
        <v>135.83000000000001</v>
      </c>
    </row>
    <row r="196" spans="1:3" x14ac:dyDescent="0.3">
      <c r="A196">
        <v>135.83000000000001</v>
      </c>
      <c r="C196">
        <v>152.85</v>
      </c>
    </row>
    <row r="197" spans="1:3" x14ac:dyDescent="0.3">
      <c r="A197">
        <v>152.85</v>
      </c>
      <c r="C197">
        <v>158.46</v>
      </c>
    </row>
    <row r="198" spans="1:3" x14ac:dyDescent="0.3">
      <c r="A198">
        <v>158.46</v>
      </c>
      <c r="C198">
        <v>155.08000000000001</v>
      </c>
    </row>
    <row r="199" spans="1:3" x14ac:dyDescent="0.3">
      <c r="A199">
        <v>155.08000000000001</v>
      </c>
      <c r="C199">
        <v>157.75</v>
      </c>
    </row>
    <row r="200" spans="1:3" x14ac:dyDescent="0.3">
      <c r="A200">
        <v>157.75</v>
      </c>
      <c r="C200">
        <v>143.74</v>
      </c>
    </row>
    <row r="201" spans="1:3" x14ac:dyDescent="0.3">
      <c r="A201">
        <v>143.74</v>
      </c>
      <c r="C201">
        <v>113.12</v>
      </c>
    </row>
    <row r="202" spans="1:3" x14ac:dyDescent="0.3">
      <c r="A202">
        <v>113.12</v>
      </c>
      <c r="C202" t="s">
        <v>0</v>
      </c>
    </row>
    <row r="203" spans="1:3" x14ac:dyDescent="0.3">
      <c r="A203" t="s">
        <v>0</v>
      </c>
      <c r="C203">
        <v>164.26</v>
      </c>
    </row>
    <row r="204" spans="1:3" x14ac:dyDescent="0.3">
      <c r="A204">
        <v>164.26</v>
      </c>
      <c r="C204">
        <v>180.43</v>
      </c>
    </row>
    <row r="205" spans="1:3" x14ac:dyDescent="0.3">
      <c r="A205">
        <v>180.43</v>
      </c>
      <c r="C205">
        <v>164.98</v>
      </c>
    </row>
    <row r="206" spans="1:3" x14ac:dyDescent="0.3">
      <c r="A206">
        <v>164.98</v>
      </c>
      <c r="C206" t="s">
        <v>0</v>
      </c>
    </row>
    <row r="207" spans="1:3" x14ac:dyDescent="0.3">
      <c r="A207" t="s">
        <v>0</v>
      </c>
      <c r="C207">
        <v>132.85</v>
      </c>
    </row>
    <row r="208" spans="1:3" x14ac:dyDescent="0.3">
      <c r="A208">
        <v>132.85</v>
      </c>
      <c r="C208">
        <v>174.98</v>
      </c>
    </row>
    <row r="209" spans="1:3" x14ac:dyDescent="0.3">
      <c r="A209">
        <v>174.98</v>
      </c>
      <c r="C209">
        <v>181.19</v>
      </c>
    </row>
    <row r="210" spans="1:3" x14ac:dyDescent="0.3">
      <c r="A210">
        <v>181.19</v>
      </c>
      <c r="C210">
        <v>183.3</v>
      </c>
    </row>
    <row r="211" spans="1:3" x14ac:dyDescent="0.3">
      <c r="A211">
        <v>183.3</v>
      </c>
      <c r="C211">
        <v>131.54</v>
      </c>
    </row>
    <row r="212" spans="1:3" x14ac:dyDescent="0.3">
      <c r="A212">
        <v>131.54</v>
      </c>
      <c r="C212">
        <v>178.41</v>
      </c>
    </row>
    <row r="213" spans="1:3" x14ac:dyDescent="0.3">
      <c r="A213">
        <v>178.41</v>
      </c>
      <c r="C213">
        <v>193.43</v>
      </c>
    </row>
    <row r="214" spans="1:3" x14ac:dyDescent="0.3">
      <c r="A214">
        <v>193.43</v>
      </c>
      <c r="C214">
        <v>207</v>
      </c>
    </row>
    <row r="215" spans="1:3" x14ac:dyDescent="0.3">
      <c r="A215">
        <v>207</v>
      </c>
      <c r="C215">
        <v>162.30000000000001</v>
      </c>
    </row>
    <row r="216" spans="1:3" x14ac:dyDescent="0.3">
      <c r="A216">
        <v>162.30000000000001</v>
      </c>
      <c r="C216">
        <v>177.27</v>
      </c>
    </row>
    <row r="217" spans="1:3" x14ac:dyDescent="0.3">
      <c r="A217">
        <v>177.27</v>
      </c>
      <c r="C217">
        <v>186.24</v>
      </c>
    </row>
    <row r="218" spans="1:3" x14ac:dyDescent="0.3">
      <c r="A218">
        <v>186.24</v>
      </c>
      <c r="C218">
        <v>203.95</v>
      </c>
    </row>
    <row r="219" spans="1:3" x14ac:dyDescent="0.3">
      <c r="A219">
        <v>203.95</v>
      </c>
      <c r="C219">
        <v>160.74</v>
      </c>
    </row>
    <row r="220" spans="1:3" x14ac:dyDescent="0.3">
      <c r="A220">
        <v>160.74</v>
      </c>
      <c r="C220">
        <v>165.55</v>
      </c>
    </row>
    <row r="221" spans="1:3" x14ac:dyDescent="0.3">
      <c r="A221">
        <v>165.55</v>
      </c>
      <c r="C221">
        <v>111.24</v>
      </c>
    </row>
    <row r="222" spans="1:3" x14ac:dyDescent="0.3">
      <c r="A222">
        <v>111.24</v>
      </c>
      <c r="C222">
        <v>181.41</v>
      </c>
    </row>
    <row r="223" spans="1:3" x14ac:dyDescent="0.3">
      <c r="A223">
        <v>181.41</v>
      </c>
      <c r="C223">
        <v>170.18</v>
      </c>
    </row>
    <row r="224" spans="1:3" x14ac:dyDescent="0.3">
      <c r="A224">
        <v>170.18</v>
      </c>
      <c r="C224" t="s">
        <v>0</v>
      </c>
    </row>
    <row r="225" spans="1:3" x14ac:dyDescent="0.3">
      <c r="A225" t="s">
        <v>0</v>
      </c>
      <c r="C225">
        <v>188.45</v>
      </c>
    </row>
    <row r="226" spans="1:3" x14ac:dyDescent="0.3">
      <c r="A226">
        <v>188.45</v>
      </c>
      <c r="C226">
        <v>209.98</v>
      </c>
    </row>
    <row r="227" spans="1:3" x14ac:dyDescent="0.3">
      <c r="A227">
        <v>209.98</v>
      </c>
      <c r="C227">
        <v>156.38999999999999</v>
      </c>
    </row>
    <row r="228" spans="1:3" x14ac:dyDescent="0.3">
      <c r="A228">
        <v>156.38999999999999</v>
      </c>
      <c r="C228">
        <v>169.92</v>
      </c>
    </row>
    <row r="229" spans="1:3" x14ac:dyDescent="0.3">
      <c r="A229">
        <v>169.92</v>
      </c>
      <c r="C229">
        <v>158.07</v>
      </c>
    </row>
    <row r="230" spans="1:3" x14ac:dyDescent="0.3">
      <c r="A230">
        <v>158.07</v>
      </c>
      <c r="C230">
        <v>201.43</v>
      </c>
    </row>
    <row r="231" spans="1:3" x14ac:dyDescent="0.3">
      <c r="A231">
        <v>201.43</v>
      </c>
      <c r="C231" t="s">
        <v>0</v>
      </c>
    </row>
    <row r="232" spans="1:3" x14ac:dyDescent="0.3">
      <c r="A232" t="s">
        <v>0</v>
      </c>
      <c r="C232">
        <v>181.4</v>
      </c>
    </row>
    <row r="233" spans="1:3" x14ac:dyDescent="0.3">
      <c r="A233">
        <v>181.4</v>
      </c>
      <c r="C233">
        <v>159.80000000000001</v>
      </c>
    </row>
    <row r="234" spans="1:3" x14ac:dyDescent="0.3">
      <c r="A234">
        <v>159.80000000000001</v>
      </c>
      <c r="C234">
        <v>153.88999999999999</v>
      </c>
    </row>
    <row r="235" spans="1:3" x14ac:dyDescent="0.3">
      <c r="A235">
        <v>153.88999999999999</v>
      </c>
      <c r="C235">
        <v>159.57</v>
      </c>
    </row>
    <row r="236" spans="1:3" x14ac:dyDescent="0.3">
      <c r="A236">
        <v>159.57</v>
      </c>
      <c r="C236">
        <v>93.44</v>
      </c>
    </row>
    <row r="237" spans="1:3" x14ac:dyDescent="0.3">
      <c r="A237">
        <v>93.44</v>
      </c>
      <c r="C237">
        <v>170.19</v>
      </c>
    </row>
    <row r="238" spans="1:3" x14ac:dyDescent="0.3">
      <c r="A238">
        <v>170.19</v>
      </c>
      <c r="C238">
        <v>130.94</v>
      </c>
    </row>
    <row r="239" spans="1:3" x14ac:dyDescent="0.3">
      <c r="A239">
        <v>130.94</v>
      </c>
      <c r="C239">
        <v>210.69</v>
      </c>
    </row>
    <row r="240" spans="1:3" x14ac:dyDescent="0.3">
      <c r="A240">
        <v>210.69</v>
      </c>
      <c r="C240">
        <v>137.77000000000001</v>
      </c>
    </row>
    <row r="241" spans="1:3" x14ac:dyDescent="0.3">
      <c r="A241">
        <v>137.77000000000001</v>
      </c>
      <c r="C241">
        <v>207.34</v>
      </c>
    </row>
    <row r="242" spans="1:3" x14ac:dyDescent="0.3">
      <c r="A242">
        <v>207.34</v>
      </c>
      <c r="C242">
        <v>94.14</v>
      </c>
    </row>
    <row r="243" spans="1:3" x14ac:dyDescent="0.3">
      <c r="A243">
        <v>94.14</v>
      </c>
      <c r="C243">
        <v>187.9</v>
      </c>
    </row>
    <row r="244" spans="1:3" x14ac:dyDescent="0.3">
      <c r="A244">
        <v>187.9</v>
      </c>
      <c r="C244">
        <v>165.77</v>
      </c>
    </row>
    <row r="245" spans="1:3" x14ac:dyDescent="0.3">
      <c r="A245">
        <v>165.77</v>
      </c>
      <c r="C245">
        <v>132.79</v>
      </c>
    </row>
    <row r="246" spans="1:3" x14ac:dyDescent="0.3">
      <c r="A246">
        <v>132.79</v>
      </c>
      <c r="C246">
        <v>111.63</v>
      </c>
    </row>
    <row r="247" spans="1:3" x14ac:dyDescent="0.3">
      <c r="A247">
        <v>111.63</v>
      </c>
      <c r="C247">
        <v>144.13</v>
      </c>
    </row>
    <row r="248" spans="1:3" x14ac:dyDescent="0.3">
      <c r="A248">
        <v>144.13</v>
      </c>
      <c r="C248">
        <v>132.71</v>
      </c>
    </row>
    <row r="249" spans="1:3" x14ac:dyDescent="0.3">
      <c r="A249">
        <v>132.71</v>
      </c>
      <c r="C249" t="s">
        <v>0</v>
      </c>
    </row>
    <row r="250" spans="1:3" x14ac:dyDescent="0.3">
      <c r="A250" t="s">
        <v>0</v>
      </c>
      <c r="C250">
        <v>145.61000000000001</v>
      </c>
    </row>
    <row r="251" spans="1:3" x14ac:dyDescent="0.3">
      <c r="A251">
        <v>145.61000000000001</v>
      </c>
      <c r="C251">
        <v>190.48</v>
      </c>
    </row>
    <row r="252" spans="1:3" x14ac:dyDescent="0.3">
      <c r="A252">
        <v>190.48</v>
      </c>
      <c r="C252">
        <v>163.08000000000001</v>
      </c>
    </row>
    <row r="253" spans="1:3" x14ac:dyDescent="0.3">
      <c r="A253">
        <v>163.08000000000001</v>
      </c>
      <c r="C253">
        <v>163.78</v>
      </c>
    </row>
    <row r="254" spans="1:3" x14ac:dyDescent="0.3">
      <c r="A254">
        <v>163.78</v>
      </c>
      <c r="C254">
        <v>214.51</v>
      </c>
    </row>
    <row r="255" spans="1:3" x14ac:dyDescent="0.3">
      <c r="A255">
        <v>214.51</v>
      </c>
      <c r="C255" t="s">
        <v>0</v>
      </c>
    </row>
    <row r="256" spans="1:3" x14ac:dyDescent="0.3">
      <c r="A256" t="s">
        <v>0</v>
      </c>
      <c r="C256">
        <v>160.68</v>
      </c>
    </row>
    <row r="257" spans="1:3" x14ac:dyDescent="0.3">
      <c r="A257">
        <v>160.68</v>
      </c>
      <c r="C257">
        <v>144.59</v>
      </c>
    </row>
    <row r="258" spans="1:3" x14ac:dyDescent="0.3">
      <c r="A258">
        <v>144.59</v>
      </c>
      <c r="C258">
        <v>170.87</v>
      </c>
    </row>
    <row r="259" spans="1:3" x14ac:dyDescent="0.3">
      <c r="A259">
        <v>170.87</v>
      </c>
      <c r="C259">
        <v>181.54</v>
      </c>
    </row>
    <row r="260" spans="1:3" x14ac:dyDescent="0.3">
      <c r="A260">
        <v>181.54</v>
      </c>
      <c r="C260" t="s">
        <v>0</v>
      </c>
    </row>
    <row r="261" spans="1:3" x14ac:dyDescent="0.3">
      <c r="A261" t="s">
        <v>0</v>
      </c>
      <c r="C261">
        <v>98.79</v>
      </c>
    </row>
    <row r="262" spans="1:3" x14ac:dyDescent="0.3">
      <c r="A262">
        <v>98.79</v>
      </c>
      <c r="C262">
        <v>142.76</v>
      </c>
    </row>
    <row r="263" spans="1:3" x14ac:dyDescent="0.3">
      <c r="A263">
        <v>142.76</v>
      </c>
      <c r="C263">
        <v>150.55000000000001</v>
      </c>
    </row>
    <row r="264" spans="1:3" x14ac:dyDescent="0.3">
      <c r="A264">
        <v>150.55000000000001</v>
      </c>
      <c r="C264">
        <v>160.86000000000001</v>
      </c>
    </row>
    <row r="265" spans="1:3" x14ac:dyDescent="0.3">
      <c r="A265">
        <v>160.86000000000001</v>
      </c>
      <c r="C265">
        <v>189.06</v>
      </c>
    </row>
    <row r="266" spans="1:3" x14ac:dyDescent="0.3">
      <c r="A266">
        <v>189.06</v>
      </c>
      <c r="C266">
        <v>160.02000000000001</v>
      </c>
    </row>
    <row r="267" spans="1:3" x14ac:dyDescent="0.3">
      <c r="A267">
        <v>160.02000000000001</v>
      </c>
      <c r="C267">
        <v>129.97</v>
      </c>
    </row>
    <row r="268" spans="1:3" x14ac:dyDescent="0.3">
      <c r="A268">
        <v>129.97</v>
      </c>
      <c r="C268">
        <v>165.61</v>
      </c>
    </row>
    <row r="269" spans="1:3" x14ac:dyDescent="0.3">
      <c r="A269">
        <v>165.61</v>
      </c>
      <c r="C269">
        <v>209.38</v>
      </c>
    </row>
    <row r="270" spans="1:3" x14ac:dyDescent="0.3">
      <c r="A270">
        <v>209.38</v>
      </c>
      <c r="C270">
        <v>125.9</v>
      </c>
    </row>
    <row r="271" spans="1:3" x14ac:dyDescent="0.3">
      <c r="A271">
        <v>125.9</v>
      </c>
      <c r="C271">
        <v>173.48</v>
      </c>
    </row>
    <row r="272" spans="1:3" x14ac:dyDescent="0.3">
      <c r="A272">
        <v>173.48</v>
      </c>
      <c r="C272">
        <v>160.21</v>
      </c>
    </row>
    <row r="273" spans="1:3" x14ac:dyDescent="0.3">
      <c r="A273">
        <v>160.21</v>
      </c>
      <c r="C273">
        <v>217.09</v>
      </c>
    </row>
    <row r="274" spans="1:3" x14ac:dyDescent="0.3">
      <c r="A274">
        <v>217.09</v>
      </c>
      <c r="C274">
        <v>113.66</v>
      </c>
    </row>
    <row r="275" spans="1:3" x14ac:dyDescent="0.3">
      <c r="A275">
        <v>113.66</v>
      </c>
      <c r="C275">
        <v>140.34</v>
      </c>
    </row>
    <row r="276" spans="1:3" x14ac:dyDescent="0.3">
      <c r="A276">
        <v>140.34</v>
      </c>
      <c r="C276">
        <v>159.26</v>
      </c>
    </row>
    <row r="277" spans="1:3" x14ac:dyDescent="0.3">
      <c r="A277">
        <v>159.26</v>
      </c>
      <c r="C277">
        <v>167.39</v>
      </c>
    </row>
    <row r="278" spans="1:3" x14ac:dyDescent="0.3">
      <c r="A278">
        <v>167.39</v>
      </c>
      <c r="C278">
        <v>197.94</v>
      </c>
    </row>
    <row r="279" spans="1:3" x14ac:dyDescent="0.3">
      <c r="A279">
        <v>197.94</v>
      </c>
      <c r="C279" t="s">
        <v>0</v>
      </c>
    </row>
    <row r="280" spans="1:3" x14ac:dyDescent="0.3">
      <c r="A280" t="s">
        <v>0</v>
      </c>
      <c r="C280">
        <v>116.21</v>
      </c>
    </row>
    <row r="281" spans="1:3" x14ac:dyDescent="0.3">
      <c r="A281">
        <v>116.21</v>
      </c>
      <c r="C281">
        <v>174.15</v>
      </c>
    </row>
    <row r="282" spans="1:3" x14ac:dyDescent="0.3">
      <c r="A282">
        <v>174.15</v>
      </c>
      <c r="C282">
        <v>177.36</v>
      </c>
    </row>
    <row r="283" spans="1:3" x14ac:dyDescent="0.3">
      <c r="A283">
        <v>177.36</v>
      </c>
      <c r="C283">
        <v>170.25</v>
      </c>
    </row>
    <row r="284" spans="1:3" x14ac:dyDescent="0.3">
      <c r="A284">
        <v>170.25</v>
      </c>
      <c r="C284">
        <v>166.99</v>
      </c>
    </row>
    <row r="285" spans="1:3" x14ac:dyDescent="0.3">
      <c r="A285">
        <v>166.99</v>
      </c>
      <c r="C285">
        <v>139.99</v>
      </c>
    </row>
    <row r="286" spans="1:3" x14ac:dyDescent="0.3">
      <c r="A286">
        <v>139.99</v>
      </c>
      <c r="C286" t="s">
        <v>0</v>
      </c>
    </row>
    <row r="287" spans="1:3" x14ac:dyDescent="0.3">
      <c r="A287" t="s">
        <v>0</v>
      </c>
      <c r="C287">
        <v>119.75</v>
      </c>
    </row>
    <row r="288" spans="1:3" x14ac:dyDescent="0.3">
      <c r="A288">
        <v>119.75</v>
      </c>
      <c r="C288">
        <v>134.24</v>
      </c>
    </row>
    <row r="289" spans="1:3" x14ac:dyDescent="0.3">
      <c r="A289">
        <v>134.24</v>
      </c>
      <c r="C289">
        <v>184.89</v>
      </c>
    </row>
    <row r="290" spans="1:3" x14ac:dyDescent="0.3">
      <c r="A290">
        <v>184.89</v>
      </c>
      <c r="C290" t="s">
        <v>0</v>
      </c>
    </row>
    <row r="291" spans="1:3" x14ac:dyDescent="0.3">
      <c r="A291" t="s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N A A B Q S w M E F A A C A A g A 7 Z j S U k 4 e M u S k A A A A 9 Q A A A B I A H A B D b 2 5 m a W c v U G F j a 2 F n Z S 5 4 b W w g o h g A K K A U A A A A A A A A A A A A A A A A A A A A A A A A A A A A h Y + 9 D o I w A I R f h X S n L c V B S S m D q y R G o 3 F t S o V G K K Y / l n d z 8 J F 8 B T G K u j n e d 3 f J 3 f 1 6 o 8 X Q t d F F G q t 6 n Y M E Y h B J L f p K 6 T o H 3 h 3 j O S g Y X X N x 4 r W M x r C 2 2 W B V D h r n z h l C I Q Q Y U t i b G h G M E 3 Q o V 1 v R y I 7 H S l v H t Z D g 0 6 r + t w C j + 9 c Y R u A i h T N C I K Z o Y r R U + u u T c e 7 T / Y F 0 6 V v n j W T G x 5 s d R Z O k 6 H 2 B P Q B Q S w M E F A A C A A g A 7 Z j S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2 Y 0 l I U o O F l h Q o A A G G l A A A T A B w A R m 9 y b X V s Y X M v U 2 V j d G l v b j E u b S C i G A A o o B Q A A A A A A A A A A A A A A A A A A A A A A A A A A A D t n E 1 v G 9 c V h v c G / B 8 I Z i M B A s F z O J 8 N t K n c A t 0 U K O y u 6 i 4 U m 2 0 F i K Q h k m m M 1 E C T R b p o 0 W 6 z L P o L n K J B 0 g 8 7 f 2 H 4 j 0 q J c M z M n e f V h Q l G i n 1 j B L b 4 a o Z z X l 7 e e e a c e 8 9 8 / G h x N p v 2 7 m / + t v f v 3 r l 7 Z / 6 7 0 4 v x 4 9 7 j 0 8 V p 7 7 h 3 P l 7 c v d N b / 9 d 8 v v p k 9 W n z c v W n 5 k X z d f O f t X Y y / 3 B w b / Z o O R l P F w c / P T s f D 0 5 m 0 8 X 6 h / l B / + R H D 3 8 5 H 1 / M H 5 5 O T + e L h / d m v 5 + e z 0 4 f z x 9 e n n e w + G j R P z z 6 1 b 3 x + d n k b D G + O O 6 / 3 z / q n c z O l 5 P p / N j r 4 V H v J 9 N H s 8 d n 0 9 8 e m + d 2 1 P v F c r Y Y 3 1 8 8 P R 8 f v / 7 n 4 O e z 6 f j X h 0 e b K 3 y v 3 3 z e f N X 8 r / l y f Y W X / 7 9 Y / b n 5 d 2 9 9 0 V 8 3 3 / T X 1 / v g 9 I P 1 M Q 8 u T q f z 3 8 w u J p u 3 e / D 0 y X h + 0 I 7 u 6 O O P + x v d 1 h e 2 W P 9 O b 7 q c f D C + e H b U e 6 U 4 K i N U s l f K Y v z R Y u v 1 H I 8 o U C l R q V C p U b E h S + y B s Q n G L l j G E j t h b I W V 4 K u x F c Z e O H v h Y j w 4 X I S z E 8 5 O O D v h B b 0 T j w l n J 7 y G 0 4 3 Y h 5 H R M e J r w T 6 M 2 I d R T u / E 4 2 H E P o z Y h x G P i I y d y H h E Z O x F J u Y I 9 i L j M Z G x G x m 7 k b E b G Y 2 K n L 3 I 2 Y u c v h 0 5 O 5 G z E z k 7 k d O 3 I 2 c f c v Y h 5 1 F R s B M F O 1 H w q C j Y i 4 K 9 K M T d g 0 d F w W 4 U 7 E b B b p T s R s l u l O x G O Y I P s m Q v S v a i F L d S 9 q J k L 0 r 2 o m I v K v a i Y i 8 q H h k V u 1 G x G x W 7 U Q m y Y D c q d q N m N 2 p 2 o 6 Y Z o 2 Y v a v a i p v t I z U 7 U 7 E Q t I I t m T h s K y B r S H d W G A r K G g r K G A r O G g r O G A r S G S F r D C h V B n R I 7 B X c a D Q 5 T 3 K n A U 5 G n Q k / j M W I K P w V / m g B Q E w R q L k a K 0 2 x q A k J N U K i 5 c E W Q q A k U N R e u C B y 1 k X B F I K k J J j U B p T Y S v g g w t R F + f w S Y m i B T E 2 h q g k 1 N w K k J O j W B p 5 b R H G s C T 0 3 w q Q l A N S R U e 4 2 o g S I c y Y U j g l J N Y K o J T r V c e C J Y 1 X K c a Q W r m o B V E 7 R q B c 6 0 g l a t o E y H C V o 1 g a s m e N U E s J o g V h P I a o J Z r U R P S u G J w F Y r 8 Z s j s N U E t 5 o A V x P k a g J d T b C r C X g 1 Q a 8 m 8 N U E v 5 o A W B M E a w J h T T C s C Y g 1 Q b F W C 1 8 E y Z p A W U O W t Z o e f q 3 G O 4 9 A W a t V l k y k y Y Y i T y Z 4 1 g X P u u B Z F z z r g m d 9 K D J m Q 5 E y E 0 z r g m l d M K 2 L Z K o L q n V B t S 6 o 1 g X V u q B a F 1 T r R v d k d 7 o n u 8 y p C k + Q a F 2 l V V V e V R C t q 9 y q S q 4 K o n V B t C 6 I 1 g X R u i B a F 0 T r m G d 1 w b M u M q 0 u i N Z H O E 4 E z 7 r g W R c 8 6 4 J n X f C s i 3 y r C 6 J 1 Q b Q u i N a R a F 0 k X T 2 n z I E L o n V B t C 6 I 1 n M c J 4 J n X f C s i + S r C 6 J 1 Q b Q u i N Z F A t Y L n F O Q a F 0 Q r Q u i d U G 0 L o j W B d G 6 I F o X R O s i D e u Y h 3 V B t C 4 y s S 6 Y 1 g X T u m B a F 0 z r g m l d M K 0 L p n X B t C 6 Y 1 i v 8 / g i i d U G 0 X t H z o A u e 9 f q 7 9 + N n W 2 X 0 f 6 z + 2 D x v X q w + a b 5 p X l 4 W x N c / v 2 z + e f n a + s / z 1 d 8 u i + r P m y + a / 6 6 l z 5 r n r e L 6 k 9 l 8 f K C r 8 Y d 3 7 5 x N 3 / z 9 t h c q v N e / W q p w 4 I f 9 G 1 q v M B r e x v U K 7 b E A r 9 N 3 + 9 q V C q 3 X 6 b m D n j p o z H L u n A T M m + N D O m Z C M W m B z 1 v 4 u H X 9 i o T g M Y w + O Q R n / K y v X 4 k Q U B f e 1 P G u h z c F n I 1 I u H 7 9 Q V u 4 f v V B W 6 D I R x R 5 x L q D t k C R j y h y p O C M I s 8 o 8 o w i z / A b T p F j F j e j y D O K P K P I I 1 Y X t A W K P G J l Q V v A y Y 0 i j 1 h T 0 B Y o 8 p w i L y j y g i L H 1 C x S L E J s g f M 6 R V 5 Q 5 A V F X l D k J U V e U u S Y g I 1 Y M 9 A W K P I S b 2 k U e U m R l x R 5 R Z F X F H l F k V c U e U W R I 4 l W F H m F d 3 O K v K L I a 4 q 8 p s g j 1 g O 0 B Y o 8 Y i 1 A W 6 D I a w S Z i F U A g R K x B i B Q k G a G i D N D 5 J k h A s 1 u l f 8 A 2 h j n 0 I O Y m n + g o A f M d A x 1 T H W M d c h 1 h m B n S H a G a B d V 3 w 8 U 9 A D x z p D v D A H P k P A M E c + Q 8 Q w h z 5 D y D D H P k P M M Q S + q i h 8 o 6 A H C n i H t G e K e I e 8 Z A l 9 U 3 T 5 Q 0 A O E v h 0 r 9 o G C H i D 5 G a K f I f s Z w p 8 h / U X V 6 N s K A q A h A U Z V 5 w M l o j Y f K O g B c q A h C B q S o C E K G r J g V D U + U N C D m E p 8 o K A H i I S G T G g I h Y Z U a I i F h l x o C I a G Z G i I h o Z s a A i H h n R o i I e G f G g I i I a E a I i I e 6 u x B w r n f T D x g 5 z o y I m O n O j I i Y 6 c 6 M i J j p z o y I m O n O j I i Y 6 c 6 M i J j p z o y I m O n O j I i Y 6 c 6 M i J O 1 b O A w U 9 i K m a B w p 6 w G l A z g N y I h A 5 0 Z E T H T n R k R M d O d G R E 6 P q 4 4 G C H i A n R l X G A w U 9 Q E 5 0 5 E R H T n T k R E d O d O R E R 0 6 M q o M H S k Q V P F D Q A + T E q P p 3 o K A H y I m O n O j I i Y 6 c 6 M i J O 1 a 8 A w U 9 Q E 5 0 5 E R H T n T k R E d O d O T E q A p 3 o K A H y I m O n O j I i Y 6 c 6 M i J j p z o y I m O n O j I i V G 1 7 E D h + l B E H b u t I C c 6 c q I j J z p y o i M n O n K i I y c 6 c q I j J z p y 4 m j 4 l l X y R z d W y b c 8 V f J T J b 8 l p E p + O B / j J I V z F A m p k h 8 I q Z I f C K m S H w i p k h 8 I q Z I f C K m S H w i p k p 8 q + a m S n y r 5 G y V V 8 v d b y f + e s x G v 3 + z v 6 z N 9 1 f x r / T u X Z / t 0 9 Z f e 5 k F 7 / e M X z Z e r z 3 q X F 9 G 7 u q K t X 7 v 8 e / X X 1 2 9 8 / 8 n 5 2 W I T 2 c G b R H D U e + X L + p 9 X J 1 u M L z Z n f b C 2 5 8 d P v 8 1 E H P T / 0 N / O N g x O 5 h 8 e b v k 6 s K 2 T D b z / L C r 7 Y N e k H 3 Y 1 a i t d M c A h P v D W k P h O z k h d f F d 6 K L u x 9 N C 7 0 J g y U F J r y m 9 n N p Z i W l N 2 t B t g a X / N K T v 2 4 q 6 l n 0 0 X R T a 4 H H P b y o 7 d K T s 2 6 b E U 0 5 8 y H N A x H S p D a X 8 9 K k P p F n W p 7 P y Q b 6 Z J J a a d w m N i W l S G s 9 a O T S p D a c c 2 l Z i G C o / 5 v t t U d g 6 L P X a p x L x U e M y b 9 6 j s D G q P L S p D K T W p 3 J a u T 1 2 F x / y A W l S G 0 o 5 N K k N p f 2 0 q O 4 g r I r H V c d S t b F T Z o Q n w 2 m + z y g 4 t t a v s 1 p B K U 7 9 K 0 v b a r 7 J D e 6 s 6 V n Z o e + 1 Z 2 f F 8 K X x J f S s 7 t a i + l R 1 a V O f K D u 2 2 9 a 7 s n i D j W l d 2 a D s 3 r + z Q 9 t q + s j 2 Q 9 t u 8 M n i 3 n V t X B m e M a l w Z H L V z 2 8 r 2 G X f b S t P x T s I N A b Y m y P Y G 2 1 a 2 I t 9 z 0 8 r g 3 d 6 W l p X d O c e b 6 1 g Z a i r X u n v X y g 4 t Y g d O x 1 G 3 s m t l O 4 L 9 9 q z s 0 P b a t T L U U t / K r k 8 9 r m 9 l h / a O d K 5 s X 8 n u f S s 7 N O H J u 9 O 7 s k O 7 l d 0 r 2 y P i d v a u 7 N A i d v x 0 H C U 8 e Z e 6 V + a p e + U V u N M Y g t f T n p c t I e 1 5 C W / s e J 8 l I e 1 5 C Y S 0 5 y U Q 0 p 6 X Y A Z N e 1 4 C I e 1 5 C Y S 0 5 y U Q 0 p 6 X b i X t e U l 7 X i Z p z 8 t y k v a 8 L C c / q D 0 v 2 0 r q X p m 6 V 0 5 S 9 8 r l J H W v X O 6 x 5 B 4 o q X t l 6 l 4 5 S d 0 r l 5 P U v X I 5 S d 0 r l 5 P U v X I Z W Q M P l N S 9 M n W v n K T u l c t J 6 l 5 5 p a T u l a K S X 6 T u l V d P B j Q S a B z A 6 6 m S v y 2 k S n 5 4 l 8 V b D 8 7 H O E n h H E V C q u Q H Q q r k B 0 K q 5 A d C q u Q H Q q r k B 0 K q 5 A d C q u S n S n 6 q 5 K d K / k Z J l f z U v T J 1 r 7 y 1 3 S v / D 1 B L A Q I t A B Q A A g A I A O 2 Y 0 l J O H j L k p A A A A P U A A A A S A A A A A A A A A A A A A A A A A A A A A A B D b 2 5 m a W c v U G F j a 2 F n Z S 5 4 b W x Q S w E C L Q A U A A I A C A D t m N J S D 8 r p q 6 Q A A A D p A A A A E w A A A A A A A A A A A A A A A A D w A A A A W 0 N v b n R l b n R f V H l w Z X N d L n h t b F B L A Q I t A B Q A A g A I A O 2 Y 0 l I U o O F l h Q o A A G G l A A A T A A A A A A A A A A A A A A A A A O E B A A B G b 3 J t d W x h c y 9 T Z W N 0 a W 9 u M S 5 t U E s F B g A A A A A D A A M A w g A A A L M M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Q 3 A A A A A A A A 4 j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4 V D E 1 O j A 3 O j Q 0 L j A 5 N T k w N D l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R h d G E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J U Q w J U E y J U Q x J T g w J U Q w J U I w J U Q w J U J E J U Q x J T g x J U Q w J U J G J U Q w J U J F J U Q w J U J E J U Q w J U I 4 J U Q x J T g w J U Q w J U J F J U Q w J U I y J U Q w J U I w J U Q w J U J E J U Q w J U J E J U Q w J U I w J U Q x J T h G J T I w J U Q x J T g y J U Q w J U I w J U Q w J U I x J U Q w J U J C J U Q w J U I 4 J U Q x J T g 2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O F Q x N T o x N z o w N i 4 z N j g w N T M 4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I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Z G F 0 Y S A o M i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v J U Q w J U E y J U Q x J T g w J U Q w J U I w J U Q w J U J E J U Q x J T g x J U Q w J U J G J U Q w J U J F J U Q w J U J E J U Q w J U I 4 J U Q x J T g w J U Q w J U J F J U Q w J U I y J U Q w J U I w J U Q w J U J E J U Q w J U J E J U Q w J U I w J U Q x J T h G J T I w J U Q x J T g y J U Q w J U I w J U Q w J U I x J U Q w J U J C J U Q w J U I 4 J U Q x J T g 2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O F Q x N T o z N D o 0 M S 4 3 N z c y N T Q x W i I g L z 4 8 R W 5 0 c n k g V H l w Z T 0 i R m l s b E N v b H V t b l R 5 c G V z I i B W Y W x 1 Z T 0 i c 0 J n W T 0 i I C 8 + P E V u d H J 5 I F R 5 c G U 9 I k Z p b G x D b 2 x 1 b W 5 O Y W 1 l c y I g V m F s d W U 9 I n N b J n F 1 b 3 Q 7 Q 2 9 s d W 1 u M S 4 x J n F 1 b 3 Q 7 L C Z x d W 9 0 O 0 N v b H V t b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M p L 0 F 1 d G 9 S Z W 1 v d m V k Q 2 9 s d W 1 u c z E u e 0 N v b H V t b j E u M S w w f S Z x d W 9 0 O y w m c X V v d D t T Z W N 0 a W 9 u M S 9 k Y X R h I C g z K S 9 B d X R v U m V t b 3 Z l Z E N v b H V t b n M x L n t D b 2 x 1 b W 4 x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Y S A o M y k v Q X V 0 b 1 J l b W 9 2 Z W R D b 2 x 1 b W 5 z M S 5 7 Q 2 9 s d W 1 u M S 4 x L D B 9 J n F 1 b 3 Q 7 L C Z x d W 9 0 O 1 N l Y 3 R p b 2 4 x L 2 R h d G E g K D M p L 0 F 1 d G 9 S Z W 1 v d m V k Q 2 9 s d W 1 u c z E u e 0 N v b H V t b j E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y k v J U Q w J U E y J U Q x J T g w J U Q w J U I w J U Q w J U J E J U Q x J T g x J U Q w J U J G J U Q w J U J F J U Q w J U J E J U Q w J U I 4 J U Q x J T g w J U Q w J U J F J U Q w J U I y J U Q w J U I w J U Q w J U J E J U Q w J U J E J U Q w J U I w J U Q x J T h G J T I w J U Q x J T g y J U Q w J U I w J U Q w J U I x J U Q w J U J C J U Q w J U I 4 J U Q x J T g 2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z K S 8 l R D A l Q T A l R D A l Q j A l R D A l Q j c l R D A l Q j Q l R D A l Q j U l R D A l Q k I l R D A l Q j g l R D E l O D I l R D E l O E M l M j A l R D E l O D E l R D E l O D I l R D A l Q k U l R D A l Q k I l R D A l Q j E l R D A l Q j U l R D E l O D Y l M j A l R D A l Q k Y l R D A l Q k U l M j A l R D E l O D A l R D A l Q j A l R D A l Q j c l R D A l Q j Q l R D A l Q j U l R D A l Q k I l R D A l Q j g l R D E l O D I l R D A l Q j U l R D A l Q k I l R D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M p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Z G F 0 Y V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h U M T U 6 N T E 6 N T Q u M j U 5 O D g 0 O F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0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R h d G E g K D Q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Q p L y V E M C V B M i V E M S U 4 M C V E M C V C M C V E M C V C R C V E M S U 4 M S V E M C V C R i V E M C V C R S V E M C V C R C V E M C V C O C V E M S U 4 M C V E M C V C R S V E M C V C M i V E M C V C M C V E M C V C R C V E M C V C R C V E M C V C M C V E M S U 4 R i U y M C V E M S U 4 M i V E M C V C M C V E M C V C M S V E M C V C Q i V E M C V C O C V E M S U 4 N i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N k Y X R h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O F Q x N T o 1 N z o 0 M C 4 2 N T g 2 M T U 5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U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Z G F 0 Y S A o N S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1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U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S k v J U Q w J U E y J U Q x J T g w J U Q w J U I w J U Q w J U J E J U Q x J T g x J U Q w J U J G J U Q w J U J F J U Q w J U J E J U Q w J U I 4 J U Q x J T g w J U Q w J U J F J U Q w J U I y J U Q w J U I w J U Q w J U J E J U Q w J U J E J U Q w J U I w J U Q x J T h G J T I w J U Q x J T g y J U Q w J U I w J U Q w J U I x J U Q w J U J C J U Q w J U I 4 J U Q x J T g 2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2 R h d G F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4 V D E 2 O j A 3 O j I 2 L j g 5 M D A x M T R a I i A v P j x F b n R y e S B U e X B l P S J G a W x s Q 2 9 s d W 1 u V H l w Z X M i I F Z h b H V l P S J z Q m d Z P S I g L z 4 8 R W 5 0 c n k g V H l w Z T 0 i R m l s b E N v b H V t b k 5 h b W V z I i B W Y W x 1 Z T 0 i c 1 s m c X V v d D t D b 2 x 1 b W 4 x L j E m c X V v d D s s J n F 1 b 3 Q 7 Q 2 9 s d W 1 u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N i k v Q X V 0 b 1 J l b W 9 2 Z W R D b 2 x 1 b W 5 z M S 5 7 Q 2 9 s d W 1 u M S 4 x L D B 9 J n F 1 b 3 Q 7 L C Z x d W 9 0 O 1 N l Y 3 R p b 2 4 x L 2 R h d G E g K D Y p L 0 F 1 d G 9 S Z W 1 v d m V k Q 2 9 s d W 1 u c z E u e 0 N v b H V t b j E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I C g 2 K S 9 B d X R v U m V t b 3 Z l Z E N v b H V t b n M x L n t D b 2 x 1 b W 4 x L j E s M H 0 m c X V v d D s s J n F 1 b 3 Q 7 U 2 V j d G l v b j E v Z G F 0 Y S A o N i k v Q X V 0 b 1 J l b W 9 2 Z W R D b 2 x 1 b W 5 z M S 5 7 Q 2 9 s d W 1 u M S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Y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2 K S 8 l R D A l Q T I l R D E l O D A l R D A l Q j A l R D A l Q k Q l R D E l O D E l R D A l Q k Y l R D A l Q k U l R D A l Q k Q l R D A l Q j g l R D E l O D A l R D A l Q k U l R D A l Q j I l R D A l Q j A l R D A l Q k Q l R D A l Q k Q l R D A l Q j A l R D E l O E Y l M j A l R D E l O D I l R D A l Q j A l R D A l Q j E l R D A l Q k I l R D A l Q j g l R D E l O D Y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Y p L y V E M C V B M C V E M C V C M C V E M C V C N y V E M C V C N C V E M C V C N S V E M C V C Q i V E M C V C O C V E M S U 4 M i V E M S U 4 Q y U y M C V E M S U 4 M S V E M S U 4 M i V E M C V C R S V E M C V C Q i V E M C V C M S V E M C V C N S V E M S U 4 N i U y M C V E M C V C R i V E M C V C R S U y M C V E M S U 4 M C V E M C V C M C V E M C V C N y V E M C V C N C V E M C V C N S V E M C V C Q i V E M C V C O C V E M S U 4 M i V E M C V C N S V E M C V C Q i V E M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i k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+ X q 4 G 5 y 2 U S K 1 B S f 8 9 W I E L A A A A A A I A A A A A A B B m A A A A A Q A A I A A A A H l K u D I d 1 a e f w s r Q y D d w d d M L k 1 M c z e h h 7 I B A h A r s P 3 X Y A A A A A A 6 A A A A A A g A A I A A A A K Q H / E t R k v q i x P m o r W q P 6 J e u M C 7 p L U 4 5 i s Y w 0 v + H G O A 0 U A A A A G C P P R / 5 f u + W q X w F q 4 r D 7 E B 3 w y 1 I N b w r L a I G o j A r Z o l t u s Z k k 5 G Q P S P S G U h v 9 G R T I 9 o r F a q D 5 X i L O r 4 q w d Z W j 5 I 2 h 5 l C U o U q 8 3 w o i J Z B d D O J Q A A A A K 0 I O F I S 5 x n d Q 4 3 B T c x K j P w h h v a 4 N Q R b M y F w v A W s F O o P f w y 4 4 h X 0 H i G e / Z p 6 l C 1 1 N P o m R r o s z e b u B W i P l W P c o b 8 = < / D a t a M a s h u p > 
</file>

<file path=customXml/itemProps1.xml><?xml version="1.0" encoding="utf-8"?>
<ds:datastoreItem xmlns:ds="http://schemas.openxmlformats.org/officeDocument/2006/customXml" ds:itemID="{5689444E-CF0A-4B34-9CA0-1649B4FFCD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Задание 1</vt:lpstr>
      <vt:lpstr>Задание 2</vt:lpstr>
      <vt:lpstr>Задание 3</vt:lpstr>
      <vt:lpstr>data (6)</vt:lpstr>
      <vt:lpstr>data (5)</vt:lpstr>
      <vt:lpstr>data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Erlnby</dc:creator>
  <cp:lastModifiedBy>Настя Кот</cp:lastModifiedBy>
  <dcterms:created xsi:type="dcterms:W3CDTF">2015-06-05T18:19:34Z</dcterms:created>
  <dcterms:modified xsi:type="dcterms:W3CDTF">2021-06-18T20:59:59Z</dcterms:modified>
</cp:coreProperties>
</file>