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t\Documents\GitHub\FA\3 курс\Excel\самостоятельная1\"/>
    </mc:Choice>
  </mc:AlternateContent>
  <xr:revisionPtr revIDLastSave="0" documentId="13_ncr:1_{F8BB7E14-1248-46C8-914C-82C94233934F}" xr6:coauthVersionLast="47" xr6:coauthVersionMax="47" xr10:uidLastSave="{00000000-0000-0000-0000-000000000000}"/>
  <bookViews>
    <workbookView xWindow="-108" yWindow="-108" windowWidth="23256" windowHeight="12576" xr2:uid="{E4274491-2062-0046-995C-0EEB1500BEC4}"/>
  </bookViews>
  <sheets>
    <sheet name="Тема 4 ПРОСМОТР, ГПР, ВПР" sheetId="2" r:id="rId1"/>
    <sheet name="Тема 9 Таблицы подстановки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7" i="1" l="1"/>
  <c r="B54" i="1"/>
  <c r="E22" i="1"/>
  <c r="B26" i="1"/>
  <c r="A136" i="1"/>
  <c r="A124" i="1"/>
  <c r="A111" i="1"/>
  <c r="A95" i="1"/>
  <c r="A79" i="1"/>
  <c r="A219" i="1"/>
  <c r="A205" i="1"/>
  <c r="A191" i="1"/>
  <c r="A175" i="1"/>
  <c r="A161" i="1"/>
  <c r="A12" i="1"/>
  <c r="A35" i="1"/>
  <c r="B34" i="1"/>
  <c r="F3" i="1"/>
  <c r="B6" i="1"/>
  <c r="E39" i="2"/>
  <c r="E40" i="2"/>
  <c r="E41" i="2"/>
  <c r="E42" i="2"/>
  <c r="E43" i="2"/>
  <c r="E44" i="2"/>
  <c r="E45" i="2"/>
  <c r="E46" i="2"/>
  <c r="E47" i="2"/>
  <c r="E48" i="2"/>
  <c r="E49" i="2"/>
  <c r="E38" i="2"/>
  <c r="D39" i="2"/>
  <c r="F39" i="2" s="1"/>
  <c r="D40" i="2"/>
  <c r="F40" i="2" s="1"/>
  <c r="D41" i="2"/>
  <c r="F41" i="2" s="1"/>
  <c r="D42" i="2"/>
  <c r="F42" i="2" s="1"/>
  <c r="D43" i="2"/>
  <c r="F43" i="2" s="1"/>
  <c r="D44" i="2"/>
  <c r="F44" i="2" s="1"/>
  <c r="D45" i="2"/>
  <c r="F45" i="2" s="1"/>
  <c r="D46" i="2"/>
  <c r="F46" i="2" s="1"/>
  <c r="D47" i="2"/>
  <c r="F47" i="2" s="1"/>
  <c r="D48" i="2"/>
  <c r="F48" i="2" s="1"/>
  <c r="D49" i="2"/>
  <c r="F49" i="2" s="1"/>
  <c r="D38" i="2"/>
  <c r="F38" i="2" s="1"/>
  <c r="E25" i="2"/>
  <c r="E33" i="2"/>
  <c r="D21" i="2"/>
  <c r="E21" i="2" s="1"/>
  <c r="D33" i="2"/>
  <c r="D32" i="2"/>
  <c r="E32" i="2" s="1"/>
  <c r="D22" i="2"/>
  <c r="E22" i="2" s="1"/>
  <c r="D23" i="2"/>
  <c r="E23" i="2" s="1"/>
  <c r="D24" i="2"/>
  <c r="E24" i="2" s="1"/>
  <c r="D25" i="2"/>
  <c r="D26" i="2"/>
  <c r="E26" i="2" s="1"/>
  <c r="D27" i="2"/>
  <c r="D28" i="2"/>
  <c r="E28" i="2" s="1"/>
  <c r="D29" i="2"/>
  <c r="E29" i="2" s="1"/>
  <c r="D30" i="2"/>
  <c r="D31" i="2"/>
  <c r="E31" i="2" s="1"/>
  <c r="E4" i="2"/>
  <c r="E5" i="2"/>
  <c r="E6" i="2"/>
  <c r="E7" i="2"/>
  <c r="E8" i="2"/>
  <c r="E9" i="2"/>
  <c r="E10" i="2"/>
  <c r="E27" i="2" s="1"/>
  <c r="E11" i="2"/>
  <c r="E12" i="2"/>
  <c r="E13" i="2"/>
  <c r="E30" i="2" s="1"/>
  <c r="E14" i="2"/>
  <c r="E15" i="2"/>
  <c r="E16" i="2"/>
  <c r="D5" i="2"/>
  <c r="F5" i="2" s="1"/>
  <c r="D7" i="2"/>
  <c r="F7" i="2" s="1"/>
  <c r="D6" i="2"/>
  <c r="F6" i="2" s="1"/>
  <c r="D8" i="2"/>
  <c r="F8" i="2" s="1"/>
  <c r="D9" i="2"/>
  <c r="F9" i="2" s="1"/>
  <c r="D10" i="2"/>
  <c r="F10" i="2" s="1"/>
  <c r="D11" i="2"/>
  <c r="F11" i="2" s="1"/>
  <c r="D12" i="2"/>
  <c r="F12" i="2" s="1"/>
  <c r="D13" i="2"/>
  <c r="F13" i="2" s="1"/>
  <c r="D14" i="2"/>
  <c r="F14" i="2" s="1"/>
  <c r="D15" i="2"/>
  <c r="F15" i="2" s="1"/>
  <c r="D16" i="2"/>
  <c r="F16" i="2" s="1"/>
  <c r="D4" i="2"/>
  <c r="F4" i="2" s="1"/>
</calcChain>
</file>

<file path=xl/sharedStrings.xml><?xml version="1.0" encoding="utf-8"?>
<sst xmlns="http://schemas.openxmlformats.org/spreadsheetml/2006/main" count="231" uniqueCount="102">
  <si>
    <t>Таблица1</t>
  </si>
  <si>
    <t>Дебитор</t>
  </si>
  <si>
    <t>Вид вклада</t>
  </si>
  <si>
    <t>Процентная ставка</t>
  </si>
  <si>
    <t>Макеев</t>
  </si>
  <si>
    <t>Николенко</t>
  </si>
  <si>
    <t>Маковеев</t>
  </si>
  <si>
    <t>Сафронов</t>
  </si>
  <si>
    <t>Самойленко</t>
  </si>
  <si>
    <t>Иванов</t>
  </si>
  <si>
    <t>Карпов</t>
  </si>
  <si>
    <t>Сайкин</t>
  </si>
  <si>
    <t>Дмитриенко</t>
  </si>
  <si>
    <t>Сидоров</t>
  </si>
  <si>
    <t>Николаев</t>
  </si>
  <si>
    <t>Старков</t>
  </si>
  <si>
    <t>Зпат</t>
  </si>
  <si>
    <t>Краткосрочный</t>
  </si>
  <si>
    <t>Долгосрочный</t>
  </si>
  <si>
    <t>Новогодний</t>
  </si>
  <si>
    <t>Пенсионный</t>
  </si>
  <si>
    <t>Таблица2</t>
  </si>
  <si>
    <t>Процентная ставка ПРОСМОТР</t>
  </si>
  <si>
    <t>Процентная ставка ВПР</t>
  </si>
  <si>
    <t>Задание для самостоятельного выполнения №1</t>
  </si>
  <si>
    <t>Проверка</t>
  </si>
  <si>
    <t>Задание для самостоятельного выполнения №2</t>
  </si>
  <si>
    <t>Число</t>
  </si>
  <si>
    <t>Месяц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</si>
  <si>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</si>
  <si>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</si>
  <si>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</si>
  <si>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</si>
  <si>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</si>
  <si>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</si>
  <si>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</si>
  <si>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</si>
  <si>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</si>
  <si>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</si>
  <si>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</si>
  <si>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</si>
  <si>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ПРОСМОТР</t>
  </si>
  <si>
    <t>Число для просмотра</t>
  </si>
  <si>
    <t>ВПР</t>
  </si>
  <si>
    <t>Прооверка</t>
  </si>
  <si>
    <t>Совместное упраженение</t>
  </si>
  <si>
    <t>Ставка</t>
  </si>
  <si>
    <t>Период</t>
  </si>
  <si>
    <t>Выплаты</t>
  </si>
  <si>
    <t>Начальный взнос</t>
  </si>
  <si>
    <t>БС</t>
  </si>
  <si>
    <t>Совместное упраженение №1</t>
  </si>
  <si>
    <t>Совместное упраженение №2</t>
  </si>
  <si>
    <t>Сроки выплат</t>
  </si>
  <si>
    <t>Число1</t>
  </si>
  <si>
    <t>Число2</t>
  </si>
  <si>
    <t>Произведение</t>
  </si>
  <si>
    <t>Задание для самостоятельного выполнения №3</t>
  </si>
  <si>
    <t>ПС</t>
  </si>
  <si>
    <t>Задание для самостоятельного выполнения №4</t>
  </si>
  <si>
    <t>%</t>
  </si>
  <si>
    <t xml:space="preserve">No п/п </t>
  </si>
  <si>
    <t xml:space="preserve">Срок выплаты </t>
  </si>
  <si>
    <t xml:space="preserve">БС (руб.) </t>
  </si>
  <si>
    <t xml:space="preserve">Уплата взносов </t>
  </si>
  <si>
    <t xml:space="preserve">ежеквартально </t>
  </si>
  <si>
    <t>каждые полгода</t>
  </si>
  <si>
    <t xml:space="preserve">ежемесячно </t>
  </si>
  <si>
    <t xml:space="preserve">От 2 до 6 </t>
  </si>
  <si>
    <t xml:space="preserve">От 12 до 18 </t>
  </si>
  <si>
    <t xml:space="preserve">От 2 до 4 </t>
  </si>
  <si>
    <t xml:space="preserve">От 6 до 10 </t>
  </si>
  <si>
    <t xml:space="preserve">От 4 до 9 </t>
  </si>
  <si>
    <t>От 7 до 14</t>
  </si>
  <si>
    <t xml:space="preserve">От 9 до 16 </t>
  </si>
  <si>
    <t xml:space="preserve">От 14 до 18 </t>
  </si>
  <si>
    <t xml:space="preserve">От 5 до 8 </t>
  </si>
  <si>
    <t>№1</t>
  </si>
  <si>
    <t>Кпер</t>
  </si>
  <si>
    <t>№2</t>
  </si>
  <si>
    <t>Задание для самостоятельного выполнения №5</t>
  </si>
  <si>
    <t xml:space="preserve">№ п/п </t>
  </si>
  <si>
    <t>Срок выплаты</t>
  </si>
  <si>
    <t>ПС, руб</t>
  </si>
  <si>
    <t xml:space="preserve">От 2 до 8 </t>
  </si>
  <si>
    <t xml:space="preserve">От 2 до 7 </t>
  </si>
  <si>
    <t>Уплата взносов</t>
  </si>
  <si>
    <t xml:space="preserve">каждые полгода </t>
  </si>
  <si>
    <t xml:space="preserve">ежегодно </t>
  </si>
  <si>
    <t xml:space="preserve">От 6 до 12 </t>
  </si>
  <si>
    <t xml:space="preserve">От 3 до 7 </t>
  </si>
  <si>
    <t xml:space="preserve">От 3 до 10 </t>
  </si>
  <si>
    <t xml:space="preserve">От 6 до 11 </t>
  </si>
  <si>
    <t xml:space="preserve">От 9 до 14 </t>
  </si>
  <si>
    <t>Кол-во платежей</t>
  </si>
  <si>
    <t>№3</t>
  </si>
  <si>
    <t>№4</t>
  </si>
  <si>
    <t>№5</t>
  </si>
  <si>
    <t>Первоначальная стоимость</t>
  </si>
  <si>
    <t>Будущая стоимость</t>
  </si>
  <si>
    <t>Плт</t>
  </si>
  <si>
    <t>Значение вклада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</si>
</sst>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#,##0.00\ &quot;₽&quot;;[Red]\-#,##0.00\ &quot;₽&quot;"/>
    <numFmt numFmtId="164" formatCode="#,##0.00\ &quot;₽&quot;"/>
  </numFmts>
  <fonts count="9">
    <font>
      <sz val="12"/>
      <color theme="1"/>
      <name val="Calibri"/>
      <family val="2"/>
      <charset val="204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TimesNewRomanPSMT"/>
    </font>
    <font>
      <sz val="12"/>
      <color rgb="FF000000"/>
      <name val="Calibri"/>
      <family val="2"/>
      <charset val="204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0" fillId="0" borderId="0" xfId="0" applyBorder="1"/>
    <xf numFmtId="9" fontId="0" fillId="0" borderId="1" xfId="0" applyNumberFormat="1" applyBorder="1"/>
    <xf numFmtId="0" fontId="1" fillId="0" borderId="0" xfId="0" applyFont="1" applyAlignment="1">
      <alignment horizontal="center"/>
    </xf>
    <xf numFmtId="0" fontId="0" fillId="0" borderId="1" xfId="0" applyFill="1" applyBorder="1"/>
    <xf numFmtId="0" fontId="0" fillId="0" borderId="2" xfId="0" applyBorder="1"/>
    <xf numFmtId="8" fontId="0" fillId="0" borderId="1" xfId="0" applyNumberFormat="1" applyBorder="1"/>
    <xf numFmtId="0" fontId="4" fillId="0" borderId="1" xfId="0" applyFont="1" applyBorder="1"/>
    <xf numFmtId="0" fontId="3" fillId="0" borderId="0" xfId="0" applyFont="1" applyBorder="1"/>
    <xf numFmtId="8" fontId="4" fillId="0" borderId="1" xfId="0" applyNumberFormat="1" applyFont="1" applyBorder="1"/>
    <xf numFmtId="0" fontId="4" fillId="0" borderId="1" xfId="0" applyFont="1" applyFill="1" applyBorder="1"/>
    <xf numFmtId="0" fontId="5" fillId="0" borderId="0" xfId="0" applyFont="1" applyBorder="1" applyAlignment="1"/>
    <xf numFmtId="0" fontId="4" fillId="0" borderId="0" xfId="0" applyFont="1" applyBorder="1"/>
    <xf numFmtId="0" fontId="4" fillId="0" borderId="0" xfId="0" applyFont="1" applyFill="1" applyBorder="1"/>
    <xf numFmtId="0" fontId="6" fillId="0" borderId="1" xfId="0" applyFont="1" applyBorder="1"/>
    <xf numFmtId="9" fontId="4" fillId="0" borderId="0" xfId="0" applyNumberFormat="1" applyFont="1" applyBorder="1"/>
    <xf numFmtId="0" fontId="0" fillId="0" borderId="5" xfId="0" applyFill="1" applyBorder="1"/>
    <xf numFmtId="0" fontId="4" fillId="0" borderId="5" xfId="0" applyFont="1" applyBorder="1"/>
    <xf numFmtId="9" fontId="4" fillId="0" borderId="6" xfId="0" applyNumberFormat="1" applyFont="1" applyBorder="1"/>
    <xf numFmtId="0" fontId="0" fillId="0" borderId="0" xfId="0" applyFill="1"/>
    <xf numFmtId="10" fontId="0" fillId="0" borderId="1" xfId="0" applyNumberFormat="1" applyFill="1" applyBorder="1"/>
    <xf numFmtId="0" fontId="0" fillId="0" borderId="1" xfId="0" applyNumberFormat="1" applyFill="1" applyBorder="1"/>
    <xf numFmtId="8" fontId="0" fillId="0" borderId="1" xfId="0" applyNumberFormat="1" applyFill="1" applyBorder="1"/>
    <xf numFmtId="164" fontId="0" fillId="0" borderId="0" xfId="0" applyNumberFormat="1" applyFill="1"/>
    <xf numFmtId="9" fontId="0" fillId="0" borderId="0" xfId="0" applyNumberFormat="1" applyFill="1"/>
    <xf numFmtId="164" fontId="0" fillId="0" borderId="1" xfId="0" applyNumberFormat="1" applyBorder="1"/>
    <xf numFmtId="0" fontId="7" fillId="0" borderId="1" xfId="0" applyFont="1" applyBorder="1"/>
    <xf numFmtId="0" fontId="7" fillId="2" borderId="1" xfId="0" applyFont="1" applyFill="1" applyBorder="1"/>
    <xf numFmtId="0" fontId="7" fillId="3" borderId="1" xfId="0" applyFont="1" applyFill="1" applyBorder="1"/>
    <xf numFmtId="9" fontId="7" fillId="3" borderId="1" xfId="0" applyNumberFormat="1" applyFont="1" applyFill="1" applyBorder="1"/>
    <xf numFmtId="0" fontId="0" fillId="3" borderId="1" xfId="0" applyFill="1" applyBorder="1"/>
    <xf numFmtId="9" fontId="0" fillId="3" borderId="1" xfId="0" applyNumberFormat="1" applyFill="1" applyBorder="1"/>
    <xf numFmtId="0" fontId="4" fillId="2" borderId="1" xfId="0" applyFont="1" applyFill="1" applyBorder="1"/>
    <xf numFmtId="0" fontId="7" fillId="2" borderId="5" xfId="0" applyFont="1" applyFill="1" applyBorder="1"/>
    <xf numFmtId="0" fontId="0" fillId="2" borderId="1" xfId="0" applyFont="1" applyFill="1" applyBorder="1"/>
    <xf numFmtId="0" fontId="8" fillId="3" borderId="1" xfId="0" applyFont="1" applyFill="1" applyBorder="1"/>
    <xf numFmtId="9" fontId="8" fillId="3" borderId="1" xfId="0" applyNumberFormat="1" applyFont="1" applyFill="1" applyBorder="1"/>
    <xf numFmtId="0" fontId="4" fillId="3" borderId="1" xfId="0" applyFont="1" applyFill="1" applyBorder="1"/>
    <xf numFmtId="0" fontId="2" fillId="2" borderId="1" xfId="0" applyFont="1" applyFill="1" applyBorder="1"/>
    <xf numFmtId="9" fontId="4" fillId="0" borderId="0" xfId="0" applyNumberFormat="1" applyFont="1" applyFill="1" applyBorder="1"/>
    <xf numFmtId="0" fontId="7" fillId="3" borderId="2" xfId="0" applyFont="1" applyFill="1" applyBorder="1"/>
    <xf numFmtId="0" fontId="1" fillId="0" borderId="0" xfId="0" applyFont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B3229-B08F-1143-9926-D7A94824D9E7}">
  <dimension ref="A1:K49"/>
  <sheetViews>
    <sheetView tabSelected="1" zoomScale="57" workbookViewId="0">
      <selection activeCell="P36" sqref="P36"/>
    </sheetView>
  </sheetViews>
  <sheetFormatPr defaultColWidth="11.19921875" defaultRowHeight="15.6"/>
  <cols>
    <col min="1" max="1" width="5.69921875" customWidth="1"/>
    <col min="3" max="3" width="27" customWidth="1"/>
    <col min="4" max="4" width="26.5" customWidth="1"/>
    <col min="5" max="5" width="15" customWidth="1"/>
    <col min="6" max="6" width="10.796875" customWidth="1"/>
    <col min="7" max="7" width="18.19921875" customWidth="1"/>
    <col min="8" max="8" width="21.19921875" customWidth="1"/>
  </cols>
  <sheetData>
    <row r="1" spans="1:9" ht="23.4">
      <c r="A1" s="42" t="s">
        <v>45</v>
      </c>
      <c r="B1" s="42"/>
      <c r="C1" s="42"/>
      <c r="D1" s="42"/>
      <c r="E1" s="42"/>
      <c r="F1" s="42"/>
      <c r="G1" s="42"/>
      <c r="H1" s="42"/>
      <c r="I1" s="42"/>
    </row>
    <row r="2" spans="1:9">
      <c r="A2" s="44" t="s">
        <v>0</v>
      </c>
      <c r="B2" s="44"/>
      <c r="C2" s="44"/>
      <c r="D2" s="44"/>
      <c r="E2" s="44"/>
      <c r="F2" s="28"/>
      <c r="G2" s="43" t="s">
        <v>21</v>
      </c>
      <c r="H2" s="44"/>
    </row>
    <row r="3" spans="1:9">
      <c r="A3" s="27"/>
      <c r="B3" s="29" t="s">
        <v>1</v>
      </c>
      <c r="C3" s="29" t="s">
        <v>2</v>
      </c>
      <c r="D3" s="29" t="s">
        <v>22</v>
      </c>
      <c r="E3" s="29" t="s">
        <v>23</v>
      </c>
      <c r="F3" s="29" t="s">
        <v>25</v>
      </c>
      <c r="G3" s="41" t="s">
        <v>2</v>
      </c>
      <c r="H3" s="29" t="s">
        <v>3</v>
      </c>
    </row>
    <row r="4" spans="1:9">
      <c r="A4" s="31">
        <v>1</v>
      </c>
      <c r="B4" s="1" t="s">
        <v>4</v>
      </c>
      <c r="C4" s="1" t="s">
        <v>20</v>
      </c>
      <c r="D4" s="1">
        <f t="shared" ref="D4:D16" si="0">LOOKUP(C4,$G$4:$G$7,$H$4:$H$7)</f>
        <v>0.15</v>
      </c>
      <c r="E4" s="1">
        <f>VLOOKUP(C4,$G$4:$H$7,2)</f>
        <v>0.15</v>
      </c>
      <c r="F4" s="1">
        <f>IF(D4=E4,1,0)</f>
        <v>1</v>
      </c>
      <c r="G4" s="6" t="s">
        <v>18</v>
      </c>
      <c r="H4" s="3">
        <v>0.17</v>
      </c>
    </row>
    <row r="5" spans="1:9">
      <c r="A5" s="31">
        <v>2</v>
      </c>
      <c r="B5" s="1" t="s">
        <v>5</v>
      </c>
      <c r="C5" s="1" t="s">
        <v>17</v>
      </c>
      <c r="D5" s="1">
        <f t="shared" si="0"/>
        <v>0.09</v>
      </c>
      <c r="E5" s="1">
        <f t="shared" ref="E5:E16" si="1">VLOOKUP(C5,$G$4:$H$7,2)</f>
        <v>0.09</v>
      </c>
      <c r="F5" s="1">
        <f t="shared" ref="F5:F15" si="2">IF(D5=E5,1,0)</f>
        <v>1</v>
      </c>
      <c r="G5" s="6" t="s">
        <v>17</v>
      </c>
      <c r="H5" s="3">
        <v>0.09</v>
      </c>
    </row>
    <row r="6" spans="1:9">
      <c r="A6" s="31">
        <v>3</v>
      </c>
      <c r="B6" s="1" t="s">
        <v>6</v>
      </c>
      <c r="C6" s="1" t="s">
        <v>19</v>
      </c>
      <c r="D6" s="1">
        <f t="shared" si="0"/>
        <v>0.13</v>
      </c>
      <c r="E6" s="1">
        <f t="shared" si="1"/>
        <v>0.13</v>
      </c>
      <c r="F6" s="1">
        <f t="shared" si="2"/>
        <v>1</v>
      </c>
      <c r="G6" s="6" t="s">
        <v>19</v>
      </c>
      <c r="H6" s="3">
        <v>0.13</v>
      </c>
    </row>
    <row r="7" spans="1:9">
      <c r="A7" s="31">
        <v>4</v>
      </c>
      <c r="B7" s="1" t="s">
        <v>7</v>
      </c>
      <c r="C7" s="1" t="s">
        <v>17</v>
      </c>
      <c r="D7" s="1">
        <f t="shared" si="0"/>
        <v>0.09</v>
      </c>
      <c r="E7" s="1">
        <f t="shared" si="1"/>
        <v>0.09</v>
      </c>
      <c r="F7" s="1">
        <f t="shared" si="2"/>
        <v>1</v>
      </c>
      <c r="G7" s="6" t="s">
        <v>20</v>
      </c>
      <c r="H7" s="3">
        <v>0.15</v>
      </c>
    </row>
    <row r="8" spans="1:9">
      <c r="A8" s="31">
        <v>5</v>
      </c>
      <c r="B8" s="1" t="s">
        <v>8</v>
      </c>
      <c r="C8" s="1" t="s">
        <v>18</v>
      </c>
      <c r="D8" s="1">
        <f t="shared" si="0"/>
        <v>0.17</v>
      </c>
      <c r="E8" s="1">
        <f t="shared" si="1"/>
        <v>0.17</v>
      </c>
      <c r="F8" s="1">
        <f t="shared" si="2"/>
        <v>1</v>
      </c>
    </row>
    <row r="9" spans="1:9">
      <c r="A9" s="31">
        <v>6</v>
      </c>
      <c r="B9" s="1" t="s">
        <v>9</v>
      </c>
      <c r="C9" s="1" t="s">
        <v>20</v>
      </c>
      <c r="D9" s="1">
        <f t="shared" si="0"/>
        <v>0.15</v>
      </c>
      <c r="E9" s="1">
        <f t="shared" si="1"/>
        <v>0.15</v>
      </c>
      <c r="F9" s="1">
        <f t="shared" si="2"/>
        <v>1</v>
      </c>
    </row>
    <row r="10" spans="1:9">
      <c r="A10" s="31">
        <v>7</v>
      </c>
      <c r="B10" s="1" t="s">
        <v>10</v>
      </c>
      <c r="C10" s="1" t="s">
        <v>19</v>
      </c>
      <c r="D10" s="1">
        <f t="shared" si="0"/>
        <v>0.13</v>
      </c>
      <c r="E10" s="1">
        <f t="shared" si="1"/>
        <v>0.13</v>
      </c>
      <c r="F10" s="1">
        <f t="shared" si="2"/>
        <v>1</v>
      </c>
    </row>
    <row r="11" spans="1:9">
      <c r="A11" s="31">
        <v>8</v>
      </c>
      <c r="B11" s="1" t="s">
        <v>11</v>
      </c>
      <c r="C11" s="1" t="s">
        <v>18</v>
      </c>
      <c r="D11" s="1">
        <f t="shared" si="0"/>
        <v>0.17</v>
      </c>
      <c r="E11" s="1">
        <f t="shared" si="1"/>
        <v>0.17</v>
      </c>
      <c r="F11" s="1">
        <f t="shared" si="2"/>
        <v>1</v>
      </c>
    </row>
    <row r="12" spans="1:9">
      <c r="A12" s="31">
        <v>9</v>
      </c>
      <c r="B12" s="1" t="s">
        <v>12</v>
      </c>
      <c r="C12" s="1" t="s">
        <v>20</v>
      </c>
      <c r="D12" s="1">
        <f t="shared" si="0"/>
        <v>0.15</v>
      </c>
      <c r="E12" s="1">
        <f t="shared" si="1"/>
        <v>0.15</v>
      </c>
      <c r="F12" s="1">
        <f t="shared" si="2"/>
        <v>1</v>
      </c>
    </row>
    <row r="13" spans="1:9">
      <c r="A13" s="31">
        <v>10</v>
      </c>
      <c r="B13" s="1" t="s">
        <v>13</v>
      </c>
      <c r="C13" s="1" t="s">
        <v>20</v>
      </c>
      <c r="D13" s="1">
        <f t="shared" si="0"/>
        <v>0.15</v>
      </c>
      <c r="E13" s="1">
        <f t="shared" si="1"/>
        <v>0.15</v>
      </c>
      <c r="F13" s="1">
        <f t="shared" si="2"/>
        <v>1</v>
      </c>
    </row>
    <row r="14" spans="1:9">
      <c r="A14" s="31">
        <v>11</v>
      </c>
      <c r="B14" s="1" t="s">
        <v>14</v>
      </c>
      <c r="C14" s="1" t="s">
        <v>19</v>
      </c>
      <c r="D14" s="1">
        <f t="shared" si="0"/>
        <v>0.13</v>
      </c>
      <c r="E14" s="1">
        <f t="shared" si="1"/>
        <v>0.13</v>
      </c>
      <c r="F14" s="1">
        <f t="shared" si="2"/>
        <v>1</v>
      </c>
    </row>
    <row r="15" spans="1:9">
      <c r="A15" s="31">
        <v>12</v>
      </c>
      <c r="B15" s="1" t="s">
        <v>15</v>
      </c>
      <c r="C15" s="1" t="s">
        <v>18</v>
      </c>
      <c r="D15" s="1">
        <f t="shared" si="0"/>
        <v>0.17</v>
      </c>
      <c r="E15" s="1">
        <f t="shared" si="1"/>
        <v>0.17</v>
      </c>
      <c r="F15" s="1">
        <f t="shared" si="2"/>
        <v>1</v>
      </c>
    </row>
    <row r="16" spans="1:9">
      <c r="A16" s="31">
        <v>13</v>
      </c>
      <c r="B16" s="1" t="s">
        <v>16</v>
      </c>
      <c r="C16" s="1" t="s">
        <v>17</v>
      </c>
      <c r="D16" s="1">
        <f t="shared" si="0"/>
        <v>0.09</v>
      </c>
      <c r="E16" s="1">
        <f t="shared" si="1"/>
        <v>0.09</v>
      </c>
      <c r="F16" s="1">
        <f>IF(D16=E16,1,0)</f>
        <v>1</v>
      </c>
    </row>
    <row r="19" spans="1:11" ht="23.4">
      <c r="A19" s="42" t="s">
        <v>24</v>
      </c>
      <c r="B19" s="42"/>
      <c r="C19" s="42"/>
      <c r="D19" s="42"/>
      <c r="E19" s="42"/>
      <c r="F19" s="42"/>
      <c r="G19" s="42"/>
      <c r="H19" s="42"/>
      <c r="I19" s="42"/>
    </row>
    <row r="20" spans="1:11">
      <c r="A20" s="28"/>
      <c r="B20" s="28" t="s">
        <v>1</v>
      </c>
      <c r="C20" s="28" t="s">
        <v>2</v>
      </c>
      <c r="D20" s="28" t="s">
        <v>22</v>
      </c>
      <c r="E20" s="28" t="s">
        <v>25</v>
      </c>
    </row>
    <row r="21" spans="1:11">
      <c r="A21" s="29">
        <v>1</v>
      </c>
      <c r="B21" s="1" t="s">
        <v>4</v>
      </c>
      <c r="C21" s="1" t="s">
        <v>20</v>
      </c>
      <c r="D21" s="1">
        <f>HLOOKUP(C21,$H$21:$K$22,2)</f>
        <v>0.15</v>
      </c>
      <c r="E21" s="1">
        <f>IF(D21=E4,1,0)</f>
        <v>1</v>
      </c>
      <c r="F21" s="43" t="s">
        <v>21</v>
      </c>
      <c r="G21" s="28" t="s">
        <v>2</v>
      </c>
      <c r="H21" s="29" t="s">
        <v>18</v>
      </c>
      <c r="I21" s="29" t="s">
        <v>17</v>
      </c>
      <c r="J21" s="29" t="s">
        <v>19</v>
      </c>
      <c r="K21" s="29" t="s">
        <v>20</v>
      </c>
    </row>
    <row r="22" spans="1:11">
      <c r="A22" s="29">
        <v>2</v>
      </c>
      <c r="B22" s="1" t="s">
        <v>5</v>
      </c>
      <c r="C22" s="1" t="s">
        <v>17</v>
      </c>
      <c r="D22" s="1">
        <f t="shared" ref="D22:D31" si="3">HLOOKUP(C22,$H$21:$K$22,2)</f>
        <v>0.09</v>
      </c>
      <c r="E22" s="1">
        <f>IF(D22=E5,1,0)</f>
        <v>1</v>
      </c>
      <c r="F22" s="43"/>
      <c r="G22" s="28" t="s">
        <v>3</v>
      </c>
      <c r="H22" s="3">
        <v>0.17</v>
      </c>
      <c r="I22" s="3">
        <v>0.09</v>
      </c>
      <c r="J22" s="3">
        <v>0.13</v>
      </c>
      <c r="K22" s="3">
        <v>0.15</v>
      </c>
    </row>
    <row r="23" spans="1:11">
      <c r="A23" s="29">
        <v>3</v>
      </c>
      <c r="B23" s="1" t="s">
        <v>6</v>
      </c>
      <c r="C23" s="1" t="s">
        <v>19</v>
      </c>
      <c r="D23" s="1">
        <f t="shared" si="3"/>
        <v>0.13</v>
      </c>
      <c r="E23" s="1">
        <f>IF(D23=E6,1,0)</f>
        <v>1</v>
      </c>
    </row>
    <row r="24" spans="1:11">
      <c r="A24" s="29">
        <v>4</v>
      </c>
      <c r="B24" s="1" t="s">
        <v>7</v>
      </c>
      <c r="C24" s="1" t="s">
        <v>17</v>
      </c>
      <c r="D24" s="1">
        <f t="shared" si="3"/>
        <v>0.09</v>
      </c>
      <c r="E24" s="1">
        <f>IF(D24=E7,1,0)</f>
        <v>1</v>
      </c>
    </row>
    <row r="25" spans="1:11">
      <c r="A25" s="29">
        <v>5</v>
      </c>
      <c r="B25" s="1" t="s">
        <v>8</v>
      </c>
      <c r="C25" s="1" t="s">
        <v>18</v>
      </c>
      <c r="D25" s="1">
        <f t="shared" si="3"/>
        <v>0.17</v>
      </c>
      <c r="E25" s="1">
        <f t="shared" ref="E25:E33" si="4">IF(D25=E8,1,0)</f>
        <v>1</v>
      </c>
    </row>
    <row r="26" spans="1:11">
      <c r="A26" s="29">
        <v>6</v>
      </c>
      <c r="B26" s="1" t="s">
        <v>9</v>
      </c>
      <c r="C26" s="1" t="s">
        <v>20</v>
      </c>
      <c r="D26" s="1">
        <f t="shared" si="3"/>
        <v>0.15</v>
      </c>
      <c r="E26" s="1">
        <f t="shared" si="4"/>
        <v>1</v>
      </c>
    </row>
    <row r="27" spans="1:11">
      <c r="A27" s="29">
        <v>7</v>
      </c>
      <c r="B27" s="1" t="s">
        <v>10</v>
      </c>
      <c r="C27" s="1" t="s">
        <v>19</v>
      </c>
      <c r="D27" s="1">
        <f t="shared" si="3"/>
        <v>0.13</v>
      </c>
      <c r="E27" s="1">
        <f t="shared" si="4"/>
        <v>1</v>
      </c>
    </row>
    <row r="28" spans="1:11">
      <c r="A28" s="29">
        <v>8</v>
      </c>
      <c r="B28" s="1" t="s">
        <v>11</v>
      </c>
      <c r="C28" s="1" t="s">
        <v>18</v>
      </c>
      <c r="D28" s="1">
        <f t="shared" si="3"/>
        <v>0.17</v>
      </c>
      <c r="E28" s="1">
        <f t="shared" si="4"/>
        <v>1</v>
      </c>
    </row>
    <row r="29" spans="1:11">
      <c r="A29" s="29">
        <v>9</v>
      </c>
      <c r="B29" s="1" t="s">
        <v>12</v>
      </c>
      <c r="C29" s="1" t="s">
        <v>20</v>
      </c>
      <c r="D29" s="1">
        <f t="shared" si="3"/>
        <v>0.15</v>
      </c>
      <c r="E29" s="1">
        <f t="shared" si="4"/>
        <v>1</v>
      </c>
    </row>
    <row r="30" spans="1:11">
      <c r="A30" s="29">
        <v>10</v>
      </c>
      <c r="B30" s="1" t="s">
        <v>13</v>
      </c>
      <c r="C30" s="1" t="s">
        <v>20</v>
      </c>
      <c r="D30" s="1">
        <f t="shared" si="3"/>
        <v>0.15</v>
      </c>
      <c r="E30" s="1">
        <f t="shared" si="4"/>
        <v>1</v>
      </c>
    </row>
    <row r="31" spans="1:11">
      <c r="A31" s="29">
        <v>11</v>
      </c>
      <c r="B31" s="1" t="s">
        <v>14</v>
      </c>
      <c r="C31" s="1" t="s">
        <v>19</v>
      </c>
      <c r="D31" s="1">
        <f t="shared" si="3"/>
        <v>0.13</v>
      </c>
      <c r="E31" s="1">
        <f t="shared" si="4"/>
        <v>1</v>
      </c>
    </row>
    <row r="32" spans="1:11">
      <c r="A32" s="29">
        <v>12</v>
      </c>
      <c r="B32" s="1" t="s">
        <v>15</v>
      </c>
      <c r="C32" s="1" t="s">
        <v>18</v>
      </c>
      <c r="D32" s="1">
        <f>HLOOKUP(C32,$H$21:$K$22,2)</f>
        <v>0.17</v>
      </c>
      <c r="E32" s="1">
        <f t="shared" si="4"/>
        <v>1</v>
      </c>
    </row>
    <row r="33" spans="1:9">
      <c r="A33" s="29">
        <v>13</v>
      </c>
      <c r="B33" s="1" t="s">
        <v>16</v>
      </c>
      <c r="C33" s="1" t="s">
        <v>17</v>
      </c>
      <c r="D33" s="1">
        <f>HLOOKUP(C33,$H$21:$K$22,2)</f>
        <v>0.09</v>
      </c>
      <c r="E33" s="1">
        <f t="shared" si="4"/>
        <v>1</v>
      </c>
    </row>
    <row r="36" spans="1:9" ht="23.4">
      <c r="A36" s="42" t="s">
        <v>26</v>
      </c>
      <c r="B36" s="42"/>
      <c r="C36" s="42"/>
      <c r="D36" s="42"/>
      <c r="E36" s="42"/>
      <c r="F36" s="42"/>
      <c r="G36" s="42"/>
      <c r="H36" s="42"/>
      <c r="I36" s="42"/>
    </row>
    <row r="37" spans="1:9">
      <c r="A37" s="28" t="s">
        <v>27</v>
      </c>
      <c r="B37" s="28" t="s">
        <v>28</v>
      </c>
      <c r="C37" s="28" t="s">
        <v>42</v>
      </c>
      <c r="D37" s="28" t="s">
        <v>41</v>
      </c>
      <c r="E37" s="28" t="s">
        <v>43</v>
      </c>
      <c r="F37" s="28" t="s">
        <v>44</v>
      </c>
    </row>
    <row r="38" spans="1:9">
      <c r="A38" s="29">
        <v>1</v>
      </c>
      <c r="B38" s="1" t="s">
        <v>29</v>
      </c>
      <c r="C38" s="1">
        <v>12</v>
      </c>
      <c r="D38" s="1" t="str">
        <f>LOOKUP(C38,$A$38:$A$49,$B$38:$B$49)</f>
        <v>Декабрь</v>
      </c>
      <c r="E38" s="1" t="str">
        <f>VLOOKUP(C38,$A$38:$B$49,2)</f>
        <v>Декабрь</v>
      </c>
      <c r="F38" s="1">
        <f>IF(D38=E38,1,0)</f>
        <v>1</v>
      </c>
    </row>
    <row r="39" spans="1:9">
      <c r="A39" s="29">
        <v>2</v>
      </c>
      <c r="B39" s="1" t="s">
        <v>30</v>
      </c>
      <c r="C39" s="1">
        <v>11</v>
      </c>
      <c r="D39" s="1" t="str">
        <f t="shared" ref="D39:D49" si="5">LOOKUP(C39,$A$38:$A$49,$B$38:$B$49)</f>
        <v>Ноябрь</v>
      </c>
      <c r="E39" s="1" t="str">
        <f t="shared" ref="E39:E49" si="6">VLOOKUP(C39,$A$38:$B$49,2)</f>
        <v>Ноябрь</v>
      </c>
      <c r="F39" s="1">
        <f t="shared" ref="F39:F49" si="7">IF(D39=E39,1,0)</f>
        <v>1</v>
      </c>
    </row>
    <row r="40" spans="1:9">
      <c r="A40" s="29">
        <v>3</v>
      </c>
      <c r="B40" s="1" t="s">
        <v>31</v>
      </c>
      <c r="C40" s="1">
        <v>10</v>
      </c>
      <c r="D40" s="1" t="str">
        <f t="shared" si="5"/>
        <v>Октябрь</v>
      </c>
      <c r="E40" s="1" t="str">
        <f t="shared" si="6"/>
        <v>Октябрь</v>
      </c>
      <c r="F40" s="1">
        <f t="shared" si="7"/>
        <v>1</v>
      </c>
    </row>
    <row r="41" spans="1:9">
      <c r="A41" s="29">
        <v>4</v>
      </c>
      <c r="B41" s="1" t="s">
        <v>32</v>
      </c>
      <c r="C41" s="1">
        <v>9</v>
      </c>
      <c r="D41" s="1" t="str">
        <f t="shared" si="5"/>
        <v>Сентябрь</v>
      </c>
      <c r="E41" s="1" t="str">
        <f t="shared" si="6"/>
        <v>Сентябрь</v>
      </c>
      <c r="F41" s="1">
        <f t="shared" si="7"/>
        <v>1</v>
      </c>
    </row>
    <row r="42" spans="1:9">
      <c r="A42" s="29">
        <v>5</v>
      </c>
      <c r="B42" s="1" t="s">
        <v>33</v>
      </c>
      <c r="C42" s="1">
        <v>8</v>
      </c>
      <c r="D42" s="1" t="str">
        <f t="shared" si="5"/>
        <v>Август</v>
      </c>
      <c r="E42" s="1" t="str">
        <f t="shared" si="6"/>
        <v>Август</v>
      </c>
      <c r="F42" s="1">
        <f t="shared" si="7"/>
        <v>1</v>
      </c>
    </row>
    <row r="43" spans="1:9">
      <c r="A43" s="29">
        <v>6</v>
      </c>
      <c r="B43" s="1" t="s">
        <v>34</v>
      </c>
      <c r="C43" s="1">
        <v>7</v>
      </c>
      <c r="D43" s="1" t="str">
        <f t="shared" si="5"/>
        <v>Июль</v>
      </c>
      <c r="E43" s="1" t="str">
        <f t="shared" si="6"/>
        <v>Июль</v>
      </c>
      <c r="F43" s="1">
        <f t="shared" si="7"/>
        <v>1</v>
      </c>
    </row>
    <row r="44" spans="1:9">
      <c r="A44" s="29">
        <v>7</v>
      </c>
      <c r="B44" s="1" t="s">
        <v>35</v>
      </c>
      <c r="C44" s="1">
        <v>6</v>
      </c>
      <c r="D44" s="1" t="str">
        <f t="shared" si="5"/>
        <v>Июнь</v>
      </c>
      <c r="E44" s="1" t="str">
        <f t="shared" si="6"/>
        <v>Июнь</v>
      </c>
      <c r="F44" s="1">
        <f t="shared" si="7"/>
        <v>1</v>
      </c>
    </row>
    <row r="45" spans="1:9">
      <c r="A45" s="29">
        <v>8</v>
      </c>
      <c r="B45" s="1" t="s">
        <v>36</v>
      </c>
      <c r="C45" s="1">
        <v>5</v>
      </c>
      <c r="D45" s="1" t="str">
        <f t="shared" si="5"/>
        <v>Май</v>
      </c>
      <c r="E45" s="1" t="str">
        <f t="shared" si="6"/>
        <v>Май</v>
      </c>
      <c r="F45" s="1">
        <f t="shared" si="7"/>
        <v>1</v>
      </c>
    </row>
    <row r="46" spans="1:9">
      <c r="A46" s="29">
        <v>9</v>
      </c>
      <c r="B46" s="1" t="s">
        <v>37</v>
      </c>
      <c r="C46" s="1">
        <v>4</v>
      </c>
      <c r="D46" s="1" t="str">
        <f t="shared" si="5"/>
        <v>Апрель</v>
      </c>
      <c r="E46" s="1" t="str">
        <f t="shared" si="6"/>
        <v>Апрель</v>
      </c>
      <c r="F46" s="1">
        <f t="shared" si="7"/>
        <v>1</v>
      </c>
    </row>
    <row r="47" spans="1:9">
      <c r="A47" s="29">
        <v>10</v>
      </c>
      <c r="B47" s="1" t="s">
        <v>38</v>
      </c>
      <c r="C47" s="1">
        <v>3</v>
      </c>
      <c r="D47" s="1" t="str">
        <f t="shared" si="5"/>
        <v>Март</v>
      </c>
      <c r="E47" s="1" t="str">
        <f t="shared" si="6"/>
        <v>Март</v>
      </c>
      <c r="F47" s="1">
        <f t="shared" si="7"/>
        <v>1</v>
      </c>
    </row>
    <row r="48" spans="1:9">
      <c r="A48" s="29">
        <v>11</v>
      </c>
      <c r="B48" s="1" t="s">
        <v>39</v>
      </c>
      <c r="C48" s="1">
        <v>2</v>
      </c>
      <c r="D48" s="1" t="str">
        <f t="shared" si="5"/>
        <v>Февраль</v>
      </c>
      <c r="E48" s="1" t="str">
        <f t="shared" si="6"/>
        <v>Февраль</v>
      </c>
      <c r="F48" s="1">
        <f t="shared" si="7"/>
        <v>1</v>
      </c>
    </row>
    <row r="49" spans="1:6">
      <c r="A49" s="29">
        <v>12</v>
      </c>
      <c r="B49" s="1" t="s">
        <v>40</v>
      </c>
      <c r="C49" s="1">
        <v>1</v>
      </c>
      <c r="D49" s="1" t="str">
        <f t="shared" si="5"/>
        <v>Январь</v>
      </c>
      <c r="E49" s="1" t="str">
        <f t="shared" si="6"/>
        <v>Январь</v>
      </c>
      <c r="F49" s="1">
        <f t="shared" si="7"/>
        <v>1</v>
      </c>
    </row>
  </sheetData>
  <mergeCells count="6">
    <mergeCell ref="A36:I36"/>
    <mergeCell ref="F21:F22"/>
    <mergeCell ref="A1:I1"/>
    <mergeCell ref="A19:I19"/>
    <mergeCell ref="G2:H2"/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53BB1-00ED-984D-ABD2-A464E97B52FA}">
  <dimension ref="A1:K228"/>
  <sheetViews>
    <sheetView zoomScale="63" zoomScaleNormal="107" workbookViewId="0">
      <selection activeCell="L55" sqref="L55"/>
    </sheetView>
  </sheetViews>
  <sheetFormatPr defaultColWidth="11.19921875" defaultRowHeight="15.6"/>
  <cols>
    <col min="1" max="1" width="24.5" customWidth="1"/>
    <col min="2" max="2" width="16.5" customWidth="1"/>
    <col min="3" max="3" width="13.796875" customWidth="1"/>
    <col min="4" max="4" width="17.69921875" customWidth="1"/>
    <col min="5" max="5" width="19" customWidth="1"/>
  </cols>
  <sheetData>
    <row r="1" spans="1:9" ht="23.4">
      <c r="A1" s="42" t="s">
        <v>51</v>
      </c>
      <c r="B1" s="42"/>
      <c r="C1" s="42"/>
      <c r="D1" s="42"/>
      <c r="E1" s="42"/>
      <c r="F1" s="42"/>
      <c r="G1" s="42"/>
      <c r="H1" s="42"/>
      <c r="I1" s="42"/>
    </row>
    <row r="2" spans="1:9">
      <c r="A2" s="28" t="s">
        <v>46</v>
      </c>
      <c r="B2" s="3">
        <v>0.12</v>
      </c>
      <c r="E2" s="28" t="s">
        <v>3</v>
      </c>
      <c r="F2" s="28" t="s">
        <v>48</v>
      </c>
    </row>
    <row r="3" spans="1:9">
      <c r="A3" s="28" t="s">
        <v>47</v>
      </c>
      <c r="B3" s="1">
        <v>6</v>
      </c>
      <c r="E3" s="29"/>
      <c r="F3" s="7">
        <f>FV(B2,B3,B4,B5,1)</f>
        <v>18958.125154304013</v>
      </c>
    </row>
    <row r="4" spans="1:9">
      <c r="A4" s="28" t="s">
        <v>48</v>
      </c>
      <c r="B4" s="1">
        <v>-1000</v>
      </c>
      <c r="E4" s="30">
        <v>0.08</v>
      </c>
      <c r="F4" s="7">
        <f t="dataTable" ref="F4:F7" dt2D="0" dtr="0" r1="B2" ca="1"/>
        <v>15857.174974464011</v>
      </c>
    </row>
    <row r="5" spans="1:9">
      <c r="A5" s="28" t="s">
        <v>49</v>
      </c>
      <c r="B5" s="1">
        <v>-5000</v>
      </c>
      <c r="E5" s="30">
        <v>0.09</v>
      </c>
      <c r="F5" s="1">
        <v>16585.935229946012</v>
      </c>
    </row>
    <row r="6" spans="1:9">
      <c r="A6" s="28" t="s">
        <v>50</v>
      </c>
      <c r="B6" s="7">
        <f>FV(B2,B3,B4,B5,1)</f>
        <v>18958.125154304013</v>
      </c>
      <c r="E6" s="30">
        <v>0.1</v>
      </c>
      <c r="F6" s="1">
        <v>17344.976000000013</v>
      </c>
    </row>
    <row r="7" spans="1:9">
      <c r="E7" s="30">
        <v>0.11</v>
      </c>
      <c r="F7" s="1">
        <v>18135.346878066011</v>
      </c>
    </row>
    <row r="10" spans="1:9" ht="23.4">
      <c r="A10" s="42" t="s">
        <v>52</v>
      </c>
      <c r="B10" s="42"/>
      <c r="C10" s="42"/>
      <c r="D10" s="42"/>
      <c r="E10" s="42"/>
      <c r="F10" s="42"/>
      <c r="G10" s="42"/>
      <c r="H10" s="42"/>
      <c r="I10" s="42"/>
    </row>
    <row r="11" spans="1:9">
      <c r="A11" s="28" t="s">
        <v>3</v>
      </c>
      <c r="B11" s="28"/>
      <c r="C11" s="44" t="s">
        <v>53</v>
      </c>
      <c r="D11" s="44"/>
      <c r="E11" s="44"/>
      <c r="F11" s="44"/>
      <c r="G11" s="44"/>
    </row>
    <row r="12" spans="1:9">
      <c r="A12" s="7">
        <f>FV(B2,B3,B4,B5,1)</f>
        <v>18958.125154304013</v>
      </c>
      <c r="B12" s="31">
        <v>7</v>
      </c>
      <c r="C12" s="31">
        <v>8</v>
      </c>
      <c r="D12" s="31">
        <v>9</v>
      </c>
      <c r="E12" s="31">
        <v>10</v>
      </c>
      <c r="F12" s="31">
        <v>11</v>
      </c>
      <c r="G12" s="31">
        <v>12</v>
      </c>
    </row>
    <row r="13" spans="1:9">
      <c r="A13" s="32">
        <v>0.08</v>
      </c>
      <c r="B13" s="1">
        <f t="dataTable" ref="B13:G16" dt2D="1" dtr="1" r1="B3" r2="B2"/>
        <v>18205.748972421134</v>
      </c>
      <c r="C13" s="1">
        <v>20742.208890214824</v>
      </c>
      <c r="D13" s="1">
        <v>23481.585601432012</v>
      </c>
      <c r="E13" s="1">
        <v>26440.112449546577</v>
      </c>
      <c r="F13" s="1">
        <v>29635.321445510297</v>
      </c>
      <c r="G13" s="1">
        <v>33086.14716115113</v>
      </c>
    </row>
    <row r="14" spans="1:9">
      <c r="A14" s="32">
        <v>0.09</v>
      </c>
      <c r="B14" s="1">
        <v>19168.669400641156</v>
      </c>
      <c r="C14" s="1">
        <v>21983.849646698858</v>
      </c>
      <c r="D14" s="1">
        <v>25052.39611490176</v>
      </c>
      <c r="E14" s="1">
        <v>28397.111765242924</v>
      </c>
      <c r="F14" s="1">
        <v>32042.851824114783</v>
      </c>
      <c r="G14" s="1">
        <v>36016.708488285112</v>
      </c>
    </row>
    <row r="15" spans="1:9">
      <c r="A15" s="32">
        <v>0.1</v>
      </c>
      <c r="B15" s="1">
        <v>20179.473600000019</v>
      </c>
      <c r="C15" s="1">
        <v>23297.420960000018</v>
      </c>
      <c r="D15" s="1">
        <v>26727.163056000027</v>
      </c>
      <c r="E15" s="1">
        <v>30499.879361600033</v>
      </c>
      <c r="F15" s="1">
        <v>34649.867297760044</v>
      </c>
      <c r="G15" s="1">
        <v>39214.854027536043</v>
      </c>
    </row>
    <row r="16" spans="1:9">
      <c r="A16" s="32">
        <v>0.11</v>
      </c>
      <c r="B16" s="1">
        <v>21240.235034653273</v>
      </c>
      <c r="C16" s="1">
        <v>24686.660888465143</v>
      </c>
      <c r="D16" s="1">
        <v>28512.193586196314</v>
      </c>
      <c r="E16" s="1">
        <v>32758.534880677907</v>
      </c>
      <c r="F16" s="1">
        <v>37471.973717552479</v>
      </c>
      <c r="G16" s="1">
        <v>42703.890826483257</v>
      </c>
    </row>
    <row r="19" spans="1:9" ht="23.4">
      <c r="A19" s="42" t="s">
        <v>24</v>
      </c>
      <c r="B19" s="42"/>
      <c r="C19" s="42"/>
      <c r="D19" s="42"/>
      <c r="E19" s="42"/>
      <c r="F19" s="42"/>
      <c r="G19" s="42"/>
      <c r="H19" s="42"/>
      <c r="I19" s="42"/>
    </row>
    <row r="20" spans="1:9" ht="16.05" customHeight="1">
      <c r="A20" s="4"/>
      <c r="B20" s="4"/>
      <c r="C20" s="4"/>
      <c r="D20" s="4"/>
      <c r="E20" s="4"/>
      <c r="F20" s="4"/>
      <c r="G20" s="4"/>
      <c r="H20" s="4"/>
      <c r="I20" s="4"/>
    </row>
    <row r="21" spans="1:9">
      <c r="A21" s="28" t="s">
        <v>46</v>
      </c>
      <c r="B21" s="21">
        <v>9.5000000000000001E-2</v>
      </c>
      <c r="D21" s="28" t="s">
        <v>3</v>
      </c>
      <c r="E21" s="28" t="s">
        <v>48</v>
      </c>
    </row>
    <row r="22" spans="1:9">
      <c r="A22" s="28" t="s">
        <v>47</v>
      </c>
      <c r="B22" s="5">
        <v>32</v>
      </c>
      <c r="D22" s="29"/>
      <c r="E22" s="26">
        <f>FV(B21/B25,B22/B25,B23,B24,0)</f>
        <v>18098.499795014475</v>
      </c>
    </row>
    <row r="23" spans="1:9">
      <c r="A23" s="28" t="s">
        <v>48</v>
      </c>
      <c r="B23" s="5">
        <v>0</v>
      </c>
      <c r="D23" s="30">
        <v>0.09</v>
      </c>
      <c r="E23" s="26">
        <f t="dataTable" ref="E23:E29" dt2D="0" dtr="0" r1="B21"/>
        <v>17922.467127223659</v>
      </c>
    </row>
    <row r="24" spans="1:9">
      <c r="A24" s="28" t="s">
        <v>49</v>
      </c>
      <c r="B24" s="5">
        <v>-15000</v>
      </c>
      <c r="D24" s="30">
        <v>0.1</v>
      </c>
      <c r="E24" s="26">
        <v>18276.043462648766</v>
      </c>
    </row>
    <row r="25" spans="1:9">
      <c r="A25" s="28" t="s">
        <v>94</v>
      </c>
      <c r="B25" s="22">
        <v>4</v>
      </c>
      <c r="D25" s="30">
        <v>0.11</v>
      </c>
      <c r="E25" s="26">
        <v>18635.708279066868</v>
      </c>
    </row>
    <row r="26" spans="1:9">
      <c r="A26" s="28" t="s">
        <v>50</v>
      </c>
      <c r="B26" s="23">
        <f>FV(B21/B25,B22/B25,B23,B24,0)</f>
        <v>18098.499795014475</v>
      </c>
      <c r="C26" s="20"/>
      <c r="D26" s="30">
        <v>0.12</v>
      </c>
      <c r="E26" s="26">
        <v>19001.551220814239</v>
      </c>
    </row>
    <row r="27" spans="1:9">
      <c r="A27" s="20"/>
      <c r="B27" s="20"/>
      <c r="C27" s="20"/>
      <c r="D27" s="30">
        <v>0.13</v>
      </c>
      <c r="E27" s="26">
        <v>19373.66302944551</v>
      </c>
    </row>
    <row r="28" spans="1:9">
      <c r="A28" s="20"/>
      <c r="B28" s="24"/>
      <c r="C28" s="20"/>
      <c r="D28" s="30">
        <v>0.14000000000000001</v>
      </c>
      <c r="E28" s="26">
        <v>19752.135554451044</v>
      </c>
    </row>
    <row r="29" spans="1:9">
      <c r="A29" s="25"/>
      <c r="B29" s="24"/>
      <c r="C29" s="20"/>
      <c r="D29" s="30">
        <v>0.15</v>
      </c>
      <c r="E29" s="26">
        <v>20137.061764052894</v>
      </c>
    </row>
    <row r="31" spans="1:9" ht="23.4">
      <c r="A31" s="42" t="s">
        <v>26</v>
      </c>
      <c r="B31" s="42"/>
      <c r="C31" s="42"/>
      <c r="D31" s="42"/>
      <c r="E31" s="42"/>
      <c r="F31" s="42"/>
      <c r="G31" s="42"/>
      <c r="H31" s="42"/>
      <c r="I31" s="42"/>
    </row>
    <row r="32" spans="1:9">
      <c r="A32" s="28" t="s">
        <v>54</v>
      </c>
      <c r="B32" s="1">
        <v>21</v>
      </c>
    </row>
    <row r="33" spans="1:11">
      <c r="A33" s="28" t="s">
        <v>55</v>
      </c>
      <c r="B33" s="1">
        <v>32</v>
      </c>
    </row>
    <row r="34" spans="1:11">
      <c r="A34" s="28" t="s">
        <v>56</v>
      </c>
      <c r="B34" s="1">
        <f>B32*B33</f>
        <v>672</v>
      </c>
    </row>
    <row r="35" spans="1:11">
      <c r="A35" s="28">
        <f>B32*B33</f>
        <v>672</v>
      </c>
      <c r="B35" s="28">
        <v>1</v>
      </c>
      <c r="C35" s="28">
        <v>2</v>
      </c>
      <c r="D35" s="28">
        <v>3</v>
      </c>
      <c r="E35" s="28">
        <v>4</v>
      </c>
      <c r="F35" s="28">
        <v>5</v>
      </c>
      <c r="G35" s="28">
        <v>6</v>
      </c>
      <c r="H35" s="28">
        <v>7</v>
      </c>
      <c r="I35" s="28">
        <v>8</v>
      </c>
      <c r="J35" s="28">
        <v>9</v>
      </c>
      <c r="K35" s="28">
        <v>10</v>
      </c>
    </row>
    <row r="36" spans="1:11">
      <c r="A36" s="29">
        <v>1</v>
      </c>
      <c r="B36" s="1">
        <f t="dataTable" ref="B36:K45" dt2D="1" dtr="1" r1="B32" r2="B33"/>
        <v>1</v>
      </c>
      <c r="C36" s="1">
        <v>2</v>
      </c>
      <c r="D36" s="1">
        <v>3</v>
      </c>
      <c r="E36" s="1">
        <v>4</v>
      </c>
      <c r="F36" s="1">
        <v>5</v>
      </c>
      <c r="G36" s="1">
        <v>6</v>
      </c>
      <c r="H36" s="1">
        <v>7</v>
      </c>
      <c r="I36" s="1">
        <v>8</v>
      </c>
      <c r="J36" s="1">
        <v>9</v>
      </c>
      <c r="K36" s="1">
        <v>10</v>
      </c>
    </row>
    <row r="37" spans="1:11">
      <c r="A37" s="29">
        <v>2</v>
      </c>
      <c r="B37" s="1">
        <v>2</v>
      </c>
      <c r="C37" s="1">
        <v>4</v>
      </c>
      <c r="D37" s="1">
        <v>6</v>
      </c>
      <c r="E37" s="1">
        <v>8</v>
      </c>
      <c r="F37" s="1">
        <v>10</v>
      </c>
      <c r="G37" s="1">
        <v>12</v>
      </c>
      <c r="H37" s="1">
        <v>14</v>
      </c>
      <c r="I37" s="1">
        <v>16</v>
      </c>
      <c r="J37" s="1">
        <v>18</v>
      </c>
      <c r="K37" s="1">
        <v>20</v>
      </c>
    </row>
    <row r="38" spans="1:11">
      <c r="A38" s="29">
        <v>3</v>
      </c>
      <c r="B38" s="1">
        <v>3</v>
      </c>
      <c r="C38" s="1">
        <v>6</v>
      </c>
      <c r="D38" s="1">
        <v>9</v>
      </c>
      <c r="E38" s="1">
        <v>12</v>
      </c>
      <c r="F38" s="1">
        <v>15</v>
      </c>
      <c r="G38" s="1">
        <v>18</v>
      </c>
      <c r="H38" s="1">
        <v>21</v>
      </c>
      <c r="I38" s="1">
        <v>24</v>
      </c>
      <c r="J38" s="1">
        <v>27</v>
      </c>
      <c r="K38" s="1">
        <v>30</v>
      </c>
    </row>
    <row r="39" spans="1:11">
      <c r="A39" s="29">
        <v>4</v>
      </c>
      <c r="B39" s="1">
        <v>4</v>
      </c>
      <c r="C39" s="1">
        <v>8</v>
      </c>
      <c r="D39" s="1">
        <v>12</v>
      </c>
      <c r="E39" s="1">
        <v>16</v>
      </c>
      <c r="F39" s="1">
        <v>20</v>
      </c>
      <c r="G39" s="1">
        <v>24</v>
      </c>
      <c r="H39" s="1">
        <v>28</v>
      </c>
      <c r="I39" s="1">
        <v>32</v>
      </c>
      <c r="J39" s="1">
        <v>36</v>
      </c>
      <c r="K39" s="1">
        <v>40</v>
      </c>
    </row>
    <row r="40" spans="1:11">
      <c r="A40" s="29">
        <v>5</v>
      </c>
      <c r="B40" s="1">
        <v>5</v>
      </c>
      <c r="C40" s="1">
        <v>10</v>
      </c>
      <c r="D40" s="1">
        <v>15</v>
      </c>
      <c r="E40" s="1">
        <v>20</v>
      </c>
      <c r="F40" s="1">
        <v>25</v>
      </c>
      <c r="G40" s="1">
        <v>30</v>
      </c>
      <c r="H40" s="1">
        <v>35</v>
      </c>
      <c r="I40" s="1">
        <v>40</v>
      </c>
      <c r="J40" s="1">
        <v>45</v>
      </c>
      <c r="K40" s="1">
        <v>50</v>
      </c>
    </row>
    <row r="41" spans="1:11">
      <c r="A41" s="29">
        <v>6</v>
      </c>
      <c r="B41" s="1">
        <v>6</v>
      </c>
      <c r="C41" s="1">
        <v>12</v>
      </c>
      <c r="D41" s="1">
        <v>18</v>
      </c>
      <c r="E41" s="1">
        <v>24</v>
      </c>
      <c r="F41" s="1">
        <v>30</v>
      </c>
      <c r="G41" s="1">
        <v>36</v>
      </c>
      <c r="H41" s="1">
        <v>42</v>
      </c>
      <c r="I41" s="1">
        <v>48</v>
      </c>
      <c r="J41" s="1">
        <v>54</v>
      </c>
      <c r="K41" s="1">
        <v>60</v>
      </c>
    </row>
    <row r="42" spans="1:11">
      <c r="A42" s="29">
        <v>7</v>
      </c>
      <c r="B42" s="1">
        <v>7</v>
      </c>
      <c r="C42" s="1">
        <v>14</v>
      </c>
      <c r="D42" s="1">
        <v>21</v>
      </c>
      <c r="E42" s="1">
        <v>28</v>
      </c>
      <c r="F42" s="1">
        <v>35</v>
      </c>
      <c r="G42" s="1">
        <v>42</v>
      </c>
      <c r="H42" s="1">
        <v>49</v>
      </c>
      <c r="I42" s="1">
        <v>56</v>
      </c>
      <c r="J42" s="1">
        <v>63</v>
      </c>
      <c r="K42" s="1">
        <v>70</v>
      </c>
    </row>
    <row r="43" spans="1:11">
      <c r="A43" s="29">
        <v>8</v>
      </c>
      <c r="B43" s="1">
        <v>8</v>
      </c>
      <c r="C43" s="1">
        <v>16</v>
      </c>
      <c r="D43" s="1">
        <v>24</v>
      </c>
      <c r="E43" s="1">
        <v>32</v>
      </c>
      <c r="F43" s="1">
        <v>40</v>
      </c>
      <c r="G43" s="1">
        <v>48</v>
      </c>
      <c r="H43" s="1">
        <v>56</v>
      </c>
      <c r="I43" s="1">
        <v>64</v>
      </c>
      <c r="J43" s="1">
        <v>72</v>
      </c>
      <c r="K43" s="1">
        <v>80</v>
      </c>
    </row>
    <row r="44" spans="1:11">
      <c r="A44" s="29">
        <v>9</v>
      </c>
      <c r="B44" s="1">
        <v>9</v>
      </c>
      <c r="C44" s="1">
        <v>18</v>
      </c>
      <c r="D44" s="1">
        <v>27</v>
      </c>
      <c r="E44" s="1">
        <v>36</v>
      </c>
      <c r="F44" s="1">
        <v>45</v>
      </c>
      <c r="G44" s="1">
        <v>54</v>
      </c>
      <c r="H44" s="1">
        <v>63</v>
      </c>
      <c r="I44" s="1">
        <v>72</v>
      </c>
      <c r="J44" s="1">
        <v>81</v>
      </c>
      <c r="K44" s="1">
        <v>90</v>
      </c>
    </row>
    <row r="45" spans="1:11">
      <c r="A45" s="29">
        <v>10</v>
      </c>
      <c r="B45" s="1">
        <v>10</v>
      </c>
      <c r="C45" s="1">
        <v>20</v>
      </c>
      <c r="D45" s="1">
        <v>30</v>
      </c>
      <c r="E45" s="1">
        <v>40</v>
      </c>
      <c r="F45" s="1">
        <v>50</v>
      </c>
      <c r="G45" s="1">
        <v>60</v>
      </c>
      <c r="H45" s="1">
        <v>70</v>
      </c>
      <c r="I45" s="1">
        <v>80</v>
      </c>
      <c r="J45" s="1">
        <v>90</v>
      </c>
      <c r="K45" s="1">
        <v>100</v>
      </c>
    </row>
    <row r="47" spans="1:11" ht="23.4">
      <c r="A47" s="42" t="s">
        <v>57</v>
      </c>
      <c r="B47" s="42"/>
      <c r="C47" s="42"/>
      <c r="D47" s="42"/>
      <c r="E47" s="42"/>
      <c r="F47" s="42"/>
      <c r="G47" s="42"/>
      <c r="H47" s="42"/>
      <c r="I47" s="42"/>
    </row>
    <row r="49" spans="1:9">
      <c r="A49" s="28" t="s">
        <v>98</v>
      </c>
      <c r="B49" s="5">
        <v>-45000</v>
      </c>
    </row>
    <row r="50" spans="1:9">
      <c r="A50" s="28" t="s">
        <v>99</v>
      </c>
      <c r="B50" s="5">
        <v>-120000</v>
      </c>
    </row>
    <row r="51" spans="1:9">
      <c r="A51" s="28" t="s">
        <v>46</v>
      </c>
      <c r="B51" s="21">
        <v>0.1125</v>
      </c>
    </row>
    <row r="52" spans="1:9">
      <c r="A52" s="28" t="s">
        <v>47</v>
      </c>
      <c r="B52" s="5">
        <v>4</v>
      </c>
    </row>
    <row r="53" spans="1:9">
      <c r="A53" s="28" t="s">
        <v>94</v>
      </c>
      <c r="B53" s="22">
        <v>2</v>
      </c>
    </row>
    <row r="54" spans="1:9">
      <c r="A54" s="28" t="s">
        <v>100</v>
      </c>
      <c r="B54" s="23">
        <f>PMT(B51/2,B52*2,B49,B50,0)</f>
        <v>19427.94615228222</v>
      </c>
    </row>
    <row r="55" spans="1:9">
      <c r="F55" s="2"/>
      <c r="G55" s="2"/>
      <c r="H55" s="2"/>
      <c r="I55" s="2"/>
    </row>
    <row r="56" spans="1:9">
      <c r="A56" s="33"/>
      <c r="B56" s="45" t="s">
        <v>101</v>
      </c>
      <c r="C56" s="45"/>
      <c r="D56" s="45"/>
      <c r="E56" s="45"/>
      <c r="F56" s="12"/>
      <c r="G56" s="12"/>
      <c r="H56" s="2"/>
      <c r="I56" s="2"/>
    </row>
    <row r="57" spans="1:9">
      <c r="A57" s="10">
        <f>PMT(B51/2,B52*2,B49,B50,0)</f>
        <v>19427.94615228222</v>
      </c>
      <c r="B57" s="38">
        <v>-80000</v>
      </c>
      <c r="C57" s="38">
        <v>-90000</v>
      </c>
      <c r="D57" s="38">
        <v>-100000</v>
      </c>
      <c r="E57" s="38">
        <v>-110000</v>
      </c>
      <c r="F57" s="13"/>
      <c r="G57" s="13"/>
      <c r="H57" s="2"/>
      <c r="I57" s="2"/>
    </row>
    <row r="58" spans="1:9">
      <c r="A58" s="37">
        <v>0.1</v>
      </c>
      <c r="B58" s="8">
        <f t="dataTable" ref="B58:E61" dt2D="1" dtr="1" r1="B50" r2="B51"/>
        <v>15340.226703460143</v>
      </c>
      <c r="C58" s="8">
        <v>16387.444839736952</v>
      </c>
      <c r="D58" s="8">
        <v>17434.662976013766</v>
      </c>
      <c r="E58" s="8">
        <v>18481.881112290575</v>
      </c>
      <c r="F58" s="13"/>
      <c r="G58" s="13"/>
      <c r="H58" s="2"/>
      <c r="I58" s="2"/>
    </row>
    <row r="59" spans="1:9">
      <c r="A59" s="37">
        <v>0.105</v>
      </c>
      <c r="B59" s="8">
        <v>15336.147121922439</v>
      </c>
      <c r="C59" s="8">
        <v>16374.038891676233</v>
      </c>
      <c r="D59" s="8">
        <v>17411.930661430029</v>
      </c>
      <c r="E59" s="8">
        <v>18449.822431183824</v>
      </c>
      <c r="F59" s="13"/>
      <c r="G59" s="13"/>
      <c r="H59" s="2"/>
      <c r="I59" s="2"/>
    </row>
    <row r="60" spans="1:9">
      <c r="A60" s="37">
        <v>0.12</v>
      </c>
      <c r="B60" s="8">
        <v>15329.492831016141</v>
      </c>
      <c r="C60" s="8">
        <v>16339.85225749743</v>
      </c>
      <c r="D60" s="8">
        <v>17350.211683978723</v>
      </c>
      <c r="E60" s="8">
        <v>18360.571110460012</v>
      </c>
      <c r="F60" s="13"/>
      <c r="G60" s="13"/>
      <c r="H60" s="2"/>
      <c r="I60" s="2"/>
    </row>
    <row r="61" spans="1:9">
      <c r="A61" s="37">
        <v>0.1275</v>
      </c>
      <c r="B61" s="8">
        <v>15329.277128294194</v>
      </c>
      <c r="C61" s="8">
        <v>16326.119298557729</v>
      </c>
      <c r="D61" s="8">
        <v>17322.961468821264</v>
      </c>
      <c r="E61" s="8">
        <v>18319.803639084803</v>
      </c>
      <c r="F61" s="13"/>
      <c r="G61" s="13"/>
      <c r="H61" s="2"/>
      <c r="I61" s="2"/>
    </row>
    <row r="62" spans="1:9">
      <c r="F62" s="2"/>
      <c r="G62" s="2"/>
      <c r="H62" s="2"/>
      <c r="I62" s="2"/>
    </row>
    <row r="63" spans="1:9">
      <c r="F63" s="2"/>
      <c r="G63" s="2"/>
      <c r="H63" s="2"/>
      <c r="I63" s="2"/>
    </row>
    <row r="64" spans="1:9" ht="23.4">
      <c r="A64" s="42" t="s">
        <v>59</v>
      </c>
      <c r="B64" s="42"/>
      <c r="C64" s="42"/>
      <c r="D64" s="42"/>
      <c r="E64" s="42"/>
      <c r="F64" s="42"/>
      <c r="G64" s="42"/>
      <c r="H64" s="42"/>
      <c r="I64" s="42"/>
    </row>
    <row r="66" spans="1:7">
      <c r="A66" s="28" t="s">
        <v>61</v>
      </c>
      <c r="B66" s="28" t="s">
        <v>62</v>
      </c>
      <c r="C66" s="28" t="s">
        <v>63</v>
      </c>
      <c r="D66" s="28" t="s">
        <v>60</v>
      </c>
      <c r="E66" s="28" t="s">
        <v>64</v>
      </c>
    </row>
    <row r="67" spans="1:7">
      <c r="A67" s="29">
        <v>1</v>
      </c>
      <c r="B67" s="15" t="s">
        <v>72</v>
      </c>
      <c r="C67" s="15">
        <v>150000</v>
      </c>
      <c r="D67" s="15" t="s">
        <v>73</v>
      </c>
      <c r="E67" s="15" t="s">
        <v>65</v>
      </c>
    </row>
    <row r="68" spans="1:7">
      <c r="A68" s="29">
        <v>2</v>
      </c>
      <c r="B68" s="15" t="s">
        <v>71</v>
      </c>
      <c r="C68" s="15">
        <v>75000</v>
      </c>
      <c r="D68" s="15" t="s">
        <v>74</v>
      </c>
      <c r="E68" s="15" t="s">
        <v>66</v>
      </c>
    </row>
    <row r="69" spans="1:7">
      <c r="A69" s="29">
        <v>3</v>
      </c>
      <c r="B69" s="15" t="s">
        <v>70</v>
      </c>
      <c r="C69" s="15">
        <v>50000</v>
      </c>
      <c r="D69" s="15" t="s">
        <v>75</v>
      </c>
      <c r="E69" s="15" t="s">
        <v>67</v>
      </c>
    </row>
    <row r="70" spans="1:7">
      <c r="A70" s="29">
        <v>4</v>
      </c>
      <c r="B70" s="15" t="s">
        <v>69</v>
      </c>
      <c r="C70" s="15">
        <v>120000</v>
      </c>
      <c r="D70" s="15" t="s">
        <v>76</v>
      </c>
      <c r="E70" s="15" t="s">
        <v>65</v>
      </c>
    </row>
    <row r="71" spans="1:7">
      <c r="A71" s="29">
        <v>5</v>
      </c>
      <c r="B71" s="15" t="s">
        <v>68</v>
      </c>
      <c r="C71" s="15">
        <v>355000</v>
      </c>
      <c r="D71" s="15" t="s">
        <v>71</v>
      </c>
      <c r="E71" s="15" t="s">
        <v>67</v>
      </c>
    </row>
    <row r="72" spans="1:7" ht="18">
      <c r="A72" s="2"/>
      <c r="B72" s="9"/>
      <c r="C72" s="9"/>
      <c r="D72" s="9"/>
      <c r="E72" s="9"/>
    </row>
    <row r="73" spans="1:7">
      <c r="A73" s="28" t="s">
        <v>77</v>
      </c>
    </row>
    <row r="74" spans="1:7">
      <c r="A74" s="28" t="s">
        <v>46</v>
      </c>
      <c r="B74" s="3">
        <v>7.0000000000000007E-2</v>
      </c>
    </row>
    <row r="75" spans="1:7">
      <c r="A75" s="28" t="s">
        <v>82</v>
      </c>
      <c r="B75" s="1">
        <v>4</v>
      </c>
    </row>
    <row r="76" spans="1:7">
      <c r="A76" s="28" t="s">
        <v>50</v>
      </c>
      <c r="B76" s="1">
        <v>-150000</v>
      </c>
    </row>
    <row r="77" spans="1:7">
      <c r="A77" s="28" t="s">
        <v>94</v>
      </c>
      <c r="B77" s="5">
        <v>4</v>
      </c>
    </row>
    <row r="78" spans="1:7">
      <c r="A78" s="8"/>
      <c r="B78" s="45" t="s">
        <v>53</v>
      </c>
      <c r="C78" s="45"/>
      <c r="D78" s="45"/>
      <c r="E78" s="45"/>
      <c r="F78" s="45"/>
      <c r="G78" s="45"/>
    </row>
    <row r="79" spans="1:7">
      <c r="A79" s="10">
        <f>PMT(B74/B77,B75*B77,,B76,0)</f>
        <v>8204.9364651555461</v>
      </c>
      <c r="B79" s="36">
        <v>4</v>
      </c>
      <c r="C79" s="36">
        <v>5</v>
      </c>
      <c r="D79" s="36">
        <v>6</v>
      </c>
      <c r="E79" s="36">
        <v>7</v>
      </c>
      <c r="F79" s="36">
        <v>8</v>
      </c>
      <c r="G79" s="36">
        <v>9</v>
      </c>
    </row>
    <row r="80" spans="1:7">
      <c r="A80" s="37">
        <v>7.0000000000000007E-2</v>
      </c>
      <c r="B80" s="8">
        <f t="dataTable" ref="B80:G87" dt2D="1" dtr="1" r1="B75" r2="B74"/>
        <v>8204.9364651555461</v>
      </c>
      <c r="C80" s="8">
        <v>6328.6836840996302</v>
      </c>
      <c r="D80" s="8">
        <v>5082.8476438609086</v>
      </c>
      <c r="E80" s="8">
        <v>4197.2271705223875</v>
      </c>
      <c r="F80" s="8">
        <v>3536.7182457014155</v>
      </c>
      <c r="G80" s="8">
        <v>3026.2601004287644</v>
      </c>
    </row>
    <row r="81" spans="1:8">
      <c r="A81" s="37">
        <v>0.08</v>
      </c>
      <c r="B81" s="8">
        <v>8047.5188802392431</v>
      </c>
      <c r="C81" s="8">
        <v>6173.5077187935594</v>
      </c>
      <c r="D81" s="8">
        <v>4930.6645879874832</v>
      </c>
      <c r="E81" s="8">
        <v>4048.4507456101433</v>
      </c>
      <c r="F81" s="8">
        <v>3391.5911002725479</v>
      </c>
      <c r="G81" s="8">
        <v>2884.9278896697228</v>
      </c>
    </row>
    <row r="82" spans="1:8">
      <c r="A82" s="37">
        <v>0.09</v>
      </c>
      <c r="B82" s="8">
        <v>7892.4944976338265</v>
      </c>
      <c r="C82" s="8">
        <v>6021.3106151997335</v>
      </c>
      <c r="D82" s="8">
        <v>4782.0343359417047</v>
      </c>
      <c r="E82" s="8">
        <v>3903.7875862761634</v>
      </c>
      <c r="F82" s="8">
        <v>3251.1223994212974</v>
      </c>
      <c r="G82" s="8">
        <v>2748.7822662615004</v>
      </c>
    </row>
    <row r="83" spans="1:8">
      <c r="A83" s="37">
        <v>0.1</v>
      </c>
      <c r="B83" s="8">
        <v>7739.8482908977039</v>
      </c>
      <c r="C83" s="8">
        <v>5872.0693101711677</v>
      </c>
      <c r="D83" s="8">
        <v>4636.9230540153831</v>
      </c>
      <c r="E83" s="8">
        <v>3763.1899100477822</v>
      </c>
      <c r="F83" s="8">
        <v>3115.2468428869502</v>
      </c>
      <c r="G83" s="8">
        <v>2617.736511522387</v>
      </c>
    </row>
    <row r="84" spans="1:8">
      <c r="A84" s="37">
        <v>0.11</v>
      </c>
      <c r="B84" s="1">
        <v>7589.564647899806</v>
      </c>
      <c r="C84" s="1">
        <v>5725.7595909103457</v>
      </c>
      <c r="D84" s="1">
        <v>4495.2949555052801</v>
      </c>
      <c r="E84" s="1">
        <v>3626.606927892693</v>
      </c>
      <c r="F84" s="1">
        <v>2983.8948269572575</v>
      </c>
      <c r="G84" s="1">
        <v>2491.6980887799805</v>
      </c>
    </row>
    <row r="85" spans="1:8">
      <c r="A85" s="37">
        <v>0.12</v>
      </c>
      <c r="B85" s="1">
        <v>7441.627389823213</v>
      </c>
      <c r="C85" s="1">
        <v>5582.3561395288689</v>
      </c>
      <c r="D85" s="1">
        <v>4357.1123923454825</v>
      </c>
      <c r="E85" s="1">
        <v>3493.985015442749</v>
      </c>
      <c r="F85" s="1">
        <v>2856.992741338624</v>
      </c>
      <c r="G85" s="1">
        <v>2370.5691276235598</v>
      </c>
    </row>
    <row r="86" spans="1:8">
      <c r="A86" s="37">
        <v>0.13</v>
      </c>
      <c r="B86" s="1">
        <v>7296.0197904550059</v>
      </c>
      <c r="C86" s="1">
        <v>5441.832578583947</v>
      </c>
      <c r="D86" s="1">
        <v>4222.3359491187293</v>
      </c>
      <c r="E86" s="1">
        <v>3365.2678888823953</v>
      </c>
      <c r="F86" s="1">
        <v>2734.4632737538582</v>
      </c>
      <c r="G86" s="1">
        <v>2254.2469191126088</v>
      </c>
    </row>
    <row r="87" spans="1:8">
      <c r="A87" s="37">
        <v>0.14000000000000001</v>
      </c>
      <c r="B87" s="1">
        <v>7152.7245957249888</v>
      </c>
      <c r="C87" s="1">
        <v>5304.1615174539293</v>
      </c>
      <c r="D87" s="1">
        <v>4090.9245390438764</v>
      </c>
      <c r="E87" s="1">
        <v>3240.3967845015891</v>
      </c>
      <c r="F87" s="1">
        <v>2616.2257200748954</v>
      </c>
      <c r="G87" s="1">
        <v>2142.6244175904667</v>
      </c>
    </row>
    <row r="89" spans="1:8">
      <c r="A89" s="28" t="s">
        <v>79</v>
      </c>
      <c r="H89" s="2"/>
    </row>
    <row r="90" spans="1:8">
      <c r="A90" s="28" t="s">
        <v>46</v>
      </c>
      <c r="B90" s="3">
        <v>0.09</v>
      </c>
      <c r="H90" s="2"/>
    </row>
    <row r="91" spans="1:8">
      <c r="A91" s="28" t="s">
        <v>82</v>
      </c>
      <c r="B91" s="1">
        <v>6</v>
      </c>
      <c r="H91" s="2"/>
    </row>
    <row r="92" spans="1:8">
      <c r="A92" s="28" t="s">
        <v>50</v>
      </c>
      <c r="B92" s="1">
        <v>-75000</v>
      </c>
      <c r="H92" s="2"/>
    </row>
    <row r="93" spans="1:8">
      <c r="A93" s="28" t="s">
        <v>94</v>
      </c>
      <c r="B93" s="5">
        <v>2</v>
      </c>
      <c r="G93" s="2"/>
      <c r="H93" s="2"/>
    </row>
    <row r="94" spans="1:8">
      <c r="A94" s="8"/>
      <c r="B94" s="45" t="s">
        <v>53</v>
      </c>
      <c r="C94" s="45"/>
      <c r="D94" s="45"/>
      <c r="E94" s="45"/>
      <c r="F94" s="45"/>
      <c r="G94" s="12"/>
      <c r="H94" s="2"/>
    </row>
    <row r="95" spans="1:8">
      <c r="A95" s="10">
        <f>PMT(B90/B93,B91*B93,,B92,0)</f>
        <v>4849.9641477369842</v>
      </c>
      <c r="B95" s="36">
        <v>6</v>
      </c>
      <c r="C95" s="36">
        <v>7</v>
      </c>
      <c r="D95" s="36">
        <v>8</v>
      </c>
      <c r="E95" s="36">
        <v>9</v>
      </c>
      <c r="F95" s="36">
        <v>10</v>
      </c>
      <c r="G95" s="13"/>
      <c r="H95" s="2"/>
    </row>
    <row r="96" spans="1:8">
      <c r="A96" s="37">
        <v>0.09</v>
      </c>
      <c r="B96" s="8">
        <f t="dataTable" ref="B96:F103" dt2D="1" dtr="1" r1="B91" r2="B90"/>
        <v>4849.9641477369842</v>
      </c>
      <c r="C96" s="8">
        <v>3961.5237022470292</v>
      </c>
      <c r="D96" s="8">
        <v>3301.1527087294735</v>
      </c>
      <c r="E96" s="8">
        <v>2792.7673153560386</v>
      </c>
      <c r="F96" s="8">
        <v>2390.7108243036032</v>
      </c>
      <c r="G96" s="13"/>
      <c r="H96" s="2"/>
    </row>
    <row r="97" spans="1:8">
      <c r="A97" s="37">
        <v>0.1</v>
      </c>
      <c r="B97" s="8">
        <v>4711.9057515611557</v>
      </c>
      <c r="C97" s="8">
        <v>3826.797709294518</v>
      </c>
      <c r="D97" s="8">
        <v>3170.2430983234299</v>
      </c>
      <c r="E97" s="8">
        <v>2665.9666739802014</v>
      </c>
      <c r="F97" s="8">
        <v>2268.1940393018485</v>
      </c>
      <c r="G97" s="13"/>
      <c r="H97" s="2"/>
    </row>
    <row r="98" spans="1:8">
      <c r="A98" s="37">
        <v>0.11</v>
      </c>
      <c r="B98" s="8">
        <v>4577.1923393710758</v>
      </c>
      <c r="C98" s="8">
        <v>3695.9336587082776</v>
      </c>
      <c r="D98" s="8">
        <v>3043.6903502892728</v>
      </c>
      <c r="E98" s="8">
        <v>2543.9937214535298</v>
      </c>
      <c r="F98" s="8">
        <v>2150.9497526199889</v>
      </c>
      <c r="G98" s="13"/>
      <c r="H98" s="2"/>
    </row>
    <row r="99" spans="1:8">
      <c r="A99" s="37">
        <v>0.12</v>
      </c>
      <c r="B99" s="8">
        <v>4445.7772035497755</v>
      </c>
      <c r="C99" s="8">
        <v>3568.8681754571548</v>
      </c>
      <c r="D99" s="8">
        <v>2921.4107692025445</v>
      </c>
      <c r="E99" s="8">
        <v>2426.7405414653194</v>
      </c>
      <c r="F99" s="8">
        <v>2038.8417732638586</v>
      </c>
      <c r="G99" s="13"/>
      <c r="H99" s="2"/>
    </row>
    <row r="100" spans="1:8">
      <c r="A100" s="37">
        <v>0.13</v>
      </c>
      <c r="B100" s="1">
        <v>4317.6124590838099</v>
      </c>
      <c r="C100" s="1">
        <v>3445.5360435412244</v>
      </c>
      <c r="D100" s="1">
        <v>2803.318046588784</v>
      </c>
      <c r="E100" s="1">
        <v>2314.0957755495251</v>
      </c>
      <c r="F100" s="1">
        <v>1931.7296518728388</v>
      </c>
      <c r="G100" s="2"/>
      <c r="H100" s="2"/>
    </row>
    <row r="101" spans="1:8">
      <c r="A101" s="37">
        <v>0.14000000000000001</v>
      </c>
      <c r="B101" s="1">
        <v>4192.6491491265351</v>
      </c>
      <c r="C101" s="1">
        <v>3325.8703964882088</v>
      </c>
      <c r="D101" s="1">
        <v>2689.3235794682096</v>
      </c>
      <c r="E101" s="1">
        <v>2205.94512437715</v>
      </c>
      <c r="F101" s="1">
        <v>1829.4694307441762</v>
      </c>
      <c r="G101" s="2"/>
      <c r="H101" s="2"/>
    </row>
    <row r="102" spans="1:8">
      <c r="A102" s="37">
        <v>0.15</v>
      </c>
      <c r="B102" s="1">
        <v>4070.8373491420566</v>
      </c>
      <c r="C102" s="1">
        <v>3209.8029051530784</v>
      </c>
      <c r="D102" s="1">
        <v>2579.3367834935216</v>
      </c>
      <c r="E102" s="1">
        <v>2102.1718381127903</v>
      </c>
      <c r="F102" s="1">
        <v>1731.9143724248554</v>
      </c>
      <c r="G102" s="2"/>
      <c r="H102" s="2"/>
    </row>
    <row r="103" spans="1:8">
      <c r="A103" s="37">
        <v>0.16</v>
      </c>
      <c r="B103" s="1">
        <v>3952.126269335216</v>
      </c>
      <c r="C103" s="1">
        <v>3097.2639620880618</v>
      </c>
      <c r="D103" s="1">
        <v>2473.2653991166958</v>
      </c>
      <c r="E103" s="1">
        <v>2002.6571928628314</v>
      </c>
      <c r="F103" s="1">
        <v>1638.915661736296</v>
      </c>
      <c r="G103" s="2"/>
      <c r="H103" s="2"/>
    </row>
    <row r="104" spans="1:8">
      <c r="A104" s="2"/>
      <c r="B104" s="2"/>
      <c r="C104" s="2"/>
      <c r="D104" s="2"/>
      <c r="E104" s="2"/>
      <c r="F104" s="2"/>
      <c r="G104" s="2"/>
      <c r="H104" s="2"/>
    </row>
    <row r="105" spans="1:8">
      <c r="A105" s="28" t="s">
        <v>95</v>
      </c>
      <c r="G105" s="2"/>
      <c r="H105" s="2"/>
    </row>
    <row r="106" spans="1:8">
      <c r="A106" s="28" t="s">
        <v>46</v>
      </c>
      <c r="B106" s="3">
        <v>0.14000000000000001</v>
      </c>
      <c r="G106" s="2"/>
      <c r="H106" s="2"/>
    </row>
    <row r="107" spans="1:8">
      <c r="A107" s="28" t="s">
        <v>82</v>
      </c>
      <c r="B107" s="1">
        <v>2</v>
      </c>
      <c r="E107" s="2"/>
      <c r="F107" s="2"/>
      <c r="G107" s="2"/>
      <c r="H107" s="2"/>
    </row>
    <row r="108" spans="1:8">
      <c r="A108" s="28" t="s">
        <v>50</v>
      </c>
      <c r="B108" s="1">
        <v>-50000</v>
      </c>
      <c r="E108" s="2"/>
      <c r="F108" s="2"/>
      <c r="G108" s="2"/>
      <c r="H108" s="2"/>
    </row>
    <row r="109" spans="1:8">
      <c r="A109" s="28" t="s">
        <v>94</v>
      </c>
      <c r="B109" s="5">
        <v>12</v>
      </c>
      <c r="E109" s="2"/>
      <c r="F109" s="2"/>
      <c r="G109" s="2"/>
      <c r="H109" s="2"/>
    </row>
    <row r="110" spans="1:8">
      <c r="A110" s="8"/>
      <c r="B110" s="45" t="s">
        <v>53</v>
      </c>
      <c r="C110" s="45"/>
      <c r="D110" s="45"/>
      <c r="E110" s="12"/>
      <c r="F110" s="12"/>
      <c r="G110" s="12"/>
      <c r="H110" s="2"/>
    </row>
    <row r="111" spans="1:8">
      <c r="A111" s="10">
        <f>PMT(B106/B109,B107*B109,,B108,0)</f>
        <v>1817.3108300860727</v>
      </c>
      <c r="B111" s="36">
        <v>2</v>
      </c>
      <c r="C111" s="36">
        <v>3</v>
      </c>
      <c r="D111" s="36">
        <v>4</v>
      </c>
      <c r="E111" s="13"/>
      <c r="F111" s="13"/>
      <c r="G111" s="13"/>
      <c r="H111" s="2"/>
    </row>
    <row r="112" spans="1:8">
      <c r="A112" s="37">
        <v>0.14000000000000001</v>
      </c>
      <c r="B112" s="8">
        <f t="dataTable" ref="B112:D116" dt2D="1" dtr="1" r1="B107" r2="B106"/>
        <v>1817.3108300860727</v>
      </c>
      <c r="C112" s="8">
        <v>1125.5481545679474</v>
      </c>
      <c r="D112" s="8">
        <v>782.99049141901219</v>
      </c>
      <c r="E112" s="13"/>
      <c r="F112" s="13"/>
      <c r="G112" s="13"/>
      <c r="H112" s="2"/>
    </row>
    <row r="113" spans="1:9">
      <c r="A113" s="37">
        <v>0.15</v>
      </c>
      <c r="B113" s="8">
        <v>1799.3324023475509</v>
      </c>
      <c r="C113" s="8">
        <v>1108.2664252097065</v>
      </c>
      <c r="D113" s="8">
        <v>766.53741332381242</v>
      </c>
      <c r="E113" s="13"/>
      <c r="F113" s="13"/>
      <c r="G113" s="13"/>
      <c r="H113" s="2"/>
    </row>
    <row r="114" spans="1:9">
      <c r="A114" s="37">
        <v>0.16</v>
      </c>
      <c r="B114" s="8">
        <v>1781.4888592138357</v>
      </c>
      <c r="C114" s="8">
        <v>1091.1849851508382</v>
      </c>
      <c r="D114" s="8">
        <v>750.34737357292681</v>
      </c>
      <c r="E114" s="13"/>
      <c r="F114" s="13"/>
      <c r="G114" s="13"/>
      <c r="H114" s="2"/>
    </row>
    <row r="115" spans="1:9">
      <c r="A115" s="37">
        <v>0.17</v>
      </c>
      <c r="B115" s="8">
        <v>1763.7798709414972</v>
      </c>
      <c r="C115" s="8">
        <v>1074.3030430039005</v>
      </c>
      <c r="D115" s="8">
        <v>734.41878203677936</v>
      </c>
      <c r="E115" s="13"/>
      <c r="F115" s="13"/>
      <c r="G115" s="13"/>
      <c r="H115" s="2"/>
    </row>
    <row r="116" spans="1:9">
      <c r="A116" s="37">
        <v>0.18</v>
      </c>
      <c r="B116" s="1">
        <v>1746.2050984754362</v>
      </c>
      <c r="C116" s="1">
        <v>1057.619776795842</v>
      </c>
      <c r="D116" s="1">
        <v>718.74998040811056</v>
      </c>
      <c r="E116" s="2"/>
      <c r="F116" s="2"/>
      <c r="G116" s="2"/>
      <c r="H116" s="2"/>
    </row>
    <row r="117" spans="1:9">
      <c r="A117" s="16"/>
      <c r="B117" s="2"/>
      <c r="C117" s="2"/>
      <c r="D117" s="2"/>
      <c r="E117" s="2"/>
      <c r="F117" s="2"/>
      <c r="G117" s="2"/>
      <c r="H117" s="2"/>
      <c r="I117" s="2"/>
    </row>
    <row r="118" spans="1:9">
      <c r="A118" s="28" t="s">
        <v>96</v>
      </c>
      <c r="E118" s="2"/>
      <c r="F118" s="2"/>
      <c r="G118" s="2"/>
      <c r="H118" s="2"/>
      <c r="I118" s="2"/>
    </row>
    <row r="119" spans="1:9">
      <c r="A119" s="28" t="s">
        <v>46</v>
      </c>
      <c r="B119" s="3">
        <v>0.05</v>
      </c>
      <c r="H119" s="2"/>
      <c r="I119" s="2"/>
    </row>
    <row r="120" spans="1:9">
      <c r="A120" s="28" t="s">
        <v>82</v>
      </c>
      <c r="B120" s="1">
        <v>12</v>
      </c>
      <c r="H120" s="2"/>
      <c r="I120" s="2"/>
    </row>
    <row r="121" spans="1:9">
      <c r="A121" s="28" t="s">
        <v>50</v>
      </c>
      <c r="B121" s="1">
        <v>-120000</v>
      </c>
      <c r="H121" s="2"/>
      <c r="I121" s="2"/>
    </row>
    <row r="122" spans="1:9">
      <c r="A122" s="28" t="s">
        <v>94</v>
      </c>
      <c r="B122" s="17">
        <v>4</v>
      </c>
      <c r="H122" s="2"/>
      <c r="I122" s="2"/>
    </row>
    <row r="123" spans="1:9">
      <c r="A123" s="18"/>
      <c r="B123" s="45" t="s">
        <v>53</v>
      </c>
      <c r="C123" s="45"/>
      <c r="D123" s="45"/>
      <c r="E123" s="45"/>
      <c r="F123" s="45"/>
      <c r="G123" s="45"/>
      <c r="H123" s="45"/>
      <c r="I123" s="2"/>
    </row>
    <row r="124" spans="1:9">
      <c r="A124" s="10">
        <f>PMT(B119/B122,B120*B122,,B121,0)</f>
        <v>1839.6897919771502</v>
      </c>
      <c r="B124" s="36">
        <v>12</v>
      </c>
      <c r="C124" s="36">
        <v>13</v>
      </c>
      <c r="D124" s="36">
        <v>14</v>
      </c>
      <c r="E124" s="36">
        <v>15</v>
      </c>
      <c r="F124" s="36">
        <v>16</v>
      </c>
      <c r="G124" s="36">
        <v>17</v>
      </c>
      <c r="H124" s="36">
        <v>18</v>
      </c>
      <c r="I124" s="2"/>
    </row>
    <row r="125" spans="1:9">
      <c r="A125" s="37">
        <v>0.05</v>
      </c>
      <c r="B125" s="8">
        <f t="dataTable" ref="B125:H128" dt2D="1" dtr="1" r1="B120" r2="B119"/>
        <v>1839.6897919771502</v>
      </c>
      <c r="C125" s="8">
        <v>1652.2758622438164</v>
      </c>
      <c r="D125" s="8">
        <v>1492.4865185344379</v>
      </c>
      <c r="E125" s="8">
        <v>1354.7916103630484</v>
      </c>
      <c r="F125" s="8">
        <v>1235.0432041955639</v>
      </c>
      <c r="G125" s="8">
        <v>1130.0690572202802</v>
      </c>
      <c r="H125" s="1">
        <v>1037.4016002517599</v>
      </c>
    </row>
    <row r="126" spans="1:9">
      <c r="A126" s="37">
        <v>0.06</v>
      </c>
      <c r="B126" s="8">
        <v>1724.999952979465</v>
      </c>
      <c r="C126" s="8">
        <v>1539.9443959732243</v>
      </c>
      <c r="D126" s="8">
        <v>1382.5276150096522</v>
      </c>
      <c r="E126" s="8">
        <v>1247.2112912530904</v>
      </c>
      <c r="F126" s="8">
        <v>1129.8410751896988</v>
      </c>
      <c r="G126" s="8">
        <v>1027.2395598067362</v>
      </c>
      <c r="H126" s="1">
        <v>936.93493030349737</v>
      </c>
    </row>
    <row r="127" spans="1:9">
      <c r="A127" s="37">
        <v>7.0000000000000007E-2</v>
      </c>
      <c r="B127" s="8">
        <v>1615.8833958308758</v>
      </c>
      <c r="C127" s="8">
        <v>1433.59812967585</v>
      </c>
      <c r="D127" s="8">
        <v>1278.9537758038277</v>
      </c>
      <c r="E127" s="8">
        <v>1146.4031766856478</v>
      </c>
      <c r="F127" s="8">
        <v>1031.7849447642686</v>
      </c>
      <c r="G127" s="8">
        <v>931.91593712734812</v>
      </c>
      <c r="H127" s="1">
        <v>844.31957365350365</v>
      </c>
    </row>
    <row r="128" spans="1:9">
      <c r="A128" s="37">
        <v>0.08</v>
      </c>
      <c r="B128" s="8">
        <v>1512.220265671931</v>
      </c>
      <c r="C128" s="8">
        <v>1333.0902773165983</v>
      </c>
      <c r="D128" s="8">
        <v>1181.5877397919651</v>
      </c>
      <c r="E128" s="8">
        <v>1052.1558990967601</v>
      </c>
      <c r="F128" s="8">
        <v>940.62565375156066</v>
      </c>
      <c r="G128" s="8">
        <v>843.80753307488578</v>
      </c>
      <c r="H128" s="1">
        <v>759.21968506725682</v>
      </c>
    </row>
    <row r="129" spans="1:9">
      <c r="A129" s="19"/>
      <c r="B129" s="2"/>
      <c r="C129" s="2"/>
      <c r="D129" s="2"/>
      <c r="E129" s="2"/>
      <c r="F129" s="2"/>
      <c r="G129" s="2"/>
      <c r="H129" s="2"/>
    </row>
    <row r="130" spans="1:9">
      <c r="A130" s="28" t="s">
        <v>97</v>
      </c>
      <c r="H130" s="2"/>
    </row>
    <row r="131" spans="1:9">
      <c r="A131" s="28" t="s">
        <v>46</v>
      </c>
      <c r="B131" s="3">
        <v>0.06</v>
      </c>
      <c r="H131" s="2"/>
    </row>
    <row r="132" spans="1:9">
      <c r="A132" s="28" t="s">
        <v>82</v>
      </c>
      <c r="B132" s="1">
        <v>2</v>
      </c>
      <c r="H132" s="2"/>
    </row>
    <row r="133" spans="1:9">
      <c r="A133" s="28" t="s">
        <v>50</v>
      </c>
      <c r="B133" s="1">
        <v>-355000</v>
      </c>
      <c r="H133" s="2"/>
    </row>
    <row r="134" spans="1:9">
      <c r="A134" s="34" t="s">
        <v>94</v>
      </c>
      <c r="B134" s="17">
        <v>12</v>
      </c>
      <c r="G134" s="2"/>
      <c r="H134" s="2"/>
    </row>
    <row r="135" spans="1:9">
      <c r="A135" s="8"/>
      <c r="B135" s="45" t="s">
        <v>53</v>
      </c>
      <c r="C135" s="45"/>
      <c r="D135" s="45"/>
      <c r="E135" s="45"/>
      <c r="F135" s="45"/>
      <c r="G135" s="12"/>
      <c r="H135" s="12"/>
    </row>
    <row r="136" spans="1:9">
      <c r="A136" s="10">
        <f>PMT(B131/B134,B132*B134,,B133,0)</f>
        <v>13958.816639728699</v>
      </c>
      <c r="B136" s="36">
        <v>2</v>
      </c>
      <c r="C136" s="36">
        <v>3</v>
      </c>
      <c r="D136" s="36">
        <v>4</v>
      </c>
      <c r="E136" s="36">
        <v>5</v>
      </c>
      <c r="F136" s="36">
        <v>6</v>
      </c>
      <c r="G136" s="13"/>
      <c r="H136" s="14"/>
      <c r="I136" s="2"/>
    </row>
    <row r="137" spans="1:9">
      <c r="A137" s="37">
        <v>0.06</v>
      </c>
      <c r="B137" s="8">
        <f t="dataTable" ref="B137:F141" dt2D="1" dtr="1" r1="B132" r2="B131"/>
        <v>13958.816639728699</v>
      </c>
      <c r="C137" s="8">
        <v>9024.7877953020652</v>
      </c>
      <c r="D137" s="8">
        <v>6562.1853120171436</v>
      </c>
      <c r="E137" s="8">
        <v>5088.1445429469095</v>
      </c>
      <c r="F137" s="8">
        <v>4108.3752021826313</v>
      </c>
      <c r="G137" s="13"/>
      <c r="H137" s="2"/>
      <c r="I137" s="2"/>
    </row>
    <row r="138" spans="1:9">
      <c r="A138" s="37">
        <v>7.0000000000000007E-2</v>
      </c>
      <c r="B138" s="8">
        <v>13823.43224828329</v>
      </c>
      <c r="C138" s="8">
        <v>8890.5360538737059</v>
      </c>
      <c r="D138" s="8">
        <v>6430.083521833898</v>
      </c>
      <c r="E138" s="8">
        <v>4958.5921484907512</v>
      </c>
      <c r="F138" s="8">
        <v>3981.5639642158812</v>
      </c>
      <c r="G138" s="13"/>
      <c r="H138" s="2"/>
      <c r="I138" s="2"/>
    </row>
    <row r="139" spans="1:9">
      <c r="A139" s="37">
        <v>0.08</v>
      </c>
      <c r="B139" s="8">
        <v>13689.021800278708</v>
      </c>
      <c r="C139" s="8">
        <v>8757.7430721412857</v>
      </c>
      <c r="D139" s="8">
        <v>6299.9207645667148</v>
      </c>
      <c r="E139" s="8">
        <v>4831.4533057201888</v>
      </c>
      <c r="F139" s="8">
        <v>3857.6337505765737</v>
      </c>
      <c r="G139" s="13"/>
      <c r="H139" s="2"/>
    </row>
    <row r="140" spans="1:9">
      <c r="A140" s="37">
        <v>0.09</v>
      </c>
      <c r="B140" s="8">
        <v>13555.583509106447</v>
      </c>
      <c r="C140" s="8">
        <v>8626.4050942789436</v>
      </c>
      <c r="D140" s="8">
        <v>6171.6900427466444</v>
      </c>
      <c r="E140" s="8">
        <v>4706.7161053556729</v>
      </c>
      <c r="F140" s="8">
        <v>3736.565694736501</v>
      </c>
      <c r="G140" s="13"/>
      <c r="H140" s="2"/>
    </row>
    <row r="141" spans="1:9">
      <c r="A141" s="37">
        <v>0.1</v>
      </c>
      <c r="B141" s="1">
        <v>13423.115516485026</v>
      </c>
      <c r="C141" s="1">
        <v>8496.5181204789751</v>
      </c>
      <c r="D141" s="1">
        <v>6045.3837860019175</v>
      </c>
      <c r="E141" s="1">
        <v>4584.3675391669049</v>
      </c>
      <c r="F141" s="1">
        <v>3618.3390770651863</v>
      </c>
      <c r="G141" s="2"/>
      <c r="H141" s="2"/>
    </row>
    <row r="142" spans="1:9">
      <c r="A142" s="2"/>
      <c r="B142" s="2"/>
      <c r="C142" s="2"/>
      <c r="D142" s="2"/>
      <c r="E142" s="2"/>
      <c r="F142" s="2"/>
      <c r="G142" s="2"/>
      <c r="H142" s="2"/>
    </row>
    <row r="143" spans="1:9">
      <c r="A143" s="2"/>
      <c r="B143" s="2"/>
      <c r="C143" s="2"/>
      <c r="D143" s="2"/>
      <c r="E143" s="2"/>
      <c r="F143" s="2"/>
      <c r="G143" s="2"/>
      <c r="H143" s="2"/>
    </row>
    <row r="146" spans="1:9" ht="23.4">
      <c r="A146" s="42" t="s">
        <v>80</v>
      </c>
      <c r="B146" s="42"/>
      <c r="C146" s="42"/>
      <c r="D146" s="42"/>
      <c r="E146" s="42"/>
      <c r="F146" s="42"/>
      <c r="G146" s="42"/>
      <c r="H146" s="42"/>
      <c r="I146" s="42"/>
    </row>
    <row r="148" spans="1:9">
      <c r="A148" s="28" t="s">
        <v>81</v>
      </c>
      <c r="B148" s="28" t="s">
        <v>82</v>
      </c>
      <c r="C148" s="28" t="s">
        <v>83</v>
      </c>
      <c r="D148" s="28" t="s">
        <v>60</v>
      </c>
      <c r="E148" s="28" t="s">
        <v>86</v>
      </c>
    </row>
    <row r="149" spans="1:9">
      <c r="A149" s="29">
        <v>1</v>
      </c>
      <c r="B149" s="15" t="s">
        <v>84</v>
      </c>
      <c r="C149" s="15">
        <v>250000</v>
      </c>
      <c r="D149" s="15" t="s">
        <v>93</v>
      </c>
      <c r="E149" s="15" t="s">
        <v>67</v>
      </c>
    </row>
    <row r="150" spans="1:9">
      <c r="A150" s="29">
        <v>2</v>
      </c>
      <c r="B150" s="15" t="s">
        <v>89</v>
      </c>
      <c r="C150" s="15">
        <v>65000</v>
      </c>
      <c r="D150" s="15" t="s">
        <v>74</v>
      </c>
      <c r="E150" s="15" t="s">
        <v>87</v>
      </c>
    </row>
    <row r="151" spans="1:9">
      <c r="A151" s="29">
        <v>3</v>
      </c>
      <c r="B151" s="15" t="s">
        <v>90</v>
      </c>
      <c r="C151" s="15">
        <v>290000</v>
      </c>
      <c r="D151" s="15" t="s">
        <v>92</v>
      </c>
      <c r="E151" s="15" t="s">
        <v>65</v>
      </c>
    </row>
    <row r="152" spans="1:9">
      <c r="A152" s="29">
        <v>4</v>
      </c>
      <c r="B152" s="15" t="s">
        <v>85</v>
      </c>
      <c r="C152" s="15">
        <v>650000</v>
      </c>
      <c r="D152" s="15" t="s">
        <v>72</v>
      </c>
      <c r="E152" s="15" t="s">
        <v>88</v>
      </c>
    </row>
    <row r="153" spans="1:9">
      <c r="A153" s="29">
        <v>5</v>
      </c>
      <c r="B153" s="15" t="s">
        <v>68</v>
      </c>
      <c r="C153" s="15">
        <v>180000</v>
      </c>
      <c r="D153" s="15" t="s">
        <v>91</v>
      </c>
      <c r="E153" s="15" t="s">
        <v>87</v>
      </c>
    </row>
    <row r="155" spans="1:9">
      <c r="A155" s="35" t="s">
        <v>77</v>
      </c>
    </row>
    <row r="156" spans="1:9">
      <c r="A156" s="35" t="s">
        <v>46</v>
      </c>
      <c r="B156" s="3">
        <v>0.09</v>
      </c>
    </row>
    <row r="157" spans="1:9">
      <c r="A157" s="35" t="s">
        <v>82</v>
      </c>
      <c r="B157" s="1">
        <v>2</v>
      </c>
    </row>
    <row r="158" spans="1:9">
      <c r="A158" s="35" t="s">
        <v>58</v>
      </c>
      <c r="B158" s="1">
        <v>-250000</v>
      </c>
    </row>
    <row r="159" spans="1:9">
      <c r="A159" s="35" t="s">
        <v>94</v>
      </c>
      <c r="B159" s="5">
        <v>12</v>
      </c>
    </row>
    <row r="160" spans="1:9">
      <c r="A160" s="8"/>
      <c r="B160" s="46" t="s">
        <v>53</v>
      </c>
      <c r="C160" s="47"/>
      <c r="D160" s="47"/>
      <c r="E160" s="47"/>
      <c r="F160" s="47"/>
      <c r="G160" s="47"/>
      <c r="H160" s="48"/>
    </row>
    <row r="161" spans="1:8">
      <c r="A161" s="10">
        <f>PV(B156/B159,B157*B159,,B158)</f>
        <v>208957.85099230384</v>
      </c>
      <c r="B161" s="36">
        <v>2</v>
      </c>
      <c r="C161" s="36">
        <v>3</v>
      </c>
      <c r="D161" s="36">
        <v>4</v>
      </c>
      <c r="E161" s="36">
        <v>5</v>
      </c>
      <c r="F161" s="36">
        <v>6</v>
      </c>
      <c r="G161" s="36">
        <v>7</v>
      </c>
      <c r="H161" s="36">
        <v>8</v>
      </c>
    </row>
    <row r="162" spans="1:8">
      <c r="A162" s="37">
        <v>0.09</v>
      </c>
      <c r="B162" s="8">
        <f t="dataTable" ref="B162:H167" dt2D="1" dtr="1" r1="B157" r2="B156"/>
        <v>208957.85099230384</v>
      </c>
      <c r="C162" s="8">
        <v>191037.24015384488</v>
      </c>
      <c r="D162" s="8">
        <v>174653.53396528738</v>
      </c>
      <c r="E162" s="8">
        <v>159674.92464819227</v>
      </c>
      <c r="F162" s="8">
        <v>145980.90850239122</v>
      </c>
      <c r="G162" s="8">
        <v>133461.31644737723</v>
      </c>
      <c r="H162" s="1">
        <v>122015.42770625521</v>
      </c>
    </row>
    <row r="163" spans="1:8">
      <c r="A163" s="37">
        <v>0.1</v>
      </c>
      <c r="B163" s="8">
        <v>204852.38576186556</v>
      </c>
      <c r="C163" s="8">
        <v>185434.92586390648</v>
      </c>
      <c r="D163" s="8">
        <v>167857.99980931272</v>
      </c>
      <c r="E163" s="8">
        <v>151947.14786718364</v>
      </c>
      <c r="F163" s="8">
        <v>137544.44692060995</v>
      </c>
      <c r="G163" s="8">
        <v>124506.94300121414</v>
      </c>
      <c r="H163" s="1">
        <v>112705.23239993292</v>
      </c>
    </row>
    <row r="164" spans="1:8">
      <c r="A164" s="37">
        <v>0.11</v>
      </c>
      <c r="B164" s="8">
        <v>200830.87404732822</v>
      </c>
      <c r="C164" s="8">
        <v>180001.3296649133</v>
      </c>
      <c r="D164" s="8">
        <v>161332.15988245528</v>
      </c>
      <c r="E164" s="8">
        <v>144599.2974651432</v>
      </c>
      <c r="F164" s="8">
        <v>129601.91472454718</v>
      </c>
      <c r="G164" s="8">
        <v>116160.0131862173</v>
      </c>
      <c r="H164" s="1">
        <v>104112.26324935246</v>
      </c>
    </row>
    <row r="165" spans="1:8">
      <c r="A165" s="37">
        <v>0.12</v>
      </c>
      <c r="B165" s="8">
        <v>196891.53185593031</v>
      </c>
      <c r="C165" s="8">
        <v>174731.23740681467</v>
      </c>
      <c r="D165" s="8">
        <v>155065.10126629929</v>
      </c>
      <c r="E165" s="8">
        <v>137612.40398443991</v>
      </c>
      <c r="F165" s="8">
        <v>122124.02130286652</v>
      </c>
      <c r="G165" s="8">
        <v>108378.86809149401</v>
      </c>
      <c r="H165" s="1">
        <v>96180.74252291063</v>
      </c>
    </row>
    <row r="166" spans="1:8">
      <c r="A166" s="37">
        <v>0.13</v>
      </c>
      <c r="B166" s="1">
        <v>193032.61453019604</v>
      </c>
      <c r="C166" s="1">
        <v>169619.60018614828</v>
      </c>
      <c r="D166" s="1">
        <v>149046.36108945301</v>
      </c>
      <c r="E166" s="1">
        <v>130968.45959799491</v>
      </c>
      <c r="F166" s="1">
        <v>115083.23506923519</v>
      </c>
      <c r="G166" s="1">
        <v>101124.73670877323</v>
      </c>
      <c r="H166" s="1">
        <v>88859.271016030441</v>
      </c>
    </row>
    <row r="167" spans="1:8">
      <c r="A167" s="37">
        <v>0.14000000000000001</v>
      </c>
      <c r="B167" s="1">
        <v>189252.41584924731</v>
      </c>
      <c r="C167" s="1">
        <v>164661.52897914813</v>
      </c>
      <c r="D167" s="1">
        <v>143265.90761910571</v>
      </c>
      <c r="E167" s="1">
        <v>124650.36862693848</v>
      </c>
      <c r="F167" s="1">
        <v>108453.67650300336</v>
      </c>
      <c r="G167" s="1">
        <v>94361.533596589332</v>
      </c>
      <c r="H167" s="1">
        <v>82100.481143704528</v>
      </c>
    </row>
    <row r="168" spans="1:8">
      <c r="A168" s="16"/>
    </row>
    <row r="169" spans="1:8">
      <c r="A169" s="39" t="s">
        <v>79</v>
      </c>
    </row>
    <row r="170" spans="1:8">
      <c r="A170" s="28" t="s">
        <v>46</v>
      </c>
      <c r="B170" s="3">
        <v>0.09</v>
      </c>
    </row>
    <row r="171" spans="1:8">
      <c r="A171" s="28" t="s">
        <v>78</v>
      </c>
      <c r="B171" s="1">
        <v>6</v>
      </c>
    </row>
    <row r="172" spans="1:8">
      <c r="A172" s="28" t="s">
        <v>58</v>
      </c>
      <c r="B172" s="1">
        <v>-65000</v>
      </c>
    </row>
    <row r="173" spans="1:8">
      <c r="A173" s="28" t="s">
        <v>94</v>
      </c>
      <c r="B173" s="5">
        <v>2</v>
      </c>
    </row>
    <row r="174" spans="1:8">
      <c r="A174" s="8"/>
      <c r="B174" s="46" t="s">
        <v>53</v>
      </c>
      <c r="C174" s="47"/>
      <c r="D174" s="47"/>
      <c r="E174" s="47"/>
      <c r="F174" s="47"/>
      <c r="G174" s="47"/>
      <c r="H174" s="48"/>
    </row>
    <row r="175" spans="1:8">
      <c r="A175" s="10">
        <f>PV(B170/B173,B171*B173,,B172)</f>
        <v>38328.15121627511</v>
      </c>
      <c r="B175" s="36">
        <v>6</v>
      </c>
      <c r="C175" s="36">
        <v>7</v>
      </c>
      <c r="D175" s="36">
        <v>8</v>
      </c>
      <c r="E175" s="36">
        <v>9</v>
      </c>
      <c r="F175" s="36">
        <v>10</v>
      </c>
      <c r="G175" s="36">
        <v>11</v>
      </c>
      <c r="H175" s="36">
        <v>12</v>
      </c>
    </row>
    <row r="176" spans="1:8">
      <c r="A176" s="37">
        <v>0.09</v>
      </c>
      <c r="B176" s="8">
        <f t="dataTable" ref="B176:H183" dt2D="1" dtr="1" r1="B171" r2="B170"/>
        <v>38328.15121627511</v>
      </c>
      <c r="C176" s="8">
        <v>35098.236044298537</v>
      </c>
      <c r="D176" s="8">
        <v>32140.505981363567</v>
      </c>
      <c r="E176" s="8">
        <v>29432.02397505879</v>
      </c>
      <c r="F176" s="8">
        <v>26951.785879497995</v>
      </c>
      <c r="G176" s="8">
        <v>24680.557569193013</v>
      </c>
      <c r="H176" s="1">
        <v>22600.725779348475</v>
      </c>
    </row>
    <row r="177" spans="1:10">
      <c r="A177" s="37">
        <v>0.1</v>
      </c>
      <c r="B177" s="8">
        <v>36194.432181541371</v>
      </c>
      <c r="C177" s="8">
        <v>32829.416944708726</v>
      </c>
      <c r="D177" s="8">
        <v>29777.248929441015</v>
      </c>
      <c r="E177" s="8">
        <v>27008.842566386404</v>
      </c>
      <c r="F177" s="8">
        <v>24497.816386745038</v>
      </c>
      <c r="G177" s="8">
        <v>22220.241620630422</v>
      </c>
      <c r="H177" s="1">
        <v>20154.414168372263</v>
      </c>
    </row>
    <row r="178" spans="1:10">
      <c r="A178" s="37">
        <v>0.11</v>
      </c>
      <c r="B178" s="8">
        <v>34188.798690770171</v>
      </c>
      <c r="C178" s="8">
        <v>30717.008774079801</v>
      </c>
      <c r="D178" s="8">
        <v>27597.770736578066</v>
      </c>
      <c r="E178" s="8">
        <v>24795.283786597847</v>
      </c>
      <c r="F178" s="8">
        <v>22277.382616381346</v>
      </c>
      <c r="G178" s="8">
        <v>20015.168227471397</v>
      </c>
      <c r="H178" s="1">
        <v>17982.676244892431</v>
      </c>
    </row>
    <row r="179" spans="1:10">
      <c r="A179" s="37">
        <v>0.12</v>
      </c>
      <c r="B179" s="8">
        <v>32303.008632505032</v>
      </c>
      <c r="C179" s="8">
        <v>28749.562684678738</v>
      </c>
      <c r="D179" s="8">
        <v>25587.008441330312</v>
      </c>
      <c r="E179" s="8">
        <v>22772.346423398281</v>
      </c>
      <c r="F179" s="8">
        <v>20267.30724759548</v>
      </c>
      <c r="G179" s="8">
        <v>18037.831299034773</v>
      </c>
      <c r="H179" s="1">
        <v>16053.605641718383</v>
      </c>
    </row>
    <row r="180" spans="1:10">
      <c r="A180" s="37">
        <v>0.13</v>
      </c>
      <c r="B180" s="1">
        <v>30529.385535351794</v>
      </c>
      <c r="C180" s="1">
        <v>26916.516154512374</v>
      </c>
      <c r="D180" s="1">
        <v>23731.196327459173</v>
      </c>
      <c r="E180" s="1">
        <v>20922.82953334583</v>
      </c>
      <c r="F180" s="1">
        <v>18446.80687989229</v>
      </c>
      <c r="G180" s="1">
        <v>16263.798523125743</v>
      </c>
      <c r="H180" s="1">
        <v>14339.128941017651</v>
      </c>
    </row>
    <row r="181" spans="1:10">
      <c r="A181" s="37">
        <v>0.14000000000000001</v>
      </c>
      <c r="B181" s="1">
        <v>28860.777350647793</v>
      </c>
      <c r="C181" s="1">
        <v>25208.120666126117</v>
      </c>
      <c r="D181" s="1">
        <v>22017.74885677886</v>
      </c>
      <c r="E181" s="1">
        <v>19231.154560903888</v>
      </c>
      <c r="F181" s="1">
        <v>16797.235182901466</v>
      </c>
      <c r="G181" s="1">
        <v>14671.355736659503</v>
      </c>
      <c r="H181" s="1">
        <v>12814.530296671763</v>
      </c>
    </row>
    <row r="182" spans="1:10">
      <c r="A182" s="37">
        <v>0.15</v>
      </c>
      <c r="B182" s="1">
        <v>27290.518411764355</v>
      </c>
      <c r="C182" s="1">
        <v>23615.375586167102</v>
      </c>
      <c r="D182" s="1">
        <v>20435.154644601062</v>
      </c>
      <c r="E182" s="1">
        <v>17683.205749789999</v>
      </c>
      <c r="F182" s="1">
        <v>15301.854623939425</v>
      </c>
      <c r="G182" s="1">
        <v>13241.193833587387</v>
      </c>
      <c r="H182" s="1">
        <v>11458.036848966913</v>
      </c>
    </row>
    <row r="183" spans="1:10">
      <c r="A183" s="37">
        <v>0.16</v>
      </c>
      <c r="B183" s="1">
        <v>25812.394311989432</v>
      </c>
      <c r="C183" s="1">
        <v>22129.967688605477</v>
      </c>
      <c r="D183" s="1">
        <v>18972.880391465598</v>
      </c>
      <c r="E183" s="1">
        <v>16266.186892545951</v>
      </c>
      <c r="F183" s="1">
        <v>13945.633481263674</v>
      </c>
      <c r="G183" s="1">
        <v>11956.132957187649</v>
      </c>
      <c r="H183" s="1">
        <v>10250.456924886528</v>
      </c>
    </row>
    <row r="185" spans="1:10">
      <c r="A185" s="39" t="s">
        <v>95</v>
      </c>
    </row>
    <row r="186" spans="1:10">
      <c r="A186" s="28" t="s">
        <v>46</v>
      </c>
      <c r="B186" s="3">
        <v>0.06</v>
      </c>
    </row>
    <row r="187" spans="1:10">
      <c r="A187" s="28" t="s">
        <v>78</v>
      </c>
      <c r="B187" s="1">
        <v>3</v>
      </c>
    </row>
    <row r="188" spans="1:10">
      <c r="A188" s="28" t="s">
        <v>58</v>
      </c>
      <c r="B188" s="1">
        <v>-290000</v>
      </c>
    </row>
    <row r="189" spans="1:10">
      <c r="A189" s="28" t="s">
        <v>94</v>
      </c>
      <c r="B189" s="5">
        <v>4</v>
      </c>
      <c r="G189" s="2"/>
      <c r="H189" s="2"/>
      <c r="I189" s="2"/>
      <c r="J189" s="2"/>
    </row>
    <row r="190" spans="1:10">
      <c r="A190" s="8"/>
      <c r="B190" s="45" t="s">
        <v>53</v>
      </c>
      <c r="C190" s="45"/>
      <c r="D190" s="45"/>
      <c r="E190" s="45"/>
      <c r="F190" s="45"/>
      <c r="G190" s="12"/>
      <c r="H190" s="2"/>
      <c r="I190" s="2"/>
      <c r="J190" s="2"/>
    </row>
    <row r="191" spans="1:10">
      <c r="A191" s="10">
        <f>PV(B186/B189,B187*B189,,B188)</f>
        <v>242552.35234966499</v>
      </c>
      <c r="B191" s="36">
        <v>3</v>
      </c>
      <c r="C191" s="36">
        <v>4</v>
      </c>
      <c r="D191" s="36">
        <v>5</v>
      </c>
      <c r="E191" s="36">
        <v>6</v>
      </c>
      <c r="F191" s="36">
        <v>7</v>
      </c>
      <c r="G191" s="13"/>
      <c r="H191" s="14"/>
      <c r="I191" s="2"/>
      <c r="J191" s="2"/>
    </row>
    <row r="192" spans="1:10">
      <c r="A192" s="37">
        <v>0.06</v>
      </c>
      <c r="B192" s="8">
        <f t="dataTable" ref="B192:F197" dt2D="1" dtr="1" r1="B187" r2="B186"/>
        <v>242552.35234966499</v>
      </c>
      <c r="C192" s="8">
        <v>228529.00140280352</v>
      </c>
      <c r="D192" s="8">
        <v>215316.42128489423</v>
      </c>
      <c r="E192" s="8">
        <v>202867.73665640014</v>
      </c>
      <c r="F192" s="8">
        <v>191138.78231162031</v>
      </c>
      <c r="G192" s="13"/>
      <c r="H192" s="2"/>
      <c r="I192" s="2"/>
      <c r="J192" s="2"/>
    </row>
    <row r="193" spans="1:10">
      <c r="A193" s="37">
        <v>7.0000000000000007E-2</v>
      </c>
      <c r="B193" s="8">
        <v>235496.78533123754</v>
      </c>
      <c r="C193" s="8">
        <v>219708.72890628088</v>
      </c>
      <c r="D193" s="8">
        <v>204979.12737839221</v>
      </c>
      <c r="E193" s="8">
        <v>191237.02034947232</v>
      </c>
      <c r="F193" s="8">
        <v>178416.20471255688</v>
      </c>
      <c r="G193" s="13"/>
      <c r="H193" s="2"/>
      <c r="I193" s="2"/>
      <c r="J193" s="2"/>
    </row>
    <row r="194" spans="1:10">
      <c r="A194" s="37">
        <v>0.08</v>
      </c>
      <c r="B194" s="8">
        <v>228663.02091868035</v>
      </c>
      <c r="C194" s="8">
        <v>211249.28597712799</v>
      </c>
      <c r="D194" s="8">
        <v>195161.68660133675</v>
      </c>
      <c r="E194" s="8">
        <v>180299.23150226503</v>
      </c>
      <c r="F194" s="8">
        <v>166568.62033946312</v>
      </c>
      <c r="G194" s="13"/>
      <c r="H194" s="2"/>
      <c r="I194" s="2"/>
      <c r="J194" s="2"/>
    </row>
    <row r="195" spans="1:10">
      <c r="A195" s="37">
        <v>0.09</v>
      </c>
      <c r="B195" s="8">
        <v>222043.56819830838</v>
      </c>
      <c r="C195" s="8">
        <v>203135.08072220179</v>
      </c>
      <c r="D195" s="8">
        <v>185836.77678590736</v>
      </c>
      <c r="E195" s="8">
        <v>170011.53854564423</v>
      </c>
      <c r="F195" s="8">
        <v>155533.92465451409</v>
      </c>
      <c r="G195" s="13"/>
      <c r="H195" s="2"/>
      <c r="I195" s="2"/>
      <c r="J195" s="2"/>
    </row>
    <row r="196" spans="1:10">
      <c r="A196" s="37">
        <v>0.1</v>
      </c>
      <c r="B196" s="1">
        <v>215631.20666313946</v>
      </c>
      <c r="C196" s="1">
        <v>195351.23071542039</v>
      </c>
      <c r="D196" s="1">
        <v>176978.57342906081</v>
      </c>
      <c r="E196" s="1">
        <v>160333.85271379843</v>
      </c>
      <c r="F196" s="1">
        <v>145254.55724929465</v>
      </c>
      <c r="G196" s="2"/>
      <c r="H196" s="2"/>
      <c r="I196" s="2"/>
      <c r="J196" s="2"/>
    </row>
    <row r="197" spans="1:10">
      <c r="A197" s="37">
        <v>0.11</v>
      </c>
      <c r="B197" s="1">
        <v>209418.97582607239</v>
      </c>
      <c r="C197" s="1">
        <v>187883.52909773169</v>
      </c>
      <c r="D197" s="1">
        <v>168562.66423313945</v>
      </c>
      <c r="E197" s="1">
        <v>151228.64633117619</v>
      </c>
      <c r="F197" s="1">
        <v>135677.15944218979</v>
      </c>
      <c r="G197" s="2"/>
      <c r="H197" s="2"/>
      <c r="I197" s="2"/>
      <c r="J197" s="2"/>
    </row>
    <row r="198" spans="1:10">
      <c r="A198" s="40"/>
      <c r="G198" s="2"/>
      <c r="H198" s="2"/>
      <c r="I198" s="2"/>
      <c r="J198" s="2"/>
    </row>
    <row r="199" spans="1:10">
      <c r="A199" s="39" t="s">
        <v>96</v>
      </c>
    </row>
    <row r="200" spans="1:10">
      <c r="A200" s="28" t="s">
        <v>46</v>
      </c>
      <c r="B200" s="3">
        <v>0.04</v>
      </c>
    </row>
    <row r="201" spans="1:10">
      <c r="A201" s="28" t="s">
        <v>78</v>
      </c>
      <c r="B201" s="1">
        <v>2</v>
      </c>
      <c r="H201" s="2"/>
      <c r="I201" s="2"/>
      <c r="J201" s="2"/>
    </row>
    <row r="202" spans="1:10">
      <c r="A202" s="28" t="s">
        <v>58</v>
      </c>
      <c r="B202" s="1">
        <v>-650000</v>
      </c>
      <c r="H202" s="2"/>
      <c r="I202" s="2"/>
      <c r="J202" s="2"/>
    </row>
    <row r="203" spans="1:10">
      <c r="A203" s="28" t="s">
        <v>94</v>
      </c>
      <c r="B203" s="5">
        <v>1</v>
      </c>
      <c r="H203" s="2"/>
      <c r="I203" s="2"/>
      <c r="J203" s="2"/>
    </row>
    <row r="204" spans="1:10">
      <c r="A204" s="8"/>
      <c r="B204" s="45" t="s">
        <v>53</v>
      </c>
      <c r="C204" s="45"/>
      <c r="D204" s="45"/>
      <c r="E204" s="45"/>
      <c r="F204" s="45"/>
      <c r="G204" s="45"/>
      <c r="H204" s="2"/>
      <c r="I204" s="2"/>
      <c r="J204" s="2"/>
    </row>
    <row r="205" spans="1:10">
      <c r="A205" s="10">
        <f>PV(B200/B203,B201*B203,,B202)</f>
        <v>600961.53846153838</v>
      </c>
      <c r="B205" s="36">
        <v>2</v>
      </c>
      <c r="C205" s="36">
        <v>3</v>
      </c>
      <c r="D205" s="36">
        <v>4</v>
      </c>
      <c r="E205" s="36">
        <v>5</v>
      </c>
      <c r="F205" s="36">
        <v>6</v>
      </c>
      <c r="G205" s="36">
        <v>7</v>
      </c>
      <c r="H205" s="14"/>
      <c r="I205" s="2"/>
      <c r="J205" s="2"/>
    </row>
    <row r="206" spans="1:10">
      <c r="A206" s="37">
        <v>0.04</v>
      </c>
      <c r="B206" s="8">
        <f t="dataTable" ref="B206:G211" dt2D="1" dtr="1" r1="B201" r2="B200"/>
        <v>600961.53846153838</v>
      </c>
      <c r="C206" s="8">
        <v>577847.63313609466</v>
      </c>
      <c r="D206" s="8">
        <v>555622.72416932171</v>
      </c>
      <c r="E206" s="8">
        <v>534252.6193935785</v>
      </c>
      <c r="F206" s="8">
        <v>513704.44172459474</v>
      </c>
      <c r="G206" s="8">
        <v>493946.57858134113</v>
      </c>
      <c r="H206" s="2"/>
      <c r="I206" s="2"/>
      <c r="J206" s="2"/>
    </row>
    <row r="207" spans="1:10">
      <c r="A207" s="37">
        <v>0.05</v>
      </c>
      <c r="B207" s="8">
        <v>589569.16099773243</v>
      </c>
      <c r="C207" s="8">
        <v>561494.43904545938</v>
      </c>
      <c r="D207" s="8">
        <v>534756.60861472331</v>
      </c>
      <c r="E207" s="8">
        <v>509292.00820449833</v>
      </c>
      <c r="F207" s="8">
        <v>485040.00781380798</v>
      </c>
      <c r="G207" s="8">
        <v>461942.86458457896</v>
      </c>
      <c r="H207" s="2"/>
      <c r="I207" s="2"/>
      <c r="J207" s="2"/>
    </row>
    <row r="208" spans="1:10">
      <c r="A208" s="37">
        <v>0.06</v>
      </c>
      <c r="B208" s="8">
        <v>578497.68600925594</v>
      </c>
      <c r="C208" s="8">
        <v>545752.53397099604</v>
      </c>
      <c r="D208" s="8">
        <v>514860.88110471325</v>
      </c>
      <c r="E208" s="8">
        <v>485717.81236293697</v>
      </c>
      <c r="F208" s="8">
        <v>458224.35128578957</v>
      </c>
      <c r="G208" s="8">
        <v>432287.1238545184</v>
      </c>
      <c r="H208" s="2"/>
      <c r="I208" s="2"/>
      <c r="J208" s="2"/>
    </row>
    <row r="209" spans="1:10">
      <c r="A209" s="37">
        <v>7.0000000000000007E-2</v>
      </c>
      <c r="B209" s="8">
        <v>567735.17337758758</v>
      </c>
      <c r="C209" s="8">
        <v>530593.61997905374</v>
      </c>
      <c r="D209" s="8">
        <v>495881.88783089141</v>
      </c>
      <c r="E209" s="8">
        <v>463441.01666438446</v>
      </c>
      <c r="F209" s="8">
        <v>433122.44548073312</v>
      </c>
      <c r="G209" s="8">
        <v>404787.33222498425</v>
      </c>
      <c r="H209" s="2"/>
      <c r="I209" s="2"/>
      <c r="J209" s="2"/>
    </row>
    <row r="210" spans="1:10">
      <c r="A210" s="37">
        <v>0.08</v>
      </c>
      <c r="B210" s="1">
        <v>557270.23319615913</v>
      </c>
      <c r="C210" s="1">
        <v>515990.95666311024</v>
      </c>
      <c r="D210" s="1">
        <v>477769.4043176946</v>
      </c>
      <c r="E210" s="1">
        <v>442379.07807193947</v>
      </c>
      <c r="F210" s="1">
        <v>409610.25747401797</v>
      </c>
      <c r="G210" s="1">
        <v>379268.75692038698</v>
      </c>
      <c r="H210" s="2"/>
      <c r="I210" s="2"/>
      <c r="J210" s="2"/>
    </row>
    <row r="211" spans="1:10">
      <c r="A211" s="37">
        <v>0.09</v>
      </c>
      <c r="B211" s="1">
        <v>547091.995623264</v>
      </c>
      <c r="C211" s="1">
        <v>501919.26203969168</v>
      </c>
      <c r="D211" s="1">
        <v>460476.3871923777</v>
      </c>
      <c r="E211" s="1">
        <v>422455.40109392442</v>
      </c>
      <c r="F211" s="1">
        <v>387573.76247149031</v>
      </c>
      <c r="G211" s="1">
        <v>355572.25914815621</v>
      </c>
      <c r="H211" s="2"/>
      <c r="I211" s="2"/>
      <c r="J211" s="2"/>
    </row>
    <row r="212" spans="1:10">
      <c r="H212" s="2"/>
      <c r="I212" s="2"/>
      <c r="J212" s="2"/>
    </row>
    <row r="213" spans="1:10">
      <c r="A213" s="39" t="s">
        <v>97</v>
      </c>
      <c r="H213" s="2"/>
      <c r="I213" s="2"/>
      <c r="J213" s="2"/>
    </row>
    <row r="214" spans="1:10">
      <c r="A214" s="28" t="s">
        <v>46</v>
      </c>
      <c r="B214" s="3">
        <v>0.03</v>
      </c>
      <c r="H214" s="2"/>
      <c r="I214" s="2"/>
      <c r="J214" s="2"/>
    </row>
    <row r="215" spans="1:10">
      <c r="A215" s="28" t="s">
        <v>78</v>
      </c>
      <c r="B215" s="1">
        <v>2</v>
      </c>
      <c r="G215" s="2"/>
      <c r="H215" s="2"/>
      <c r="I215" s="2"/>
      <c r="J215" s="2"/>
    </row>
    <row r="216" spans="1:10">
      <c r="A216" s="28" t="s">
        <v>58</v>
      </c>
      <c r="B216" s="1">
        <v>-180000</v>
      </c>
      <c r="G216" s="2"/>
      <c r="H216" s="2"/>
      <c r="I216" s="2"/>
      <c r="J216" s="2"/>
    </row>
    <row r="217" spans="1:10">
      <c r="A217" s="28" t="s">
        <v>94</v>
      </c>
      <c r="B217" s="5">
        <v>2</v>
      </c>
      <c r="G217" s="2"/>
      <c r="H217" s="2"/>
      <c r="I217" s="2"/>
      <c r="J217" s="2"/>
    </row>
    <row r="218" spans="1:10">
      <c r="A218" s="11"/>
      <c r="B218" s="45" t="s">
        <v>53</v>
      </c>
      <c r="C218" s="45"/>
      <c r="D218" s="45"/>
      <c r="E218" s="45"/>
      <c r="F218" s="45"/>
      <c r="G218" s="12"/>
      <c r="H218" s="2"/>
      <c r="I218" s="2"/>
      <c r="J218" s="2"/>
    </row>
    <row r="219" spans="1:10">
      <c r="A219" s="10">
        <f>PV(B214/B217,B215*B217,,B216)</f>
        <v>169593.16145161042</v>
      </c>
      <c r="B219" s="36">
        <v>2</v>
      </c>
      <c r="C219" s="36">
        <v>3</v>
      </c>
      <c r="D219" s="36">
        <v>4</v>
      </c>
      <c r="E219" s="36">
        <v>5</v>
      </c>
      <c r="F219" s="36">
        <v>6</v>
      </c>
      <c r="G219" s="13"/>
      <c r="H219" s="14"/>
      <c r="I219" s="2"/>
      <c r="J219" s="2"/>
    </row>
    <row r="220" spans="1:10">
      <c r="A220" s="37">
        <v>0.03</v>
      </c>
      <c r="B220" s="8">
        <f t="dataTable" ref="B220:F227" dt2D="1" dtr="1" r1="B215" r2="B214"/>
        <v>169593.16145161042</v>
      </c>
      <c r="C220" s="8">
        <v>164617.59465321698</v>
      </c>
      <c r="D220" s="8">
        <v>159788.00228417775</v>
      </c>
      <c r="E220" s="8">
        <v>155100.10170999324</v>
      </c>
      <c r="F220" s="8">
        <v>150549.73594117138</v>
      </c>
      <c r="G220" s="13"/>
      <c r="H220" s="2"/>
      <c r="I220" s="2"/>
      <c r="J220" s="2"/>
    </row>
    <row r="221" spans="1:10">
      <c r="A221" s="37">
        <v>0.04</v>
      </c>
      <c r="B221" s="8">
        <v>166292.17668477257</v>
      </c>
      <c r="C221" s="8">
        <v>159834.84879351457</v>
      </c>
      <c r="D221" s="8">
        <v>153628.26681422009</v>
      </c>
      <c r="E221" s="8">
        <v>147662.69397752796</v>
      </c>
      <c r="F221" s="8">
        <v>141928.77160469815</v>
      </c>
      <c r="G221" s="13"/>
      <c r="H221" s="2"/>
      <c r="I221" s="2"/>
      <c r="J221" s="2"/>
    </row>
    <row r="222" spans="1:10">
      <c r="A222" s="37">
        <v>0.05</v>
      </c>
      <c r="B222" s="8">
        <v>163071.11606395591</v>
      </c>
      <c r="C222" s="8">
        <v>155213.43587289084</v>
      </c>
      <c r="D222" s="8">
        <v>147734.38274635654</v>
      </c>
      <c r="E222" s="8">
        <v>140615.71231063089</v>
      </c>
      <c r="F222" s="8">
        <v>133840.05930815553</v>
      </c>
      <c r="G222" s="13"/>
      <c r="H222" s="2"/>
      <c r="I222" s="2"/>
      <c r="J222" s="2"/>
    </row>
    <row r="223" spans="1:10">
      <c r="A223" s="37">
        <v>0.06</v>
      </c>
      <c r="B223" s="8">
        <v>159927.66862482403</v>
      </c>
      <c r="C223" s="8">
        <v>150747.1662030578</v>
      </c>
      <c r="D223" s="8">
        <v>142093.66217650843</v>
      </c>
      <c r="E223" s="8">
        <v>133936.90468141052</v>
      </c>
      <c r="F223" s="8">
        <v>126248.37843473518</v>
      </c>
      <c r="G223" s="13"/>
      <c r="H223" s="2"/>
      <c r="I223" s="2"/>
      <c r="J223" s="2"/>
    </row>
    <row r="224" spans="1:10">
      <c r="A224" s="37">
        <v>7.0000000000000007E-2</v>
      </c>
      <c r="B224" s="1">
        <v>156859.60098574302</v>
      </c>
      <c r="C224" s="1">
        <v>146430.11597539549</v>
      </c>
      <c r="D224" s="1">
        <v>136694.08011892511</v>
      </c>
      <c r="E224" s="1">
        <v>127605.38646775899</v>
      </c>
      <c r="F224" s="1">
        <v>119120.99369204322</v>
      </c>
      <c r="G224" s="2"/>
      <c r="H224" s="2"/>
      <c r="I224" s="2"/>
      <c r="J224" s="2"/>
    </row>
    <row r="225" spans="1:10">
      <c r="A225" s="37">
        <v>0.08</v>
      </c>
      <c r="B225" s="1">
        <v>153864.75438535062</v>
      </c>
      <c r="C225" s="1">
        <v>142256.61463142623</v>
      </c>
      <c r="D225" s="1">
        <v>131524.23690035709</v>
      </c>
      <c r="E225" s="1">
        <v>121601.55038864374</v>
      </c>
      <c r="F225" s="1">
        <v>112427.46892441172</v>
      </c>
      <c r="G225" s="2"/>
      <c r="H225" s="2"/>
      <c r="I225" s="2"/>
      <c r="J225" s="2"/>
    </row>
    <row r="226" spans="1:10">
      <c r="A226" s="37">
        <v>0.09</v>
      </c>
      <c r="B226" s="1">
        <v>150941.04184677868</v>
      </c>
      <c r="C226" s="1">
        <v>138221.23289007004</v>
      </c>
      <c r="D226" s="1">
        <v>126573.32285439441</v>
      </c>
      <c r="E226" s="1">
        <v>115906.9827654078</v>
      </c>
      <c r="F226" s="1">
        <v>106139.49567583876</v>
      </c>
      <c r="G226" s="2"/>
      <c r="H226" s="2"/>
      <c r="I226" s="2"/>
      <c r="J226" s="2"/>
    </row>
    <row r="227" spans="1:10">
      <c r="A227" s="37">
        <v>0.1</v>
      </c>
      <c r="B227" s="1">
        <v>148086.44546253874</v>
      </c>
      <c r="C227" s="1">
        <v>134318.77139459297</v>
      </c>
      <c r="D227" s="1">
        <v>121831.08516516369</v>
      </c>
      <c r="E227" s="1">
        <v>110504.38563733667</v>
      </c>
      <c r="F227" s="1">
        <v>100230.73527196072</v>
      </c>
      <c r="G227" s="2"/>
      <c r="H227" s="2"/>
      <c r="I227" s="2"/>
      <c r="J227" s="2"/>
    </row>
    <row r="228" spans="1:10">
      <c r="G228" s="2"/>
      <c r="H228" s="2"/>
      <c r="I228" s="2"/>
      <c r="J228" s="2"/>
    </row>
  </sheetData>
  <mergeCells count="19">
    <mergeCell ref="A47:I47"/>
    <mergeCell ref="A64:I64"/>
    <mergeCell ref="A1:I1"/>
    <mergeCell ref="A10:I10"/>
    <mergeCell ref="C11:G11"/>
    <mergeCell ref="A19:I19"/>
    <mergeCell ref="A31:I31"/>
    <mergeCell ref="B56:E56"/>
    <mergeCell ref="B135:F135"/>
    <mergeCell ref="B204:G204"/>
    <mergeCell ref="B190:F190"/>
    <mergeCell ref="B218:F218"/>
    <mergeCell ref="B78:G78"/>
    <mergeCell ref="B94:F94"/>
    <mergeCell ref="B110:D110"/>
    <mergeCell ref="B123:H123"/>
    <mergeCell ref="A146:I146"/>
    <mergeCell ref="B160:H160"/>
    <mergeCell ref="B174:H174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Тема 4 ПРОСМОТР, ГПР, ВПР</vt:lpstr>
      <vt:lpstr>Тема 9 Таблицы подстановки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Настя Кот</cp:lastModifiedBy>
  <dcterms:created xsi:type="dcterms:W3CDTF">2021-11-10T09:06:44Z</dcterms:created>
  <dcterms:modified xsi:type="dcterms:W3CDTF">2021-11-15T05:57:33Z</dcterms:modified>
</cp:coreProperties>
</file>