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ers\Desktop\Notebook\Física\FÍSICA I\Laboratorio\Ondas Estacionarias\"/>
    </mc:Choice>
  </mc:AlternateContent>
  <xr:revisionPtr revIDLastSave="0" documentId="13_ncr:1_{4D4E9A9B-7835-4063-8410-0810682DDB78}" xr6:coauthVersionLast="47" xr6:coauthVersionMax="47" xr10:uidLastSave="{00000000-0000-0000-0000-000000000000}"/>
  <bookViews>
    <workbookView xWindow="-90" yWindow="-90" windowWidth="19380" windowHeight="11460" activeTab="2" xr2:uid="{A8404FC8-630D-4ACD-AABA-F87C71F710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4" i="1"/>
  <c r="O16" i="1"/>
  <c r="N16" i="1"/>
  <c r="D14" i="1"/>
  <c r="K14" i="1" s="1"/>
  <c r="J14" i="1"/>
  <c r="G14" i="1"/>
  <c r="F21" i="1"/>
  <c r="F22" i="1"/>
  <c r="F19" i="1"/>
  <c r="D26" i="1"/>
  <c r="D27" i="1"/>
  <c r="B23" i="1"/>
  <c r="J5" i="1"/>
  <c r="F20" i="1" s="1"/>
  <c r="J6" i="1"/>
  <c r="J7" i="1"/>
  <c r="J8" i="1"/>
  <c r="F23" i="1" s="1"/>
  <c r="J9" i="1"/>
  <c r="J10" i="1"/>
  <c r="F25" i="1" s="1"/>
  <c r="J11" i="1"/>
  <c r="F26" i="1" s="1"/>
  <c r="J12" i="1"/>
  <c r="F27" i="1" s="1"/>
  <c r="J13" i="1"/>
  <c r="F28" i="1" s="1"/>
  <c r="J4" i="1"/>
  <c r="G5" i="1"/>
  <c r="D20" i="1" s="1"/>
  <c r="G6" i="1"/>
  <c r="D21" i="1" s="1"/>
  <c r="G7" i="1"/>
  <c r="D22" i="1" s="1"/>
  <c r="G8" i="1"/>
  <c r="D23" i="1" s="1"/>
  <c r="G9" i="1"/>
  <c r="D24" i="1" s="1"/>
  <c r="G10" i="1"/>
  <c r="D25" i="1" s="1"/>
  <c r="G11" i="1"/>
  <c r="G12" i="1"/>
  <c r="G13" i="1"/>
  <c r="D28" i="1" s="1"/>
  <c r="G4" i="1"/>
  <c r="D19" i="1" s="1"/>
  <c r="B19" i="1"/>
  <c r="D5" i="1"/>
  <c r="B20" i="1" s="1"/>
  <c r="D6" i="1"/>
  <c r="B21" i="1" s="1"/>
  <c r="D7" i="1"/>
  <c r="B22" i="1" s="1"/>
  <c r="D8" i="1"/>
  <c r="D9" i="1"/>
  <c r="B24" i="1" s="1"/>
  <c r="D10" i="1"/>
  <c r="B25" i="1" s="1"/>
  <c r="D11" i="1"/>
  <c r="B26" i="1" s="1"/>
  <c r="D12" i="1"/>
  <c r="B27" i="1" s="1"/>
  <c r="D13" i="1"/>
  <c r="B28" i="1" s="1"/>
  <c r="C28" i="1" l="1"/>
  <c r="C27" i="1"/>
  <c r="C20" i="1"/>
  <c r="C25" i="1"/>
  <c r="C22" i="1"/>
  <c r="C24" i="1"/>
  <c r="C23" i="1"/>
  <c r="C21" i="1"/>
  <c r="C19" i="1"/>
  <c r="C26" i="1"/>
  <c r="E27" i="1"/>
  <c r="G23" i="1"/>
  <c r="E23" i="1"/>
  <c r="G26" i="1"/>
  <c r="E28" i="1"/>
  <c r="G28" i="1"/>
  <c r="G20" i="1"/>
  <c r="E20" i="1"/>
  <c r="E21" i="1"/>
  <c r="G21" i="1"/>
  <c r="E22" i="1"/>
  <c r="G22" i="1"/>
  <c r="E19" i="1"/>
  <c r="G19" i="1"/>
  <c r="G25" i="1"/>
  <c r="E25" i="1"/>
  <c r="G24" i="1"/>
  <c r="E24" i="1"/>
  <c r="G27" i="1"/>
  <c r="E26" i="1"/>
  <c r="F24" i="1"/>
  <c r="G29" i="1" l="1"/>
  <c r="H29" i="1"/>
  <c r="E29" i="1"/>
</calcChain>
</file>

<file path=xl/sharedStrings.xml><?xml version="1.0" encoding="utf-8"?>
<sst xmlns="http://schemas.openxmlformats.org/spreadsheetml/2006/main" count="61" uniqueCount="31">
  <si>
    <t>k</t>
  </si>
  <si>
    <t>Se dispone el oscilador a 1.6 m y 40 Hz, con tensión de 0.4N, subimos la frecuencia hasta que se llega  a una resonancia, y se va bajando y registrando cada vez que se pierde un vientre, así como la frecuencia</t>
  </si>
  <si>
    <t>Se ha necesitado variar la amplitud en varias ocasiones para poder observar la resonancia</t>
  </si>
  <si>
    <t>Tensión</t>
  </si>
  <si>
    <t>0.4 N</t>
  </si>
  <si>
    <t>0.7 N</t>
  </si>
  <si>
    <t>1 N</t>
  </si>
  <si>
    <t>Tensión redujo cuando se activó el aparato, y sólo variaba cuando se ajustaba la amplitud</t>
  </si>
  <si>
    <r>
      <rPr>
        <sz val="13.3"/>
        <color theme="1"/>
        <rFont val="Times New Roman"/>
        <family val="1"/>
      </rPr>
      <t>ν</t>
    </r>
    <r>
      <rPr>
        <sz val="11"/>
        <color theme="1"/>
        <rFont val="Calibri"/>
        <family val="2"/>
        <scheme val="minor"/>
      </rPr>
      <t xml:space="preserve"> (Hz)</t>
    </r>
  </si>
  <si>
    <r>
      <rPr>
        <sz val="11"/>
        <color theme="1"/>
        <rFont val="Times New Roman"/>
        <family val="1"/>
      </rPr>
      <t xml:space="preserve"> ν</t>
    </r>
    <r>
      <rPr>
        <sz val="11"/>
        <color theme="1"/>
        <rFont val="Calibri"/>
        <family val="2"/>
        <scheme val="minor"/>
      </rPr>
      <t xml:space="preserve"> (Hz)</t>
    </r>
  </si>
  <si>
    <t>ρ</t>
  </si>
  <si>
    <r>
      <t>(ρ-ρ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</si>
  <si>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σ</t>
  </si>
  <si>
    <t xml:space="preserve"> </t>
  </si>
  <si>
    <r>
      <t>Promedio (p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</si>
  <si>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t>Dato</t>
  </si>
  <si>
    <t>Media</t>
  </si>
  <si>
    <t>RESULTADOS</t>
  </si>
  <si>
    <t>0.4N</t>
  </si>
  <si>
    <t>0.7N</t>
  </si>
  <si>
    <t>1N</t>
  </si>
  <si>
    <t xml:space="preserve">Al ser el error del oscilador de sólo +- 0.005 Hz, este es demasiado pequeño para la representación gráfica, y </t>
  </si>
  <si>
    <t>$\nu$ (Hz)</t>
  </si>
  <si>
    <t>$\rho$</t>
  </si>
  <si>
    <t>\small{Promedio}</t>
  </si>
  <si>
    <t>Desviación típica</t>
  </si>
  <si>
    <t>ERROR:</t>
  </si>
  <si>
    <t>1.0 N</t>
  </si>
  <si>
    <t>\textsc{RESULTADOS}</t>
  </si>
  <si>
    <t>$\Delta\rho$</t>
  </si>
  <si>
    <t>$\sigma$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</si>
</sst>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E+00"/>
    <numFmt numFmtId="167" formatCode="0.00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3.3"/>
      <color theme="1"/>
      <name val="Times New Roman"/>
      <family val="1"/>
    </font>
    <font>
      <sz val="11"/>
      <color theme="1"/>
      <name val="Calibri"/>
      <family val="1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6" applyNumberFormat="0" applyAlignment="0" applyProtection="0"/>
    <xf numFmtId="0" fontId="3" fillId="4" borderId="5" applyNumberFormat="0" applyAlignment="0" applyProtection="0"/>
    <xf numFmtId="0" fontId="10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3">
    <xf numFmtId="0" fontId="0" fillId="0" borderId="0" xfId="0"/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1" xfId="2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4" borderId="6" xfId="3"/>
    <xf numFmtId="2" fontId="5" fillId="2" borderId="1" xfId="1" applyNumberFormat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165" fontId="0" fillId="0" borderId="1" xfId="0" applyNumberFormat="1" applyBorder="1"/>
    <xf numFmtId="0" fontId="0" fillId="3" borderId="1" xfId="2" applyFont="1" applyBorder="1"/>
    <xf numFmtId="0" fontId="2" fillId="4" borderId="1" xfId="3" applyBorder="1"/>
    <xf numFmtId="0" fontId="0" fillId="0" borderId="8" xfId="0" applyBorder="1"/>
    <xf numFmtId="0" fontId="1" fillId="5" borderId="9" xfId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10" xfId="2" applyBorder="1"/>
    <xf numFmtId="0" fontId="0" fillId="6" borderId="1" xfId="0" applyFill="1" applyBorder="1"/>
    <xf numFmtId="0" fontId="0" fillId="6" borderId="8" xfId="0" applyFill="1" applyBorder="1"/>
    <xf numFmtId="11" fontId="3" fillId="4" borderId="5" xfId="4" applyNumberFormat="1"/>
    <xf numFmtId="11" fontId="3" fillId="4" borderId="7" xfId="4" applyNumberFormat="1" applyBorder="1"/>
    <xf numFmtId="0" fontId="1" fillId="9" borderId="1" xfId="7" applyBorder="1" applyAlignment="1">
      <alignment horizontal="center"/>
    </xf>
    <xf numFmtId="0" fontId="1" fillId="8" borderId="1" xfId="6" applyBorder="1" applyAlignment="1">
      <alignment horizontal="center"/>
    </xf>
    <xf numFmtId="11" fontId="3" fillId="4" borderId="1" xfId="4" applyNumberFormat="1" applyBorder="1" applyAlignment="1">
      <alignment horizontal="center"/>
    </xf>
    <xf numFmtId="0" fontId="1" fillId="3" borderId="1" xfId="2" applyBorder="1"/>
    <xf numFmtId="166" fontId="0" fillId="0" borderId="1" xfId="0" applyNumberFormat="1" applyBorder="1"/>
    <xf numFmtId="166" fontId="2" fillId="4" borderId="6" xfId="3" applyNumberFormat="1"/>
    <xf numFmtId="0" fontId="1" fillId="2" borderId="1" xfId="1" applyBorder="1"/>
    <xf numFmtId="167" fontId="0" fillId="0" borderId="1" xfId="0" applyNumberFormat="1" applyBorder="1"/>
    <xf numFmtId="0" fontId="10" fillId="7" borderId="1" xfId="5" applyBorder="1" applyAlignment="1">
      <alignment horizontal="center"/>
    </xf>
    <xf numFmtId="164" fontId="1" fillId="3" borderId="1" xfId="2" applyNumberFormat="1" applyBorder="1" applyAlignment="1">
      <alignment horizontal="center"/>
    </xf>
    <xf numFmtId="0" fontId="1" fillId="3" borderId="1" xfId="2" applyBorder="1" applyAlignment="1">
      <alignment horizontal="center"/>
    </xf>
    <xf numFmtId="0" fontId="0" fillId="3" borderId="11" xfId="2" applyFont="1" applyBorder="1" applyAlignment="1">
      <alignment horizontal="right"/>
    </xf>
    <xf numFmtId="0" fontId="0" fillId="3" borderId="8" xfId="2" applyFont="1" applyBorder="1" applyAlignment="1">
      <alignment horizontal="right"/>
    </xf>
    <xf numFmtId="164" fontId="1" fillId="3" borderId="11" xfId="2" applyNumberFormat="1" applyBorder="1" applyAlignment="1">
      <alignment horizontal="center"/>
    </xf>
    <xf numFmtId="164" fontId="1" fillId="3" borderId="8" xfId="2" applyNumberFormat="1" applyBorder="1" applyAlignment="1">
      <alignment horizontal="center"/>
    </xf>
    <xf numFmtId="0" fontId="1" fillId="3" borderId="10" xfId="2" applyBorder="1" applyAlignment="1">
      <alignment horizontal="right"/>
    </xf>
    <xf numFmtId="0" fontId="1" fillId="3" borderId="12" xfId="2" applyBorder="1" applyAlignment="1">
      <alignment horizontal="right"/>
    </xf>
    <xf numFmtId="0" fontId="1" fillId="3" borderId="11" xfId="2" applyBorder="1" applyAlignment="1">
      <alignment horizontal="center"/>
    </xf>
    <xf numFmtId="0" fontId="1" fillId="3" borderId="8" xfId="2" applyBorder="1" applyAlignment="1">
      <alignment horizontal="center"/>
    </xf>
  </cellXfs>
  <cellStyles count="8">
    <cellStyle name="20% - Accent2" xfId="6" builtinId="34"/>
    <cellStyle name="20% - Accent3" xfId="1" builtinId="38"/>
    <cellStyle name="60% - Accent2" xfId="7" builtinId="36"/>
    <cellStyle name="60% - Accent3" xfId="2" builtinId="40"/>
    <cellStyle name="Accent2" xfId="5" builtinId="33"/>
    <cellStyle name="Calculation" xfId="4" builtinId="22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Sheet2!$C$4:$C$5</c:f>
              <c:strCache>
                <c:ptCount val="2"/>
                <c:pt idx="0">
                  <c:v>0.4N</c:v>
                </c:pt>
                <c:pt idx="1">
                  <c:v>ν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Sheet2!$C$6:$C$15</c:f>
              <c:numCache>
                <c:formatCode>0.00</c:formatCode>
                <c:ptCount val="10"/>
                <c:pt idx="0">
                  <c:v>37.6</c:v>
                </c:pt>
                <c:pt idx="1">
                  <c:v>34.6</c:v>
                </c:pt>
                <c:pt idx="2">
                  <c:v>30.6</c:v>
                </c:pt>
                <c:pt idx="3">
                  <c:v>26.6</c:v>
                </c:pt>
                <c:pt idx="4">
                  <c:v>23</c:v>
                </c:pt>
                <c:pt idx="5">
                  <c:v>19</c:v>
                </c:pt>
                <c:pt idx="6">
                  <c:v>15.1</c:v>
                </c:pt>
                <c:pt idx="7">
                  <c:v>11.3</c:v>
                </c:pt>
                <c:pt idx="8">
                  <c:v>7.4</c:v>
                </c:pt>
                <c:pt idx="9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8-4D96-8465-DA425D629302}"/>
            </c:ext>
          </c:extLst>
        </c:ser>
        <c:ser>
          <c:idx val="1"/>
          <c:order val="1"/>
          <c:tx>
            <c:strRef>
              <c:f>Sheet2!$D$4:$D$5</c:f>
              <c:strCache>
                <c:ptCount val="2"/>
                <c:pt idx="0">
                  <c:v>0.7N</c:v>
                </c:pt>
                <c:pt idx="1">
                  <c:v> ν 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Sheet2!$D$6:$D$15</c:f>
              <c:numCache>
                <c:formatCode>0.00</c:formatCode>
                <c:ptCount val="10"/>
                <c:pt idx="0">
                  <c:v>48.6</c:v>
                </c:pt>
                <c:pt idx="1">
                  <c:v>43.4</c:v>
                </c:pt>
                <c:pt idx="2">
                  <c:v>38.700000000000003</c:v>
                </c:pt>
                <c:pt idx="3">
                  <c:v>33.799999999999997</c:v>
                </c:pt>
                <c:pt idx="4">
                  <c:v>28.7</c:v>
                </c:pt>
                <c:pt idx="5">
                  <c:v>24.4</c:v>
                </c:pt>
                <c:pt idx="6">
                  <c:v>19.3</c:v>
                </c:pt>
                <c:pt idx="7">
                  <c:v>14.1</c:v>
                </c:pt>
                <c:pt idx="8">
                  <c:v>9.6</c:v>
                </c:pt>
                <c:pt idx="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8-4D96-8465-DA425D629302}"/>
            </c:ext>
          </c:extLst>
        </c:ser>
        <c:ser>
          <c:idx val="2"/>
          <c:order val="2"/>
          <c:tx>
            <c:strRef>
              <c:f>Sheet2!$E$4:$E$5</c:f>
              <c:strCache>
                <c:ptCount val="2"/>
                <c:pt idx="0">
                  <c:v>1N</c:v>
                </c:pt>
                <c:pt idx="1">
                  <c:v> ν (Hz)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Sheet2!$E$6:$E$15</c:f>
              <c:numCache>
                <c:formatCode>0.00</c:formatCode>
                <c:ptCount val="10"/>
                <c:pt idx="0">
                  <c:v>57.8</c:v>
                </c:pt>
                <c:pt idx="1">
                  <c:v>51.5</c:v>
                </c:pt>
                <c:pt idx="2">
                  <c:v>45.9</c:v>
                </c:pt>
                <c:pt idx="3">
                  <c:v>39.9</c:v>
                </c:pt>
                <c:pt idx="4">
                  <c:v>34</c:v>
                </c:pt>
                <c:pt idx="5">
                  <c:v>28.4</c:v>
                </c:pt>
                <c:pt idx="6">
                  <c:v>22.7</c:v>
                </c:pt>
                <c:pt idx="7">
                  <c:v>17.100000000000001</c:v>
                </c:pt>
                <c:pt idx="8">
                  <c:v>11.3</c:v>
                </c:pt>
                <c:pt idx="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8-4D96-8465-DA425D62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27168"/>
        <c:axId val="386597344"/>
      </c:scatterChart>
      <c:valAx>
        <c:axId val="2226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7344"/>
        <c:crosses val="autoZero"/>
        <c:crossBetween val="midCat"/>
      </c:valAx>
      <c:valAx>
        <c:axId val="3865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2</xdr:row>
      <xdr:rowOff>22225</xdr:rowOff>
    </xdr:from>
    <xdr:to>
      <xdr:col>13</xdr:col>
      <xdr:colOff>168275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86AE9-701A-4A77-A3C5-15358A82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258270</xdr:colOff>
      <xdr:row>8</xdr:row>
      <xdr:rowOff>154460</xdr:rowOff>
    </xdr:from>
    <xdr:to>
      <xdr:col>9</xdr:col>
      <xdr:colOff>478950</xdr:colOff>
      <xdr:row>9</xdr:row>
      <xdr:rowOff>69735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9415473-F654-F8DD-228B-8B3E72054A96}"/>
                </a:ext>
              </a:extLst>
            </xdr14:cNvPr>
            <xdr14:cNvContentPartPr/>
          </xdr14:nvContentPartPr>
          <xdr14:nvPr macro=""/>
          <xdr14:xfrm>
            <a:off x="5963745" y="1684810"/>
            <a:ext cx="220680" cy="10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9415473-F654-F8DD-228B-8B3E72054A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57625" y="1678690"/>
              <a:ext cx="232920" cy="114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16T16:33:57.8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1 284 1320,'203'-95'664,"5"-5"-103,-7 11-1810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4E1D-A99D-441A-92F2-887F55F7B923}">
  <dimension ref="A2:O34"/>
  <sheetViews>
    <sheetView topLeftCell="A19" zoomScale="142" zoomScaleNormal="85" workbookViewId="0">
      <selection activeCell="C31" sqref="C31:C34"/>
    </sheetView>
  </sheetViews>
  <sheetFormatPr defaultRowHeight="14.75" x14ac:dyDescent="0.75"/>
  <cols>
    <col min="3" max="3" width="11.7265625" bestFit="1" customWidth="1"/>
    <col min="5" max="5" width="11.7265625" bestFit="1" customWidth="1"/>
    <col min="7" max="7" width="12.2265625" bestFit="1" customWidth="1"/>
    <col min="8" max="8" width="11.7265625" bestFit="1" customWidth="1"/>
  </cols>
  <sheetData>
    <row r="2" spans="1:15" x14ac:dyDescent="0.75">
      <c r="A2" s="1" t="s">
        <v>3</v>
      </c>
      <c r="B2" s="33" t="s">
        <v>4</v>
      </c>
      <c r="C2" s="33"/>
      <c r="D2" s="33"/>
      <c r="E2" s="34" t="s">
        <v>5</v>
      </c>
      <c r="F2" s="34"/>
      <c r="G2" s="34"/>
      <c r="H2" s="34" t="s">
        <v>6</v>
      </c>
      <c r="I2" s="34"/>
      <c r="J2" s="34"/>
    </row>
    <row r="3" spans="1:15" ht="17.25" x14ac:dyDescent="0.8">
      <c r="A3" s="2"/>
      <c r="B3" s="11" t="s">
        <v>8</v>
      </c>
      <c r="C3" s="3" t="s">
        <v>0</v>
      </c>
      <c r="D3" s="3" t="s">
        <v>10</v>
      </c>
      <c r="E3" s="12" t="s">
        <v>9</v>
      </c>
      <c r="F3" s="3" t="s">
        <v>0</v>
      </c>
      <c r="G3" s="3" t="s">
        <v>10</v>
      </c>
      <c r="H3" s="12" t="s">
        <v>9</v>
      </c>
      <c r="I3" s="3" t="s">
        <v>0</v>
      </c>
      <c r="J3" s="3" t="s">
        <v>10</v>
      </c>
      <c r="M3" t="s">
        <v>1</v>
      </c>
    </row>
    <row r="4" spans="1:15" x14ac:dyDescent="0.75">
      <c r="A4" s="2"/>
      <c r="B4" s="5">
        <v>37.6</v>
      </c>
      <c r="C4" s="4">
        <v>10</v>
      </c>
      <c r="D4" s="8">
        <f>(0.4*C4^2)/(1.6^2*4*B4^2)</f>
        <v>2.7630220122227245E-3</v>
      </c>
      <c r="E4" s="5">
        <v>48.6</v>
      </c>
      <c r="F4" s="4">
        <v>10</v>
      </c>
      <c r="G4" s="8">
        <f>(0.7*F4^2)/(1.6^2*4*E4^2)</f>
        <v>2.8941800453860344E-3</v>
      </c>
      <c r="H4" s="5">
        <v>57.8</v>
      </c>
      <c r="I4" s="4">
        <v>10</v>
      </c>
      <c r="J4" s="8">
        <f>(1*I4^2)/(1.6^2*4*H4^2)</f>
        <v>2.9231046682870175E-3</v>
      </c>
      <c r="M4" t="s">
        <v>2</v>
      </c>
    </row>
    <row r="5" spans="1:15" x14ac:dyDescent="0.75">
      <c r="A5" s="2"/>
      <c r="B5" s="5">
        <v>34.6</v>
      </c>
      <c r="C5" s="4">
        <v>9</v>
      </c>
      <c r="D5" s="8">
        <f t="shared" ref="D5:D13" si="0">(0.4*C5^2)/(1.6^2*4*B5^2)</f>
        <v>2.642973787964849E-3</v>
      </c>
      <c r="E5" s="5">
        <v>43.4</v>
      </c>
      <c r="F5" s="4">
        <v>9</v>
      </c>
      <c r="G5" s="8">
        <f t="shared" ref="G5:G13" si="1">(0.7*F5^2)/(1.6^2*4*E5^2)</f>
        <v>2.9397042701055443E-3</v>
      </c>
      <c r="H5" s="5">
        <v>51.5</v>
      </c>
      <c r="I5" s="4">
        <v>9</v>
      </c>
      <c r="J5" s="8">
        <f t="shared" ref="J5:J13" si="2">(1*I5^2)/(1.6^2*4*H5^2)</f>
        <v>2.9824323687435194E-3</v>
      </c>
    </row>
    <row r="6" spans="1:15" x14ac:dyDescent="0.75">
      <c r="A6" s="2"/>
      <c r="B6" s="5">
        <v>30.6</v>
      </c>
      <c r="C6" s="4">
        <v>8</v>
      </c>
      <c r="D6" s="8">
        <f t="shared" si="0"/>
        <v>2.6699132812166254E-3</v>
      </c>
      <c r="E6" s="5">
        <v>38.700000000000003</v>
      </c>
      <c r="F6" s="4">
        <v>8</v>
      </c>
      <c r="G6" s="8">
        <f t="shared" si="1"/>
        <v>2.9211652611688655E-3</v>
      </c>
      <c r="H6" s="5">
        <v>45.9</v>
      </c>
      <c r="I6" s="4">
        <v>8</v>
      </c>
      <c r="J6" s="8">
        <f t="shared" si="2"/>
        <v>2.9665703124629171E-3</v>
      </c>
      <c r="M6" t="s">
        <v>7</v>
      </c>
    </row>
    <row r="7" spans="1:15" x14ac:dyDescent="0.75">
      <c r="A7" s="2"/>
      <c r="B7" s="5">
        <v>26.6</v>
      </c>
      <c r="C7" s="4">
        <v>7</v>
      </c>
      <c r="D7" s="8">
        <f t="shared" si="0"/>
        <v>2.7051592797783927E-3</v>
      </c>
      <c r="E7" s="5">
        <v>33.799999999999997</v>
      </c>
      <c r="F7" s="4">
        <v>7</v>
      </c>
      <c r="G7" s="8">
        <f t="shared" si="1"/>
        <v>2.9319783752319592E-3</v>
      </c>
      <c r="H7" s="5">
        <v>39.9</v>
      </c>
      <c r="I7" s="4">
        <v>7</v>
      </c>
      <c r="J7" s="8">
        <f t="shared" si="2"/>
        <v>3.0057325330871032E-3</v>
      </c>
    </row>
    <row r="8" spans="1:15" x14ac:dyDescent="0.75">
      <c r="A8" s="2"/>
      <c r="B8" s="5">
        <v>23</v>
      </c>
      <c r="C8" s="4">
        <v>6</v>
      </c>
      <c r="D8" s="8">
        <f t="shared" si="0"/>
        <v>2.6583175803402644E-3</v>
      </c>
      <c r="E8" s="5">
        <v>28.7</v>
      </c>
      <c r="F8" s="4">
        <v>6</v>
      </c>
      <c r="G8" s="8">
        <f t="shared" si="1"/>
        <v>2.9876986487634908E-3</v>
      </c>
      <c r="H8" s="5">
        <v>34</v>
      </c>
      <c r="I8" s="4">
        <v>6</v>
      </c>
      <c r="J8" s="8">
        <f t="shared" si="2"/>
        <v>3.0411980968858125E-3</v>
      </c>
      <c r="M8" t="s">
        <v>21</v>
      </c>
    </row>
    <row r="9" spans="1:15" x14ac:dyDescent="0.75">
      <c r="A9" s="2"/>
      <c r="B9" s="5">
        <v>19</v>
      </c>
      <c r="C9" s="4">
        <v>5</v>
      </c>
      <c r="D9" s="8">
        <f t="shared" si="0"/>
        <v>2.7051592797783927E-3</v>
      </c>
      <c r="E9" s="5">
        <v>24.4</v>
      </c>
      <c r="F9" s="4">
        <v>5</v>
      </c>
      <c r="G9" s="8">
        <f t="shared" si="1"/>
        <v>2.8705058703977428E-3</v>
      </c>
      <c r="H9" s="5">
        <v>28.4</v>
      </c>
      <c r="I9" s="4">
        <v>5</v>
      </c>
      <c r="J9" s="8">
        <f t="shared" si="2"/>
        <v>3.0269369296766508E-3</v>
      </c>
    </row>
    <row r="10" spans="1:15" x14ac:dyDescent="0.75">
      <c r="A10" s="2"/>
      <c r="B10" s="5">
        <v>15.1</v>
      </c>
      <c r="C10" s="4">
        <v>4</v>
      </c>
      <c r="D10" s="8">
        <f t="shared" si="0"/>
        <v>2.7411078461470986E-3</v>
      </c>
      <c r="E10" s="5">
        <v>19.3</v>
      </c>
      <c r="F10" s="4">
        <v>4</v>
      </c>
      <c r="G10" s="8">
        <f t="shared" si="1"/>
        <v>2.9363204381325663E-3</v>
      </c>
      <c r="H10" s="5">
        <v>22.7</v>
      </c>
      <c r="I10" s="4">
        <v>4</v>
      </c>
      <c r="J10" s="8">
        <f t="shared" si="2"/>
        <v>3.0322730889402079E-3</v>
      </c>
    </row>
    <row r="11" spans="1:15" x14ac:dyDescent="0.75">
      <c r="A11" s="2"/>
      <c r="B11" s="5">
        <v>11.3</v>
      </c>
      <c r="C11" s="4">
        <v>3</v>
      </c>
      <c r="D11" s="8">
        <f t="shared" si="0"/>
        <v>2.7532500587360005E-3</v>
      </c>
      <c r="E11" s="5">
        <v>14.1</v>
      </c>
      <c r="F11" s="4">
        <v>3</v>
      </c>
      <c r="G11" s="8">
        <f t="shared" si="1"/>
        <v>3.0945846536894516E-3</v>
      </c>
      <c r="H11" s="5">
        <v>17.100000000000001</v>
      </c>
      <c r="I11" s="4">
        <v>3</v>
      </c>
      <c r="J11" s="8">
        <f t="shared" si="2"/>
        <v>3.0057325330871028E-3</v>
      </c>
    </row>
    <row r="12" spans="1:15" x14ac:dyDescent="0.75">
      <c r="A12" s="2"/>
      <c r="B12" s="5">
        <v>7.4</v>
      </c>
      <c r="C12" s="4">
        <v>2</v>
      </c>
      <c r="D12" s="8">
        <f t="shared" si="0"/>
        <v>2.8533601168736294E-3</v>
      </c>
      <c r="E12" s="5">
        <v>9.6</v>
      </c>
      <c r="F12" s="4">
        <v>2</v>
      </c>
      <c r="G12" s="8">
        <f t="shared" si="1"/>
        <v>2.9669867621527771E-3</v>
      </c>
      <c r="H12" s="5">
        <v>11.3</v>
      </c>
      <c r="I12" s="4">
        <v>2</v>
      </c>
      <c r="J12" s="8">
        <f t="shared" si="2"/>
        <v>3.0591667319288893E-3</v>
      </c>
    </row>
    <row r="13" spans="1:15" x14ac:dyDescent="0.75">
      <c r="A13" s="6"/>
      <c r="B13" s="5">
        <v>3.8</v>
      </c>
      <c r="C13" s="4">
        <v>1</v>
      </c>
      <c r="D13" s="13">
        <f t="shared" si="0"/>
        <v>2.7051592797783931E-3</v>
      </c>
      <c r="E13" s="5">
        <v>4.9000000000000004</v>
      </c>
      <c r="F13" s="4">
        <v>1</v>
      </c>
      <c r="G13" s="8">
        <f t="shared" si="1"/>
        <v>2.8471209912536433E-3</v>
      </c>
      <c r="H13" s="5">
        <v>5.8</v>
      </c>
      <c r="I13" s="4">
        <v>1</v>
      </c>
      <c r="J13" s="8">
        <f t="shared" si="2"/>
        <v>2.902980083234244E-3</v>
      </c>
    </row>
    <row r="14" spans="1:15" ht="16.75" x14ac:dyDescent="0.95">
      <c r="A14" s="14" t="s">
        <v>14</v>
      </c>
      <c r="B14" s="9"/>
      <c r="C14" s="20"/>
      <c r="D14" s="10">
        <f>AVERAGE(D3:D13)</f>
        <v>2.7197422522836369E-3</v>
      </c>
      <c r="E14" s="20"/>
      <c r="F14" s="20"/>
      <c r="G14" s="10">
        <f>AVERAGE(G3:G13)</f>
        <v>2.9390245316282078E-3</v>
      </c>
      <c r="H14" s="20"/>
      <c r="I14" s="20"/>
      <c r="J14" s="10">
        <f>AVERAGE(J3:J13)</f>
        <v>2.9946127346333466E-3</v>
      </c>
      <c r="K14" s="22">
        <f>AVERAGE(D14,G14,J14)</f>
        <v>2.8844598395150636E-3</v>
      </c>
      <c r="M14" s="32" t="s">
        <v>17</v>
      </c>
      <c r="N14" s="32"/>
      <c r="O14" s="32"/>
    </row>
    <row r="15" spans="1:15" x14ac:dyDescent="0.75">
      <c r="M15" s="24" t="s">
        <v>15</v>
      </c>
      <c r="N15" s="24" t="s">
        <v>16</v>
      </c>
      <c r="O15" s="24" t="s">
        <v>25</v>
      </c>
    </row>
    <row r="16" spans="1:15" x14ac:dyDescent="0.75">
      <c r="M16" s="25" t="s">
        <v>10</v>
      </c>
      <c r="N16" s="26">
        <f>K14</f>
        <v>2.8844598395150636E-3</v>
      </c>
      <c r="O16" s="26">
        <f>H29</f>
        <v>7.088744075659233E-5</v>
      </c>
    </row>
    <row r="17" spans="1:13" x14ac:dyDescent="0.75">
      <c r="A17" s="19"/>
      <c r="B17" s="34" t="s">
        <v>4</v>
      </c>
      <c r="C17" s="34"/>
      <c r="D17" s="34" t="s">
        <v>5</v>
      </c>
      <c r="E17" s="34"/>
      <c r="F17" s="34" t="s">
        <v>6</v>
      </c>
      <c r="G17" s="34"/>
    </row>
    <row r="18" spans="1:13" ht="17.75" x14ac:dyDescent="0.95">
      <c r="A18" s="2"/>
      <c r="B18" s="17" t="s">
        <v>10</v>
      </c>
      <c r="C18" s="18" t="s">
        <v>11</v>
      </c>
      <c r="D18" s="18" t="s">
        <v>10</v>
      </c>
      <c r="E18" s="18" t="s">
        <v>11</v>
      </c>
      <c r="F18" s="18" t="s">
        <v>13</v>
      </c>
      <c r="G18" s="18" t="s">
        <v>11</v>
      </c>
    </row>
    <row r="19" spans="1:13" x14ac:dyDescent="0.75">
      <c r="A19" s="2"/>
      <c r="B19" s="16">
        <f>D4</f>
        <v>2.7630220122227245E-3</v>
      </c>
      <c r="C19" s="8">
        <f>(B19-D14)^2</f>
        <v>1.8731376203850507E-9</v>
      </c>
      <c r="D19" s="8">
        <f>G4</f>
        <v>2.8941800453860344E-3</v>
      </c>
      <c r="E19" s="8">
        <f>(D19-G14)^2</f>
        <v>2.0110279463244713E-9</v>
      </c>
      <c r="F19" s="8">
        <f>J4</f>
        <v>2.9231046682870175E-3</v>
      </c>
      <c r="G19" s="8">
        <f>(D19-J14)^2</f>
        <v>1.0086725069447166E-8</v>
      </c>
    </row>
    <row r="20" spans="1:13" x14ac:dyDescent="0.75">
      <c r="A20" s="2"/>
      <c r="B20" s="16">
        <f>D5</f>
        <v>2.642973787964849E-3</v>
      </c>
      <c r="C20" s="8">
        <f>(B20-D14)^2</f>
        <v>5.8933971138650123E-9</v>
      </c>
      <c r="D20" s="8">
        <f>G5</f>
        <v>2.9397042701055443E-3</v>
      </c>
      <c r="E20" s="8">
        <f>(D20-G14)^2</f>
        <v>4.6204439757178509E-13</v>
      </c>
      <c r="F20" s="8">
        <f t="shared" ref="F20:F28" si="3">J5</f>
        <v>2.9824323687435194E-3</v>
      </c>
      <c r="G20" s="8">
        <f>(D20-J14)^2</f>
        <v>3.0149394768009221E-9</v>
      </c>
    </row>
    <row r="21" spans="1:13" x14ac:dyDescent="0.75">
      <c r="A21" s="2"/>
      <c r="B21" s="16">
        <f t="shared" ref="B21:B28" si="4">D6</f>
        <v>2.6699132812166254E-3</v>
      </c>
      <c r="C21" s="8">
        <f>(B21-D14)^2</f>
        <v>2.482926357597074E-9</v>
      </c>
      <c r="D21" s="8">
        <f t="shared" ref="D21:D28" si="5">G6</f>
        <v>2.9211652611688655E-3</v>
      </c>
      <c r="E21" s="8">
        <f>(D21-G14)^2</f>
        <v>3.1895354133993532E-10</v>
      </c>
      <c r="F21" s="8">
        <f t="shared" si="3"/>
        <v>2.9665703124629171E-3</v>
      </c>
      <c r="G21" s="8">
        <f>(D21-J14)^2</f>
        <v>5.3945313583156533E-9</v>
      </c>
      <c r="M21" t="s">
        <v>26</v>
      </c>
    </row>
    <row r="22" spans="1:13" x14ac:dyDescent="0.75">
      <c r="A22" s="2"/>
      <c r="B22" s="16">
        <f t="shared" si="4"/>
        <v>2.7051592797783927E-3</v>
      </c>
      <c r="C22" s="8">
        <f>(B22-D14)^2</f>
        <v>2.1266308708871023E-10</v>
      </c>
      <c r="D22" s="8">
        <f t="shared" si="5"/>
        <v>2.9319783752319592E-3</v>
      </c>
      <c r="E22" s="8">
        <f>(D22-G14)^2</f>
        <v>4.9648319960393905E-11</v>
      </c>
      <c r="F22" s="8">
        <f t="shared" si="3"/>
        <v>3.0057325330871032E-3</v>
      </c>
      <c r="G22" s="8">
        <f>(D22-J14)^2</f>
        <v>3.923062977622158E-9</v>
      </c>
    </row>
    <row r="23" spans="1:13" x14ac:dyDescent="0.75">
      <c r="A23" s="2"/>
      <c r="B23" s="16">
        <f t="shared" si="4"/>
        <v>2.6583175803402644E-3</v>
      </c>
      <c r="C23" s="8">
        <f>(B23-D14)^2</f>
        <v>3.7729903233509326E-9</v>
      </c>
      <c r="D23" s="8">
        <f t="shared" si="5"/>
        <v>2.9876986487634908E-3</v>
      </c>
      <c r="E23" s="8">
        <f>(D23-G14)^2</f>
        <v>2.3691696788992594E-9</v>
      </c>
      <c r="F23" s="8">
        <f t="shared" si="3"/>
        <v>3.0411980968858125E-3</v>
      </c>
      <c r="G23" s="8">
        <f>(D23-J14)^2</f>
        <v>4.7804583415738561E-11</v>
      </c>
    </row>
    <row r="24" spans="1:13" x14ac:dyDescent="0.75">
      <c r="A24" s="2"/>
      <c r="B24" s="16">
        <f t="shared" si="4"/>
        <v>2.7051592797783927E-3</v>
      </c>
      <c r="C24" s="8">
        <f>(B24-D14)^2</f>
        <v>2.1266308708871023E-10</v>
      </c>
      <c r="D24" s="8">
        <f t="shared" si="5"/>
        <v>2.8705058703977428E-3</v>
      </c>
      <c r="E24" s="8">
        <f>(D24-G14)^2</f>
        <v>4.694806936815223E-9</v>
      </c>
      <c r="F24" s="8">
        <f t="shared" si="3"/>
        <v>3.0269369296766508E-3</v>
      </c>
      <c r="G24" s="8">
        <f>(D24-J14)^2</f>
        <v>1.540251375039459E-8</v>
      </c>
    </row>
    <row r="25" spans="1:13" x14ac:dyDescent="0.75">
      <c r="A25" s="2"/>
      <c r="B25" s="16">
        <f t="shared" si="4"/>
        <v>2.7411078461470986E-3</v>
      </c>
      <c r="C25" s="8">
        <f>(B25-D14)^2</f>
        <v>4.5648860113838929E-10</v>
      </c>
      <c r="D25" s="8">
        <f t="shared" si="5"/>
        <v>2.9363204381325663E-3</v>
      </c>
      <c r="E25" s="8">
        <f>(D25-G14)^2</f>
        <v>7.3121216331702611E-12</v>
      </c>
      <c r="F25" s="8">
        <f t="shared" si="3"/>
        <v>3.0322730889402079E-3</v>
      </c>
      <c r="G25" s="8">
        <f>(D25-J14)^2</f>
        <v>3.3979918313348766E-9</v>
      </c>
    </row>
    <row r="26" spans="1:13" x14ac:dyDescent="0.75">
      <c r="A26" s="2"/>
      <c r="B26" s="16">
        <f t="shared" si="4"/>
        <v>2.7532500587360005E-3</v>
      </c>
      <c r="C26" s="8">
        <f>(B26-D14)^2</f>
        <v>1.1227730932490564E-9</v>
      </c>
      <c r="D26" s="8">
        <f t="shared" si="5"/>
        <v>3.0945846536894516E-3</v>
      </c>
      <c r="E26" s="8">
        <f>(D26-G14)^2</f>
        <v>2.4198951575709079E-8</v>
      </c>
      <c r="F26" s="8">
        <f t="shared" si="3"/>
        <v>3.0057325330871028E-3</v>
      </c>
      <c r="G26" s="8">
        <f>(D26-J14)^2</f>
        <v>9.9943845997604106E-9</v>
      </c>
    </row>
    <row r="27" spans="1:13" x14ac:dyDescent="0.75">
      <c r="A27" s="2"/>
      <c r="B27" s="16">
        <f t="shared" si="4"/>
        <v>2.8533601168736294E-3</v>
      </c>
      <c r="C27" s="8">
        <f>(B27-D14)^2</f>
        <v>1.785373373758955E-8</v>
      </c>
      <c r="D27" s="8">
        <f t="shared" si="5"/>
        <v>2.9669867621527771E-3</v>
      </c>
      <c r="E27" s="8">
        <f>(D27-G14)^2</f>
        <v>7.8188633590915792E-10</v>
      </c>
      <c r="F27" s="8">
        <f t="shared" si="3"/>
        <v>3.0591667319288893E-3</v>
      </c>
      <c r="G27" s="8">
        <f>(D27-J14)^2</f>
        <v>7.6319435549718155E-10</v>
      </c>
    </row>
    <row r="28" spans="1:13" x14ac:dyDescent="0.75">
      <c r="A28" s="2"/>
      <c r="B28" s="16">
        <f t="shared" si="4"/>
        <v>2.7051592797783931E-3</v>
      </c>
      <c r="C28" s="8">
        <f>(B28-D14)^2</f>
        <v>2.1266308708869759E-10</v>
      </c>
      <c r="D28" s="8">
        <f t="shared" si="5"/>
        <v>2.8471209912536433E-3</v>
      </c>
      <c r="E28" s="8">
        <f>(D28-G14)^2</f>
        <v>8.4462607333792047E-9</v>
      </c>
      <c r="F28" s="8">
        <f t="shared" si="3"/>
        <v>2.902980083234244E-3</v>
      </c>
      <c r="G28" s="8">
        <f>(D28-J14)^2</f>
        <v>2.1753814365184254E-8</v>
      </c>
    </row>
    <row r="29" spans="1:13" x14ac:dyDescent="0.75">
      <c r="A29" s="7" t="s">
        <v>12</v>
      </c>
      <c r="B29" s="21"/>
      <c r="C29" s="15">
        <f>((SUM(C19:C28))/10)^(1/2)</f>
        <v>5.8389584780542145E-5</v>
      </c>
      <c r="D29" s="20"/>
      <c r="E29" s="15">
        <f>((SUM(E19:E28))/10)^(1/2)</f>
        <v>6.5481660970356781E-5</v>
      </c>
      <c r="F29" s="20"/>
      <c r="G29" s="15">
        <f>((SUM(G19:G28))/10)^(1/2)</f>
        <v>8.5894681073843537E-5</v>
      </c>
      <c r="H29" s="23">
        <f>((SUM(G19:G28)+SUM(E19:E28)+SUM(C19:C28))/30)^(1/2)</f>
        <v>7.088744075659233E-5</v>
      </c>
    </row>
    <row r="31" spans="1:13" x14ac:dyDescent="0.75">
      <c r="C31">
        <v>5.8389584780542098E-5</v>
      </c>
      <c r="E31">
        <v>6.5481660970356795E-5</v>
      </c>
      <c r="G31">
        <v>8.5894681073843496E-5</v>
      </c>
      <c r="H31">
        <v>7.0887440756592303E-5</v>
      </c>
    </row>
    <row r="32" spans="1:13" x14ac:dyDescent="0.75">
      <c r="C32">
        <v>6.5481660970356795E-5</v>
      </c>
    </row>
    <row r="33" spans="3:3" x14ac:dyDescent="0.75">
      <c r="C33">
        <v>8.5894681073843496E-5</v>
      </c>
    </row>
    <row r="34" spans="3:3" x14ac:dyDescent="0.75">
      <c r="C34">
        <v>7.0887440756592303E-5</v>
      </c>
    </row>
  </sheetData>
  <mergeCells count="7">
    <mergeCell ref="M14:O14"/>
    <mergeCell ref="B2:D2"/>
    <mergeCell ref="E2:G2"/>
    <mergeCell ref="H2:J2"/>
    <mergeCell ref="B17:C17"/>
    <mergeCell ref="D17:E17"/>
    <mergeCell ref="F17:G17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C3F4-F1B7-489D-8CF5-36763CD4481C}">
  <dimension ref="B4:I34"/>
  <sheetViews>
    <sheetView topLeftCell="A12" workbookViewId="0">
      <selection activeCell="E34" sqref="E34"/>
    </sheetView>
  </sheetViews>
  <sheetFormatPr defaultRowHeight="14.75" x14ac:dyDescent="0.75"/>
  <cols>
    <col min="5" max="5" width="9.76953125" bestFit="1" customWidth="1"/>
    <col min="7" max="7" width="9.76953125" bestFit="1" customWidth="1"/>
    <col min="9" max="9" width="9.76953125" bestFit="1" customWidth="1"/>
  </cols>
  <sheetData>
    <row r="4" spans="2:5" x14ac:dyDescent="0.75">
      <c r="B4" s="27"/>
      <c r="C4" s="27" t="s">
        <v>18</v>
      </c>
      <c r="D4" s="27" t="s">
        <v>19</v>
      </c>
      <c r="E4" s="27" t="s">
        <v>20</v>
      </c>
    </row>
    <row r="5" spans="2:5" ht="17.25" x14ac:dyDescent="0.8">
      <c r="B5" s="3" t="s">
        <v>0</v>
      </c>
      <c r="C5" s="11" t="s">
        <v>8</v>
      </c>
      <c r="D5" s="12" t="s">
        <v>9</v>
      </c>
      <c r="E5" s="12" t="s">
        <v>9</v>
      </c>
    </row>
    <row r="6" spans="2:5" x14ac:dyDescent="0.75">
      <c r="B6" s="4">
        <v>10</v>
      </c>
      <c r="C6" s="5">
        <v>37.6</v>
      </c>
      <c r="D6" s="5">
        <v>48.6</v>
      </c>
      <c r="E6" s="5">
        <v>57.8</v>
      </c>
    </row>
    <row r="7" spans="2:5" x14ac:dyDescent="0.75">
      <c r="B7" s="4">
        <v>9</v>
      </c>
      <c r="C7" s="5">
        <v>34.6</v>
      </c>
      <c r="D7" s="5">
        <v>43.4</v>
      </c>
      <c r="E7" s="5">
        <v>51.5</v>
      </c>
    </row>
    <row r="8" spans="2:5" x14ac:dyDescent="0.75">
      <c r="B8" s="4">
        <v>8</v>
      </c>
      <c r="C8" s="5">
        <v>30.6</v>
      </c>
      <c r="D8" s="5">
        <v>38.700000000000003</v>
      </c>
      <c r="E8" s="5">
        <v>45.9</v>
      </c>
    </row>
    <row r="9" spans="2:5" x14ac:dyDescent="0.75">
      <c r="B9" s="4">
        <v>7</v>
      </c>
      <c r="C9" s="5">
        <v>26.6</v>
      </c>
      <c r="D9" s="5">
        <v>33.799999999999997</v>
      </c>
      <c r="E9" s="5">
        <v>39.9</v>
      </c>
    </row>
    <row r="10" spans="2:5" x14ac:dyDescent="0.75">
      <c r="B10" s="4">
        <v>6</v>
      </c>
      <c r="C10" s="5">
        <v>23</v>
      </c>
      <c r="D10" s="5">
        <v>28.7</v>
      </c>
      <c r="E10" s="5">
        <v>34</v>
      </c>
    </row>
    <row r="11" spans="2:5" x14ac:dyDescent="0.75">
      <c r="B11" s="4">
        <v>5</v>
      </c>
      <c r="C11" s="5">
        <v>19</v>
      </c>
      <c r="D11" s="5">
        <v>24.4</v>
      </c>
      <c r="E11" s="5">
        <v>28.4</v>
      </c>
    </row>
    <row r="12" spans="2:5" x14ac:dyDescent="0.75">
      <c r="B12" s="4">
        <v>4</v>
      </c>
      <c r="C12" s="5">
        <v>15.1</v>
      </c>
      <c r="D12" s="5">
        <v>19.3</v>
      </c>
      <c r="E12" s="5">
        <v>22.7</v>
      </c>
    </row>
    <row r="13" spans="2:5" x14ac:dyDescent="0.75">
      <c r="B13" s="4">
        <v>3</v>
      </c>
      <c r="C13" s="5">
        <v>11.3</v>
      </c>
      <c r="D13" s="5">
        <v>14.1</v>
      </c>
      <c r="E13" s="5">
        <v>17.100000000000001</v>
      </c>
    </row>
    <row r="14" spans="2:5" x14ac:dyDescent="0.75">
      <c r="B14" s="4">
        <v>2</v>
      </c>
      <c r="C14" s="5">
        <v>7.4</v>
      </c>
      <c r="D14" s="5">
        <v>9.6</v>
      </c>
      <c r="E14" s="5">
        <v>11.3</v>
      </c>
    </row>
    <row r="15" spans="2:5" x14ac:dyDescent="0.75">
      <c r="B15" s="4">
        <v>1</v>
      </c>
      <c r="C15" s="5">
        <v>3.8</v>
      </c>
      <c r="D15" s="5">
        <v>4.9000000000000004</v>
      </c>
      <c r="E15" s="5">
        <v>5.8</v>
      </c>
    </row>
    <row r="22" spans="2:9" x14ac:dyDescent="0.75">
      <c r="B22" s="39" t="s">
        <v>3</v>
      </c>
      <c r="C22" s="40"/>
      <c r="D22" s="37" t="s">
        <v>4</v>
      </c>
      <c r="E22" s="38"/>
      <c r="F22" s="41" t="s">
        <v>5</v>
      </c>
      <c r="G22" s="42"/>
      <c r="H22" s="41" t="s">
        <v>6</v>
      </c>
      <c r="I22" s="42"/>
    </row>
    <row r="23" spans="2:9" x14ac:dyDescent="0.75">
      <c r="B23" s="2"/>
      <c r="C23" s="3" t="s">
        <v>0</v>
      </c>
      <c r="D23" s="11" t="s">
        <v>22</v>
      </c>
      <c r="E23" s="3" t="s">
        <v>23</v>
      </c>
      <c r="F23" s="11" t="s">
        <v>22</v>
      </c>
      <c r="G23" s="3" t="s">
        <v>23</v>
      </c>
      <c r="H23" s="11" t="s">
        <v>22</v>
      </c>
      <c r="I23" s="3" t="s">
        <v>23</v>
      </c>
    </row>
    <row r="24" spans="2:9" x14ac:dyDescent="0.75">
      <c r="B24" s="2"/>
      <c r="C24" s="4">
        <v>10</v>
      </c>
      <c r="D24" s="5">
        <v>37.6</v>
      </c>
      <c r="E24" s="28">
        <v>2.7630220122227245E-3</v>
      </c>
      <c r="F24" s="5">
        <v>48.6</v>
      </c>
      <c r="G24" s="28">
        <v>2.8941800453860344E-3</v>
      </c>
      <c r="H24" s="5">
        <v>57.8</v>
      </c>
      <c r="I24" s="28">
        <v>2.9231046682870175E-3</v>
      </c>
    </row>
    <row r="25" spans="2:9" x14ac:dyDescent="0.75">
      <c r="B25" s="2"/>
      <c r="C25" s="4">
        <v>9</v>
      </c>
      <c r="D25" s="5">
        <v>34.6</v>
      </c>
      <c r="E25" s="28">
        <v>2.642973787964849E-3</v>
      </c>
      <c r="F25" s="5">
        <v>43.4</v>
      </c>
      <c r="G25" s="28">
        <v>2.9397042701055443E-3</v>
      </c>
      <c r="H25" s="5">
        <v>51.5</v>
      </c>
      <c r="I25" s="28">
        <v>2.9824323687435194E-3</v>
      </c>
    </row>
    <row r="26" spans="2:9" x14ac:dyDescent="0.75">
      <c r="B26" s="2"/>
      <c r="C26" s="4">
        <v>8</v>
      </c>
      <c r="D26" s="5">
        <v>30.6</v>
      </c>
      <c r="E26" s="28">
        <v>2.6699132812166254E-3</v>
      </c>
      <c r="F26" s="5">
        <v>38.700000000000003</v>
      </c>
      <c r="G26" s="28">
        <v>2.9211652611688655E-3</v>
      </c>
      <c r="H26" s="5">
        <v>45.9</v>
      </c>
      <c r="I26" s="28">
        <v>2.9665703124629171E-3</v>
      </c>
    </row>
    <row r="27" spans="2:9" x14ac:dyDescent="0.75">
      <c r="B27" s="2"/>
      <c r="C27" s="4">
        <v>7</v>
      </c>
      <c r="D27" s="5">
        <v>26.6</v>
      </c>
      <c r="E27" s="28">
        <v>2.7051592797783927E-3</v>
      </c>
      <c r="F27" s="5">
        <v>33.799999999999997</v>
      </c>
      <c r="G27" s="28">
        <v>2.9319783752319592E-3</v>
      </c>
      <c r="H27" s="5">
        <v>39.9</v>
      </c>
      <c r="I27" s="28">
        <v>3.0057325330871032E-3</v>
      </c>
    </row>
    <row r="28" spans="2:9" x14ac:dyDescent="0.75">
      <c r="B28" s="2"/>
      <c r="C28" s="4">
        <v>6</v>
      </c>
      <c r="D28" s="5">
        <v>23</v>
      </c>
      <c r="E28" s="28">
        <v>2.6583175803402644E-3</v>
      </c>
      <c r="F28" s="5">
        <v>28.7</v>
      </c>
      <c r="G28" s="28">
        <v>2.9876986487634908E-3</v>
      </c>
      <c r="H28" s="5">
        <v>34</v>
      </c>
      <c r="I28" s="28">
        <v>3.0411980968858125E-3</v>
      </c>
    </row>
    <row r="29" spans="2:9" x14ac:dyDescent="0.75">
      <c r="B29" s="2"/>
      <c r="C29" s="4">
        <v>5</v>
      </c>
      <c r="D29" s="5">
        <v>19</v>
      </c>
      <c r="E29" s="28">
        <v>2.7051592797783927E-3</v>
      </c>
      <c r="F29" s="5">
        <v>24.4</v>
      </c>
      <c r="G29" s="28">
        <v>2.8705058703977428E-3</v>
      </c>
      <c r="H29" s="5">
        <v>28.4</v>
      </c>
      <c r="I29" s="28">
        <v>3.0269369296766508E-3</v>
      </c>
    </row>
    <row r="30" spans="2:9" x14ac:dyDescent="0.75">
      <c r="B30" s="2"/>
      <c r="C30" s="4">
        <v>4</v>
      </c>
      <c r="D30" s="5">
        <v>15.1</v>
      </c>
      <c r="E30" s="28">
        <v>2.7411078461470986E-3</v>
      </c>
      <c r="F30" s="5">
        <v>19.3</v>
      </c>
      <c r="G30" s="28">
        <v>2.9363204381325663E-3</v>
      </c>
      <c r="H30" s="5">
        <v>22.7</v>
      </c>
      <c r="I30" s="28">
        <v>3.0322730889402079E-3</v>
      </c>
    </row>
    <row r="31" spans="2:9" x14ac:dyDescent="0.75">
      <c r="B31" s="2"/>
      <c r="C31" s="4">
        <v>3</v>
      </c>
      <c r="D31" s="5">
        <v>11.3</v>
      </c>
      <c r="E31" s="28">
        <v>2.7532500587360005E-3</v>
      </c>
      <c r="F31" s="5">
        <v>14.1</v>
      </c>
      <c r="G31" s="28">
        <v>3.0945846536894516E-3</v>
      </c>
      <c r="H31" s="5">
        <v>17.100000000000001</v>
      </c>
      <c r="I31" s="28">
        <v>3.0057325330871028E-3</v>
      </c>
    </row>
    <row r="32" spans="2:9" x14ac:dyDescent="0.75">
      <c r="B32" s="2"/>
      <c r="C32" s="4">
        <v>2</v>
      </c>
      <c r="D32" s="5">
        <v>7.4</v>
      </c>
      <c r="E32" s="28">
        <v>2.8533601168736294E-3</v>
      </c>
      <c r="F32" s="5">
        <v>9.6</v>
      </c>
      <c r="G32" s="28">
        <v>2.9669867621527771E-3</v>
      </c>
      <c r="H32" s="5">
        <v>11.3</v>
      </c>
      <c r="I32" s="28">
        <v>3.0591667319288893E-3</v>
      </c>
    </row>
    <row r="33" spans="2:9" x14ac:dyDescent="0.75">
      <c r="B33" s="6"/>
      <c r="C33" s="4">
        <v>1</v>
      </c>
      <c r="D33" s="5">
        <v>3.8</v>
      </c>
      <c r="E33" s="28">
        <v>2.7051592797783931E-3</v>
      </c>
      <c r="F33" s="5">
        <v>4.9000000000000004</v>
      </c>
      <c r="G33" s="28">
        <v>2.8471209912536433E-3</v>
      </c>
      <c r="H33" s="5">
        <v>5.8</v>
      </c>
      <c r="I33" s="28">
        <v>2.902980083234244E-3</v>
      </c>
    </row>
    <row r="34" spans="2:9" x14ac:dyDescent="0.75">
      <c r="B34" s="35" t="s">
        <v>24</v>
      </c>
      <c r="C34" s="36"/>
      <c r="D34" s="20"/>
      <c r="E34" s="29">
        <v>2.7197422522836369E-3</v>
      </c>
      <c r="F34" s="20"/>
      <c r="G34" s="29">
        <v>2.9390245316282078E-3</v>
      </c>
      <c r="H34" s="20"/>
      <c r="I34" s="29">
        <v>2.9946127346333466E-3</v>
      </c>
    </row>
  </sheetData>
  <mergeCells count="5">
    <mergeCell ref="B34:C34"/>
    <mergeCell ref="D22:E22"/>
    <mergeCell ref="B22:C22"/>
    <mergeCell ref="H22:I22"/>
    <mergeCell ref="F22:G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9B26-0070-4BBA-8147-F61376B6DD32}">
  <dimension ref="A1:D6"/>
  <sheetViews>
    <sheetView tabSelected="1" workbookViewId="0">
      <selection activeCell="D2" sqref="D2"/>
    </sheetView>
  </sheetViews>
  <sheetFormatPr defaultRowHeight="14.75" x14ac:dyDescent="0.75"/>
  <cols>
    <col min="2" max="4" width="9.7265625" bestFit="1" customWidth="1"/>
  </cols>
  <sheetData>
    <row r="1" spans="1:4" x14ac:dyDescent="0.75">
      <c r="A1" s="34" t="s">
        <v>28</v>
      </c>
      <c r="B1" s="34"/>
      <c r="C1" s="34"/>
      <c r="D1" s="34"/>
    </row>
    <row r="2" spans="1:4" x14ac:dyDescent="0.75">
      <c r="A2" s="30"/>
      <c r="B2" s="30" t="s">
        <v>23</v>
      </c>
      <c r="C2" s="30" t="s">
        <v>29</v>
      </c>
      <c r="D2" s="30" t="s">
        <v>30</v>
      </c>
    </row>
    <row r="3" spans="1:4" x14ac:dyDescent="0.75">
      <c r="A3" s="30" t="s">
        <v>4</v>
      </c>
      <c r="B3" s="31">
        <v>2.7197422522836369E-3</v>
      </c>
      <c r="C3" s="31">
        <v>7.6849999999999998E-5</v>
      </c>
      <c r="D3" s="31">
        <v>5.8389584780542098E-5</v>
      </c>
    </row>
    <row r="4" spans="1:4" x14ac:dyDescent="0.75">
      <c r="A4" s="30" t="s">
        <v>5</v>
      </c>
      <c r="B4" s="31">
        <v>2.9390245316282078E-3</v>
      </c>
      <c r="C4" s="31">
        <v>8.3049999999999999E-5</v>
      </c>
      <c r="D4" s="31">
        <v>6.5481660970356795E-5</v>
      </c>
    </row>
    <row r="5" spans="1:4" x14ac:dyDescent="0.75">
      <c r="A5" s="30" t="s">
        <v>27</v>
      </c>
      <c r="B5" s="31">
        <v>2.9946127346333466E-3</v>
      </c>
      <c r="C5" s="31">
        <v>3.6980000000000002E-5</v>
      </c>
      <c r="D5" s="31">
        <v>8.5894681073843496E-5</v>
      </c>
    </row>
    <row r="6" spans="1:4" x14ac:dyDescent="0.75">
      <c r="A6" s="30" t="s">
        <v>16</v>
      </c>
      <c r="B6" s="31">
        <v>2.8844598395150636E-3</v>
      </c>
      <c r="C6" s="31">
        <v>6.8730000000000001E-5</v>
      </c>
      <c r="D6" s="31">
        <v>7.0887440756592303E-5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created xsi:type="dcterms:W3CDTF">2023-09-14T15:20:07Z</dcterms:created>
  <dcterms:modified xsi:type="dcterms:W3CDTF">2023-10-17T15:45:59Z</dcterms:modified>
</cp:coreProperties>
</file>