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jers\Desktop\Notebook\Física\FÍSICA II\Laboratorio\Óptica\"/>
    </mc:Choice>
  </mc:AlternateContent>
  <xr:revisionPtr revIDLastSave="0" documentId="13_ncr:1_{45BE0D0F-F660-4511-BD64-68F3755D5395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Y12" i="1"/>
  <c r="Y11" i="1"/>
  <c r="AD12" i="1"/>
  <c r="AD11" i="1"/>
  <c r="AB12" i="1"/>
  <c r="AB11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P4" i="1"/>
  <c r="O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4" i="1"/>
  <c r="Y2" i="1" s="1" a="1"/>
  <c r="Y2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<sst xmlns="http://schemas.openxmlformats.org/spreadsheetml/2006/main" count="66" uniqueCount="40">
  <si>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r>
      <rPr>
        <sz val="11"/>
        <color theme="1"/>
        <rFont val="Times New Roman"/>
        <family val="1"/>
      </rPr>
      <t>ϕ</t>
    </r>
    <r>
      <rPr>
        <sz val="11"/>
        <color theme="1"/>
        <rFont val="Aptos Narrow"/>
        <family val="2"/>
      </rPr>
      <t>±</t>
    </r>
  </si>
  <si>
    <r>
      <rPr>
        <sz val="11"/>
        <color theme="1"/>
        <rFont val="Times New Roman"/>
        <family val="1"/>
      </rPr>
      <t>ϕ'</t>
    </r>
    <r>
      <rPr>
        <sz val="11"/>
        <color theme="1"/>
        <rFont val="Aptos Narrow"/>
        <family val="2"/>
      </rPr>
      <t>±</t>
    </r>
  </si>
  <si>
    <r>
      <rPr>
        <sz val="11"/>
        <color theme="1"/>
        <rFont val="Times New Roman"/>
        <family val="1"/>
      </rPr>
      <t>sin ϕ</t>
    </r>
    <r>
      <rPr>
        <sz val="11"/>
        <color theme="1"/>
        <rFont val="Aptos Narrow"/>
        <family val="2"/>
      </rPr>
      <t>±</t>
    </r>
  </si>
  <si>
    <r>
      <rPr>
        <sz val="11"/>
        <color theme="1"/>
        <rFont val="Times New Roman"/>
        <family val="1"/>
      </rPr>
      <t>sin ϕ'</t>
    </r>
    <r>
      <rPr>
        <sz val="11"/>
        <color theme="1"/>
        <rFont val="Aptos Narrow"/>
        <family val="2"/>
      </rPr>
      <t>±</t>
    </r>
  </si>
  <si>
    <t>ϕ</t>
  </si>
  <si>
    <t>ϕ'</t>
  </si>
  <si>
    <t>sin ϕ</t>
  </si>
  <si>
    <t>sin ϕ'</t>
  </si>
  <si>
    <r>
      <t>±</t>
    </r>
    <r>
      <rPr>
        <sz val="11"/>
        <color theme="1"/>
        <rFont val="Aptos Narrow"/>
        <family val="2"/>
      </rPr>
      <t>Δ</t>
    </r>
    <r>
      <rPr>
        <sz val="11"/>
        <color theme="1"/>
        <rFont val="Calibri"/>
        <family val="2"/>
        <scheme val="minor"/>
      </rPr>
      <t>ϕ</t>
    </r>
  </si>
  <si>
    <r>
      <t>±</t>
    </r>
    <r>
      <rPr>
        <sz val="11"/>
        <color theme="1"/>
        <rFont val="Aptos Narrow"/>
        <family val="2"/>
      </rPr>
      <t>Δsin</t>
    </r>
    <r>
      <rPr>
        <sz val="11"/>
        <color theme="1"/>
        <rFont val="Calibri"/>
        <family val="2"/>
        <scheme val="minor"/>
      </rPr>
      <t>ϕ</t>
    </r>
  </si>
  <si>
    <r>
      <t>±</t>
    </r>
    <r>
      <rPr>
        <sz val="11"/>
        <color theme="1"/>
        <rFont val="Aptos Narrow"/>
        <family val="2"/>
      </rPr>
      <t>Δsin</t>
    </r>
    <r>
      <rPr>
        <sz val="11"/>
        <color theme="1"/>
        <rFont val="Calibri"/>
        <family val="2"/>
        <scheme val="minor"/>
      </rPr>
      <t>ϕ'</t>
    </r>
  </si>
  <si>
    <r>
      <t>±</t>
    </r>
    <r>
      <rPr>
        <sz val="11"/>
        <color theme="1"/>
        <rFont val="Aptos Narrow"/>
        <family val="2"/>
      </rPr>
      <t>Δ</t>
    </r>
    <r>
      <rPr>
        <sz val="11"/>
        <color theme="1"/>
        <rFont val="Calibri"/>
        <family val="2"/>
        <scheme val="minor"/>
      </rPr>
      <t>ϕ'</t>
    </r>
  </si>
  <si>
    <t>ERRORES</t>
  </si>
  <si>
    <t>MEDIDAS</t>
  </si>
  <si>
    <t># El del seno viene de derivar, que resulta en (Δsinϕ=[cosϕ]*Δ)</t>
  </si>
  <si>
    <t># Dibujar ambas gráficas a mano con errores y añadir ajuste de línea visual</t>
  </si>
  <si>
    <t>b)</t>
  </si>
  <si>
    <t>ÁNGULO CRÍTICO=</t>
  </si>
  <si>
    <t>ÁNGULO CRÍTICO =</t>
  </si>
  <si>
    <t>c)</t>
  </si>
  <si>
    <t>crit meta=</t>
  </si>
  <si>
    <t>crit h2o=</t>
  </si>
  <si>
    <t>n meta=</t>
  </si>
  <si>
    <t>n h2o=</t>
  </si>
  <si>
    <t>Indice</t>
  </si>
  <si>
    <t>Error</t>
  </si>
  <si>
    <t>META</t>
  </si>
  <si>
    <t>H2O</t>
  </si>
  <si>
    <t>Indice refracc</t>
  </si>
  <si>
    <t>(se observa reflexión tangente)</t>
  </si>
  <si>
    <t>comparar n obtenido con el que obtenemos usando ángulo crit</t>
  </si>
  <si>
    <t>CUBETA DE AGUA</t>
  </si>
  <si>
    <t>BLOQUE DE METACRILATO</t>
  </si>
  <si>
    <t>±Δϕ</t>
  </si>
  <si>
    <t>±Δϕ'</t>
  </si>
  <si>
    <t>±Δsinϕ</t>
  </si>
  <si>
    <t>±Δsinϕ'</t>
  </si>
  <si>
    <t># El error del ángulo es el de la plataforma (1)</t>
  </si>
  <si>
    <t>ϕ (°)</t>
  </si>
  <si>
    <t>ϕ'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</si>
</sst>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</font>
    <font>
      <sz val="11"/>
      <color theme="1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3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5" fillId="3" borderId="2" xfId="0" applyFont="1" applyFill="1" applyBorder="1"/>
    <xf numFmtId="0" fontId="0" fillId="3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Metacrilato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7466082538683174"/>
                  <c:y val="-0.12034718544718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Sheet1!$I$4:$I$17</c:f>
                <c:numCache>
                  <c:formatCode>General</c:formatCode>
                  <c:ptCount val="14"/>
                  <c:pt idx="0">
                    <c:v>1.7420738611191477E-2</c:v>
                  </c:pt>
                  <c:pt idx="1">
                    <c:v>1.7323198324139987E-2</c:v>
                  </c:pt>
                  <c:pt idx="2">
                    <c:v>1.7188137789230135E-2</c:v>
                  </c:pt>
                  <c:pt idx="3">
                    <c:v>1.6971056658294625E-2</c:v>
                  </c:pt>
                  <c:pt idx="4">
                    <c:v>1.6690666644035845E-2</c:v>
                  </c:pt>
                  <c:pt idx="5">
                    <c:v>1.6400730189408606E-2</c:v>
                  </c:pt>
                  <c:pt idx="6">
                    <c:v>1.6065840473332978E-2</c:v>
                  </c:pt>
                  <c:pt idx="7">
                    <c:v>1.5686915405242821E-2</c:v>
                  </c:pt>
                  <c:pt idx="8">
                    <c:v>1.5338252138821245E-2</c:v>
                  </c:pt>
                  <c:pt idx="9">
                    <c:v>1.4960391637684162E-2</c:v>
                  </c:pt>
                  <c:pt idx="10">
                    <c:v>1.4554053180771673E-2</c:v>
                  </c:pt>
                  <c:pt idx="11">
                    <c:v>1.4120010256431278E-2</c:v>
                  </c:pt>
                  <c:pt idx="12">
                    <c:v>1.3846627919777043E-2</c:v>
                  </c:pt>
                  <c:pt idx="13">
                    <c:v>1.3467389569445255E-2</c:v>
                  </c:pt>
                </c:numCache>
              </c:numRef>
            </c:plus>
            <c:minus>
              <c:numRef>
                <c:f>Sheet1!$I$4:$I$17</c:f>
                <c:numCache>
                  <c:formatCode>General</c:formatCode>
                  <c:ptCount val="14"/>
                  <c:pt idx="0">
                    <c:v>1.7420738611191477E-2</c:v>
                  </c:pt>
                  <c:pt idx="1">
                    <c:v>1.7323198324139987E-2</c:v>
                  </c:pt>
                  <c:pt idx="2">
                    <c:v>1.7188137789230135E-2</c:v>
                  </c:pt>
                  <c:pt idx="3">
                    <c:v>1.6971056658294625E-2</c:v>
                  </c:pt>
                  <c:pt idx="4">
                    <c:v>1.6690666644035845E-2</c:v>
                  </c:pt>
                  <c:pt idx="5">
                    <c:v>1.6400730189408606E-2</c:v>
                  </c:pt>
                  <c:pt idx="6">
                    <c:v>1.6065840473332978E-2</c:v>
                  </c:pt>
                  <c:pt idx="7">
                    <c:v>1.5686915405242821E-2</c:v>
                  </c:pt>
                  <c:pt idx="8">
                    <c:v>1.5338252138821245E-2</c:v>
                  </c:pt>
                  <c:pt idx="9">
                    <c:v>1.4960391637684162E-2</c:v>
                  </c:pt>
                  <c:pt idx="10">
                    <c:v>1.4554053180771673E-2</c:v>
                  </c:pt>
                  <c:pt idx="11">
                    <c:v>1.4120010256431278E-2</c:v>
                  </c:pt>
                  <c:pt idx="12">
                    <c:v>1.3846627919777043E-2</c:v>
                  </c:pt>
                  <c:pt idx="13">
                    <c:v>1.3467389569445255E-2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Sheet1!$H$4:$H$17</c:f>
                <c:numCache>
                  <c:formatCode>General</c:formatCode>
                  <c:ptCount val="14"/>
                  <c:pt idx="0">
                    <c:v>1.7386877472611834E-2</c:v>
                  </c:pt>
                  <c:pt idx="1">
                    <c:v>1.7188137789230135E-2</c:v>
                  </c:pt>
                  <c:pt idx="2">
                    <c:v>1.6858585998791042E-2</c:v>
                  </c:pt>
                  <c:pt idx="3">
                    <c:v>1.6400730189408606E-2</c:v>
                  </c:pt>
                  <c:pt idx="4">
                    <c:v>1.5818054920253125E-2</c:v>
                  </c:pt>
                  <c:pt idx="5">
                    <c:v>1.5114994701951816E-2</c:v>
                  </c:pt>
                  <c:pt idx="6">
                    <c:v>1.429690024728532E-2</c:v>
                  </c:pt>
                  <c:pt idx="7">
                    <c:v>1.3369997749032586E-2</c:v>
                  </c:pt>
                  <c:pt idx="8">
                    <c:v>1.2341341494884351E-2</c:v>
                  </c:pt>
                  <c:pt idx="9">
                    <c:v>1.1218760180054308E-2</c:v>
                  </c:pt>
                  <c:pt idx="10">
                    <c:v>1.0010797326181445E-2</c:v>
                  </c:pt>
                  <c:pt idx="11">
                    <c:v>8.7266462599716495E-3</c:v>
                  </c:pt>
                  <c:pt idx="12">
                    <c:v>7.376080146430387E-3</c:v>
                  </c:pt>
                  <c:pt idx="13">
                    <c:v>5.9693776091758292E-3</c:v>
                  </c:pt>
                </c:numCache>
              </c:numRef>
            </c:plus>
            <c:minus>
              <c:numRef>
                <c:f>Sheet1!$H$4:$H$17</c:f>
                <c:numCache>
                  <c:formatCode>General</c:formatCode>
                  <c:ptCount val="14"/>
                  <c:pt idx="0">
                    <c:v>1.7386877472611834E-2</c:v>
                  </c:pt>
                  <c:pt idx="1">
                    <c:v>1.7188137789230135E-2</c:v>
                  </c:pt>
                  <c:pt idx="2">
                    <c:v>1.6858585998791042E-2</c:v>
                  </c:pt>
                  <c:pt idx="3">
                    <c:v>1.6400730189408606E-2</c:v>
                  </c:pt>
                  <c:pt idx="4">
                    <c:v>1.5818054920253125E-2</c:v>
                  </c:pt>
                  <c:pt idx="5">
                    <c:v>1.5114994701951816E-2</c:v>
                  </c:pt>
                  <c:pt idx="6">
                    <c:v>1.429690024728532E-2</c:v>
                  </c:pt>
                  <c:pt idx="7">
                    <c:v>1.3369997749032586E-2</c:v>
                  </c:pt>
                  <c:pt idx="8">
                    <c:v>1.2341341494884351E-2</c:v>
                  </c:pt>
                  <c:pt idx="9">
                    <c:v>1.1218760180054308E-2</c:v>
                  </c:pt>
                  <c:pt idx="10">
                    <c:v>1.0010797326181445E-2</c:v>
                  </c:pt>
                  <c:pt idx="11">
                    <c:v>8.7266462599716495E-3</c:v>
                  </c:pt>
                  <c:pt idx="12">
                    <c:v>7.376080146430387E-3</c:v>
                  </c:pt>
                  <c:pt idx="13">
                    <c:v>5.9693776091758292E-3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Sheet1!$E$4:$E$17</c:f>
              <c:numCache>
                <c:formatCode>General</c:formatCode>
                <c:ptCount val="14"/>
                <c:pt idx="0">
                  <c:v>6.1048539534856873E-2</c:v>
                </c:pt>
                <c:pt idx="1">
                  <c:v>0.12186934340514748</c:v>
                </c:pt>
                <c:pt idx="2">
                  <c:v>0.17364817766693033</c:v>
                </c:pt>
                <c:pt idx="3">
                  <c:v>0.23344536385590539</c:v>
                </c:pt>
                <c:pt idx="4">
                  <c:v>0.29237170472273677</c:v>
                </c:pt>
                <c:pt idx="5">
                  <c:v>0.34202014332566871</c:v>
                </c:pt>
                <c:pt idx="6">
                  <c:v>0.39073112848927377</c:v>
                </c:pt>
                <c:pt idx="7">
                  <c:v>0.4383711467890774</c:v>
                </c:pt>
                <c:pt idx="8">
                  <c:v>0.47715876025960841</c:v>
                </c:pt>
                <c:pt idx="9">
                  <c:v>0.51503807491005416</c:v>
                </c:pt>
                <c:pt idx="10">
                  <c:v>0.55193698531205815</c:v>
                </c:pt>
                <c:pt idx="11">
                  <c:v>0.58778525229247314</c:v>
                </c:pt>
                <c:pt idx="12">
                  <c:v>0.60876142900872066</c:v>
                </c:pt>
                <c:pt idx="13">
                  <c:v>0.63607822027776395</c:v>
                </c:pt>
              </c:numCache>
            </c:numRef>
          </c:xVal>
          <c:yVal>
            <c:numRef>
              <c:f>Sheet1!$D$4:$D$17</c:f>
              <c:numCache>
                <c:formatCode>General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3-4C06-9AAA-4C218B7F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695392"/>
        <c:axId val="1546699712"/>
      </c:scatterChart>
      <c:valAx>
        <c:axId val="154669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</a:t>
                </a:r>
                <a:r>
                  <a:rPr lang="el-GR"/>
                  <a:t>ϕ</a:t>
                </a:r>
                <a:r>
                  <a:rPr lang="es-ES"/>
                  <a:t>'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699712"/>
        <c:crosses val="autoZero"/>
        <c:crossBetween val="midCat"/>
      </c:valAx>
      <c:valAx>
        <c:axId val="15466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</a:t>
                </a:r>
                <a:r>
                  <a:rPr lang="el-GR"/>
                  <a:t>ϕ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69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Agua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63240160683279"/>
          <c:y val="0.16661722783377211"/>
          <c:w val="0.82204794282932947"/>
          <c:h val="0.623768664068219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466050123235982"/>
                  <c:y val="-0.116601335794340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Sheet1!$T$4:$T$17</c:f>
                <c:numCache>
                  <c:formatCode>General</c:formatCode>
                  <c:ptCount val="14"/>
                  <c:pt idx="0">
                    <c:v>1.7429373389126458E-2</c:v>
                  </c:pt>
                  <c:pt idx="1">
                    <c:v>1.7341100236706364E-2</c:v>
                  </c:pt>
                  <c:pt idx="2">
                    <c:v>1.7188137789230135E-2</c:v>
                  </c:pt>
                  <c:pt idx="3">
                    <c:v>1.6934855141545798E-2</c:v>
                  </c:pt>
                  <c:pt idx="4">
                    <c:v>1.6645500922637158E-2</c:v>
                  </c:pt>
                  <c:pt idx="5">
                    <c:v>1.6294052274549081E-2</c:v>
                  </c:pt>
                  <c:pt idx="6">
                    <c:v>1.5881820242427666E-2</c:v>
                  </c:pt>
                  <c:pt idx="7">
                    <c:v>1.5410342617946649E-2</c:v>
                  </c:pt>
                  <c:pt idx="8">
                    <c:v>1.4960391637684162E-2</c:v>
                  </c:pt>
                  <c:pt idx="9">
                    <c:v>1.4469435263826855E-2</c:v>
                  </c:pt>
                  <c:pt idx="10">
                    <c:v>1.4029948932515579E-2</c:v>
                  </c:pt>
                  <c:pt idx="11">
                    <c:v>1.3467389569445255E-2</c:v>
                  </c:pt>
                  <c:pt idx="12">
                    <c:v>1.3071743279415432E-2</c:v>
                  </c:pt>
                  <c:pt idx="13">
                    <c:v>1.2764530089902708E-2</c:v>
                  </c:pt>
                </c:numCache>
              </c:numRef>
            </c:plus>
            <c:minus>
              <c:numRef>
                <c:f>Sheet1!$T$4:$T$17</c:f>
                <c:numCache>
                  <c:formatCode>General</c:formatCode>
                  <c:ptCount val="14"/>
                  <c:pt idx="0">
                    <c:v>1.7429373389126458E-2</c:v>
                  </c:pt>
                  <c:pt idx="1">
                    <c:v>1.7341100236706364E-2</c:v>
                  </c:pt>
                  <c:pt idx="2">
                    <c:v>1.7188137789230135E-2</c:v>
                  </c:pt>
                  <c:pt idx="3">
                    <c:v>1.6934855141545798E-2</c:v>
                  </c:pt>
                  <c:pt idx="4">
                    <c:v>1.6645500922637158E-2</c:v>
                  </c:pt>
                  <c:pt idx="5">
                    <c:v>1.6294052274549081E-2</c:v>
                  </c:pt>
                  <c:pt idx="6">
                    <c:v>1.5881820242427666E-2</c:v>
                  </c:pt>
                  <c:pt idx="7">
                    <c:v>1.5410342617946649E-2</c:v>
                  </c:pt>
                  <c:pt idx="8">
                    <c:v>1.4960391637684162E-2</c:v>
                  </c:pt>
                  <c:pt idx="9">
                    <c:v>1.4469435263826855E-2</c:v>
                  </c:pt>
                  <c:pt idx="10">
                    <c:v>1.4029948932515579E-2</c:v>
                  </c:pt>
                  <c:pt idx="11">
                    <c:v>1.3467389569445255E-2</c:v>
                  </c:pt>
                  <c:pt idx="12">
                    <c:v>1.3071743279415432E-2</c:v>
                  </c:pt>
                  <c:pt idx="13">
                    <c:v>1.2764530089902708E-2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Sheet1!$S$4:$S$17</c:f>
                <c:numCache>
                  <c:formatCode>General</c:formatCode>
                  <c:ptCount val="14"/>
                  <c:pt idx="0">
                    <c:v>1.7386877472611834E-2</c:v>
                  </c:pt>
                  <c:pt idx="1">
                    <c:v>1.7188137789230135E-2</c:v>
                  </c:pt>
                  <c:pt idx="2">
                    <c:v>1.6858585998791042E-2</c:v>
                  </c:pt>
                  <c:pt idx="3">
                    <c:v>1.6400730189408606E-2</c:v>
                  </c:pt>
                  <c:pt idx="4">
                    <c:v>1.5818054920253125E-2</c:v>
                  </c:pt>
                  <c:pt idx="5">
                    <c:v>1.5114994701951816E-2</c:v>
                  </c:pt>
                  <c:pt idx="6">
                    <c:v>1.429690024728532E-2</c:v>
                  </c:pt>
                  <c:pt idx="7">
                    <c:v>1.3369997749032586E-2</c:v>
                  </c:pt>
                  <c:pt idx="8">
                    <c:v>1.2341341494884351E-2</c:v>
                  </c:pt>
                  <c:pt idx="9">
                    <c:v>1.1218760180054308E-2</c:v>
                  </c:pt>
                  <c:pt idx="10">
                    <c:v>1.0010797326181445E-2</c:v>
                  </c:pt>
                  <c:pt idx="11">
                    <c:v>8.7266462599716495E-3</c:v>
                  </c:pt>
                  <c:pt idx="12">
                    <c:v>7.376080146430387E-3</c:v>
                  </c:pt>
                  <c:pt idx="13">
                    <c:v>5.9693776091758292E-3</c:v>
                  </c:pt>
                </c:numCache>
              </c:numRef>
            </c:plus>
            <c:minus>
              <c:numRef>
                <c:f>Sheet1!$S$4:$S$17</c:f>
                <c:numCache>
                  <c:formatCode>General</c:formatCode>
                  <c:ptCount val="14"/>
                  <c:pt idx="0">
                    <c:v>1.7386877472611834E-2</c:v>
                  </c:pt>
                  <c:pt idx="1">
                    <c:v>1.7188137789230135E-2</c:v>
                  </c:pt>
                  <c:pt idx="2">
                    <c:v>1.6858585998791042E-2</c:v>
                  </c:pt>
                  <c:pt idx="3">
                    <c:v>1.6400730189408606E-2</c:v>
                  </c:pt>
                  <c:pt idx="4">
                    <c:v>1.5818054920253125E-2</c:v>
                  </c:pt>
                  <c:pt idx="5">
                    <c:v>1.5114994701951816E-2</c:v>
                  </c:pt>
                  <c:pt idx="6">
                    <c:v>1.429690024728532E-2</c:v>
                  </c:pt>
                  <c:pt idx="7">
                    <c:v>1.3369997749032586E-2</c:v>
                  </c:pt>
                  <c:pt idx="8">
                    <c:v>1.2341341494884351E-2</c:v>
                  </c:pt>
                  <c:pt idx="9">
                    <c:v>1.1218760180054308E-2</c:v>
                  </c:pt>
                  <c:pt idx="10">
                    <c:v>1.0010797326181445E-2</c:v>
                  </c:pt>
                  <c:pt idx="11">
                    <c:v>8.7266462599716495E-3</c:v>
                  </c:pt>
                  <c:pt idx="12">
                    <c:v>7.376080146430387E-3</c:v>
                  </c:pt>
                  <c:pt idx="13">
                    <c:v>5.9693776091758292E-3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Sheet1!$P$4:$P$17</c:f>
              <c:numCache>
                <c:formatCode>General</c:formatCode>
                <c:ptCount val="14"/>
                <c:pt idx="0">
                  <c:v>5.2335956242943835E-2</c:v>
                </c:pt>
                <c:pt idx="1">
                  <c:v>0.11320321376790672</c:v>
                </c:pt>
                <c:pt idx="2">
                  <c:v>0.17364817766693033</c:v>
                </c:pt>
                <c:pt idx="3">
                  <c:v>0.24192189559966773</c:v>
                </c:pt>
                <c:pt idx="4">
                  <c:v>0.30070579950427312</c:v>
                </c:pt>
                <c:pt idx="5">
                  <c:v>0.35836794954530027</c:v>
                </c:pt>
                <c:pt idx="6">
                  <c:v>0.41469324265623903</c:v>
                </c:pt>
                <c:pt idx="7">
                  <c:v>0.46947156278589081</c:v>
                </c:pt>
                <c:pt idx="8">
                  <c:v>0.51503807491005416</c:v>
                </c:pt>
                <c:pt idx="9">
                  <c:v>0.5591929034707469</c:v>
                </c:pt>
                <c:pt idx="10">
                  <c:v>0.59482278675134126</c:v>
                </c:pt>
                <c:pt idx="11">
                  <c:v>0.63607822027776395</c:v>
                </c:pt>
                <c:pt idx="12">
                  <c:v>0.6626200482157375</c:v>
                </c:pt>
                <c:pt idx="13">
                  <c:v>0.68199836006249848</c:v>
                </c:pt>
              </c:numCache>
            </c:numRef>
          </c:xVal>
          <c:yVal>
            <c:numRef>
              <c:f>Sheet1!$O$4:$O$17</c:f>
              <c:numCache>
                <c:formatCode>General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E-4DE8-8EBB-1266F3C8C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291104"/>
        <c:axId val="1555293504"/>
      </c:scatterChart>
      <c:valAx>
        <c:axId val="155529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sin</a:t>
                </a: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ϕ</a:t>
                </a: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293504"/>
        <c:crosses val="autoZero"/>
        <c:crossBetween val="midCat"/>
      </c:valAx>
      <c:valAx>
        <c:axId val="1555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sin</a:t>
                </a: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ϕ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29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127584</xdr:colOff>
      <xdr:row>20</xdr:row>
      <xdr:rowOff>101517</xdr:rowOff>
    </xdr:from>
    <xdr:to>
      <xdr:col>8</xdr:col>
      <xdr:colOff>432384</xdr:colOff>
      <xdr:row>35</xdr:row>
      <xdr:rowOff>34841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13A4E-F410-9360-59CF-45EE63C13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126750</xdr:colOff>
      <xdr:row>20</xdr:row>
      <xdr:rowOff>124325</xdr:rowOff>
    </xdr:from>
    <xdr:to>
      <xdr:col>19</xdr:col>
      <xdr:colOff>433137</xdr:colOff>
      <xdr:row>35</xdr:row>
      <xdr:rowOff>59112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3D17E4-469B-0120-1108-FECA7EFAA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59"/>
  <sheetViews>
    <sheetView tabSelected="1" zoomScale="115" zoomScaleNormal="70" workbookViewId="0">
      <selection activeCell="K28" sqref="K28"/>
    </sheetView>
  </sheetViews>
  <sheetFormatPr defaultRowHeight="14.75" x14ac:dyDescent="0.75"/>
  <sheetData>
    <row r="1" spans="2:30" x14ac:dyDescent="0.75">
      <c r="B1" s="17" t="s">
        <v>32</v>
      </c>
      <c r="C1" s="17"/>
      <c r="D1" s="17"/>
      <c r="E1" s="17"/>
      <c r="F1" s="17"/>
      <c r="G1" s="17"/>
      <c r="H1" s="17"/>
      <c r="I1" s="17"/>
      <c r="M1" s="17" t="s">
        <v>31</v>
      </c>
      <c r="N1" s="17"/>
      <c r="O1" s="17"/>
      <c r="P1" s="17"/>
      <c r="Q1" s="17"/>
      <c r="R1" s="17"/>
      <c r="S1" s="17"/>
      <c r="T1" s="17"/>
      <c r="X1" t="s">
        <v>26</v>
      </c>
      <c r="AB1" t="s">
        <v>27</v>
      </c>
    </row>
    <row r="2" spans="2:30" x14ac:dyDescent="0.75">
      <c r="B2" s="18" t="s">
        <v>13</v>
      </c>
      <c r="C2" s="18"/>
      <c r="D2" s="18"/>
      <c r="E2" s="18"/>
      <c r="F2" s="18" t="s">
        <v>12</v>
      </c>
      <c r="G2" s="18"/>
      <c r="H2" s="18"/>
      <c r="I2" s="18"/>
      <c r="J2" t="s">
        <v>37</v>
      </c>
      <c r="M2" s="18" t="s">
        <v>13</v>
      </c>
      <c r="N2" s="18"/>
      <c r="O2" s="18"/>
      <c r="P2" s="18"/>
      <c r="Q2" s="18" t="s">
        <v>12</v>
      </c>
      <c r="R2" s="18"/>
      <c r="S2" s="18"/>
      <c r="T2" s="18"/>
      <c r="W2" s="10" t="s">
        <v>16</v>
      </c>
      <c r="X2" s="3" t="s">
        <v>28</v>
      </c>
      <c r="Y2" s="3" cm="1">
        <f t="array" ref="Y2:Z6">LINEST(D4:D17,E4:E17,1,1)</f>
        <v>1.490434992479837</v>
      </c>
      <c r="Z2">
        <v>-6.3215278125174912E-3</v>
      </c>
      <c r="AB2" s="3" t="s">
        <v>24</v>
      </c>
      <c r="AC2" s="3" cm="1">
        <f t="array" ref="AC2:AD6">LINEST(O4:O17,P4:P17,1,1)</f>
        <v>1.3372407012359875</v>
      </c>
      <c r="AD2">
        <v>2.0256813019484121E-2</v>
      </c>
    </row>
    <row r="3" spans="2:30" x14ac:dyDescent="0.75">
      <c r="B3" s="1" t="s">
        <v>4</v>
      </c>
      <c r="C3" s="1" t="s">
        <v>5</v>
      </c>
      <c r="D3" s="1" t="s">
        <v>6</v>
      </c>
      <c r="E3" s="1" t="s">
        <v>7</v>
      </c>
      <c r="F3" s="2" t="s">
        <v>8</v>
      </c>
      <c r="G3" s="2" t="s">
        <v>11</v>
      </c>
      <c r="H3" s="2" t="s">
        <v>9</v>
      </c>
      <c r="I3" s="2" t="s">
        <v>10</v>
      </c>
      <c r="J3" s="5" t="s">
        <v>14</v>
      </c>
      <c r="M3" s="4" t="s">
        <v>0</v>
      </c>
      <c r="N3" s="4" t="s">
        <v>1</v>
      </c>
      <c r="O3" s="4" t="s">
        <v>2</v>
      </c>
      <c r="P3" s="4" t="s">
        <v>3</v>
      </c>
      <c r="Q3" s="2" t="s">
        <v>8</v>
      </c>
      <c r="R3" s="2" t="s">
        <v>11</v>
      </c>
      <c r="S3" s="2" t="s">
        <v>9</v>
      </c>
      <c r="T3" s="2" t="s">
        <v>10</v>
      </c>
      <c r="X3" s="3" t="s">
        <v>25</v>
      </c>
      <c r="Y3" s="3">
        <v>6.1999144775788462E-3</v>
      </c>
      <c r="Z3">
        <v>2.6557401186884664E-3</v>
      </c>
      <c r="AB3" s="3" t="s">
        <v>25</v>
      </c>
      <c r="AC3" s="3">
        <v>5.1754758518289569E-3</v>
      </c>
      <c r="AD3">
        <v>2.3781527452227573E-3</v>
      </c>
    </row>
    <row r="4" spans="2:30" x14ac:dyDescent="0.75">
      <c r="B4" s="3">
        <v>5</v>
      </c>
      <c r="C4" s="3">
        <v>3.5</v>
      </c>
      <c r="D4" s="3">
        <f>SIN((RADIANS(B4)))</f>
        <v>8.7155742747658166E-2</v>
      </c>
      <c r="E4" s="3">
        <f>SIN((RADIANS(C4)))</f>
        <v>6.1048539534856873E-2</v>
      </c>
      <c r="F4" s="3">
        <v>1</v>
      </c>
      <c r="G4" s="3">
        <v>1</v>
      </c>
      <c r="H4" s="3">
        <f>COS(RADIANS(B4))*RADIANS(F4)</f>
        <v>1.7386877472611834E-2</v>
      </c>
      <c r="I4" s="3">
        <f>COS(RADIANS(C4))*RADIANS(G4)</f>
        <v>1.7420738611191477E-2</v>
      </c>
      <c r="M4" s="3">
        <v>5</v>
      </c>
      <c r="N4" s="3">
        <v>3</v>
      </c>
      <c r="O4" s="3">
        <f>SIN(RADIANS(M4))</f>
        <v>8.7155742747658166E-2</v>
      </c>
      <c r="P4" s="3">
        <f>SIN(RADIANS(N4))</f>
        <v>5.2335956242943835E-2</v>
      </c>
      <c r="Q4" s="3">
        <v>1</v>
      </c>
      <c r="R4" s="3">
        <v>1</v>
      </c>
      <c r="S4" s="3">
        <f>COS(RADIANS(M4))*RADIANS(Q4)</f>
        <v>1.7386877472611834E-2</v>
      </c>
      <c r="T4" s="3">
        <f>COS(RADIANS(N4))*RADIANS(R4)</f>
        <v>1.7429373389126458E-2</v>
      </c>
      <c r="Y4">
        <v>0.9997923956753505</v>
      </c>
      <c r="Z4">
        <v>4.2164701202813898E-3</v>
      </c>
      <c r="AC4">
        <v>0.99982028489141817</v>
      </c>
      <c r="AD4">
        <v>3.9230435004860625E-3</v>
      </c>
    </row>
    <row r="5" spans="2:30" x14ac:dyDescent="0.75">
      <c r="B5" s="3">
        <v>10</v>
      </c>
      <c r="C5" s="3">
        <v>7</v>
      </c>
      <c r="D5" s="3">
        <f t="shared" ref="D5:D17" si="0">SIN((RADIANS(B5)))</f>
        <v>0.17364817766693033</v>
      </c>
      <c r="E5" s="3">
        <f t="shared" ref="E5:E17" si="1">SIN((RADIANS(C5)))</f>
        <v>0.12186934340514748</v>
      </c>
      <c r="F5" s="3">
        <v>1</v>
      </c>
      <c r="G5" s="3">
        <v>1</v>
      </c>
      <c r="H5" s="3">
        <f t="shared" ref="H5:H17" si="2">COS(RADIANS(B5))*RADIANS(F5)</f>
        <v>1.7188137789230135E-2</v>
      </c>
      <c r="I5" s="3">
        <f t="shared" ref="I5:I17" si="3">COS(RADIANS(C5))*RADIANS(G5)</f>
        <v>1.7323198324139987E-2</v>
      </c>
      <c r="M5" s="3">
        <v>10</v>
      </c>
      <c r="N5" s="3">
        <v>6.5</v>
      </c>
      <c r="O5" s="3">
        <f t="shared" ref="O5:O17" si="4">SIN(RADIANS(M5))</f>
        <v>0.17364817766693033</v>
      </c>
      <c r="P5" s="3">
        <f t="shared" ref="P5:P17" si="5">SIN(RADIANS(N5))</f>
        <v>0.11320321376790672</v>
      </c>
      <c r="Q5" s="3">
        <v>1</v>
      </c>
      <c r="R5" s="3">
        <v>1</v>
      </c>
      <c r="S5" s="3">
        <f t="shared" ref="S5:S17" si="6">COS(RADIANS(M5))*RADIANS(Q5)</f>
        <v>1.7188137789230135E-2</v>
      </c>
      <c r="T5" s="3">
        <f t="shared" ref="T5:T17" si="7">COS(RADIANS(N5))*RADIANS(R5)</f>
        <v>1.7341100236706364E-2</v>
      </c>
      <c r="Y5">
        <v>57790.264091848621</v>
      </c>
      <c r="Z5">
        <v>12</v>
      </c>
      <c r="AC5">
        <v>66760.349273782573</v>
      </c>
      <c r="AD5">
        <v>12</v>
      </c>
    </row>
    <row r="6" spans="2:30" x14ac:dyDescent="0.75">
      <c r="B6" s="3">
        <v>15</v>
      </c>
      <c r="C6" s="3">
        <v>10</v>
      </c>
      <c r="D6" s="3">
        <f t="shared" si="0"/>
        <v>0.25881904510252074</v>
      </c>
      <c r="E6" s="3">
        <f t="shared" si="1"/>
        <v>0.17364817766693033</v>
      </c>
      <c r="F6" s="3">
        <v>1</v>
      </c>
      <c r="G6" s="3">
        <v>1</v>
      </c>
      <c r="H6" s="3">
        <f t="shared" si="2"/>
        <v>1.6858585998791042E-2</v>
      </c>
      <c r="I6" s="3">
        <f t="shared" si="3"/>
        <v>1.7188137789230135E-2</v>
      </c>
      <c r="M6" s="3">
        <v>15</v>
      </c>
      <c r="N6" s="3">
        <v>10</v>
      </c>
      <c r="O6" s="3">
        <f t="shared" si="4"/>
        <v>0.25881904510252074</v>
      </c>
      <c r="P6" s="3">
        <f t="shared" si="5"/>
        <v>0.17364817766693033</v>
      </c>
      <c r="Q6" s="3">
        <v>1</v>
      </c>
      <c r="R6" s="3">
        <v>1</v>
      </c>
      <c r="S6" s="3">
        <f t="shared" si="6"/>
        <v>1.6858585998791042E-2</v>
      </c>
      <c r="T6" s="3">
        <f t="shared" si="7"/>
        <v>1.7188137789230135E-2</v>
      </c>
      <c r="Y6">
        <v>1.027431160893991</v>
      </c>
      <c r="Z6">
        <v>2.1334344330270911E-4</v>
      </c>
      <c r="AC6">
        <v>1.0274598210936132</v>
      </c>
      <c r="AD6">
        <v>1.8468324368047122E-4</v>
      </c>
    </row>
    <row r="7" spans="2:30" x14ac:dyDescent="0.75">
      <c r="B7" s="3">
        <v>20</v>
      </c>
      <c r="C7" s="3">
        <v>13.5</v>
      </c>
      <c r="D7" s="3">
        <f t="shared" si="0"/>
        <v>0.34202014332566871</v>
      </c>
      <c r="E7" s="3">
        <f t="shared" si="1"/>
        <v>0.23344536385590539</v>
      </c>
      <c r="F7" s="3">
        <v>1</v>
      </c>
      <c r="G7" s="3">
        <v>1</v>
      </c>
      <c r="H7" s="3">
        <f t="shared" si="2"/>
        <v>1.6400730189408606E-2</v>
      </c>
      <c r="I7" s="3">
        <f t="shared" si="3"/>
        <v>1.6971056658294625E-2</v>
      </c>
      <c r="M7" s="3">
        <v>20</v>
      </c>
      <c r="N7" s="3">
        <v>14</v>
      </c>
      <c r="O7" s="3">
        <f t="shared" si="4"/>
        <v>0.34202014332566871</v>
      </c>
      <c r="P7" s="3">
        <f t="shared" si="5"/>
        <v>0.24192189559966773</v>
      </c>
      <c r="Q7" s="3">
        <v>1</v>
      </c>
      <c r="R7" s="3">
        <v>1</v>
      </c>
      <c r="S7" s="3">
        <f t="shared" si="6"/>
        <v>1.6400730189408606E-2</v>
      </c>
      <c r="T7" s="3">
        <f t="shared" si="7"/>
        <v>1.6934855141545798E-2</v>
      </c>
    </row>
    <row r="8" spans="2:30" x14ac:dyDescent="0.75">
      <c r="B8" s="3">
        <v>25</v>
      </c>
      <c r="C8" s="3">
        <v>17</v>
      </c>
      <c r="D8" s="3">
        <f t="shared" si="0"/>
        <v>0.42261826174069944</v>
      </c>
      <c r="E8" s="3">
        <f t="shared" si="1"/>
        <v>0.29237170472273677</v>
      </c>
      <c r="F8" s="3">
        <v>1</v>
      </c>
      <c r="G8" s="3">
        <v>1</v>
      </c>
      <c r="H8" s="3">
        <f t="shared" si="2"/>
        <v>1.5818054920253125E-2</v>
      </c>
      <c r="I8" s="3">
        <f t="shared" si="3"/>
        <v>1.6690666644035845E-2</v>
      </c>
      <c r="M8" s="3">
        <v>25</v>
      </c>
      <c r="N8" s="3">
        <v>17.5</v>
      </c>
      <c r="O8" s="3">
        <f t="shared" si="4"/>
        <v>0.42261826174069944</v>
      </c>
      <c r="P8" s="3">
        <f t="shared" si="5"/>
        <v>0.30070579950427312</v>
      </c>
      <c r="Q8" s="3">
        <v>1</v>
      </c>
      <c r="R8" s="3">
        <v>1</v>
      </c>
      <c r="S8" s="3">
        <f t="shared" si="6"/>
        <v>1.5818054920253125E-2</v>
      </c>
      <c r="T8" s="3">
        <f t="shared" si="7"/>
        <v>1.6645500922637158E-2</v>
      </c>
    </row>
    <row r="9" spans="2:30" x14ac:dyDescent="0.75">
      <c r="B9" s="3">
        <v>30</v>
      </c>
      <c r="C9" s="3">
        <v>20</v>
      </c>
      <c r="D9" s="3">
        <f t="shared" si="0"/>
        <v>0.49999999999999994</v>
      </c>
      <c r="E9" s="3">
        <f t="shared" si="1"/>
        <v>0.34202014332566871</v>
      </c>
      <c r="F9" s="3">
        <v>1</v>
      </c>
      <c r="G9" s="3">
        <v>1</v>
      </c>
      <c r="H9" s="3">
        <f t="shared" si="2"/>
        <v>1.5114994701951816E-2</v>
      </c>
      <c r="I9" s="3">
        <f t="shared" si="3"/>
        <v>1.6400730189408606E-2</v>
      </c>
      <c r="M9" s="3">
        <v>30</v>
      </c>
      <c r="N9" s="3">
        <v>21</v>
      </c>
      <c r="O9" s="3">
        <f t="shared" si="4"/>
        <v>0.49999999999999994</v>
      </c>
      <c r="P9" s="3">
        <f t="shared" si="5"/>
        <v>0.35836794954530027</v>
      </c>
      <c r="Q9" s="3">
        <v>1</v>
      </c>
      <c r="R9" s="3">
        <v>1</v>
      </c>
      <c r="S9" s="3">
        <f t="shared" si="6"/>
        <v>1.5114994701951816E-2</v>
      </c>
      <c r="T9" s="3">
        <f t="shared" si="7"/>
        <v>1.6294052274549081E-2</v>
      </c>
    </row>
    <row r="10" spans="2:30" x14ac:dyDescent="0.75">
      <c r="B10" s="3">
        <v>35</v>
      </c>
      <c r="C10" s="3">
        <v>23</v>
      </c>
      <c r="D10" s="3">
        <f t="shared" si="0"/>
        <v>0.57357643635104605</v>
      </c>
      <c r="E10" s="3">
        <f t="shared" si="1"/>
        <v>0.39073112848927377</v>
      </c>
      <c r="F10" s="3">
        <v>1</v>
      </c>
      <c r="G10" s="3">
        <v>1</v>
      </c>
      <c r="H10" s="3">
        <f t="shared" si="2"/>
        <v>1.429690024728532E-2</v>
      </c>
      <c r="I10" s="3">
        <f t="shared" si="3"/>
        <v>1.6065840473332978E-2</v>
      </c>
      <c r="M10" s="3">
        <v>35</v>
      </c>
      <c r="N10" s="3">
        <v>24.5</v>
      </c>
      <c r="O10" s="3">
        <f t="shared" si="4"/>
        <v>0.57357643635104605</v>
      </c>
      <c r="P10" s="3">
        <f t="shared" si="5"/>
        <v>0.41469324265623903</v>
      </c>
      <c r="Q10" s="3">
        <v>1</v>
      </c>
      <c r="R10" s="3">
        <v>1</v>
      </c>
      <c r="S10" s="3">
        <f t="shared" si="6"/>
        <v>1.429690024728532E-2</v>
      </c>
      <c r="T10" s="3">
        <f t="shared" si="7"/>
        <v>1.5881820242427666E-2</v>
      </c>
      <c r="AD10" t="s">
        <v>12</v>
      </c>
    </row>
    <row r="11" spans="2:30" x14ac:dyDescent="0.75">
      <c r="B11" s="3">
        <v>40</v>
      </c>
      <c r="C11" s="3">
        <v>26</v>
      </c>
      <c r="D11" s="3">
        <f t="shared" si="0"/>
        <v>0.64278760968653925</v>
      </c>
      <c r="E11" s="3">
        <f t="shared" si="1"/>
        <v>0.4383711467890774</v>
      </c>
      <c r="F11" s="3">
        <v>1</v>
      </c>
      <c r="G11" s="3">
        <v>1</v>
      </c>
      <c r="H11" s="3">
        <f t="shared" si="2"/>
        <v>1.3369997749032586E-2</v>
      </c>
      <c r="I11" s="3">
        <f t="shared" si="3"/>
        <v>1.5686915405242821E-2</v>
      </c>
      <c r="M11" s="3">
        <v>40</v>
      </c>
      <c r="N11" s="3">
        <v>28</v>
      </c>
      <c r="O11" s="3">
        <f t="shared" si="4"/>
        <v>0.64278760968653925</v>
      </c>
      <c r="P11" s="3">
        <f t="shared" si="5"/>
        <v>0.46947156278589081</v>
      </c>
      <c r="Q11" s="3">
        <v>1</v>
      </c>
      <c r="R11" s="3">
        <v>1</v>
      </c>
      <c r="S11" s="3">
        <f t="shared" si="6"/>
        <v>1.3369997749032586E-2</v>
      </c>
      <c r="T11" s="3">
        <f t="shared" si="7"/>
        <v>1.5410342617946649E-2</v>
      </c>
      <c r="W11" s="10" t="s">
        <v>19</v>
      </c>
      <c r="X11" t="s">
        <v>20</v>
      </c>
      <c r="Y11">
        <f>C18</f>
        <v>43</v>
      </c>
      <c r="AA11" t="s">
        <v>22</v>
      </c>
      <c r="AB11">
        <f>1/SIN(RADIANS(Y11))</f>
        <v>1.4662791856396249</v>
      </c>
      <c r="AD11">
        <f>RADIANS(1)*COS(RADIANS(Y11))/((SIN(RADIANS(Y11)))^2)</f>
        <v>2.7443416115516556E-2</v>
      </c>
    </row>
    <row r="12" spans="2:30" x14ac:dyDescent="0.75">
      <c r="B12" s="3">
        <v>45</v>
      </c>
      <c r="C12" s="3">
        <v>28.5</v>
      </c>
      <c r="D12" s="3">
        <f t="shared" si="0"/>
        <v>0.70710678118654746</v>
      </c>
      <c r="E12" s="3">
        <f t="shared" si="1"/>
        <v>0.47715876025960841</v>
      </c>
      <c r="F12" s="3">
        <v>1</v>
      </c>
      <c r="G12" s="3">
        <v>1</v>
      </c>
      <c r="H12" s="3">
        <f t="shared" si="2"/>
        <v>1.2341341494884351E-2</v>
      </c>
      <c r="I12" s="3">
        <f t="shared" si="3"/>
        <v>1.5338252138821245E-2</v>
      </c>
      <c r="M12" s="3">
        <v>45</v>
      </c>
      <c r="N12" s="3">
        <v>31</v>
      </c>
      <c r="O12" s="3">
        <f t="shared" si="4"/>
        <v>0.70710678118654746</v>
      </c>
      <c r="P12" s="3">
        <f t="shared" si="5"/>
        <v>0.51503807491005416</v>
      </c>
      <c r="Q12" s="3">
        <v>1</v>
      </c>
      <c r="R12" s="3">
        <v>1</v>
      </c>
      <c r="S12" s="3">
        <f t="shared" si="6"/>
        <v>1.2341341494884351E-2</v>
      </c>
      <c r="T12" s="3">
        <f t="shared" si="7"/>
        <v>1.4960391637684162E-2</v>
      </c>
      <c r="X12" t="s">
        <v>21</v>
      </c>
      <c r="Y12">
        <f>N18</f>
        <v>49</v>
      </c>
      <c r="AA12" t="s">
        <v>23</v>
      </c>
      <c r="AB12">
        <f>1/SIN(RADIANS(Y12))</f>
        <v>1.3250129933488113</v>
      </c>
      <c r="AD12">
        <f>RADIANS(1)*COS(RADIANS(Y12))/((SIN(RADIANS(Y12)))^2)</f>
        <v>2.0102985461421433E-2</v>
      </c>
    </row>
    <row r="13" spans="2:30" x14ac:dyDescent="0.75">
      <c r="B13" s="3">
        <v>50</v>
      </c>
      <c r="C13" s="3">
        <v>31</v>
      </c>
      <c r="D13" s="3">
        <f t="shared" si="0"/>
        <v>0.76604444311897801</v>
      </c>
      <c r="E13" s="3">
        <f t="shared" si="1"/>
        <v>0.51503807491005416</v>
      </c>
      <c r="F13" s="3">
        <v>1</v>
      </c>
      <c r="G13" s="3">
        <v>1</v>
      </c>
      <c r="H13" s="3">
        <f t="shared" si="2"/>
        <v>1.1218760180054308E-2</v>
      </c>
      <c r="I13" s="3">
        <f t="shared" si="3"/>
        <v>1.4960391637684162E-2</v>
      </c>
      <c r="M13" s="3">
        <v>50</v>
      </c>
      <c r="N13" s="3">
        <v>34</v>
      </c>
      <c r="O13" s="3">
        <f t="shared" si="4"/>
        <v>0.76604444311897801</v>
      </c>
      <c r="P13" s="3">
        <f t="shared" si="5"/>
        <v>0.5591929034707469</v>
      </c>
      <c r="Q13" s="3">
        <v>1</v>
      </c>
      <c r="R13" s="3">
        <v>1</v>
      </c>
      <c r="S13" s="3">
        <f t="shared" si="6"/>
        <v>1.1218760180054308E-2</v>
      </c>
      <c r="T13" s="3">
        <f t="shared" si="7"/>
        <v>1.4469435263826855E-2</v>
      </c>
    </row>
    <row r="14" spans="2:30" x14ac:dyDescent="0.75">
      <c r="B14" s="3">
        <v>55</v>
      </c>
      <c r="C14" s="3">
        <v>33.5</v>
      </c>
      <c r="D14" s="3">
        <f t="shared" si="0"/>
        <v>0.8191520442889918</v>
      </c>
      <c r="E14" s="3">
        <f t="shared" si="1"/>
        <v>0.55193698531205815</v>
      </c>
      <c r="F14" s="3">
        <v>1</v>
      </c>
      <c r="G14" s="3">
        <v>1</v>
      </c>
      <c r="H14" s="3">
        <f t="shared" si="2"/>
        <v>1.0010797326181445E-2</v>
      </c>
      <c r="I14" s="3">
        <f t="shared" si="3"/>
        <v>1.4554053180771673E-2</v>
      </c>
      <c r="M14" s="3">
        <v>55</v>
      </c>
      <c r="N14" s="3">
        <v>36.5</v>
      </c>
      <c r="O14" s="3">
        <f t="shared" si="4"/>
        <v>0.8191520442889918</v>
      </c>
      <c r="P14" s="3">
        <f t="shared" si="5"/>
        <v>0.59482278675134126</v>
      </c>
      <c r="Q14" s="3">
        <v>1</v>
      </c>
      <c r="R14" s="3">
        <v>1</v>
      </c>
      <c r="S14" s="3">
        <f t="shared" si="6"/>
        <v>1.0010797326181445E-2</v>
      </c>
      <c r="T14" s="3">
        <f t="shared" si="7"/>
        <v>1.4029948932515579E-2</v>
      </c>
      <c r="X14" t="s">
        <v>30</v>
      </c>
    </row>
    <row r="15" spans="2:30" x14ac:dyDescent="0.75">
      <c r="B15" s="3">
        <v>60</v>
      </c>
      <c r="C15" s="3">
        <v>36</v>
      </c>
      <c r="D15" s="3">
        <f t="shared" si="0"/>
        <v>0.8660254037844386</v>
      </c>
      <c r="E15" s="3">
        <f t="shared" si="1"/>
        <v>0.58778525229247314</v>
      </c>
      <c r="F15" s="3">
        <v>1</v>
      </c>
      <c r="G15" s="3">
        <v>1</v>
      </c>
      <c r="H15" s="3">
        <f t="shared" si="2"/>
        <v>8.7266462599716495E-3</v>
      </c>
      <c r="I15" s="3">
        <f t="shared" si="3"/>
        <v>1.4120010256431278E-2</v>
      </c>
      <c r="M15" s="3">
        <v>60</v>
      </c>
      <c r="N15" s="3">
        <v>39.5</v>
      </c>
      <c r="O15" s="3">
        <f t="shared" si="4"/>
        <v>0.8660254037844386</v>
      </c>
      <c r="P15" s="3">
        <f t="shared" si="5"/>
        <v>0.63607822027776395</v>
      </c>
      <c r="Q15" s="3">
        <v>1</v>
      </c>
      <c r="R15" s="3">
        <v>1</v>
      </c>
      <c r="S15" s="3">
        <f t="shared" si="6"/>
        <v>8.7266462599716495E-3</v>
      </c>
      <c r="T15" s="3">
        <f t="shared" si="7"/>
        <v>1.3467389569445255E-2</v>
      </c>
    </row>
    <row r="16" spans="2:30" x14ac:dyDescent="0.75">
      <c r="B16" s="3">
        <v>65</v>
      </c>
      <c r="C16" s="3">
        <v>37.5</v>
      </c>
      <c r="D16" s="3">
        <f t="shared" si="0"/>
        <v>0.90630778703664994</v>
      </c>
      <c r="E16" s="3">
        <f t="shared" si="1"/>
        <v>0.60876142900872066</v>
      </c>
      <c r="F16" s="3">
        <v>1</v>
      </c>
      <c r="G16" s="3">
        <v>1</v>
      </c>
      <c r="H16" s="3">
        <f t="shared" si="2"/>
        <v>7.376080146430387E-3</v>
      </c>
      <c r="I16" s="3">
        <f t="shared" si="3"/>
        <v>1.3846627919777043E-2</v>
      </c>
      <c r="M16" s="3">
        <v>65</v>
      </c>
      <c r="N16" s="3">
        <v>41.5</v>
      </c>
      <c r="O16" s="3">
        <f t="shared" si="4"/>
        <v>0.90630778703664994</v>
      </c>
      <c r="P16" s="3">
        <f t="shared" si="5"/>
        <v>0.6626200482157375</v>
      </c>
      <c r="Q16" s="3">
        <v>1</v>
      </c>
      <c r="R16" s="3">
        <v>1</v>
      </c>
      <c r="S16" s="3">
        <f t="shared" si="6"/>
        <v>7.376080146430387E-3</v>
      </c>
      <c r="T16" s="3">
        <f t="shared" si="7"/>
        <v>1.3071743279415432E-2</v>
      </c>
    </row>
    <row r="17" spans="2:20" x14ac:dyDescent="0.75">
      <c r="B17" s="3">
        <v>70</v>
      </c>
      <c r="C17" s="3">
        <v>39.5</v>
      </c>
      <c r="D17" s="3">
        <f t="shared" si="0"/>
        <v>0.93969262078590832</v>
      </c>
      <c r="E17" s="3">
        <f t="shared" si="1"/>
        <v>0.63607822027776395</v>
      </c>
      <c r="F17" s="3">
        <v>1</v>
      </c>
      <c r="G17" s="3">
        <v>1</v>
      </c>
      <c r="H17" s="3">
        <f t="shared" si="2"/>
        <v>5.9693776091758292E-3</v>
      </c>
      <c r="I17" s="3">
        <f t="shared" si="3"/>
        <v>1.3467389569445255E-2</v>
      </c>
      <c r="M17" s="3">
        <v>70</v>
      </c>
      <c r="N17" s="3">
        <v>43</v>
      </c>
      <c r="O17" s="7">
        <f t="shared" si="4"/>
        <v>0.93969262078590832</v>
      </c>
      <c r="P17" s="7">
        <f t="shared" si="5"/>
        <v>0.68199836006249848</v>
      </c>
      <c r="Q17" s="7">
        <v>1</v>
      </c>
      <c r="R17" s="7">
        <v>1</v>
      </c>
      <c r="S17" s="7">
        <f t="shared" si="6"/>
        <v>5.9693776091758292E-3</v>
      </c>
      <c r="T17" s="7">
        <f t="shared" si="7"/>
        <v>1.2764530089902708E-2</v>
      </c>
    </row>
    <row r="18" spans="2:20" x14ac:dyDescent="0.75">
      <c r="B18" s="2" t="s">
        <v>17</v>
      </c>
      <c r="C18" s="3">
        <v>43</v>
      </c>
      <c r="D18" t="s">
        <v>29</v>
      </c>
      <c r="E18" s="6"/>
      <c r="M18" s="2" t="s">
        <v>18</v>
      </c>
      <c r="N18" s="3">
        <v>49</v>
      </c>
      <c r="O18" s="8"/>
      <c r="P18" s="9"/>
      <c r="Q18" s="9"/>
      <c r="R18" s="9"/>
      <c r="S18" s="9"/>
      <c r="T18" s="9"/>
    </row>
    <row r="20" spans="2:20" x14ac:dyDescent="0.75">
      <c r="B20" t="s">
        <v>15</v>
      </c>
    </row>
    <row r="42" spans="4:19" x14ac:dyDescent="0.75">
      <c r="D42" s="17" t="s">
        <v>32</v>
      </c>
      <c r="E42" s="17"/>
      <c r="F42" s="17"/>
      <c r="G42" s="17"/>
      <c r="H42" s="17"/>
      <c r="I42" s="17"/>
      <c r="J42" s="17"/>
      <c r="K42" s="17"/>
      <c r="L42" s="17" t="s">
        <v>31</v>
      </c>
      <c r="M42" s="17"/>
      <c r="N42" s="17"/>
      <c r="O42" s="17"/>
      <c r="P42" s="17"/>
      <c r="Q42" s="17"/>
      <c r="R42" s="17"/>
      <c r="S42" s="17"/>
    </row>
    <row r="43" spans="4:19" x14ac:dyDescent="0.75">
      <c r="D43" s="18" t="s">
        <v>13</v>
      </c>
      <c r="E43" s="18"/>
      <c r="F43" s="18"/>
      <c r="G43" s="18"/>
      <c r="H43" s="18" t="s">
        <v>12</v>
      </c>
      <c r="I43" s="18"/>
      <c r="J43" s="18"/>
      <c r="K43" s="18"/>
      <c r="L43" s="18" t="s">
        <v>13</v>
      </c>
      <c r="M43" s="18"/>
      <c r="N43" s="18"/>
      <c r="O43" s="18"/>
      <c r="P43" s="18" t="s">
        <v>12</v>
      </c>
      <c r="Q43" s="18"/>
      <c r="R43" s="18"/>
      <c r="S43" s="18"/>
    </row>
    <row r="44" spans="4:19" x14ac:dyDescent="0.75">
      <c r="D44" s="11" t="s">
        <v>38</v>
      </c>
      <c r="E44" s="11" t="s">
        <v>39</v>
      </c>
      <c r="F44" s="11" t="s">
        <v>6</v>
      </c>
      <c r="G44" s="11" t="s">
        <v>7</v>
      </c>
      <c r="H44" s="12" t="s">
        <v>33</v>
      </c>
      <c r="I44" s="12" t="s">
        <v>34</v>
      </c>
      <c r="J44" s="12" t="s">
        <v>35</v>
      </c>
      <c r="K44" s="12" t="s">
        <v>36</v>
      </c>
      <c r="L44" s="11" t="s">
        <v>38</v>
      </c>
      <c r="M44" s="11" t="s">
        <v>39</v>
      </c>
      <c r="N44" s="11" t="s">
        <v>6</v>
      </c>
      <c r="O44" s="11" t="s">
        <v>7</v>
      </c>
      <c r="P44" s="12" t="s">
        <v>33</v>
      </c>
      <c r="Q44" s="12" t="s">
        <v>34</v>
      </c>
      <c r="R44" s="12" t="s">
        <v>35</v>
      </c>
      <c r="S44" s="12" t="s">
        <v>36</v>
      </c>
    </row>
    <row r="45" spans="4:19" x14ac:dyDescent="0.75">
      <c r="D45" s="13">
        <v>5</v>
      </c>
      <c r="E45" s="13">
        <v>3.5</v>
      </c>
      <c r="F45" s="13">
        <v>8.7155742747658166E-2</v>
      </c>
      <c r="G45" s="13">
        <v>6.1048539534856873E-2</v>
      </c>
      <c r="H45" s="13">
        <v>1</v>
      </c>
      <c r="I45" s="13">
        <v>1</v>
      </c>
      <c r="J45" s="13">
        <v>1.7386877472611834E-2</v>
      </c>
      <c r="K45" s="13">
        <v>1.7420738611191477E-2</v>
      </c>
      <c r="L45" s="13">
        <v>5</v>
      </c>
      <c r="M45" s="13">
        <v>3</v>
      </c>
      <c r="N45" s="13">
        <v>8.7155742747658166E-2</v>
      </c>
      <c r="O45" s="13">
        <v>5.2335956242943835E-2</v>
      </c>
      <c r="P45" s="13">
        <v>1</v>
      </c>
      <c r="Q45" s="13">
        <v>1</v>
      </c>
      <c r="R45" s="13">
        <v>1.7386877472611834E-2</v>
      </c>
      <c r="S45" s="13">
        <v>1.7429373389126458E-2</v>
      </c>
    </row>
    <row r="46" spans="4:19" x14ac:dyDescent="0.75">
      <c r="D46" s="13">
        <v>10</v>
      </c>
      <c r="E46" s="13">
        <v>7</v>
      </c>
      <c r="F46" s="13">
        <v>0.17364817766693033</v>
      </c>
      <c r="G46" s="13">
        <v>0.12186934340514748</v>
      </c>
      <c r="H46" s="13">
        <v>1</v>
      </c>
      <c r="I46" s="13">
        <v>1</v>
      </c>
      <c r="J46" s="13">
        <v>1.7188137789230135E-2</v>
      </c>
      <c r="K46" s="13">
        <v>1.7323198324139987E-2</v>
      </c>
      <c r="L46" s="13">
        <v>10</v>
      </c>
      <c r="M46" s="13">
        <v>6.5</v>
      </c>
      <c r="N46" s="13">
        <v>0.17364817766693033</v>
      </c>
      <c r="O46" s="13">
        <v>0.11320321376790672</v>
      </c>
      <c r="P46" s="13">
        <v>1</v>
      </c>
      <c r="Q46" s="13">
        <v>1</v>
      </c>
      <c r="R46" s="13">
        <v>1.7188137789230135E-2</v>
      </c>
      <c r="S46" s="13">
        <v>1.7341100236706364E-2</v>
      </c>
    </row>
    <row r="47" spans="4:19" x14ac:dyDescent="0.75">
      <c r="D47" s="13">
        <v>15</v>
      </c>
      <c r="E47" s="13">
        <v>10</v>
      </c>
      <c r="F47" s="13">
        <v>0.25881904510252074</v>
      </c>
      <c r="G47" s="13">
        <v>0.17364817766693033</v>
      </c>
      <c r="H47" s="13">
        <v>1</v>
      </c>
      <c r="I47" s="13">
        <v>1</v>
      </c>
      <c r="J47" s="13">
        <v>1.6858585998791042E-2</v>
      </c>
      <c r="K47" s="13">
        <v>1.7188137789230135E-2</v>
      </c>
      <c r="L47" s="13">
        <v>15</v>
      </c>
      <c r="M47" s="13">
        <v>10</v>
      </c>
      <c r="N47" s="13">
        <v>0.25881904510252074</v>
      </c>
      <c r="O47" s="13">
        <v>0.17364817766693033</v>
      </c>
      <c r="P47" s="13">
        <v>1</v>
      </c>
      <c r="Q47" s="13">
        <v>1</v>
      </c>
      <c r="R47" s="13">
        <v>1.6858585998791042E-2</v>
      </c>
      <c r="S47" s="13">
        <v>1.7188137789230135E-2</v>
      </c>
    </row>
    <row r="48" spans="4:19" x14ac:dyDescent="0.75">
      <c r="D48" s="13">
        <v>20</v>
      </c>
      <c r="E48" s="13">
        <v>13.5</v>
      </c>
      <c r="F48" s="13">
        <v>0.34202014332566871</v>
      </c>
      <c r="G48" s="13">
        <v>0.23344536385590539</v>
      </c>
      <c r="H48" s="13">
        <v>1</v>
      </c>
      <c r="I48" s="13">
        <v>1</v>
      </c>
      <c r="J48" s="13">
        <v>1.6400730189408606E-2</v>
      </c>
      <c r="K48" s="13">
        <v>1.6971056658294625E-2</v>
      </c>
      <c r="L48" s="13">
        <v>20</v>
      </c>
      <c r="M48" s="13">
        <v>14</v>
      </c>
      <c r="N48" s="13">
        <v>0.34202014332566871</v>
      </c>
      <c r="O48" s="13">
        <v>0.24192189559966773</v>
      </c>
      <c r="P48" s="13">
        <v>1</v>
      </c>
      <c r="Q48" s="13">
        <v>1</v>
      </c>
      <c r="R48" s="13">
        <v>1.6400730189408606E-2</v>
      </c>
      <c r="S48" s="13">
        <v>1.6934855141545798E-2</v>
      </c>
    </row>
    <row r="49" spans="4:19" x14ac:dyDescent="0.75">
      <c r="D49" s="13">
        <v>25</v>
      </c>
      <c r="E49" s="13">
        <v>17</v>
      </c>
      <c r="F49" s="13">
        <v>0.42261826174069944</v>
      </c>
      <c r="G49" s="13">
        <v>0.29237170472273677</v>
      </c>
      <c r="H49" s="13">
        <v>1</v>
      </c>
      <c r="I49" s="13">
        <v>1</v>
      </c>
      <c r="J49" s="13">
        <v>1.5818054920253125E-2</v>
      </c>
      <c r="K49" s="13">
        <v>1.6690666644035845E-2</v>
      </c>
      <c r="L49" s="13">
        <v>25</v>
      </c>
      <c r="M49" s="13">
        <v>17.5</v>
      </c>
      <c r="N49" s="13">
        <v>0.42261826174069944</v>
      </c>
      <c r="O49" s="13">
        <v>0.30070579950427312</v>
      </c>
      <c r="P49" s="13">
        <v>1</v>
      </c>
      <c r="Q49" s="13">
        <v>1</v>
      </c>
      <c r="R49" s="13">
        <v>1.5818054920253125E-2</v>
      </c>
      <c r="S49" s="13">
        <v>1.6645500922637158E-2</v>
      </c>
    </row>
    <row r="50" spans="4:19" x14ac:dyDescent="0.75">
      <c r="D50" s="13">
        <v>30</v>
      </c>
      <c r="E50" s="13">
        <v>20</v>
      </c>
      <c r="F50" s="13">
        <v>0.49999999999999994</v>
      </c>
      <c r="G50" s="13">
        <v>0.34202014332566871</v>
      </c>
      <c r="H50" s="13">
        <v>1</v>
      </c>
      <c r="I50" s="13">
        <v>1</v>
      </c>
      <c r="J50" s="13">
        <v>1.5114994701951816E-2</v>
      </c>
      <c r="K50" s="13">
        <v>1.6400730189408606E-2</v>
      </c>
      <c r="L50" s="13">
        <v>30</v>
      </c>
      <c r="M50" s="13">
        <v>21</v>
      </c>
      <c r="N50" s="13">
        <v>0.49999999999999994</v>
      </c>
      <c r="O50" s="13">
        <v>0.35836794954530027</v>
      </c>
      <c r="P50" s="13">
        <v>1</v>
      </c>
      <c r="Q50" s="13">
        <v>1</v>
      </c>
      <c r="R50" s="13">
        <v>1.5114994701951816E-2</v>
      </c>
      <c r="S50" s="13">
        <v>1.6294052274549081E-2</v>
      </c>
    </row>
    <row r="51" spans="4:19" x14ac:dyDescent="0.75">
      <c r="D51" s="13">
        <v>35</v>
      </c>
      <c r="E51" s="13">
        <v>23</v>
      </c>
      <c r="F51" s="13">
        <v>0.57357643635104605</v>
      </c>
      <c r="G51" s="13">
        <v>0.39073112848927377</v>
      </c>
      <c r="H51" s="13">
        <v>1</v>
      </c>
      <c r="I51" s="13">
        <v>1</v>
      </c>
      <c r="J51" s="13">
        <v>1.429690024728532E-2</v>
      </c>
      <c r="K51" s="13">
        <v>1.6065840473332978E-2</v>
      </c>
      <c r="L51" s="13">
        <v>35</v>
      </c>
      <c r="M51" s="13">
        <v>24.5</v>
      </c>
      <c r="N51" s="13">
        <v>0.57357643635104605</v>
      </c>
      <c r="O51" s="13">
        <v>0.41469324265623903</v>
      </c>
      <c r="P51" s="13">
        <v>1</v>
      </c>
      <c r="Q51" s="13">
        <v>1</v>
      </c>
      <c r="R51" s="13">
        <v>1.429690024728532E-2</v>
      </c>
      <c r="S51" s="13">
        <v>1.5881820242427666E-2</v>
      </c>
    </row>
    <row r="52" spans="4:19" x14ac:dyDescent="0.75">
      <c r="D52" s="13">
        <v>40</v>
      </c>
      <c r="E52" s="13">
        <v>26</v>
      </c>
      <c r="F52" s="13">
        <v>0.64278760968653925</v>
      </c>
      <c r="G52" s="13">
        <v>0.4383711467890774</v>
      </c>
      <c r="H52" s="13">
        <v>1</v>
      </c>
      <c r="I52" s="13">
        <v>1</v>
      </c>
      <c r="J52" s="13">
        <v>1.3369997749032586E-2</v>
      </c>
      <c r="K52" s="13">
        <v>1.5686915405242821E-2</v>
      </c>
      <c r="L52" s="13">
        <v>40</v>
      </c>
      <c r="M52" s="13">
        <v>28</v>
      </c>
      <c r="N52" s="13">
        <v>0.64278760968653925</v>
      </c>
      <c r="O52" s="13">
        <v>0.46947156278589081</v>
      </c>
      <c r="P52" s="13">
        <v>1</v>
      </c>
      <c r="Q52" s="13">
        <v>1</v>
      </c>
      <c r="R52" s="13">
        <v>1.3369997749032586E-2</v>
      </c>
      <c r="S52" s="13">
        <v>1.5410342617946649E-2</v>
      </c>
    </row>
    <row r="53" spans="4:19" x14ac:dyDescent="0.75">
      <c r="D53" s="13">
        <v>45</v>
      </c>
      <c r="E53" s="13">
        <v>28.5</v>
      </c>
      <c r="F53" s="13">
        <v>0.70710678118654746</v>
      </c>
      <c r="G53" s="13">
        <v>0.47715876025960841</v>
      </c>
      <c r="H53" s="13">
        <v>1</v>
      </c>
      <c r="I53" s="13">
        <v>1</v>
      </c>
      <c r="J53" s="13">
        <v>1.2341341494884351E-2</v>
      </c>
      <c r="K53" s="13">
        <v>1.5338252138821245E-2</v>
      </c>
      <c r="L53" s="13">
        <v>45</v>
      </c>
      <c r="M53" s="13">
        <v>31</v>
      </c>
      <c r="N53" s="13">
        <v>0.70710678118654746</v>
      </c>
      <c r="O53" s="13">
        <v>0.51503807491005416</v>
      </c>
      <c r="P53" s="13">
        <v>1</v>
      </c>
      <c r="Q53" s="13">
        <v>1</v>
      </c>
      <c r="R53" s="13">
        <v>1.2341341494884351E-2</v>
      </c>
      <c r="S53" s="13">
        <v>1.4960391637684162E-2</v>
      </c>
    </row>
    <row r="54" spans="4:19" x14ac:dyDescent="0.75">
      <c r="D54" s="13">
        <v>50</v>
      </c>
      <c r="E54" s="13">
        <v>31</v>
      </c>
      <c r="F54" s="13">
        <v>0.76604444311897801</v>
      </c>
      <c r="G54" s="13">
        <v>0.51503807491005416</v>
      </c>
      <c r="H54" s="13">
        <v>1</v>
      </c>
      <c r="I54" s="13">
        <v>1</v>
      </c>
      <c r="J54" s="13">
        <v>1.1218760180054308E-2</v>
      </c>
      <c r="K54" s="13">
        <v>1.4960391637684162E-2</v>
      </c>
      <c r="L54" s="13">
        <v>50</v>
      </c>
      <c r="M54" s="13">
        <v>34</v>
      </c>
      <c r="N54" s="13">
        <v>0.76604444311897801</v>
      </c>
      <c r="O54" s="13">
        <v>0.5591929034707469</v>
      </c>
      <c r="P54" s="13">
        <v>1</v>
      </c>
      <c r="Q54" s="13">
        <v>1</v>
      </c>
      <c r="R54" s="13">
        <v>1.1218760180054308E-2</v>
      </c>
      <c r="S54" s="13">
        <v>1.4469435263826855E-2</v>
      </c>
    </row>
    <row r="55" spans="4:19" x14ac:dyDescent="0.75">
      <c r="D55" s="13">
        <v>55</v>
      </c>
      <c r="E55" s="13">
        <v>33.5</v>
      </c>
      <c r="F55" s="13">
        <v>0.8191520442889918</v>
      </c>
      <c r="G55" s="13">
        <v>0.55193698531205815</v>
      </c>
      <c r="H55" s="13">
        <v>1</v>
      </c>
      <c r="I55" s="13">
        <v>1</v>
      </c>
      <c r="J55" s="13">
        <v>1.0010797326181445E-2</v>
      </c>
      <c r="K55" s="13">
        <v>1.4554053180771673E-2</v>
      </c>
      <c r="L55" s="13">
        <v>55</v>
      </c>
      <c r="M55" s="13">
        <v>36.5</v>
      </c>
      <c r="N55" s="13">
        <v>0.8191520442889918</v>
      </c>
      <c r="O55" s="13">
        <v>0.59482278675134126</v>
      </c>
      <c r="P55" s="13">
        <v>1</v>
      </c>
      <c r="Q55" s="13">
        <v>1</v>
      </c>
      <c r="R55" s="13">
        <v>1.0010797326181445E-2</v>
      </c>
      <c r="S55" s="13">
        <v>1.4029948932515579E-2</v>
      </c>
    </row>
    <row r="56" spans="4:19" x14ac:dyDescent="0.75">
      <c r="D56" s="13">
        <v>60</v>
      </c>
      <c r="E56" s="13">
        <v>36</v>
      </c>
      <c r="F56" s="13">
        <v>0.8660254037844386</v>
      </c>
      <c r="G56" s="13">
        <v>0.58778525229247314</v>
      </c>
      <c r="H56" s="13">
        <v>1</v>
      </c>
      <c r="I56" s="13">
        <v>1</v>
      </c>
      <c r="J56" s="13">
        <v>8.7266462599716495E-3</v>
      </c>
      <c r="K56" s="13">
        <v>1.4120010256431278E-2</v>
      </c>
      <c r="L56" s="13">
        <v>60</v>
      </c>
      <c r="M56" s="13">
        <v>39.5</v>
      </c>
      <c r="N56" s="13">
        <v>0.8660254037844386</v>
      </c>
      <c r="O56" s="13">
        <v>0.63607822027776395</v>
      </c>
      <c r="P56" s="13">
        <v>1</v>
      </c>
      <c r="Q56" s="13">
        <v>1</v>
      </c>
      <c r="R56" s="13">
        <v>8.7266462599716495E-3</v>
      </c>
      <c r="S56" s="13">
        <v>1.3467389569445255E-2</v>
      </c>
    </row>
    <row r="57" spans="4:19" x14ac:dyDescent="0.75">
      <c r="D57" s="13">
        <v>65</v>
      </c>
      <c r="E57" s="13">
        <v>37.5</v>
      </c>
      <c r="F57" s="13">
        <v>0.90630778703664994</v>
      </c>
      <c r="G57" s="13">
        <v>0.60876142900872066</v>
      </c>
      <c r="H57" s="13">
        <v>1</v>
      </c>
      <c r="I57" s="13">
        <v>1</v>
      </c>
      <c r="J57" s="13">
        <v>7.376080146430387E-3</v>
      </c>
      <c r="K57" s="13">
        <v>1.3846627919777043E-2</v>
      </c>
      <c r="L57" s="13">
        <v>65</v>
      </c>
      <c r="M57" s="13">
        <v>41.5</v>
      </c>
      <c r="N57" s="13">
        <v>0.90630778703664994</v>
      </c>
      <c r="O57" s="13">
        <v>0.6626200482157375</v>
      </c>
      <c r="P57" s="13">
        <v>1</v>
      </c>
      <c r="Q57" s="13">
        <v>1</v>
      </c>
      <c r="R57" s="13">
        <v>7.376080146430387E-3</v>
      </c>
      <c r="S57" s="13">
        <v>1.3071743279415432E-2</v>
      </c>
    </row>
    <row r="58" spans="4:19" x14ac:dyDescent="0.75">
      <c r="D58" s="13">
        <v>70</v>
      </c>
      <c r="E58" s="13">
        <v>39.5</v>
      </c>
      <c r="F58" s="13">
        <v>0.93969262078590832</v>
      </c>
      <c r="G58" s="14">
        <v>0.63607822027776395</v>
      </c>
      <c r="H58" s="13">
        <v>1</v>
      </c>
      <c r="I58" s="13">
        <v>1</v>
      </c>
      <c r="J58" s="13">
        <v>5.9693776091758292E-3</v>
      </c>
      <c r="K58" s="13">
        <v>1.3467389569445255E-2</v>
      </c>
      <c r="L58" s="13">
        <v>70</v>
      </c>
      <c r="M58" s="13">
        <v>43</v>
      </c>
      <c r="N58" s="14">
        <v>0.93969262078590832</v>
      </c>
      <c r="O58" s="14">
        <v>0.68199836006249848</v>
      </c>
      <c r="P58" s="14">
        <v>1</v>
      </c>
      <c r="Q58" s="14">
        <v>1</v>
      </c>
      <c r="R58" s="14">
        <v>5.9693776091758292E-3</v>
      </c>
      <c r="S58" s="14">
        <v>1.2764530089902708E-2</v>
      </c>
    </row>
    <row r="59" spans="4:19" x14ac:dyDescent="0.75">
      <c r="D59" s="19" t="s">
        <v>17</v>
      </c>
      <c r="E59" s="20"/>
      <c r="F59" s="13">
        <v>43</v>
      </c>
      <c r="G59" s="16"/>
      <c r="H59" s="15"/>
      <c r="I59" s="15"/>
      <c r="J59" s="15"/>
      <c r="K59" s="15"/>
      <c r="L59" s="19" t="s">
        <v>18</v>
      </c>
      <c r="M59" s="20"/>
      <c r="N59" s="13">
        <v>49</v>
      </c>
      <c r="O59" s="16"/>
      <c r="P59" s="16"/>
      <c r="Q59" s="16"/>
      <c r="R59" s="16"/>
      <c r="S59" s="16"/>
    </row>
  </sheetData>
  <mergeCells count="14">
    <mergeCell ref="B2:E2"/>
    <mergeCell ref="F2:I2"/>
    <mergeCell ref="B1:I1"/>
    <mergeCell ref="Q2:T2"/>
    <mergeCell ref="M2:P2"/>
    <mergeCell ref="M1:T1"/>
    <mergeCell ref="L42:S42"/>
    <mergeCell ref="L43:O43"/>
    <mergeCell ref="P43:S43"/>
    <mergeCell ref="D59:E59"/>
    <mergeCell ref="L59:M59"/>
    <mergeCell ref="D42:K42"/>
    <mergeCell ref="D43:G43"/>
    <mergeCell ref="H43:K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McBrain</dc:creator>
  <cp:lastModifiedBy>Cat</cp:lastModifiedBy>
  <dcterms:created xsi:type="dcterms:W3CDTF">2015-06-05T18:17:20Z</dcterms:created>
  <dcterms:modified xsi:type="dcterms:W3CDTF">2024-05-15T09:53:09Z</dcterms:modified>
</cp:coreProperties>
</file>