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 filterPrivacy="1"/>
  <xr:revisionPtr revIDLastSave="0" documentId="13_ncr:1_{1896EC1D-97A9-4089-8481-2355E71D2087}" xr6:coauthVersionLast="45" xr6:coauthVersionMax="45" xr10:uidLastSave="{00000000-0000-0000-0000-000000000000}"/>
  <bookViews>
    <workbookView xWindow="-98" yWindow="-98" windowWidth="20715" windowHeight="13276" activeTab="3" xr2:uid="{00000000-000D-0000-FFFF-FFFF00000000}"/>
  </bookViews>
  <sheets>
    <sheet name="Raindrops" sheetId="2" r:id="rId1"/>
    <sheet name="Wire Stress" sheetId="4" r:id="rId2"/>
    <sheet name="Pines" sheetId="5" r:id="rId3"/>
    <sheet name="Planets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4" l="1"/>
  <c r="C4" i="4"/>
  <c r="C5" i="4"/>
  <c r="C6" i="4"/>
  <c r="C7" i="4"/>
  <c r="C8" i="4"/>
  <c r="C9" i="4"/>
  <c r="C10" i="4"/>
  <c r="C11" i="4"/>
  <c r="C12" i="4"/>
  <c r="C2" i="4"/>
  <c r="D2" i="4" l="1"/>
  <c r="D12" i="4"/>
  <c r="D3" i="4"/>
  <c r="D4" i="4"/>
  <c r="D5" i="4"/>
  <c r="D6" i="4"/>
  <c r="D7" i="4"/>
  <c r="D8" i="4"/>
  <c r="D9" i="4"/>
  <c r="D10" i="4"/>
  <c r="D11" i="4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2" i="5"/>
  <c r="E3" i="6"/>
  <c r="E4" i="6"/>
  <c r="E5" i="6"/>
  <c r="E6" i="6"/>
  <c r="E7" i="6"/>
  <c r="E8" i="6"/>
  <c r="E9" i="6"/>
  <c r="E10" i="6"/>
  <c r="E2" i="6"/>
  <c r="D3" i="6" l="1"/>
  <c r="D4" i="6"/>
  <c r="D5" i="6"/>
  <c r="D6" i="6"/>
  <c r="D7" i="6"/>
  <c r="D8" i="6"/>
  <c r="D9" i="6"/>
  <c r="D10" i="6"/>
  <c r="D2" i="6"/>
  <c r="C3" i="5" l="1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2" i="5"/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2" i="2"/>
</calcChain>
</file>

<file path=xl/sharedStrings.xml><?xml version="1.0" encoding="utf-8"?>
<sst xmlns="http://schemas.openxmlformats.org/spreadsheetml/2006/main" count="27" uniqueCount="24">
  <si>
    <t>v_term</t>
  </si>
  <si>
    <t>mass</t>
  </si>
  <si>
    <t>Prediction</t>
  </si>
  <si>
    <t>Log v</t>
  </si>
  <si>
    <t>log m</t>
  </si>
  <si>
    <t>Stress, 1000 lb/inch^2</t>
  </si>
  <si>
    <t>Elongation, 10^(-5) inch/inch</t>
  </si>
  <si>
    <t>Diameter, inch</t>
  </si>
  <si>
    <t>Volume (board ft/10)</t>
  </si>
  <si>
    <t>Period (days)</t>
  </si>
  <si>
    <t>Min distance from the sun (millions of km)</t>
  </si>
  <si>
    <t>Mercury</t>
  </si>
  <si>
    <t>Venus</t>
  </si>
  <si>
    <t>Earth</t>
  </si>
  <si>
    <t>Mars</t>
  </si>
  <si>
    <t>Jupiter</t>
  </si>
  <si>
    <t>Saturn</t>
  </si>
  <si>
    <t>Uranus</t>
  </si>
  <si>
    <t>Neptune</t>
  </si>
  <si>
    <t>Pluto</t>
  </si>
  <si>
    <t>Planet[-ish]</t>
  </si>
  <si>
    <t>Estimation</t>
  </si>
  <si>
    <t>Estimate</t>
  </si>
  <si>
    <t>Residuals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</si>
</sst>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 function model in log-log scale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Raindrops!$E$1</c:f>
              <c:strCache>
                <c:ptCount val="1"/>
                <c:pt idx="0">
                  <c:v>Log v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488786089238845"/>
                  <c:y val="-2.083770778652668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Raindrops!$D$2:$D$33</c:f>
              <c:numCache>
                <c:formatCode>General</c:formatCode>
                <c:ptCount val="32"/>
                <c:pt idx="0">
                  <c:v>1.1504494094608806</c:v>
                </c:pt>
                <c:pt idx="1">
                  <c:v>1.5250448070368452</c:v>
                </c:pt>
                <c:pt idx="2">
                  <c:v>1.816241299991783</c:v>
                </c:pt>
                <c:pt idx="3">
                  <c:v>2.0534626049254552</c:v>
                </c:pt>
                <c:pt idx="4">
                  <c:v>2.2543063323312857</c:v>
                </c:pt>
                <c:pt idx="5">
                  <c:v>2.428134794028789</c:v>
                </c:pt>
                <c:pt idx="6">
                  <c:v>2.5820633629117089</c:v>
                </c:pt>
                <c:pt idx="7">
                  <c:v>2.7193312869837265</c:v>
                </c:pt>
                <c:pt idx="8">
                  <c:v>2.9566485792052033</c:v>
                </c:pt>
                <c:pt idx="9">
                  <c:v>3.1574567681342258</c:v>
                </c:pt>
                <c:pt idx="10">
                  <c:v>3.330413773349191</c:v>
                </c:pt>
                <c:pt idx="11">
                  <c:v>3.4842998393467859</c:v>
                </c:pt>
                <c:pt idx="12">
                  <c:v>3.6222140229662951</c:v>
                </c:pt>
                <c:pt idx="13">
                  <c:v>3.7466341989375787</c:v>
                </c:pt>
                <c:pt idx="14">
                  <c:v>3.8597385661971471</c:v>
                </c:pt>
                <c:pt idx="15">
                  <c:v>3.9637878273455551</c:v>
                </c:pt>
                <c:pt idx="16">
                  <c:v>4.0603200286882855</c:v>
                </c:pt>
                <c:pt idx="17">
                  <c:v>4.1504494094608804</c:v>
                </c:pt>
                <c:pt idx="18">
                  <c:v>4.2345172835126865</c:v>
                </c:pt>
                <c:pt idx="19">
                  <c:v>4.3138672203691533</c:v>
                </c:pt>
                <c:pt idx="20">
                  <c:v>4.3873898263387296</c:v>
                </c:pt>
                <c:pt idx="21">
                  <c:v>4.4578818967339924</c:v>
                </c:pt>
                <c:pt idx="22">
                  <c:v>4.5250448070368456</c:v>
                </c:pt>
                <c:pt idx="23">
                  <c:v>4.5888317255942068</c:v>
                </c:pt>
                <c:pt idx="24">
                  <c:v>4.6493348587121419</c:v>
                </c:pt>
                <c:pt idx="25">
                  <c:v>4.7075701760979367</c:v>
                </c:pt>
                <c:pt idx="26">
                  <c:v>4.7626785637274365</c:v>
                </c:pt>
                <c:pt idx="27">
                  <c:v>4.8162412999917832</c:v>
                </c:pt>
                <c:pt idx="28">
                  <c:v>4.8668778143374984</c:v>
                </c:pt>
                <c:pt idx="29">
                  <c:v>4.9159272116971158</c:v>
                </c:pt>
                <c:pt idx="30">
                  <c:v>4.9637878273455556</c:v>
                </c:pt>
                <c:pt idx="31">
                  <c:v>5.0094508957986941</c:v>
                </c:pt>
              </c:numCache>
            </c:numRef>
          </c:xVal>
          <c:yVal>
            <c:numRef>
              <c:f>Raindrops!$E$2:$E$33</c:f>
              <c:numCache>
                <c:formatCode>General</c:formatCode>
                <c:ptCount val="32"/>
                <c:pt idx="0">
                  <c:v>2.0681858617461617</c:v>
                </c:pt>
                <c:pt idx="1">
                  <c:v>2.2095150145426308</c:v>
                </c:pt>
                <c:pt idx="2">
                  <c:v>2.3138672203691533</c:v>
                </c:pt>
                <c:pt idx="3">
                  <c:v>2.3926969532596658</c:v>
                </c:pt>
                <c:pt idx="4">
                  <c:v>2.4578818967339924</c:v>
                </c:pt>
                <c:pt idx="5">
                  <c:v>2.514547752660286</c:v>
                </c:pt>
                <c:pt idx="6">
                  <c:v>2.5646660642520893</c:v>
                </c:pt>
                <c:pt idx="7">
                  <c:v>2.6053050461411096</c:v>
                </c:pt>
                <c:pt idx="8">
                  <c:v>2.6665179805548807</c:v>
                </c:pt>
                <c:pt idx="9">
                  <c:v>2.7134905430939424</c:v>
                </c:pt>
                <c:pt idx="10">
                  <c:v>2.7520484478194387</c:v>
                </c:pt>
                <c:pt idx="11">
                  <c:v>2.7846172926328752</c:v>
                </c:pt>
                <c:pt idx="12">
                  <c:v>2.8122446968003691</c:v>
                </c:pt>
                <c:pt idx="13">
                  <c:v>2.8388490907372552</c:v>
                </c:pt>
                <c:pt idx="14">
                  <c:v>2.8615344108590377</c:v>
                </c:pt>
                <c:pt idx="15">
                  <c:v>2.8790958795000727</c:v>
                </c:pt>
                <c:pt idx="16">
                  <c:v>2.893206753059848</c:v>
                </c:pt>
                <c:pt idx="17">
                  <c:v>2.9063350418050908</c:v>
                </c:pt>
                <c:pt idx="18">
                  <c:v>2.9169800473203824</c:v>
                </c:pt>
                <c:pt idx="19">
                  <c:v>2.9263424466256551</c:v>
                </c:pt>
                <c:pt idx="20">
                  <c:v>2.9344984512435679</c:v>
                </c:pt>
                <c:pt idx="21">
                  <c:v>2.9405164849325671</c:v>
                </c:pt>
                <c:pt idx="22">
                  <c:v>2.9459607035775686</c:v>
                </c:pt>
                <c:pt idx="23">
                  <c:v>2.9503648543761232</c:v>
                </c:pt>
                <c:pt idx="24">
                  <c:v>2.9532763366673045</c:v>
                </c:pt>
                <c:pt idx="25">
                  <c:v>2.9556877503135057</c:v>
                </c:pt>
                <c:pt idx="26">
                  <c:v>2.9576072870600951</c:v>
                </c:pt>
                <c:pt idx="27">
                  <c:v>2.9585638832219674</c:v>
                </c:pt>
                <c:pt idx="28">
                  <c:v>2.959994838328416</c:v>
                </c:pt>
                <c:pt idx="29">
                  <c:v>2.9609461957338312</c:v>
                </c:pt>
                <c:pt idx="30">
                  <c:v>2.9618954736678504</c:v>
                </c:pt>
                <c:pt idx="31">
                  <c:v>2.9623693356700209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6F-4806-9236-C0E06A4C03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5848672"/>
        <c:axId val="595849000"/>
      </c:scatterChart>
      <c:valAx>
        <c:axId val="595848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849000"/>
        <c:crosses val="autoZero"/>
        <c:crossBetween val="midCat"/>
      </c:valAx>
      <c:valAx>
        <c:axId val="595849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848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Power</a:t>
            </a:r>
            <a:r>
              <a:rPr lang="en-US" baseline="0"/>
              <a:t> function model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1.0054081616615996E-3"/>
                  <c:y val="0.2190523229119219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Raindrops!$B$2:$B$33</c:f>
              <c:numCache>
                <c:formatCode>General</c:formatCode>
                <c:ptCount val="32"/>
                <c:pt idx="0">
                  <c:v>14.14</c:v>
                </c:pt>
                <c:pt idx="1">
                  <c:v>33.5</c:v>
                </c:pt>
                <c:pt idx="2">
                  <c:v>65.5</c:v>
                </c:pt>
                <c:pt idx="3">
                  <c:v>113.1</c:v>
                </c:pt>
                <c:pt idx="4">
                  <c:v>179.6</c:v>
                </c:pt>
                <c:pt idx="5">
                  <c:v>268</c:v>
                </c:pt>
                <c:pt idx="6">
                  <c:v>382</c:v>
                </c:pt>
                <c:pt idx="7">
                  <c:v>524</c:v>
                </c:pt>
                <c:pt idx="8">
                  <c:v>905</c:v>
                </c:pt>
                <c:pt idx="9">
                  <c:v>1437</c:v>
                </c:pt>
                <c:pt idx="10">
                  <c:v>2140</c:v>
                </c:pt>
                <c:pt idx="11">
                  <c:v>3050</c:v>
                </c:pt>
                <c:pt idx="12">
                  <c:v>4190</c:v>
                </c:pt>
                <c:pt idx="13">
                  <c:v>5580</c:v>
                </c:pt>
                <c:pt idx="14">
                  <c:v>7240</c:v>
                </c:pt>
                <c:pt idx="15">
                  <c:v>9200</c:v>
                </c:pt>
                <c:pt idx="16">
                  <c:v>11490</c:v>
                </c:pt>
                <c:pt idx="17">
                  <c:v>14140</c:v>
                </c:pt>
                <c:pt idx="18">
                  <c:v>17160</c:v>
                </c:pt>
                <c:pt idx="19">
                  <c:v>20600</c:v>
                </c:pt>
                <c:pt idx="20">
                  <c:v>24400</c:v>
                </c:pt>
                <c:pt idx="21">
                  <c:v>28700</c:v>
                </c:pt>
                <c:pt idx="22">
                  <c:v>33500</c:v>
                </c:pt>
                <c:pt idx="23">
                  <c:v>38800</c:v>
                </c:pt>
                <c:pt idx="24">
                  <c:v>44600</c:v>
                </c:pt>
                <c:pt idx="25">
                  <c:v>51000</c:v>
                </c:pt>
                <c:pt idx="26">
                  <c:v>57900</c:v>
                </c:pt>
                <c:pt idx="27">
                  <c:v>65500</c:v>
                </c:pt>
                <c:pt idx="28">
                  <c:v>73600</c:v>
                </c:pt>
                <c:pt idx="29">
                  <c:v>82400</c:v>
                </c:pt>
                <c:pt idx="30">
                  <c:v>92000</c:v>
                </c:pt>
                <c:pt idx="31">
                  <c:v>102200</c:v>
                </c:pt>
              </c:numCache>
            </c:numRef>
          </c:xVal>
          <c:yVal>
            <c:numRef>
              <c:f>Raindrops!$C$2:$C$33</c:f>
              <c:numCache>
                <c:formatCode>General</c:formatCode>
                <c:ptCount val="32"/>
                <c:pt idx="0">
                  <c:v>117</c:v>
                </c:pt>
                <c:pt idx="1">
                  <c:v>162</c:v>
                </c:pt>
                <c:pt idx="2">
                  <c:v>206</c:v>
                </c:pt>
                <c:pt idx="3">
                  <c:v>247</c:v>
                </c:pt>
                <c:pt idx="4">
                  <c:v>287</c:v>
                </c:pt>
                <c:pt idx="5">
                  <c:v>327</c:v>
                </c:pt>
                <c:pt idx="6">
                  <c:v>367</c:v>
                </c:pt>
                <c:pt idx="7">
                  <c:v>403</c:v>
                </c:pt>
                <c:pt idx="8">
                  <c:v>464</c:v>
                </c:pt>
                <c:pt idx="9">
                  <c:v>517</c:v>
                </c:pt>
                <c:pt idx="10">
                  <c:v>565</c:v>
                </c:pt>
                <c:pt idx="11">
                  <c:v>609</c:v>
                </c:pt>
                <c:pt idx="12">
                  <c:v>649</c:v>
                </c:pt>
                <c:pt idx="13">
                  <c:v>690</c:v>
                </c:pt>
                <c:pt idx="14">
                  <c:v>727</c:v>
                </c:pt>
                <c:pt idx="15">
                  <c:v>757</c:v>
                </c:pt>
                <c:pt idx="16">
                  <c:v>782</c:v>
                </c:pt>
                <c:pt idx="17">
                  <c:v>806</c:v>
                </c:pt>
                <c:pt idx="18">
                  <c:v>826</c:v>
                </c:pt>
                <c:pt idx="19">
                  <c:v>844</c:v>
                </c:pt>
                <c:pt idx="20">
                  <c:v>860</c:v>
                </c:pt>
                <c:pt idx="21">
                  <c:v>872</c:v>
                </c:pt>
                <c:pt idx="22">
                  <c:v>883</c:v>
                </c:pt>
                <c:pt idx="23">
                  <c:v>892</c:v>
                </c:pt>
                <c:pt idx="24">
                  <c:v>898</c:v>
                </c:pt>
                <c:pt idx="25">
                  <c:v>903</c:v>
                </c:pt>
                <c:pt idx="26">
                  <c:v>907</c:v>
                </c:pt>
                <c:pt idx="27">
                  <c:v>909</c:v>
                </c:pt>
                <c:pt idx="28">
                  <c:v>912</c:v>
                </c:pt>
                <c:pt idx="29">
                  <c:v>914</c:v>
                </c:pt>
                <c:pt idx="30">
                  <c:v>916</c:v>
                </c:pt>
                <c:pt idx="31">
                  <c:v>917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00-41B1-AB59-D292E7A1CC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9138272"/>
        <c:axId val="399134336"/>
      </c:scatterChart>
      <c:valAx>
        <c:axId val="399138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134336"/>
        <c:crosses val="autoZero"/>
        <c:crossBetween val="midCat"/>
      </c:valAx>
      <c:valAx>
        <c:axId val="39913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138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'Wire Stress'!$B$1</c:f>
              <c:strCache>
                <c:ptCount val="1"/>
                <c:pt idx="0">
                  <c:v>Elongation, 10^(-5) inch/inch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'Wire Stress'!$A$2:$A$12</c:f>
              <c:numCache>
                <c:formatCode>General</c:formatCode>
                <c:ptCount val="11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'Wire Stress'!$B$2:$B$12</c:f>
              <c:numCache>
                <c:formatCode>General</c:formatCode>
                <c:ptCount val="11"/>
                <c:pt idx="0">
                  <c:v>0</c:v>
                </c:pt>
                <c:pt idx="1">
                  <c:v>19</c:v>
                </c:pt>
                <c:pt idx="2">
                  <c:v>57</c:v>
                </c:pt>
                <c:pt idx="3">
                  <c:v>94</c:v>
                </c:pt>
                <c:pt idx="4">
                  <c:v>134</c:v>
                </c:pt>
                <c:pt idx="5">
                  <c:v>173</c:v>
                </c:pt>
                <c:pt idx="6">
                  <c:v>216</c:v>
                </c:pt>
                <c:pt idx="7">
                  <c:v>256</c:v>
                </c:pt>
                <c:pt idx="8">
                  <c:v>297</c:v>
                </c:pt>
                <c:pt idx="9">
                  <c:v>343</c:v>
                </c:pt>
                <c:pt idx="10">
                  <c:v>390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A5-4FDF-AD6A-4395D9E5CD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5154744"/>
        <c:axId val="545156664"/>
      </c:scatterChart>
      <c:valAx>
        <c:axId val="545154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Stress (lb/inch^2)</a:t>
                </a:r>
              </a:p>
            </c:rich>
          </c:tx>
          <c:layout>
            <c:manualLayout>
              <c:xMode val="edge"/>
              <c:yMode val="edge"/>
              <c:x val="0.43729746281714788"/>
              <c:y val="0.906458151064450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156664"/>
        <c:crosses val="autoZero"/>
        <c:crossBetween val="midCat"/>
      </c:valAx>
      <c:valAx>
        <c:axId val="545156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Elongation (10^(-5)inch/inch)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154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'Wire Stress'!$B$1</c:f>
              <c:strCache>
                <c:ptCount val="1"/>
                <c:pt idx="0">
                  <c:v>Elongation, 10^(-5) inch/inch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'Wire Stress'!$A$2:$A$12</c:f>
              <c:numCache>
                <c:formatCode>General</c:formatCode>
                <c:ptCount val="11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'Wire Stress'!$B$2:$B$12</c:f>
              <c:numCache>
                <c:formatCode>General</c:formatCode>
                <c:ptCount val="11"/>
                <c:pt idx="0">
                  <c:v>0</c:v>
                </c:pt>
                <c:pt idx="1">
                  <c:v>19</c:v>
                </c:pt>
                <c:pt idx="2">
                  <c:v>57</c:v>
                </c:pt>
                <c:pt idx="3">
                  <c:v>94</c:v>
                </c:pt>
                <c:pt idx="4">
                  <c:v>134</c:v>
                </c:pt>
                <c:pt idx="5">
                  <c:v>173</c:v>
                </c:pt>
                <c:pt idx="6">
                  <c:v>216</c:v>
                </c:pt>
                <c:pt idx="7">
                  <c:v>256</c:v>
                </c:pt>
                <c:pt idx="8">
                  <c:v>297</c:v>
                </c:pt>
                <c:pt idx="9">
                  <c:v>343</c:v>
                </c:pt>
                <c:pt idx="10">
                  <c:v>390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E8-4374-83BE-A9B09BCFB2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5156024"/>
        <c:axId val="545159544"/>
      </c:scatterChart>
      <c:valAx>
        <c:axId val="545156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159544"/>
        <c:crosses val="autoZero"/>
        <c:crossBetween val="midCat"/>
      </c:valAx>
      <c:valAx>
        <c:axId val="545159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156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'Wire Stress'!$D$1</c:f>
              <c:strCache>
                <c:ptCount val="1"/>
                <c:pt idx="0">
                  <c:v>Residuals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'Wire Stress'!$A$2:$A$12</c:f>
              <c:numCache>
                <c:formatCode>General</c:formatCode>
                <c:ptCount val="11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'Wire Stress'!$D$2:$D$12</c:f>
              <c:numCache>
                <c:formatCode>General</c:formatCode>
                <c:ptCount val="11"/>
                <c:pt idx="0">
                  <c:v>5.0499999999999972</c:v>
                </c:pt>
                <c:pt idx="1">
                  <c:v>3.6999999999999957</c:v>
                </c:pt>
                <c:pt idx="2">
                  <c:v>0.99999999999999289</c:v>
                </c:pt>
                <c:pt idx="3">
                  <c:v>-2.7000000000000171</c:v>
                </c:pt>
                <c:pt idx="4">
                  <c:v>-3.4000000000000057</c:v>
                </c:pt>
                <c:pt idx="5">
                  <c:v>-5.0999999999999943</c:v>
                </c:pt>
                <c:pt idx="6">
                  <c:v>-2.8000000000000114</c:v>
                </c:pt>
                <c:pt idx="7">
                  <c:v>-3.5000000000000568</c:v>
                </c:pt>
                <c:pt idx="8">
                  <c:v>-3.2000000000000455</c:v>
                </c:pt>
                <c:pt idx="9">
                  <c:v>2.0999999999999659</c:v>
                </c:pt>
                <c:pt idx="10">
                  <c:v>8.3999999999999773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E4-41C9-9C28-18C08C77FA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3243448"/>
        <c:axId val="403243768"/>
      </c:scatterChart>
      <c:valAx>
        <c:axId val="403243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Stress (lb/in^s)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243768"/>
        <c:crosses val="autoZero"/>
        <c:crossBetween val="midCat"/>
      </c:valAx>
      <c:valAx>
        <c:axId val="403243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Residuals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243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Pines!$B$1</c:f>
              <c:strCache>
                <c:ptCount val="1"/>
                <c:pt idx="0">
                  <c:v>Volume (board ft/10)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Pines!$A$2:$A$16</c:f>
              <c:numCache>
                <c:formatCode>General</c:formatCode>
                <c:ptCount val="15"/>
                <c:pt idx="0">
                  <c:v>17</c:v>
                </c:pt>
                <c:pt idx="1">
                  <c:v>19</c:v>
                </c:pt>
                <c:pt idx="2">
                  <c:v>20</c:v>
                </c:pt>
                <c:pt idx="3">
                  <c:v>22</c:v>
                </c:pt>
                <c:pt idx="4">
                  <c:v>23</c:v>
                </c:pt>
                <c:pt idx="5">
                  <c:v>25</c:v>
                </c:pt>
                <c:pt idx="6">
                  <c:v>28</c:v>
                </c:pt>
                <c:pt idx="7">
                  <c:v>31</c:v>
                </c:pt>
                <c:pt idx="8">
                  <c:v>32</c:v>
                </c:pt>
                <c:pt idx="9">
                  <c:v>33</c:v>
                </c:pt>
                <c:pt idx="10">
                  <c:v>36</c:v>
                </c:pt>
                <c:pt idx="11">
                  <c:v>37</c:v>
                </c:pt>
                <c:pt idx="12">
                  <c:v>38</c:v>
                </c:pt>
                <c:pt idx="13">
                  <c:v>39</c:v>
                </c:pt>
                <c:pt idx="14">
                  <c:v>41</c:v>
                </c:pt>
              </c:numCache>
            </c:numRef>
          </c:xVal>
          <c:yVal>
            <c:numRef>
              <c:f>Pines!$B$2:$B$16</c:f>
              <c:numCache>
                <c:formatCode>General</c:formatCode>
                <c:ptCount val="15"/>
                <c:pt idx="0">
                  <c:v>19</c:v>
                </c:pt>
                <c:pt idx="1">
                  <c:v>25</c:v>
                </c:pt>
                <c:pt idx="2">
                  <c:v>32</c:v>
                </c:pt>
                <c:pt idx="3">
                  <c:v>51</c:v>
                </c:pt>
                <c:pt idx="4">
                  <c:v>57</c:v>
                </c:pt>
                <c:pt idx="5">
                  <c:v>71</c:v>
                </c:pt>
                <c:pt idx="6">
                  <c:v>113</c:v>
                </c:pt>
                <c:pt idx="7">
                  <c:v>141</c:v>
                </c:pt>
                <c:pt idx="8">
                  <c:v>123</c:v>
                </c:pt>
                <c:pt idx="9">
                  <c:v>187</c:v>
                </c:pt>
                <c:pt idx="10">
                  <c:v>192</c:v>
                </c:pt>
                <c:pt idx="11">
                  <c:v>205</c:v>
                </c:pt>
                <c:pt idx="12">
                  <c:v>252</c:v>
                </c:pt>
                <c:pt idx="13">
                  <c:v>259</c:v>
                </c:pt>
                <c:pt idx="14">
                  <c:v>294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EC-4EAC-8558-8926EE1E78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4738552"/>
        <c:axId val="534739192"/>
      </c:scatterChart>
      <c:valAx>
        <c:axId val="534738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Diameter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739192"/>
        <c:crosses val="autoZero"/>
        <c:crossBetween val="midCat"/>
      </c:valAx>
      <c:valAx>
        <c:axId val="534739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738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Pines!$D$1</c:f>
              <c:strCache>
                <c:ptCount val="1"/>
                <c:pt idx="0">
                  <c:v>Residuals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Pines!$A$2:$A$16</c:f>
              <c:numCache>
                <c:formatCode>General</c:formatCode>
                <c:ptCount val="15"/>
                <c:pt idx="0">
                  <c:v>17</c:v>
                </c:pt>
                <c:pt idx="1">
                  <c:v>19</c:v>
                </c:pt>
                <c:pt idx="2">
                  <c:v>20</c:v>
                </c:pt>
                <c:pt idx="3">
                  <c:v>22</c:v>
                </c:pt>
                <c:pt idx="4">
                  <c:v>23</c:v>
                </c:pt>
                <c:pt idx="5">
                  <c:v>25</c:v>
                </c:pt>
                <c:pt idx="6">
                  <c:v>28</c:v>
                </c:pt>
                <c:pt idx="7">
                  <c:v>31</c:v>
                </c:pt>
                <c:pt idx="8">
                  <c:v>32</c:v>
                </c:pt>
                <c:pt idx="9">
                  <c:v>33</c:v>
                </c:pt>
                <c:pt idx="10">
                  <c:v>36</c:v>
                </c:pt>
                <c:pt idx="11">
                  <c:v>37</c:v>
                </c:pt>
                <c:pt idx="12">
                  <c:v>38</c:v>
                </c:pt>
                <c:pt idx="13">
                  <c:v>39</c:v>
                </c:pt>
                <c:pt idx="14">
                  <c:v>41</c:v>
                </c:pt>
              </c:numCache>
            </c:numRef>
          </c:xVal>
          <c:yVal>
            <c:numRef>
              <c:f>Pines!$D$2:$D$16</c:f>
              <c:numCache>
                <c:formatCode>General</c:formatCode>
                <c:ptCount val="15"/>
                <c:pt idx="0">
                  <c:v>-1.8709219799273455</c:v>
                </c:pt>
                <c:pt idx="1">
                  <c:v>-4.4636224830370104</c:v>
                </c:pt>
                <c:pt idx="2">
                  <c:v>-2.5416409004432197</c:v>
                </c:pt>
                <c:pt idx="3">
                  <c:v>4.5847932957943627</c:v>
                </c:pt>
                <c:pt idx="4">
                  <c:v>3.7271084645462054</c:v>
                </c:pt>
                <c:pt idx="5">
                  <c:v>2.0135169269393458</c:v>
                </c:pt>
                <c:pt idx="6">
                  <c:v>14.974317333066708</c:v>
                </c:pt>
                <c:pt idx="7">
                  <c:v>6.6086770356802447</c:v>
                </c:pt>
                <c:pt idx="8">
                  <c:v>-25.29104003789314</c:v>
                </c:pt>
                <c:pt idx="9">
                  <c:v>23.866485746940839</c:v>
                </c:pt>
                <c:pt idx="10">
                  <c:v>-21.642539033749671</c:v>
                </c:pt>
                <c:pt idx="11">
                  <c:v>-27.581583446252921</c:v>
                </c:pt>
                <c:pt idx="12">
                  <c:v>-0.62662950005434936</c:v>
                </c:pt>
                <c:pt idx="13">
                  <c:v>-14.810602007145803</c:v>
                </c:pt>
                <c:pt idx="14">
                  <c:v>-25.727457507720203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2B-4501-9417-783840CF3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104560"/>
        <c:axId val="245828792"/>
      </c:scatterChart>
      <c:valAx>
        <c:axId val="241104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828792"/>
        <c:crosses val="autoZero"/>
        <c:crossBetween val="midCat"/>
      </c:valAx>
      <c:valAx>
        <c:axId val="245828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104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Planets!$C$1</c:f>
              <c:strCache>
                <c:ptCount val="1"/>
                <c:pt idx="0">
                  <c:v>Min distance from the sun (millions of km)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26614413823272093"/>
                  <c:y val="1.181503353747448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Planets!$B$2:$B$10</c:f>
              <c:numCache>
                <c:formatCode>General</c:formatCode>
                <c:ptCount val="9"/>
                <c:pt idx="0">
                  <c:v>88</c:v>
                </c:pt>
                <c:pt idx="1">
                  <c:v>225</c:v>
                </c:pt>
                <c:pt idx="2">
                  <c:v>365</c:v>
                </c:pt>
                <c:pt idx="3">
                  <c:v>687</c:v>
                </c:pt>
                <c:pt idx="4">
                  <c:v>4329</c:v>
                </c:pt>
                <c:pt idx="5">
                  <c:v>10753</c:v>
                </c:pt>
                <c:pt idx="6">
                  <c:v>30660</c:v>
                </c:pt>
                <c:pt idx="7">
                  <c:v>60150</c:v>
                </c:pt>
                <c:pt idx="8">
                  <c:v>90670</c:v>
                </c:pt>
              </c:numCache>
            </c:numRef>
          </c:xVal>
          <c:yVal>
            <c:numRef>
              <c:f>Planets!$C$2:$C$10</c:f>
              <c:numCache>
                <c:formatCode>General</c:formatCode>
                <c:ptCount val="9"/>
                <c:pt idx="0">
                  <c:v>57.9</c:v>
                </c:pt>
                <c:pt idx="1">
                  <c:v>108.2</c:v>
                </c:pt>
                <c:pt idx="2">
                  <c:v>149.6</c:v>
                </c:pt>
                <c:pt idx="3">
                  <c:v>227.9</c:v>
                </c:pt>
                <c:pt idx="4">
                  <c:v>778.1</c:v>
                </c:pt>
                <c:pt idx="5">
                  <c:v>1428.2</c:v>
                </c:pt>
                <c:pt idx="6">
                  <c:v>2837.9</c:v>
                </c:pt>
                <c:pt idx="7">
                  <c:v>4488.8999999999996</c:v>
                </c:pt>
                <c:pt idx="8">
                  <c:v>5876.7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CB-46D2-BE9D-439BBF67F4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7737008"/>
        <c:axId val="447733808"/>
      </c:scatterChart>
      <c:valAx>
        <c:axId val="447737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733808"/>
        <c:crosses val="autoZero"/>
        <c:crossBetween val="midCat"/>
      </c:valAx>
      <c:valAx>
        <c:axId val="44773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737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Planets!$E$1</c:f>
              <c:strCache>
                <c:ptCount val="1"/>
                <c:pt idx="0">
                  <c:v>Residuals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Planets!$B$2:$B$10</c:f>
              <c:numCache>
                <c:formatCode>General</c:formatCode>
                <c:ptCount val="9"/>
                <c:pt idx="0">
                  <c:v>88</c:v>
                </c:pt>
                <c:pt idx="1">
                  <c:v>225</c:v>
                </c:pt>
                <c:pt idx="2">
                  <c:v>365</c:v>
                </c:pt>
                <c:pt idx="3">
                  <c:v>687</c:v>
                </c:pt>
                <c:pt idx="4">
                  <c:v>4329</c:v>
                </c:pt>
                <c:pt idx="5">
                  <c:v>10753</c:v>
                </c:pt>
                <c:pt idx="6">
                  <c:v>30660</c:v>
                </c:pt>
                <c:pt idx="7">
                  <c:v>60150</c:v>
                </c:pt>
                <c:pt idx="8">
                  <c:v>90670</c:v>
                </c:pt>
              </c:numCache>
            </c:numRef>
          </c:xVal>
          <c:yVal>
            <c:numRef>
              <c:f>Planets!$E$2:$E$10</c:f>
              <c:numCache>
                <c:formatCode>General</c:formatCode>
                <c:ptCount val="9"/>
                <c:pt idx="0">
                  <c:v>1.4530493189844051</c:v>
                </c:pt>
                <c:pt idx="1">
                  <c:v>2.7795433448711577</c:v>
                </c:pt>
                <c:pt idx="2">
                  <c:v>3.6203668041796107</c:v>
                </c:pt>
                <c:pt idx="3">
                  <c:v>5.6746711587067296</c:v>
                </c:pt>
                <c:pt idx="4">
                  <c:v>18.75562975752996</c:v>
                </c:pt>
                <c:pt idx="5">
                  <c:v>33.329834942406023</c:v>
                </c:pt>
                <c:pt idx="6">
                  <c:v>100.89542489693531</c:v>
                </c:pt>
                <c:pt idx="7">
                  <c:v>116.61649927184772</c:v>
                </c:pt>
                <c:pt idx="8">
                  <c:v>178.06091158729123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06-4726-9534-331953E884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5815280"/>
        <c:axId val="241099120"/>
      </c:scatterChart>
      <c:valAx>
        <c:axId val="245815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099120"/>
        <c:crosses val="autoZero"/>
        <c:crossBetween val="midCat"/>
      </c:valAx>
      <c:valAx>
        <c:axId val="24109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815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590550</xdr:colOff>
      <xdr:row>0</xdr:row>
      <xdr:rowOff>161925</xdr:rowOff>
    </xdr:from>
    <xdr:to>
      <xdr:col>14</xdr:col>
      <xdr:colOff>285750</xdr:colOff>
      <xdr:row>15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603768</xdr:colOff>
      <xdr:row>16</xdr:row>
      <xdr:rowOff>2722</xdr:rowOff>
    </xdr:from>
    <xdr:to>
      <xdr:col>14</xdr:col>
      <xdr:colOff>277196</xdr:colOff>
      <xdr:row>30</xdr:row>
      <xdr:rowOff>20605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450055</xdr:colOff>
      <xdr:row>1</xdr:row>
      <xdr:rowOff>2382</xdr:rowOff>
    </xdr:from>
    <xdr:to>
      <xdr:col>13</xdr:col>
      <xdr:colOff>488155</xdr:colOff>
      <xdr:row>16</xdr:row>
      <xdr:rowOff>30957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B90668-9A0F-48DB-966A-20D2562F54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1083468</xdr:colOff>
      <xdr:row>22</xdr:row>
      <xdr:rowOff>102394</xdr:rowOff>
    </xdr:from>
    <xdr:to>
      <xdr:col>5</xdr:col>
      <xdr:colOff>345280</xdr:colOff>
      <xdr:row>37</xdr:row>
      <xdr:rowOff>130969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0485AE6-C012-4C92-8C08-C1A669FD66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626267</xdr:colOff>
      <xdr:row>17</xdr:row>
      <xdr:rowOff>26193</xdr:rowOff>
    </xdr:from>
    <xdr:to>
      <xdr:col>14</xdr:col>
      <xdr:colOff>16667</xdr:colOff>
      <xdr:row>32</xdr:row>
      <xdr:rowOff>54768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259C2E3-18E4-45F6-88EA-B75FCCFAB0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645319</xdr:colOff>
      <xdr:row>2</xdr:row>
      <xdr:rowOff>154781</xdr:rowOff>
    </xdr:from>
    <xdr:to>
      <xdr:col>13</xdr:col>
      <xdr:colOff>35719</xdr:colOff>
      <xdr:row>18</xdr:row>
      <xdr:rowOff>2381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C7FB2A7-9858-47BE-909A-2F9F0EAF12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397668</xdr:colOff>
      <xdr:row>19</xdr:row>
      <xdr:rowOff>30956</xdr:rowOff>
    </xdr:from>
    <xdr:to>
      <xdr:col>12</xdr:col>
      <xdr:colOff>435768</xdr:colOff>
      <xdr:row>34</xdr:row>
      <xdr:rowOff>59531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5A2852-630B-4B6E-9E7F-DB91CC23B6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907256</xdr:colOff>
      <xdr:row>10</xdr:row>
      <xdr:rowOff>140494</xdr:rowOff>
    </xdr:from>
    <xdr:to>
      <xdr:col>7</xdr:col>
      <xdr:colOff>73818</xdr:colOff>
      <xdr:row>25</xdr:row>
      <xdr:rowOff>169069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86D3BF-0CD0-49FB-9535-A5975233AF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883443</xdr:colOff>
      <xdr:row>27</xdr:row>
      <xdr:rowOff>88106</xdr:rowOff>
    </xdr:from>
    <xdr:to>
      <xdr:col>7</xdr:col>
      <xdr:colOff>50005</xdr:colOff>
      <xdr:row>42</xdr:row>
      <xdr:rowOff>116681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C0D4F67-C041-4B30-B870-9A7DB317F0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G33"/>
  <sheetViews>
    <sheetView topLeftCell="A10" zoomScaleNormal="100" workbookViewId="0">
      <selection activeCell="R25" sqref="R25"/>
    </sheetView>
  </sheetViews>
  <sheetFormatPr defaultRowHeight="14.25" x14ac:dyDescent="0.45"/>
  <cols>
    <col min="6" max="6" width="10.1328125" bestFit="1" customWidth="1"/>
  </cols>
  <sheetData>
    <row r="1" spans="2:7" x14ac:dyDescent="0.45">
      <c r="B1" s="1" t="s">
        <v>1</v>
      </c>
      <c r="C1" s="1" t="s">
        <v>0</v>
      </c>
      <c r="D1" s="1" t="s">
        <v>4</v>
      </c>
      <c r="E1" s="1" t="s">
        <v>3</v>
      </c>
      <c r="F1" t="s">
        <v>2</v>
      </c>
    </row>
    <row r="2" spans="2:7" x14ac:dyDescent="0.45">
      <c r="B2" s="1">
        <v>14.14</v>
      </c>
      <c r="C2" s="1">
        <v>117</v>
      </c>
      <c r="D2" s="1">
        <f>LOG(B2)</f>
        <v>1.1504494094608806</v>
      </c>
      <c r="E2" s="1">
        <f>LOG(C2)</f>
        <v>2.0681858617461617</v>
      </c>
      <c r="F2">
        <f t="shared" ref="F2:F33" si="0">B2^(1/2)*G$2</f>
        <v>3.7603191353926331</v>
      </c>
      <c r="G2">
        <v>1</v>
      </c>
    </row>
    <row r="3" spans="2:7" x14ac:dyDescent="0.45">
      <c r="B3" s="1">
        <v>33.5</v>
      </c>
      <c r="C3" s="1">
        <v>162</v>
      </c>
      <c r="D3" s="1">
        <f t="shared" ref="D3:D33" si="1">LOG(B3)</f>
        <v>1.5250448070368452</v>
      </c>
      <c r="E3" s="1">
        <f t="shared" ref="E3:E33" si="2">LOG(C3)</f>
        <v>2.2095150145426308</v>
      </c>
      <c r="F3">
        <f t="shared" si="0"/>
        <v>5.7879184513951127</v>
      </c>
    </row>
    <row r="4" spans="2:7" x14ac:dyDescent="0.45">
      <c r="B4" s="1">
        <v>65.5</v>
      </c>
      <c r="C4" s="1">
        <v>206</v>
      </c>
      <c r="D4" s="1">
        <f t="shared" si="1"/>
        <v>1.816241299991783</v>
      </c>
      <c r="E4" s="1">
        <f t="shared" si="2"/>
        <v>2.3138672203691533</v>
      </c>
      <c r="F4">
        <f t="shared" si="0"/>
        <v>8.0932070281193234</v>
      </c>
    </row>
    <row r="5" spans="2:7" x14ac:dyDescent="0.45">
      <c r="B5" s="1">
        <v>113.1</v>
      </c>
      <c r="C5" s="1">
        <v>247</v>
      </c>
      <c r="D5" s="1">
        <f t="shared" si="1"/>
        <v>2.0534626049254552</v>
      </c>
      <c r="E5" s="1">
        <f t="shared" si="2"/>
        <v>2.3926969532596658</v>
      </c>
      <c r="F5">
        <f t="shared" si="0"/>
        <v>10.634848376916334</v>
      </c>
    </row>
    <row r="6" spans="2:7" x14ac:dyDescent="0.45">
      <c r="B6" s="1">
        <v>179.6</v>
      </c>
      <c r="C6" s="1">
        <v>287</v>
      </c>
      <c r="D6" s="1">
        <f t="shared" si="1"/>
        <v>2.2543063323312857</v>
      </c>
      <c r="E6" s="1">
        <f t="shared" si="2"/>
        <v>2.4578818967339924</v>
      </c>
      <c r="F6">
        <f t="shared" si="0"/>
        <v>13.401492454200763</v>
      </c>
    </row>
    <row r="7" spans="2:7" x14ac:dyDescent="0.45">
      <c r="B7" s="1">
        <v>268</v>
      </c>
      <c r="C7" s="1">
        <v>327</v>
      </c>
      <c r="D7" s="1">
        <f t="shared" si="1"/>
        <v>2.428134794028789</v>
      </c>
      <c r="E7" s="1">
        <f t="shared" si="2"/>
        <v>2.514547752660286</v>
      </c>
      <c r="F7">
        <f t="shared" si="0"/>
        <v>16.370705543744901</v>
      </c>
    </row>
    <row r="8" spans="2:7" x14ac:dyDescent="0.45">
      <c r="B8" s="1">
        <v>382</v>
      </c>
      <c r="C8" s="1">
        <v>367</v>
      </c>
      <c r="D8" s="1">
        <f t="shared" si="1"/>
        <v>2.5820633629117089</v>
      </c>
      <c r="E8" s="1">
        <f t="shared" si="2"/>
        <v>2.5646660642520893</v>
      </c>
      <c r="F8">
        <f t="shared" si="0"/>
        <v>19.544820285692065</v>
      </c>
    </row>
    <row r="9" spans="2:7" x14ac:dyDescent="0.45">
      <c r="B9" s="1">
        <v>524</v>
      </c>
      <c r="C9" s="1">
        <v>403</v>
      </c>
      <c r="D9" s="1">
        <f t="shared" si="1"/>
        <v>2.7193312869837265</v>
      </c>
      <c r="E9" s="1">
        <f t="shared" si="2"/>
        <v>2.6053050461411096</v>
      </c>
      <c r="F9">
        <f t="shared" si="0"/>
        <v>22.891046284519195</v>
      </c>
    </row>
    <row r="10" spans="2:7" x14ac:dyDescent="0.45">
      <c r="B10" s="1">
        <v>905</v>
      </c>
      <c r="C10" s="1">
        <v>464</v>
      </c>
      <c r="D10" s="1">
        <f t="shared" si="1"/>
        <v>2.9566485792052033</v>
      </c>
      <c r="E10" s="1">
        <f t="shared" si="2"/>
        <v>2.6665179805548807</v>
      </c>
      <c r="F10">
        <f t="shared" si="0"/>
        <v>30.083217912982647</v>
      </c>
    </row>
    <row r="11" spans="2:7" x14ac:dyDescent="0.45">
      <c r="B11" s="1">
        <v>1437</v>
      </c>
      <c r="C11" s="1">
        <v>517</v>
      </c>
      <c r="D11" s="1">
        <f t="shared" si="1"/>
        <v>3.1574567681342258</v>
      </c>
      <c r="E11" s="1">
        <f t="shared" si="2"/>
        <v>2.7134905430939424</v>
      </c>
      <c r="F11">
        <f t="shared" si="0"/>
        <v>37.907782842049734</v>
      </c>
    </row>
    <row r="12" spans="2:7" x14ac:dyDescent="0.45">
      <c r="B12" s="1">
        <v>2140</v>
      </c>
      <c r="C12" s="1">
        <v>565</v>
      </c>
      <c r="D12" s="1">
        <f t="shared" si="1"/>
        <v>3.330413773349191</v>
      </c>
      <c r="E12" s="1">
        <f t="shared" si="2"/>
        <v>2.7520484478194387</v>
      </c>
      <c r="F12">
        <f t="shared" si="0"/>
        <v>46.260134024881509</v>
      </c>
    </row>
    <row r="13" spans="2:7" x14ac:dyDescent="0.45">
      <c r="B13" s="1">
        <v>3050</v>
      </c>
      <c r="C13" s="1">
        <v>609</v>
      </c>
      <c r="D13" s="1">
        <f t="shared" si="1"/>
        <v>3.4842998393467859</v>
      </c>
      <c r="E13" s="1">
        <f t="shared" si="2"/>
        <v>2.7846172926328752</v>
      </c>
      <c r="F13">
        <f t="shared" si="0"/>
        <v>55.226805085936306</v>
      </c>
    </row>
    <row r="14" spans="2:7" x14ac:dyDescent="0.45">
      <c r="B14" s="1">
        <v>4190</v>
      </c>
      <c r="C14" s="1">
        <v>649</v>
      </c>
      <c r="D14" s="1">
        <f t="shared" si="1"/>
        <v>3.6222140229662951</v>
      </c>
      <c r="E14" s="1">
        <f t="shared" si="2"/>
        <v>2.8122446968003691</v>
      </c>
      <c r="F14">
        <f t="shared" si="0"/>
        <v>64.730209330729039</v>
      </c>
    </row>
    <row r="15" spans="2:7" x14ac:dyDescent="0.45">
      <c r="B15" s="1">
        <v>5580</v>
      </c>
      <c r="C15" s="1">
        <v>690</v>
      </c>
      <c r="D15" s="1">
        <f t="shared" si="1"/>
        <v>3.7466341989375787</v>
      </c>
      <c r="E15" s="1">
        <f t="shared" si="2"/>
        <v>2.8388490907372552</v>
      </c>
      <c r="F15">
        <f t="shared" si="0"/>
        <v>74.699397587932395</v>
      </c>
    </row>
    <row r="16" spans="2:7" x14ac:dyDescent="0.45">
      <c r="B16" s="1">
        <v>7240</v>
      </c>
      <c r="C16" s="1">
        <v>727</v>
      </c>
      <c r="D16" s="1">
        <f t="shared" si="1"/>
        <v>3.8597385661971471</v>
      </c>
      <c r="E16" s="1">
        <f t="shared" si="2"/>
        <v>2.8615344108590377</v>
      </c>
      <c r="F16">
        <f t="shared" si="0"/>
        <v>85.088189544730596</v>
      </c>
    </row>
    <row r="17" spans="2:6" x14ac:dyDescent="0.45">
      <c r="B17" s="1">
        <v>9200</v>
      </c>
      <c r="C17" s="1">
        <v>757</v>
      </c>
      <c r="D17" s="1">
        <f t="shared" si="1"/>
        <v>3.9637878273455551</v>
      </c>
      <c r="E17" s="1">
        <f t="shared" si="2"/>
        <v>2.8790958795000727</v>
      </c>
      <c r="F17">
        <f t="shared" si="0"/>
        <v>95.916630466254389</v>
      </c>
    </row>
    <row r="18" spans="2:6" x14ac:dyDescent="0.45">
      <c r="B18" s="1">
        <v>11490</v>
      </c>
      <c r="C18" s="1">
        <v>782</v>
      </c>
      <c r="D18" s="1">
        <f t="shared" si="1"/>
        <v>4.0603200286882855</v>
      </c>
      <c r="E18" s="1">
        <f t="shared" si="2"/>
        <v>2.893206753059848</v>
      </c>
      <c r="F18">
        <f t="shared" si="0"/>
        <v>107.19141756689292</v>
      </c>
    </row>
    <row r="19" spans="2:6" x14ac:dyDescent="0.45">
      <c r="B19" s="1">
        <v>14140</v>
      </c>
      <c r="C19" s="1">
        <v>806</v>
      </c>
      <c r="D19" s="1">
        <f t="shared" si="1"/>
        <v>4.1504494094608804</v>
      </c>
      <c r="E19" s="1">
        <f t="shared" si="2"/>
        <v>2.9063350418050908</v>
      </c>
      <c r="F19">
        <f t="shared" si="0"/>
        <v>118.91173196955799</v>
      </c>
    </row>
    <row r="20" spans="2:6" x14ac:dyDescent="0.45">
      <c r="B20" s="1">
        <v>17160</v>
      </c>
      <c r="C20" s="1">
        <v>826</v>
      </c>
      <c r="D20" s="1">
        <f t="shared" si="1"/>
        <v>4.2345172835126865</v>
      </c>
      <c r="E20" s="1">
        <f t="shared" si="2"/>
        <v>2.9169800473203824</v>
      </c>
      <c r="F20">
        <f t="shared" si="0"/>
        <v>130.99618315050253</v>
      </c>
    </row>
    <row r="21" spans="2:6" x14ac:dyDescent="0.45">
      <c r="B21" s="1">
        <v>20600</v>
      </c>
      <c r="C21" s="1">
        <v>844</v>
      </c>
      <c r="D21" s="1">
        <f t="shared" si="1"/>
        <v>4.3138672203691533</v>
      </c>
      <c r="E21" s="1">
        <f t="shared" si="2"/>
        <v>2.9263424466256551</v>
      </c>
      <c r="F21">
        <f t="shared" si="0"/>
        <v>143.52700094407325</v>
      </c>
    </row>
    <row r="22" spans="2:6" x14ac:dyDescent="0.45">
      <c r="B22" s="1">
        <v>24400</v>
      </c>
      <c r="C22" s="1">
        <v>860</v>
      </c>
      <c r="D22" s="1">
        <f t="shared" si="1"/>
        <v>4.3873898263387296</v>
      </c>
      <c r="E22" s="1">
        <f t="shared" si="2"/>
        <v>2.9344984512435679</v>
      </c>
      <c r="F22">
        <f t="shared" si="0"/>
        <v>156.20499351813308</v>
      </c>
    </row>
    <row r="23" spans="2:6" x14ac:dyDescent="0.45">
      <c r="B23" s="1">
        <v>28700</v>
      </c>
      <c r="C23" s="1">
        <v>872</v>
      </c>
      <c r="D23" s="1">
        <f t="shared" si="1"/>
        <v>4.4578818967339924</v>
      </c>
      <c r="E23" s="1">
        <f t="shared" si="2"/>
        <v>2.9405164849325671</v>
      </c>
      <c r="F23">
        <f t="shared" si="0"/>
        <v>169.41074346097417</v>
      </c>
    </row>
    <row r="24" spans="2:6" x14ac:dyDescent="0.45">
      <c r="B24" s="1">
        <v>33500</v>
      </c>
      <c r="C24" s="1">
        <v>883</v>
      </c>
      <c r="D24" s="1">
        <f t="shared" si="1"/>
        <v>4.5250448070368456</v>
      </c>
      <c r="E24" s="1">
        <f t="shared" si="2"/>
        <v>2.9459607035775686</v>
      </c>
      <c r="F24">
        <f t="shared" si="0"/>
        <v>183.03005217723125</v>
      </c>
    </row>
    <row r="25" spans="2:6" x14ac:dyDescent="0.45">
      <c r="B25" s="1">
        <v>38800</v>
      </c>
      <c r="C25" s="1">
        <v>892</v>
      </c>
      <c r="D25" s="1">
        <f t="shared" si="1"/>
        <v>4.5888317255942068</v>
      </c>
      <c r="E25" s="1">
        <f t="shared" si="2"/>
        <v>2.9503648543761232</v>
      </c>
      <c r="F25">
        <f t="shared" si="0"/>
        <v>196.97715603592209</v>
      </c>
    </row>
    <row r="26" spans="2:6" x14ac:dyDescent="0.45">
      <c r="B26" s="1">
        <v>44600</v>
      </c>
      <c r="C26" s="1">
        <v>898</v>
      </c>
      <c r="D26" s="1">
        <f t="shared" si="1"/>
        <v>4.6493348587121419</v>
      </c>
      <c r="E26" s="1">
        <f t="shared" si="2"/>
        <v>2.9532763366673045</v>
      </c>
      <c r="F26">
        <f t="shared" si="0"/>
        <v>211.18712081942877</v>
      </c>
    </row>
    <row r="27" spans="2:6" x14ac:dyDescent="0.45">
      <c r="B27" s="1">
        <v>51000</v>
      </c>
      <c r="C27" s="1">
        <v>903</v>
      </c>
      <c r="D27" s="1">
        <f t="shared" si="1"/>
        <v>4.7075701760979367</v>
      </c>
      <c r="E27" s="1">
        <f t="shared" si="2"/>
        <v>2.9556877503135057</v>
      </c>
      <c r="F27">
        <f t="shared" si="0"/>
        <v>225.83179581272429</v>
      </c>
    </row>
    <row r="28" spans="2:6" x14ac:dyDescent="0.45">
      <c r="B28" s="1">
        <v>57900</v>
      </c>
      <c r="C28" s="1">
        <v>907</v>
      </c>
      <c r="D28" s="1">
        <f t="shared" si="1"/>
        <v>4.7626785637274365</v>
      </c>
      <c r="E28" s="1">
        <f t="shared" si="2"/>
        <v>2.9576072870600951</v>
      </c>
      <c r="F28">
        <f t="shared" si="0"/>
        <v>240.62418831031928</v>
      </c>
    </row>
    <row r="29" spans="2:6" x14ac:dyDescent="0.45">
      <c r="B29" s="1">
        <v>65500</v>
      </c>
      <c r="C29" s="1">
        <v>909</v>
      </c>
      <c r="D29" s="1">
        <f t="shared" si="1"/>
        <v>4.8162412999917832</v>
      </c>
      <c r="E29" s="1">
        <f t="shared" si="2"/>
        <v>2.9585638832219674</v>
      </c>
      <c r="F29">
        <f t="shared" si="0"/>
        <v>255.92967784139455</v>
      </c>
    </row>
    <row r="30" spans="2:6" x14ac:dyDescent="0.45">
      <c r="B30" s="1">
        <v>73600</v>
      </c>
      <c r="C30" s="1">
        <v>912</v>
      </c>
      <c r="D30" s="1">
        <f t="shared" si="1"/>
        <v>4.8668778143374984</v>
      </c>
      <c r="E30" s="1">
        <f t="shared" si="2"/>
        <v>2.959994838328416</v>
      </c>
      <c r="F30">
        <f t="shared" si="0"/>
        <v>271.29319932501073</v>
      </c>
    </row>
    <row r="31" spans="2:6" x14ac:dyDescent="0.45">
      <c r="B31" s="1">
        <v>82400</v>
      </c>
      <c r="C31" s="1">
        <v>914</v>
      </c>
      <c r="D31" s="1">
        <f t="shared" si="1"/>
        <v>4.9159272116971158</v>
      </c>
      <c r="E31" s="1">
        <f t="shared" si="2"/>
        <v>2.9609461957338312</v>
      </c>
      <c r="F31">
        <f t="shared" si="0"/>
        <v>287.0540018881465</v>
      </c>
    </row>
    <row r="32" spans="2:6" x14ac:dyDescent="0.45">
      <c r="B32" s="1">
        <v>92000</v>
      </c>
      <c r="C32" s="1">
        <v>916</v>
      </c>
      <c r="D32" s="1">
        <f t="shared" si="1"/>
        <v>4.9637878273455556</v>
      </c>
      <c r="E32" s="1">
        <f t="shared" si="2"/>
        <v>2.9618954736678504</v>
      </c>
      <c r="F32">
        <f t="shared" si="0"/>
        <v>303.31501776206204</v>
      </c>
    </row>
    <row r="33" spans="2:6" x14ac:dyDescent="0.45">
      <c r="B33" s="1">
        <v>102200</v>
      </c>
      <c r="C33" s="1">
        <v>917</v>
      </c>
      <c r="D33" s="1">
        <f t="shared" si="1"/>
        <v>5.0094508957986941</v>
      </c>
      <c r="E33" s="1">
        <f t="shared" si="2"/>
        <v>2.9623693356700209</v>
      </c>
      <c r="F33">
        <f t="shared" si="0"/>
        <v>319.68734726291564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2"/>
  <sheetViews>
    <sheetView workbookViewId="0">
      <selection activeCell="F17" sqref="F17"/>
    </sheetView>
  </sheetViews>
  <sheetFormatPr defaultRowHeight="14.25" x14ac:dyDescent="0.45"/>
  <cols>
    <col min="1" max="1" width="20.265625" style="1" bestFit="1" customWidth="1"/>
    <col min="2" max="2" width="26.86328125" style="1" bestFit="1" customWidth="1"/>
  </cols>
  <sheetData>
    <row r="1" spans="1:4" x14ac:dyDescent="0.45">
      <c r="A1" s="2" t="s">
        <v>5</v>
      </c>
      <c r="B1" s="2" t="s">
        <v>6</v>
      </c>
      <c r="C1" s="3" t="s">
        <v>21</v>
      </c>
      <c r="D1" s="3" t="s">
        <v>23</v>
      </c>
    </row>
    <row r="2" spans="1:4" x14ac:dyDescent="0.45">
      <c r="A2" s="1">
        <v>5</v>
      </c>
      <c r="B2" s="1">
        <v>0</v>
      </c>
      <c r="C2">
        <f>4.07*A2-25.4</f>
        <v>-5.0499999999999972</v>
      </c>
      <c r="D2">
        <f>B2 - C2</f>
        <v>5.0499999999999972</v>
      </c>
    </row>
    <row r="3" spans="1:4" x14ac:dyDescent="0.45">
      <c r="A3" s="1">
        <v>10</v>
      </c>
      <c r="B3" s="1">
        <v>19</v>
      </c>
      <c r="C3">
        <f t="shared" ref="C3:C12" si="0">4.07*A3-25.4</f>
        <v>15.300000000000004</v>
      </c>
      <c r="D3">
        <f t="shared" ref="D3:D11" si="1">B3 - C3</f>
        <v>3.6999999999999957</v>
      </c>
    </row>
    <row r="4" spans="1:4" x14ac:dyDescent="0.45">
      <c r="A4" s="1">
        <v>20</v>
      </c>
      <c r="B4" s="1">
        <v>57</v>
      </c>
      <c r="C4">
        <f t="shared" si="0"/>
        <v>56.000000000000007</v>
      </c>
      <c r="D4">
        <f t="shared" si="1"/>
        <v>0.99999999999999289</v>
      </c>
    </row>
    <row r="5" spans="1:4" x14ac:dyDescent="0.45">
      <c r="A5" s="1">
        <v>30</v>
      </c>
      <c r="B5" s="1">
        <v>94</v>
      </c>
      <c r="C5">
        <f t="shared" si="0"/>
        <v>96.700000000000017</v>
      </c>
      <c r="D5">
        <f t="shared" si="1"/>
        <v>-2.7000000000000171</v>
      </c>
    </row>
    <row r="6" spans="1:4" x14ac:dyDescent="0.45">
      <c r="A6" s="1">
        <v>40</v>
      </c>
      <c r="B6" s="1">
        <v>134</v>
      </c>
      <c r="C6">
        <f t="shared" si="0"/>
        <v>137.4</v>
      </c>
      <c r="D6">
        <f t="shared" si="1"/>
        <v>-3.4000000000000057</v>
      </c>
    </row>
    <row r="7" spans="1:4" x14ac:dyDescent="0.45">
      <c r="A7" s="1">
        <v>50</v>
      </c>
      <c r="B7" s="1">
        <v>173</v>
      </c>
      <c r="C7">
        <f t="shared" si="0"/>
        <v>178.1</v>
      </c>
      <c r="D7">
        <f t="shared" si="1"/>
        <v>-5.0999999999999943</v>
      </c>
    </row>
    <row r="8" spans="1:4" x14ac:dyDescent="0.45">
      <c r="A8" s="1">
        <v>60</v>
      </c>
      <c r="B8" s="1">
        <v>216</v>
      </c>
      <c r="C8">
        <f t="shared" si="0"/>
        <v>218.8</v>
      </c>
      <c r="D8">
        <f t="shared" si="1"/>
        <v>-2.8000000000000114</v>
      </c>
    </row>
    <row r="9" spans="1:4" x14ac:dyDescent="0.45">
      <c r="A9" s="1">
        <v>70</v>
      </c>
      <c r="B9" s="1">
        <v>256</v>
      </c>
      <c r="C9">
        <f t="shared" si="0"/>
        <v>259.50000000000006</v>
      </c>
      <c r="D9">
        <f t="shared" si="1"/>
        <v>-3.5000000000000568</v>
      </c>
    </row>
    <row r="10" spans="1:4" x14ac:dyDescent="0.45">
      <c r="A10" s="1">
        <v>80</v>
      </c>
      <c r="B10" s="1">
        <v>297</v>
      </c>
      <c r="C10">
        <f t="shared" si="0"/>
        <v>300.20000000000005</v>
      </c>
      <c r="D10">
        <f t="shared" si="1"/>
        <v>-3.2000000000000455</v>
      </c>
    </row>
    <row r="11" spans="1:4" x14ac:dyDescent="0.45">
      <c r="A11" s="1">
        <v>90</v>
      </c>
      <c r="B11" s="1">
        <v>343</v>
      </c>
      <c r="C11">
        <f t="shared" si="0"/>
        <v>340.90000000000003</v>
      </c>
      <c r="D11">
        <f t="shared" si="1"/>
        <v>2.0999999999999659</v>
      </c>
    </row>
    <row r="12" spans="1:4" x14ac:dyDescent="0.45">
      <c r="A12" s="1">
        <v>100</v>
      </c>
      <c r="B12" s="1">
        <v>390</v>
      </c>
      <c r="C12">
        <f t="shared" si="0"/>
        <v>381.6</v>
      </c>
      <c r="D12">
        <f>B12 - C12</f>
        <v>8.3999999999999773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6"/>
  <sheetViews>
    <sheetView workbookViewId="0">
      <selection activeCell="F13" sqref="F13"/>
    </sheetView>
  </sheetViews>
  <sheetFormatPr defaultRowHeight="14.25" x14ac:dyDescent="0.45"/>
  <cols>
    <col min="1" max="1" width="14.1328125" style="1" bestFit="1" customWidth="1"/>
    <col min="2" max="2" width="20" style="1" bestFit="1" customWidth="1"/>
  </cols>
  <sheetData>
    <row r="1" spans="1:4" x14ac:dyDescent="0.45">
      <c r="A1" s="2" t="s">
        <v>7</v>
      </c>
      <c r="B1" s="2" t="s">
        <v>8</v>
      </c>
      <c r="C1" s="3" t="s">
        <v>22</v>
      </c>
      <c r="D1" s="3" t="s">
        <v>23</v>
      </c>
    </row>
    <row r="2" spans="1:4" x14ac:dyDescent="0.45">
      <c r="A2" s="1">
        <v>17</v>
      </c>
      <c r="B2" s="1">
        <v>19</v>
      </c>
      <c r="C2">
        <f>0.0032*A2^3.1</f>
        <v>20.870921979927346</v>
      </c>
      <c r="D2">
        <f>B2-C2</f>
        <v>-1.8709219799273455</v>
      </c>
    </row>
    <row r="3" spans="1:4" x14ac:dyDescent="0.45">
      <c r="A3" s="1">
        <v>19</v>
      </c>
      <c r="B3" s="1">
        <v>25</v>
      </c>
      <c r="C3">
        <f t="shared" ref="C3:C16" si="0">0.0032*A3^3.1</f>
        <v>29.46362248303701</v>
      </c>
      <c r="D3">
        <f t="shared" ref="D3:D16" si="1">B3-C3</f>
        <v>-4.4636224830370104</v>
      </c>
    </row>
    <row r="4" spans="1:4" x14ac:dyDescent="0.45">
      <c r="A4" s="1">
        <v>20</v>
      </c>
      <c r="B4" s="1">
        <v>32</v>
      </c>
      <c r="C4">
        <f t="shared" si="0"/>
        <v>34.54164090044322</v>
      </c>
      <c r="D4">
        <f t="shared" si="1"/>
        <v>-2.5416409004432197</v>
      </c>
    </row>
    <row r="5" spans="1:4" x14ac:dyDescent="0.45">
      <c r="A5" s="1">
        <v>22</v>
      </c>
      <c r="B5" s="1">
        <v>51</v>
      </c>
      <c r="C5">
        <f t="shared" si="0"/>
        <v>46.415206704205637</v>
      </c>
      <c r="D5">
        <f t="shared" si="1"/>
        <v>4.5847932957943627</v>
      </c>
    </row>
    <row r="6" spans="1:4" x14ac:dyDescent="0.45">
      <c r="A6" s="1">
        <v>23</v>
      </c>
      <c r="B6" s="1">
        <v>57</v>
      </c>
      <c r="C6">
        <f t="shared" si="0"/>
        <v>53.272891535453795</v>
      </c>
      <c r="D6">
        <f t="shared" si="1"/>
        <v>3.7271084645462054</v>
      </c>
    </row>
    <row r="7" spans="1:4" x14ac:dyDescent="0.45">
      <c r="A7" s="1">
        <v>25</v>
      </c>
      <c r="B7" s="1">
        <v>71</v>
      </c>
      <c r="C7">
        <f t="shared" si="0"/>
        <v>68.986483073060654</v>
      </c>
      <c r="D7">
        <f t="shared" si="1"/>
        <v>2.0135169269393458</v>
      </c>
    </row>
    <row r="8" spans="1:4" x14ac:dyDescent="0.45">
      <c r="A8" s="1">
        <v>28</v>
      </c>
      <c r="B8" s="1">
        <v>113</v>
      </c>
      <c r="C8">
        <f t="shared" si="0"/>
        <v>98.025682666933292</v>
      </c>
      <c r="D8">
        <f t="shared" si="1"/>
        <v>14.974317333066708</v>
      </c>
    </row>
    <row r="9" spans="1:4" x14ac:dyDescent="0.45">
      <c r="A9" s="1">
        <v>31</v>
      </c>
      <c r="B9" s="1">
        <v>141</v>
      </c>
      <c r="C9">
        <f t="shared" si="0"/>
        <v>134.39132296431976</v>
      </c>
      <c r="D9">
        <f t="shared" si="1"/>
        <v>6.6086770356802447</v>
      </c>
    </row>
    <row r="10" spans="1:4" x14ac:dyDescent="0.45">
      <c r="A10" s="1">
        <v>32</v>
      </c>
      <c r="B10" s="1">
        <v>123</v>
      </c>
      <c r="C10">
        <f t="shared" si="0"/>
        <v>148.29104003789314</v>
      </c>
      <c r="D10">
        <f t="shared" si="1"/>
        <v>-25.29104003789314</v>
      </c>
    </row>
    <row r="11" spans="1:4" x14ac:dyDescent="0.45">
      <c r="A11" s="1">
        <v>33</v>
      </c>
      <c r="B11" s="1">
        <v>187</v>
      </c>
      <c r="C11">
        <f t="shared" si="0"/>
        <v>163.13351425305916</v>
      </c>
      <c r="D11">
        <f t="shared" si="1"/>
        <v>23.866485746940839</v>
      </c>
    </row>
    <row r="12" spans="1:4" x14ac:dyDescent="0.45">
      <c r="A12" s="1">
        <v>36</v>
      </c>
      <c r="B12" s="1">
        <v>192</v>
      </c>
      <c r="C12">
        <f t="shared" si="0"/>
        <v>213.64253903374967</v>
      </c>
      <c r="D12">
        <f t="shared" si="1"/>
        <v>-21.642539033749671</v>
      </c>
    </row>
    <row r="13" spans="1:4" x14ac:dyDescent="0.45">
      <c r="A13" s="1">
        <v>37</v>
      </c>
      <c r="B13" s="1">
        <v>205</v>
      </c>
      <c r="C13">
        <f t="shared" si="0"/>
        <v>232.58158344625292</v>
      </c>
      <c r="D13">
        <f t="shared" si="1"/>
        <v>-27.581583446252921</v>
      </c>
    </row>
    <row r="14" spans="1:4" x14ac:dyDescent="0.45">
      <c r="A14" s="1">
        <v>38</v>
      </c>
      <c r="B14" s="1">
        <v>252</v>
      </c>
      <c r="C14">
        <f t="shared" si="0"/>
        <v>252.62662950005435</v>
      </c>
      <c r="D14">
        <f t="shared" si="1"/>
        <v>-0.62662950005434936</v>
      </c>
    </row>
    <row r="15" spans="1:4" x14ac:dyDescent="0.45">
      <c r="A15" s="1">
        <v>39</v>
      </c>
      <c r="B15" s="1">
        <v>259</v>
      </c>
      <c r="C15">
        <f t="shared" si="0"/>
        <v>273.8106020071458</v>
      </c>
      <c r="D15">
        <f t="shared" si="1"/>
        <v>-14.810602007145803</v>
      </c>
    </row>
    <row r="16" spans="1:4" x14ac:dyDescent="0.45">
      <c r="A16" s="1">
        <v>41</v>
      </c>
      <c r="B16" s="1">
        <v>294</v>
      </c>
      <c r="C16">
        <f t="shared" si="0"/>
        <v>319.7274575077202</v>
      </c>
      <c r="D16">
        <f t="shared" si="1"/>
        <v>-25.727457507720203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0"/>
  <sheetViews>
    <sheetView tabSelected="1" workbookViewId="0">
      <selection activeCell="E1" activeCellId="1" sqref="B1:B10 E1:E10"/>
    </sheetView>
  </sheetViews>
  <sheetFormatPr defaultRowHeight="14.25" x14ac:dyDescent="0.45"/>
  <cols>
    <col min="1" max="1" width="16" style="1" customWidth="1"/>
    <col min="2" max="2" width="29.86328125" style="1" customWidth="1"/>
    <col min="3" max="3" width="39.3984375" style="1" bestFit="1" customWidth="1"/>
  </cols>
  <sheetData>
    <row r="1" spans="1:5" x14ac:dyDescent="0.45">
      <c r="A1" s="2" t="s">
        <v>20</v>
      </c>
      <c r="B1" s="2" t="s">
        <v>9</v>
      </c>
      <c r="C1" s="2" t="s">
        <v>10</v>
      </c>
      <c r="D1" s="2" t="s">
        <v>22</v>
      </c>
      <c r="E1" s="2" t="s">
        <v>23</v>
      </c>
    </row>
    <row r="2" spans="1:5" x14ac:dyDescent="0.45">
      <c r="A2" s="1" t="s">
        <v>11</v>
      </c>
      <c r="B2" s="1">
        <v>88</v>
      </c>
      <c r="C2" s="1">
        <v>57.9</v>
      </c>
      <c r="D2">
        <f>3*B2^(2/3)</f>
        <v>59.353049318984404</v>
      </c>
      <c r="E2">
        <f>D2-C2</f>
        <v>1.4530493189844051</v>
      </c>
    </row>
    <row r="3" spans="1:5" x14ac:dyDescent="0.45">
      <c r="A3" s="1" t="s">
        <v>12</v>
      </c>
      <c r="B3" s="1">
        <v>225</v>
      </c>
      <c r="C3" s="1">
        <v>108.2</v>
      </c>
      <c r="D3">
        <f t="shared" ref="D3:D10" si="0">3*B3^(2/3)</f>
        <v>110.97954334487116</v>
      </c>
      <c r="E3">
        <f t="shared" ref="E3:E10" si="1">D3-C3</f>
        <v>2.7795433448711577</v>
      </c>
    </row>
    <row r="4" spans="1:5" x14ac:dyDescent="0.45">
      <c r="A4" s="1" t="s">
        <v>13</v>
      </c>
      <c r="B4" s="1">
        <v>365</v>
      </c>
      <c r="C4" s="1">
        <v>149.6</v>
      </c>
      <c r="D4">
        <f t="shared" si="0"/>
        <v>153.2203668041796</v>
      </c>
      <c r="E4">
        <f t="shared" si="1"/>
        <v>3.6203668041796107</v>
      </c>
    </row>
    <row r="5" spans="1:5" x14ac:dyDescent="0.45">
      <c r="A5" s="1" t="s">
        <v>14</v>
      </c>
      <c r="B5" s="1">
        <v>687</v>
      </c>
      <c r="C5" s="1">
        <v>227.9</v>
      </c>
      <c r="D5">
        <f t="shared" si="0"/>
        <v>233.57467115870674</v>
      </c>
      <c r="E5">
        <f t="shared" si="1"/>
        <v>5.6746711587067296</v>
      </c>
    </row>
    <row r="6" spans="1:5" x14ac:dyDescent="0.45">
      <c r="A6" s="1" t="s">
        <v>15</v>
      </c>
      <c r="B6" s="1">
        <v>4329</v>
      </c>
      <c r="C6" s="1">
        <v>778.1</v>
      </c>
      <c r="D6">
        <f t="shared" si="0"/>
        <v>796.85562975752998</v>
      </c>
      <c r="E6">
        <f t="shared" si="1"/>
        <v>18.75562975752996</v>
      </c>
    </row>
    <row r="7" spans="1:5" x14ac:dyDescent="0.45">
      <c r="A7" s="1" t="s">
        <v>16</v>
      </c>
      <c r="B7" s="1">
        <v>10753</v>
      </c>
      <c r="C7" s="1">
        <v>1428.2</v>
      </c>
      <c r="D7">
        <f t="shared" si="0"/>
        <v>1461.5298349424061</v>
      </c>
      <c r="E7">
        <f t="shared" si="1"/>
        <v>33.329834942406023</v>
      </c>
    </row>
    <row r="8" spans="1:5" x14ac:dyDescent="0.45">
      <c r="A8" s="1" t="s">
        <v>17</v>
      </c>
      <c r="B8" s="1">
        <v>30660</v>
      </c>
      <c r="C8" s="1">
        <v>2837.9</v>
      </c>
      <c r="D8">
        <f t="shared" si="0"/>
        <v>2938.7954248969354</v>
      </c>
      <c r="E8">
        <f t="shared" si="1"/>
        <v>100.89542489693531</v>
      </c>
    </row>
    <row r="9" spans="1:5" x14ac:dyDescent="0.45">
      <c r="A9" s="1" t="s">
        <v>18</v>
      </c>
      <c r="B9" s="1">
        <v>60150</v>
      </c>
      <c r="C9" s="1">
        <v>4488.8999999999996</v>
      </c>
      <c r="D9">
        <f t="shared" si="0"/>
        <v>4605.5164992718474</v>
      </c>
      <c r="E9">
        <f t="shared" si="1"/>
        <v>116.61649927184772</v>
      </c>
    </row>
    <row r="10" spans="1:5" x14ac:dyDescent="0.45">
      <c r="A10" s="1" t="s">
        <v>19</v>
      </c>
      <c r="B10" s="1">
        <v>90670</v>
      </c>
      <c r="C10" s="1">
        <v>5876.7</v>
      </c>
      <c r="D10">
        <f t="shared" si="0"/>
        <v>6054.760911587291</v>
      </c>
      <c r="E10">
        <f t="shared" si="1"/>
        <v>178.06091158729123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Raindrops</vt:lpstr>
      <vt:lpstr>Wire Stress</vt:lpstr>
      <vt:lpstr>Pines</vt:lpstr>
      <vt:lpstr>Planets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2019-10-21T15:58:30Z</dcterms:modified>
</cp:coreProperties>
</file>