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0A2DDB1E-555A-4B8D-904E-8BE484674D9B}" xr6:coauthVersionLast="45" xr6:coauthVersionMax="45" xr10:uidLastSave="{00000000-0000-0000-0000-000000000000}"/>
  <bookViews>
    <workbookView xWindow="-93" yWindow="-93" windowWidth="25786" windowHeight="13986" activeTab="2" xr2:uid="{00000000-000D-0000-FFFF-FFFF00000000}"/>
  </bookViews>
  <sheets>
    <sheet name="Raindrops" sheetId="2" r:id="rId1"/>
    <sheet name="Wire Stress" sheetId="4" r:id="rId2"/>
    <sheet name="Pines" sheetId="5" r:id="rId3"/>
    <sheet name="Plane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F3" i="6"/>
  <c r="F4" i="6"/>
  <c r="F5" i="6"/>
  <c r="F6" i="6"/>
  <c r="F7" i="6"/>
  <c r="F8" i="6"/>
  <c r="F9" i="6"/>
  <c r="F10" i="6"/>
  <c r="F2" i="6"/>
  <c r="C3" i="4" l="1"/>
  <c r="C4" i="4"/>
  <c r="C5" i="4"/>
  <c r="C6" i="4"/>
  <c r="C7" i="4"/>
  <c r="C8" i="4"/>
  <c r="C9" i="4"/>
  <c r="C10" i="4"/>
  <c r="C11" i="4"/>
  <c r="C12" i="4"/>
  <c r="C2" i="4"/>
  <c r="D2" i="4" l="1"/>
  <c r="D12" i="4"/>
  <c r="D3" i="4"/>
  <c r="D4" i="4"/>
  <c r="D5" i="4"/>
  <c r="D6" i="4"/>
  <c r="D7" i="4"/>
  <c r="D8" i="4"/>
  <c r="D9" i="4"/>
  <c r="D10" i="4"/>
  <c r="D11" i="4"/>
  <c r="E3" i="6"/>
  <c r="E4" i="6"/>
  <c r="E5" i="6"/>
  <c r="E6" i="6"/>
  <c r="E7" i="6"/>
  <c r="E8" i="6"/>
  <c r="E9" i="6"/>
  <c r="E10" i="6"/>
  <c r="E2" i="6"/>
  <c r="D3" i="6" l="1"/>
  <c r="D4" i="6"/>
  <c r="D5" i="6"/>
  <c r="D6" i="6"/>
  <c r="D7" i="6"/>
  <c r="D8" i="6"/>
  <c r="D9" i="6"/>
  <c r="D10" i="6"/>
  <c r="D2" i="6"/>
  <c r="C3" i="5" l="1"/>
  <c r="D3" i="5" s="1"/>
  <c r="E3" i="5" s="1"/>
  <c r="C8" i="5"/>
  <c r="D8" i="5" s="1"/>
  <c r="E8" i="5" s="1"/>
  <c r="C14" i="5"/>
  <c r="D14" i="5" s="1"/>
  <c r="E14" i="5" s="1"/>
  <c r="C13" i="5"/>
  <c r="D13" i="5" s="1"/>
  <c r="E13" i="5" s="1"/>
  <c r="C11" i="5"/>
  <c r="D11" i="5" s="1"/>
  <c r="E11" i="5" s="1"/>
  <c r="C16" i="5"/>
  <c r="D16" i="5" s="1"/>
  <c r="E16" i="5" s="1"/>
  <c r="C12" i="5"/>
  <c r="D12" i="5" s="1"/>
  <c r="E12" i="5" s="1"/>
  <c r="C2" i="5"/>
  <c r="D2" i="5" s="1"/>
  <c r="E2" i="5" s="1"/>
  <c r="C15" i="5"/>
  <c r="D15" i="5" s="1"/>
  <c r="E15" i="5" s="1"/>
  <c r="C5" i="5"/>
  <c r="D5" i="5" s="1"/>
  <c r="E5" i="5" s="1"/>
  <c r="C4" i="5"/>
  <c r="D4" i="5" s="1"/>
  <c r="E4" i="5" s="1"/>
  <c r="C10" i="5"/>
  <c r="D10" i="5" s="1"/>
  <c r="E10" i="5" s="1"/>
  <c r="C9" i="5"/>
  <c r="D9" i="5" s="1"/>
  <c r="E9" i="5" s="1"/>
  <c r="C7" i="5"/>
  <c r="D7" i="5" s="1"/>
  <c r="E7" i="5" s="1"/>
  <c r="C6" i="5"/>
  <c r="D6" i="5" s="1"/>
  <c r="E6" i="5" s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</calcChain>
</file>

<file path=xl/sharedStrings.xml><?xml version="1.0" encoding="utf-8"?>
<sst xmlns="http://schemas.openxmlformats.org/spreadsheetml/2006/main" count="31" uniqueCount="26">
  <si>
    <t>v_term</t>
  </si>
  <si>
    <t>mass</t>
  </si>
  <si>
    <t>Prediction</t>
  </si>
  <si>
    <t>Log v</t>
  </si>
  <si>
    <t>log m</t>
  </si>
  <si>
    <t>Stress, 1000 lb/inch^2</t>
  </si>
  <si>
    <t>Elongation, 10^(-5) inch/inch</t>
  </si>
  <si>
    <t>Diameter, inch</t>
  </si>
  <si>
    <t>Volume (board ft/10)</t>
  </si>
  <si>
    <t>Period (days)</t>
  </si>
  <si>
    <t>Min distance from the sun (millions of km)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</si>
  <si>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</si>
  <si>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</si>
  <si>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</si>
  <si>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</si>
  <si>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</si>
  <si>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</si>
  <si>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</si>
  <si>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</si>
  <si>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</si>
  <si>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Planet[-ish]</t>
  </si>
  <si>
    <t>Estimation</t>
  </si>
  <si>
    <t>Estimate</t>
  </si>
  <si>
    <t>Residuals</t>
  </si>
  <si>
    <t>Relative Error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</si>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</sst>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function model in log-log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Raindrops!$E$1</c:f>
              <c:strCache>
                <c:ptCount val="1"/>
                <c:pt idx="0">
                  <c:v>Log 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8786089238845"/>
                  <c:y val="-2.0837707786526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Raindrops!$D$2:$D$33</c:f>
              <c:numCache>
                <c:formatCode>General</c:formatCode>
                <c:ptCount val="32"/>
                <c:pt idx="0">
                  <c:v>1.1504494094608806</c:v>
                </c:pt>
                <c:pt idx="1">
                  <c:v>1.5250448070368452</c:v>
                </c:pt>
                <c:pt idx="2">
                  <c:v>1.816241299991783</c:v>
                </c:pt>
                <c:pt idx="3">
                  <c:v>2.0534626049254552</c:v>
                </c:pt>
                <c:pt idx="4">
                  <c:v>2.2543063323312857</c:v>
                </c:pt>
                <c:pt idx="5">
                  <c:v>2.428134794028789</c:v>
                </c:pt>
                <c:pt idx="6">
                  <c:v>2.5820633629117089</c:v>
                </c:pt>
                <c:pt idx="7">
                  <c:v>2.7193312869837265</c:v>
                </c:pt>
                <c:pt idx="8">
                  <c:v>2.9566485792052033</c:v>
                </c:pt>
                <c:pt idx="9">
                  <c:v>3.1574567681342258</c:v>
                </c:pt>
                <c:pt idx="10">
                  <c:v>3.330413773349191</c:v>
                </c:pt>
                <c:pt idx="11">
                  <c:v>3.4842998393467859</c:v>
                </c:pt>
                <c:pt idx="12">
                  <c:v>3.6222140229662951</c:v>
                </c:pt>
                <c:pt idx="13">
                  <c:v>3.7466341989375787</c:v>
                </c:pt>
                <c:pt idx="14">
                  <c:v>3.8597385661971471</c:v>
                </c:pt>
                <c:pt idx="15">
                  <c:v>3.9637878273455551</c:v>
                </c:pt>
                <c:pt idx="16">
                  <c:v>4.0603200286882855</c:v>
                </c:pt>
                <c:pt idx="17">
                  <c:v>4.1504494094608804</c:v>
                </c:pt>
                <c:pt idx="18">
                  <c:v>4.2345172835126865</c:v>
                </c:pt>
                <c:pt idx="19">
                  <c:v>4.3138672203691533</c:v>
                </c:pt>
                <c:pt idx="20">
                  <c:v>4.3873898263387296</c:v>
                </c:pt>
                <c:pt idx="21">
                  <c:v>4.4578818967339924</c:v>
                </c:pt>
                <c:pt idx="22">
                  <c:v>4.5250448070368456</c:v>
                </c:pt>
                <c:pt idx="23">
                  <c:v>4.5888317255942068</c:v>
                </c:pt>
                <c:pt idx="24">
                  <c:v>4.6493348587121419</c:v>
                </c:pt>
                <c:pt idx="25">
                  <c:v>4.7075701760979367</c:v>
                </c:pt>
                <c:pt idx="26">
                  <c:v>4.7626785637274365</c:v>
                </c:pt>
                <c:pt idx="27">
                  <c:v>4.8162412999917832</c:v>
                </c:pt>
                <c:pt idx="28">
                  <c:v>4.8668778143374984</c:v>
                </c:pt>
                <c:pt idx="29">
                  <c:v>4.9159272116971158</c:v>
                </c:pt>
                <c:pt idx="30">
                  <c:v>4.9637878273455556</c:v>
                </c:pt>
                <c:pt idx="31">
                  <c:v>5.0094508957986941</c:v>
                </c:pt>
              </c:numCache>
            </c:numRef>
          </c:xVal>
          <c:yVal>
            <c:numRef>
              <c:f>Raindrops!$E$2:$E$33</c:f>
              <c:numCache>
                <c:formatCode>General</c:formatCode>
                <c:ptCount val="32"/>
                <c:pt idx="0">
                  <c:v>2.0681858617461617</c:v>
                </c:pt>
                <c:pt idx="1">
                  <c:v>2.2095150145426308</c:v>
                </c:pt>
                <c:pt idx="2">
                  <c:v>2.3138672203691533</c:v>
                </c:pt>
                <c:pt idx="3">
                  <c:v>2.3926969532596658</c:v>
                </c:pt>
                <c:pt idx="4">
                  <c:v>2.4578818967339924</c:v>
                </c:pt>
                <c:pt idx="5">
                  <c:v>2.514547752660286</c:v>
                </c:pt>
                <c:pt idx="6">
                  <c:v>2.5646660642520893</c:v>
                </c:pt>
                <c:pt idx="7">
                  <c:v>2.6053050461411096</c:v>
                </c:pt>
                <c:pt idx="8">
                  <c:v>2.6665179805548807</c:v>
                </c:pt>
                <c:pt idx="9">
                  <c:v>2.7134905430939424</c:v>
                </c:pt>
                <c:pt idx="10">
                  <c:v>2.7520484478194387</c:v>
                </c:pt>
                <c:pt idx="11">
                  <c:v>2.7846172926328752</c:v>
                </c:pt>
                <c:pt idx="12">
                  <c:v>2.8122446968003691</c:v>
                </c:pt>
                <c:pt idx="13">
                  <c:v>2.8388490907372552</c:v>
                </c:pt>
                <c:pt idx="14">
                  <c:v>2.8615344108590377</c:v>
                </c:pt>
                <c:pt idx="15">
                  <c:v>2.8790958795000727</c:v>
                </c:pt>
                <c:pt idx="16">
                  <c:v>2.893206753059848</c:v>
                </c:pt>
                <c:pt idx="17">
                  <c:v>2.9063350418050908</c:v>
                </c:pt>
                <c:pt idx="18">
                  <c:v>2.9169800473203824</c:v>
                </c:pt>
                <c:pt idx="19">
                  <c:v>2.9263424466256551</c:v>
                </c:pt>
                <c:pt idx="20">
                  <c:v>2.9344984512435679</c:v>
                </c:pt>
                <c:pt idx="21">
                  <c:v>2.9405164849325671</c:v>
                </c:pt>
                <c:pt idx="22">
                  <c:v>2.9459607035775686</c:v>
                </c:pt>
                <c:pt idx="23">
                  <c:v>2.9503648543761232</c:v>
                </c:pt>
                <c:pt idx="24">
                  <c:v>2.9532763366673045</c:v>
                </c:pt>
                <c:pt idx="25">
                  <c:v>2.9556877503135057</c:v>
                </c:pt>
                <c:pt idx="26">
                  <c:v>2.9576072870600951</c:v>
                </c:pt>
                <c:pt idx="27">
                  <c:v>2.9585638832219674</c:v>
                </c:pt>
                <c:pt idx="28">
                  <c:v>2.959994838328416</c:v>
                </c:pt>
                <c:pt idx="29">
                  <c:v>2.9609461957338312</c:v>
                </c:pt>
                <c:pt idx="30">
                  <c:v>2.9618954736678504</c:v>
                </c:pt>
                <c:pt idx="31">
                  <c:v>2.9623693356700209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F-4806-9236-C0E06A4C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48672"/>
        <c:axId val="595849000"/>
      </c:scatterChart>
      <c:valAx>
        <c:axId val="5958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9000"/>
        <c:crosses val="autoZero"/>
        <c:crossBetween val="midCat"/>
      </c:valAx>
      <c:valAx>
        <c:axId val="5958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Planets!$C$1</c:f>
              <c:strCache>
                <c:ptCount val="1"/>
                <c:pt idx="0">
                  <c:v>Min distance from the sun (millions of km)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614413823272093"/>
                  <c:y val="1.1815033537474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Planets!$B$2:$B$10</c:f>
              <c:numCache>
                <c:formatCode>General</c:formatCode>
                <c:ptCount val="9"/>
                <c:pt idx="0">
                  <c:v>88</c:v>
                </c:pt>
                <c:pt idx="1">
                  <c:v>225</c:v>
                </c:pt>
                <c:pt idx="2">
                  <c:v>365</c:v>
                </c:pt>
                <c:pt idx="3">
                  <c:v>687</c:v>
                </c:pt>
                <c:pt idx="4">
                  <c:v>4329</c:v>
                </c:pt>
                <c:pt idx="5">
                  <c:v>10753</c:v>
                </c:pt>
                <c:pt idx="6">
                  <c:v>30660</c:v>
                </c:pt>
                <c:pt idx="7">
                  <c:v>60150</c:v>
                </c:pt>
                <c:pt idx="8">
                  <c:v>90670</c:v>
                </c:pt>
              </c:numCache>
            </c:numRef>
          </c:xVal>
          <c:yVal>
            <c:numRef>
              <c:f>Planets!$C$2:$C$10</c:f>
              <c:numCache>
                <c:formatCode>General</c:formatCode>
                <c:ptCount val="9"/>
                <c:pt idx="0">
                  <c:v>57.9</c:v>
                </c:pt>
                <c:pt idx="1">
                  <c:v>108.2</c:v>
                </c:pt>
                <c:pt idx="2">
                  <c:v>149.6</c:v>
                </c:pt>
                <c:pt idx="3">
                  <c:v>227.9</c:v>
                </c:pt>
                <c:pt idx="4">
                  <c:v>778.1</c:v>
                </c:pt>
                <c:pt idx="5">
                  <c:v>1428.2</c:v>
                </c:pt>
                <c:pt idx="6">
                  <c:v>2837.9</c:v>
                </c:pt>
                <c:pt idx="7">
                  <c:v>4488.8999999999996</c:v>
                </c:pt>
                <c:pt idx="8">
                  <c:v>5876.7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6D2-BE9D-439BBF67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37008"/>
        <c:axId val="447733808"/>
      </c:scatterChart>
      <c:valAx>
        <c:axId val="4477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33808"/>
        <c:crosses val="autoZero"/>
        <c:crossBetween val="midCat"/>
      </c:valAx>
      <c:valAx>
        <c:axId val="4477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Planets!$E$1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Planets!$B$2:$B$10</c:f>
              <c:numCache>
                <c:formatCode>General</c:formatCode>
                <c:ptCount val="9"/>
                <c:pt idx="0">
                  <c:v>88</c:v>
                </c:pt>
                <c:pt idx="1">
                  <c:v>225</c:v>
                </c:pt>
                <c:pt idx="2">
                  <c:v>365</c:v>
                </c:pt>
                <c:pt idx="3">
                  <c:v>687</c:v>
                </c:pt>
                <c:pt idx="4">
                  <c:v>4329</c:v>
                </c:pt>
                <c:pt idx="5">
                  <c:v>10753</c:v>
                </c:pt>
                <c:pt idx="6">
                  <c:v>30660</c:v>
                </c:pt>
                <c:pt idx="7">
                  <c:v>60150</c:v>
                </c:pt>
                <c:pt idx="8">
                  <c:v>90670</c:v>
                </c:pt>
              </c:numCache>
            </c:numRef>
          </c:xVal>
          <c:yVal>
            <c:numRef>
              <c:f>Planets!$E$2:$E$10</c:f>
              <c:numCache>
                <c:formatCode>General</c:formatCode>
                <c:ptCount val="9"/>
                <c:pt idx="0">
                  <c:v>1.4530493189844051</c:v>
                </c:pt>
                <c:pt idx="1">
                  <c:v>2.7795433448711577</c:v>
                </c:pt>
                <c:pt idx="2">
                  <c:v>3.6203668041796107</c:v>
                </c:pt>
                <c:pt idx="3">
                  <c:v>5.6746711587067296</c:v>
                </c:pt>
                <c:pt idx="4">
                  <c:v>18.75562975752996</c:v>
                </c:pt>
                <c:pt idx="5">
                  <c:v>33.329834942406023</c:v>
                </c:pt>
                <c:pt idx="6">
                  <c:v>100.89542489693531</c:v>
                </c:pt>
                <c:pt idx="7">
                  <c:v>116.61649927184772</c:v>
                </c:pt>
                <c:pt idx="8">
                  <c:v>178.06091158729123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6-4726-9534-331953E8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15280"/>
        <c:axId val="241099120"/>
      </c:scatterChart>
      <c:valAx>
        <c:axId val="2458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9120"/>
        <c:crosses val="autoZero"/>
        <c:crossBetween val="midCat"/>
      </c:valAx>
      <c:valAx>
        <c:axId val="2410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1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Planets!$F$1</c:f>
              <c:strCache>
                <c:ptCount val="1"/>
                <c:pt idx="0">
                  <c:v>Relative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Planets!$B$2:$B$10</c:f>
              <c:numCache>
                <c:formatCode>General</c:formatCode>
                <c:ptCount val="9"/>
                <c:pt idx="0">
                  <c:v>88</c:v>
                </c:pt>
                <c:pt idx="1">
                  <c:v>225</c:v>
                </c:pt>
                <c:pt idx="2">
                  <c:v>365</c:v>
                </c:pt>
                <c:pt idx="3">
                  <c:v>687</c:v>
                </c:pt>
                <c:pt idx="4">
                  <c:v>4329</c:v>
                </c:pt>
                <c:pt idx="5">
                  <c:v>10753</c:v>
                </c:pt>
                <c:pt idx="6">
                  <c:v>30660</c:v>
                </c:pt>
                <c:pt idx="7">
                  <c:v>60150</c:v>
                </c:pt>
                <c:pt idx="8">
                  <c:v>90670</c:v>
                </c:pt>
              </c:numCache>
            </c:numRef>
          </c:xVal>
          <c:yVal>
            <c:numRef>
              <c:f>Planets!$F$2:$F$10</c:f>
              <c:numCache>
                <c:formatCode>General</c:formatCode>
                <c:ptCount val="9"/>
                <c:pt idx="0">
                  <c:v>2.5095843160352422</c:v>
                </c:pt>
                <c:pt idx="1">
                  <c:v>2.5688940340768558</c:v>
                </c:pt>
                <c:pt idx="2">
                  <c:v>2.4200312862163171</c:v>
                </c:pt>
                <c:pt idx="3">
                  <c:v>2.48998295687</c:v>
                </c:pt>
                <c:pt idx="4">
                  <c:v>2.4104395010319957</c:v>
                </c:pt>
                <c:pt idx="5">
                  <c:v>2.3336952067221697</c:v>
                </c:pt>
                <c:pt idx="6">
                  <c:v>3.5552847139411292</c:v>
                </c:pt>
                <c:pt idx="7">
                  <c:v>2.5978858801008649</c:v>
                </c:pt>
                <c:pt idx="8">
                  <c:v>3.029947276316491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7-4F50-BACF-C984DB60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82736"/>
        <c:axId val="655872896"/>
      </c:scatterChart>
      <c:valAx>
        <c:axId val="6558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72896"/>
        <c:crosses val="autoZero"/>
        <c:crossBetween val="midCat"/>
      </c:valAx>
      <c:valAx>
        <c:axId val="6558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8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function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0054081616615996E-3"/>
                  <c:y val="0.21905232291192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Raindrops!$B$2:$B$33</c:f>
              <c:numCache>
                <c:formatCode>General</c:formatCode>
                <c:ptCount val="32"/>
                <c:pt idx="0">
                  <c:v>14.14</c:v>
                </c:pt>
                <c:pt idx="1">
                  <c:v>33.5</c:v>
                </c:pt>
                <c:pt idx="2">
                  <c:v>65.5</c:v>
                </c:pt>
                <c:pt idx="3">
                  <c:v>113.1</c:v>
                </c:pt>
                <c:pt idx="4">
                  <c:v>179.6</c:v>
                </c:pt>
                <c:pt idx="5">
                  <c:v>268</c:v>
                </c:pt>
                <c:pt idx="6">
                  <c:v>382</c:v>
                </c:pt>
                <c:pt idx="7">
                  <c:v>524</c:v>
                </c:pt>
                <c:pt idx="8">
                  <c:v>905</c:v>
                </c:pt>
                <c:pt idx="9">
                  <c:v>1437</c:v>
                </c:pt>
                <c:pt idx="10">
                  <c:v>2140</c:v>
                </c:pt>
                <c:pt idx="11">
                  <c:v>3050</c:v>
                </c:pt>
                <c:pt idx="12">
                  <c:v>4190</c:v>
                </c:pt>
                <c:pt idx="13">
                  <c:v>5580</c:v>
                </c:pt>
                <c:pt idx="14">
                  <c:v>7240</c:v>
                </c:pt>
                <c:pt idx="15">
                  <c:v>9200</c:v>
                </c:pt>
                <c:pt idx="16">
                  <c:v>11490</c:v>
                </c:pt>
                <c:pt idx="17">
                  <c:v>14140</c:v>
                </c:pt>
                <c:pt idx="18">
                  <c:v>17160</c:v>
                </c:pt>
                <c:pt idx="19">
                  <c:v>20600</c:v>
                </c:pt>
                <c:pt idx="20">
                  <c:v>24400</c:v>
                </c:pt>
                <c:pt idx="21">
                  <c:v>28700</c:v>
                </c:pt>
                <c:pt idx="22">
                  <c:v>33500</c:v>
                </c:pt>
                <c:pt idx="23">
                  <c:v>38800</c:v>
                </c:pt>
                <c:pt idx="24">
                  <c:v>44600</c:v>
                </c:pt>
                <c:pt idx="25">
                  <c:v>51000</c:v>
                </c:pt>
                <c:pt idx="26">
                  <c:v>57900</c:v>
                </c:pt>
                <c:pt idx="27">
                  <c:v>65500</c:v>
                </c:pt>
                <c:pt idx="28">
                  <c:v>73600</c:v>
                </c:pt>
                <c:pt idx="29">
                  <c:v>82400</c:v>
                </c:pt>
                <c:pt idx="30">
                  <c:v>92000</c:v>
                </c:pt>
                <c:pt idx="31">
                  <c:v>102200</c:v>
                </c:pt>
              </c:numCache>
            </c:numRef>
          </c:xVal>
          <c:yVal>
            <c:numRef>
              <c:f>Raindrops!$C$2:$C$33</c:f>
              <c:numCache>
                <c:formatCode>General</c:formatCode>
                <c:ptCount val="32"/>
                <c:pt idx="0">
                  <c:v>117</c:v>
                </c:pt>
                <c:pt idx="1">
                  <c:v>162</c:v>
                </c:pt>
                <c:pt idx="2">
                  <c:v>206</c:v>
                </c:pt>
                <c:pt idx="3">
                  <c:v>247</c:v>
                </c:pt>
                <c:pt idx="4">
                  <c:v>287</c:v>
                </c:pt>
                <c:pt idx="5">
                  <c:v>327</c:v>
                </c:pt>
                <c:pt idx="6">
                  <c:v>367</c:v>
                </c:pt>
                <c:pt idx="7">
                  <c:v>403</c:v>
                </c:pt>
                <c:pt idx="8">
                  <c:v>464</c:v>
                </c:pt>
                <c:pt idx="9">
                  <c:v>517</c:v>
                </c:pt>
                <c:pt idx="10">
                  <c:v>565</c:v>
                </c:pt>
                <c:pt idx="11">
                  <c:v>609</c:v>
                </c:pt>
                <c:pt idx="12">
                  <c:v>649</c:v>
                </c:pt>
                <c:pt idx="13">
                  <c:v>690</c:v>
                </c:pt>
                <c:pt idx="14">
                  <c:v>727</c:v>
                </c:pt>
                <c:pt idx="15">
                  <c:v>757</c:v>
                </c:pt>
                <c:pt idx="16">
                  <c:v>782</c:v>
                </c:pt>
                <c:pt idx="17">
                  <c:v>806</c:v>
                </c:pt>
                <c:pt idx="18">
                  <c:v>826</c:v>
                </c:pt>
                <c:pt idx="19">
                  <c:v>844</c:v>
                </c:pt>
                <c:pt idx="20">
                  <c:v>860</c:v>
                </c:pt>
                <c:pt idx="21">
                  <c:v>872</c:v>
                </c:pt>
                <c:pt idx="22">
                  <c:v>883</c:v>
                </c:pt>
                <c:pt idx="23">
                  <c:v>892</c:v>
                </c:pt>
                <c:pt idx="24">
                  <c:v>898</c:v>
                </c:pt>
                <c:pt idx="25">
                  <c:v>903</c:v>
                </c:pt>
                <c:pt idx="26">
                  <c:v>907</c:v>
                </c:pt>
                <c:pt idx="27">
                  <c:v>909</c:v>
                </c:pt>
                <c:pt idx="28">
                  <c:v>912</c:v>
                </c:pt>
                <c:pt idx="29">
                  <c:v>914</c:v>
                </c:pt>
                <c:pt idx="30">
                  <c:v>916</c:v>
                </c:pt>
                <c:pt idx="31">
                  <c:v>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0-41B1-AB59-D292E7A1C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138272"/>
        <c:axId val="399134336"/>
      </c:scatterChart>
      <c:valAx>
        <c:axId val="3991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34336"/>
        <c:crosses val="autoZero"/>
        <c:crossBetween val="midCat"/>
      </c:valAx>
      <c:valAx>
        <c:axId val="3991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'Wire Stress'!$B$1</c:f>
              <c:strCache>
                <c:ptCount val="1"/>
                <c:pt idx="0">
                  <c:v>Elongation, 10^(-5) inch/inch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'Wire Stress'!$A$2:$A$12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'Wire Stress'!$B$2:$B$12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57</c:v>
                </c:pt>
                <c:pt idx="3">
                  <c:v>94</c:v>
                </c:pt>
                <c:pt idx="4">
                  <c:v>134</c:v>
                </c:pt>
                <c:pt idx="5">
                  <c:v>173</c:v>
                </c:pt>
                <c:pt idx="6">
                  <c:v>216</c:v>
                </c:pt>
                <c:pt idx="7">
                  <c:v>256</c:v>
                </c:pt>
                <c:pt idx="8">
                  <c:v>297</c:v>
                </c:pt>
                <c:pt idx="9">
                  <c:v>343</c:v>
                </c:pt>
                <c:pt idx="10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5-4FDF-AD6A-4395D9E5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54744"/>
        <c:axId val="545156664"/>
      </c:scatterChart>
      <c:valAx>
        <c:axId val="54515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(lb/inch^2)</a:t>
                </a:r>
              </a:p>
            </c:rich>
          </c:tx>
          <c:layout>
            <c:manualLayout>
              <c:xMode val="edge"/>
              <c:yMode val="edge"/>
              <c:x val="0.43729746281714788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6664"/>
        <c:crosses val="autoZero"/>
        <c:crossBetween val="midCat"/>
      </c:valAx>
      <c:valAx>
        <c:axId val="54515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Elongation (10^(-5)inch/inch)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'Wire Stress'!$B$1</c:f>
              <c:strCache>
                <c:ptCount val="1"/>
                <c:pt idx="0">
                  <c:v>Elongation, 10^(-5) inch/inch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'Wire Stress'!$A$2:$A$12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'Wire Stress'!$B$2:$B$12</c:f>
              <c:numCache>
                <c:formatCode>General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57</c:v>
                </c:pt>
                <c:pt idx="3">
                  <c:v>94</c:v>
                </c:pt>
                <c:pt idx="4">
                  <c:v>134</c:v>
                </c:pt>
                <c:pt idx="5">
                  <c:v>173</c:v>
                </c:pt>
                <c:pt idx="6">
                  <c:v>216</c:v>
                </c:pt>
                <c:pt idx="7">
                  <c:v>256</c:v>
                </c:pt>
                <c:pt idx="8">
                  <c:v>297</c:v>
                </c:pt>
                <c:pt idx="9">
                  <c:v>343</c:v>
                </c:pt>
                <c:pt idx="10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8-4374-83BE-A9B09BCF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156024"/>
        <c:axId val="545159544"/>
      </c:scatterChart>
      <c:valAx>
        <c:axId val="54515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9544"/>
        <c:crosses val="autoZero"/>
        <c:crossBetween val="midCat"/>
      </c:valAx>
      <c:valAx>
        <c:axId val="5451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56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'Wire Stress'!$D$1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'Wire Stress'!$A$2:$A$12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'Wire Stress'!$D$2:$D$12</c:f>
              <c:numCache>
                <c:formatCode>General</c:formatCode>
                <c:ptCount val="11"/>
                <c:pt idx="0">
                  <c:v>5.0499999999999972</c:v>
                </c:pt>
                <c:pt idx="1">
                  <c:v>3.6999999999999957</c:v>
                </c:pt>
                <c:pt idx="2">
                  <c:v>0.99999999999999289</c:v>
                </c:pt>
                <c:pt idx="3">
                  <c:v>-2.7000000000000171</c:v>
                </c:pt>
                <c:pt idx="4">
                  <c:v>-3.4000000000000057</c:v>
                </c:pt>
                <c:pt idx="5">
                  <c:v>-5.0999999999999943</c:v>
                </c:pt>
                <c:pt idx="6">
                  <c:v>-2.8000000000000114</c:v>
                </c:pt>
                <c:pt idx="7">
                  <c:v>-3.5000000000000568</c:v>
                </c:pt>
                <c:pt idx="8">
                  <c:v>-3.2000000000000455</c:v>
                </c:pt>
                <c:pt idx="9">
                  <c:v>2.0999999999999659</c:v>
                </c:pt>
                <c:pt idx="10">
                  <c:v>8.3999999999999773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41C9-9C28-18C08C77F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43448"/>
        <c:axId val="403243768"/>
      </c:scatterChart>
      <c:valAx>
        <c:axId val="40324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(lb/in^s)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43768"/>
        <c:crosses val="autoZero"/>
        <c:crossBetween val="midCat"/>
      </c:valAx>
      <c:valAx>
        <c:axId val="4032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24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'Wire Stress'!$E$1:$E$2</c:f>
              <c:strCache>
                <c:ptCount val="2"/>
                <c:pt idx="0">
                  <c:v>Relative Error</c:v>
                </c:pt>
                <c:pt idx="1">
                  <c:v>N/A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'Wire Stress'!$A$3:$A$12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'Wire Stress'!$E$3:$E$12</c:f>
              <c:numCache>
                <c:formatCode>General</c:formatCode>
                <c:ptCount val="10"/>
                <c:pt idx="0">
                  <c:v>19.473684210526294</c:v>
                </c:pt>
                <c:pt idx="1">
                  <c:v>1.7543859649122682</c:v>
                </c:pt>
                <c:pt idx="2">
                  <c:v>-2.8723404255319327</c:v>
                </c:pt>
                <c:pt idx="3">
                  <c:v>-2.5373134328358251</c:v>
                </c:pt>
                <c:pt idx="4">
                  <c:v>-2.9479768786127134</c:v>
                </c:pt>
                <c:pt idx="5">
                  <c:v>-1.2962962962963016</c:v>
                </c:pt>
                <c:pt idx="6">
                  <c:v>-1.3671875000000222</c:v>
                </c:pt>
                <c:pt idx="7">
                  <c:v>-1.0774410774410927</c:v>
                </c:pt>
                <c:pt idx="8">
                  <c:v>0.61224489795917381</c:v>
                </c:pt>
                <c:pt idx="9">
                  <c:v>2.153846153846148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C-4EB7-A56E-081A22C1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77160"/>
        <c:axId val="655873224"/>
      </c:scatterChart>
      <c:valAx>
        <c:axId val="65587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73224"/>
        <c:crosses val="autoZero"/>
        <c:crossBetween val="midCat"/>
      </c:valAx>
      <c:valAx>
        <c:axId val="65587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7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Pines!$B$1</c:f>
              <c:strCache>
                <c:ptCount val="1"/>
                <c:pt idx="0">
                  <c:v>Volume (board ft/10)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Pines!$A$2:$A$16</c:f>
              <c:numCache>
                <c:formatCode>General</c:formatCode>
                <c:ptCount val="15"/>
                <c:pt idx="0">
                  <c:v>32</c:v>
                </c:pt>
                <c:pt idx="1">
                  <c:v>19</c:v>
                </c:pt>
                <c:pt idx="2">
                  <c:v>37</c:v>
                </c:pt>
                <c:pt idx="3">
                  <c:v>36</c:v>
                </c:pt>
                <c:pt idx="4">
                  <c:v>17</c:v>
                </c:pt>
                <c:pt idx="5">
                  <c:v>41</c:v>
                </c:pt>
                <c:pt idx="6">
                  <c:v>20</c:v>
                </c:pt>
                <c:pt idx="7">
                  <c:v>39</c:v>
                </c:pt>
                <c:pt idx="8">
                  <c:v>38</c:v>
                </c:pt>
                <c:pt idx="9">
                  <c:v>25</c:v>
                </c:pt>
                <c:pt idx="10">
                  <c:v>31</c:v>
                </c:pt>
                <c:pt idx="11">
                  <c:v>23</c:v>
                </c:pt>
                <c:pt idx="12">
                  <c:v>22</c:v>
                </c:pt>
                <c:pt idx="13">
                  <c:v>33</c:v>
                </c:pt>
                <c:pt idx="14">
                  <c:v>28</c:v>
                </c:pt>
              </c:numCache>
            </c:numRef>
          </c:xVal>
          <c:yVal>
            <c:numRef>
              <c:f>Pines!$B$2:$B$16</c:f>
              <c:numCache>
                <c:formatCode>General</c:formatCode>
                <c:ptCount val="15"/>
                <c:pt idx="0">
                  <c:v>123</c:v>
                </c:pt>
                <c:pt idx="1">
                  <c:v>25</c:v>
                </c:pt>
                <c:pt idx="2">
                  <c:v>205</c:v>
                </c:pt>
                <c:pt idx="3">
                  <c:v>192</c:v>
                </c:pt>
                <c:pt idx="4">
                  <c:v>19</c:v>
                </c:pt>
                <c:pt idx="5">
                  <c:v>294</c:v>
                </c:pt>
                <c:pt idx="6">
                  <c:v>32</c:v>
                </c:pt>
                <c:pt idx="7">
                  <c:v>259</c:v>
                </c:pt>
                <c:pt idx="8">
                  <c:v>252</c:v>
                </c:pt>
                <c:pt idx="9">
                  <c:v>71</c:v>
                </c:pt>
                <c:pt idx="10">
                  <c:v>141</c:v>
                </c:pt>
                <c:pt idx="11">
                  <c:v>57</c:v>
                </c:pt>
                <c:pt idx="12">
                  <c:v>51</c:v>
                </c:pt>
                <c:pt idx="13">
                  <c:v>187</c:v>
                </c:pt>
                <c:pt idx="1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C-4EAC-8558-8926EE1E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38552"/>
        <c:axId val="534739192"/>
      </c:scatterChart>
      <c:valAx>
        <c:axId val="53473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9192"/>
        <c:crosses val="autoZero"/>
        <c:crossBetween val="midCat"/>
      </c:valAx>
      <c:valAx>
        <c:axId val="5347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3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Pines!$D$1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Pines!$A$2:$A$16</c:f>
              <c:numCache>
                <c:formatCode>General</c:formatCode>
                <c:ptCount val="15"/>
                <c:pt idx="0">
                  <c:v>32</c:v>
                </c:pt>
                <c:pt idx="1">
                  <c:v>19</c:v>
                </c:pt>
                <c:pt idx="2">
                  <c:v>37</c:v>
                </c:pt>
                <c:pt idx="3">
                  <c:v>36</c:v>
                </c:pt>
                <c:pt idx="4">
                  <c:v>17</c:v>
                </c:pt>
                <c:pt idx="5">
                  <c:v>41</c:v>
                </c:pt>
                <c:pt idx="6">
                  <c:v>20</c:v>
                </c:pt>
                <c:pt idx="7">
                  <c:v>39</c:v>
                </c:pt>
                <c:pt idx="8">
                  <c:v>38</c:v>
                </c:pt>
                <c:pt idx="9">
                  <c:v>25</c:v>
                </c:pt>
                <c:pt idx="10">
                  <c:v>31</c:v>
                </c:pt>
                <c:pt idx="11">
                  <c:v>23</c:v>
                </c:pt>
                <c:pt idx="12">
                  <c:v>22</c:v>
                </c:pt>
                <c:pt idx="13">
                  <c:v>33</c:v>
                </c:pt>
                <c:pt idx="14">
                  <c:v>28</c:v>
                </c:pt>
              </c:numCache>
            </c:numRef>
          </c:xVal>
          <c:yVal>
            <c:numRef>
              <c:f>Pines!$D$2:$D$16</c:f>
              <c:numCache>
                <c:formatCode>General</c:formatCode>
                <c:ptCount val="15"/>
                <c:pt idx="0">
                  <c:v>-25.29104003789314</c:v>
                </c:pt>
                <c:pt idx="1">
                  <c:v>-4.4636224830370104</c:v>
                </c:pt>
                <c:pt idx="2">
                  <c:v>-27.581583446252921</c:v>
                </c:pt>
                <c:pt idx="3">
                  <c:v>-21.642539033749671</c:v>
                </c:pt>
                <c:pt idx="4">
                  <c:v>-1.8709219799273455</c:v>
                </c:pt>
                <c:pt idx="5">
                  <c:v>-25.727457507720203</c:v>
                </c:pt>
                <c:pt idx="6">
                  <c:v>-2.5416409004432197</c:v>
                </c:pt>
                <c:pt idx="7">
                  <c:v>-14.810602007145803</c:v>
                </c:pt>
                <c:pt idx="8">
                  <c:v>-0.62662950005434936</c:v>
                </c:pt>
                <c:pt idx="9">
                  <c:v>2.0135169269393458</c:v>
                </c:pt>
                <c:pt idx="10">
                  <c:v>6.6086770356802447</c:v>
                </c:pt>
                <c:pt idx="11">
                  <c:v>3.7271084645462054</c:v>
                </c:pt>
                <c:pt idx="12">
                  <c:v>4.5847932957943627</c:v>
                </c:pt>
                <c:pt idx="13">
                  <c:v>23.866485746940839</c:v>
                </c:pt>
                <c:pt idx="14">
                  <c:v>14.974317333066708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B-4501-9417-783840CF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104560"/>
        <c:axId val="245828792"/>
      </c:scatterChart>
      <c:valAx>
        <c:axId val="2411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28792"/>
        <c:crosses val="autoZero"/>
        <c:crossBetween val="midCat"/>
      </c:valAx>
      <c:valAx>
        <c:axId val="24582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Pines!$E$1</c:f>
              <c:strCache>
                <c:ptCount val="1"/>
                <c:pt idx="0">
                  <c:v>Relative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Pines!$A$2:$A$16</c:f>
              <c:numCache>
                <c:formatCode>General</c:formatCode>
                <c:ptCount val="15"/>
                <c:pt idx="0">
                  <c:v>32</c:v>
                </c:pt>
                <c:pt idx="1">
                  <c:v>19</c:v>
                </c:pt>
                <c:pt idx="2">
                  <c:v>37</c:v>
                </c:pt>
                <c:pt idx="3">
                  <c:v>36</c:v>
                </c:pt>
                <c:pt idx="4">
                  <c:v>17</c:v>
                </c:pt>
                <c:pt idx="5">
                  <c:v>41</c:v>
                </c:pt>
                <c:pt idx="6">
                  <c:v>20</c:v>
                </c:pt>
                <c:pt idx="7">
                  <c:v>39</c:v>
                </c:pt>
                <c:pt idx="8">
                  <c:v>38</c:v>
                </c:pt>
                <c:pt idx="9">
                  <c:v>25</c:v>
                </c:pt>
                <c:pt idx="10">
                  <c:v>31</c:v>
                </c:pt>
                <c:pt idx="11">
                  <c:v>23</c:v>
                </c:pt>
                <c:pt idx="12">
                  <c:v>22</c:v>
                </c:pt>
                <c:pt idx="13">
                  <c:v>33</c:v>
                </c:pt>
                <c:pt idx="14">
                  <c:v>28</c:v>
                </c:pt>
              </c:numCache>
            </c:numRef>
          </c:xVal>
          <c:yVal>
            <c:numRef>
              <c:f>Pines!$E$2:$E$16</c:f>
              <c:numCache>
                <c:formatCode>General</c:formatCode>
                <c:ptCount val="15"/>
                <c:pt idx="0">
                  <c:v>-20.561821169018813</c:v>
                </c:pt>
                <c:pt idx="1">
                  <c:v>-17.854489932148041</c:v>
                </c:pt>
                <c:pt idx="2">
                  <c:v>-13.454430949391668</c:v>
                </c:pt>
                <c:pt idx="3">
                  <c:v>-11.272155746744621</c:v>
                </c:pt>
                <c:pt idx="4">
                  <c:v>-9.8469577890912934</c:v>
                </c:pt>
                <c:pt idx="5">
                  <c:v>-8.7508358869796599</c:v>
                </c:pt>
                <c:pt idx="6">
                  <c:v>-7.9426278138850614</c:v>
                </c:pt>
                <c:pt idx="7">
                  <c:v>-5.7183791533381481</c:v>
                </c:pt>
                <c:pt idx="8">
                  <c:v>-0.24866250002156723</c:v>
                </c:pt>
                <c:pt idx="9">
                  <c:v>2.8359393337173886</c:v>
                </c:pt>
                <c:pt idx="10">
                  <c:v>4.6870049898441453</c:v>
                </c:pt>
                <c:pt idx="11">
                  <c:v>6.5387867799056236</c:v>
                </c:pt>
                <c:pt idx="12">
                  <c:v>8.9897907760673768</c:v>
                </c:pt>
                <c:pt idx="13">
                  <c:v>12.762826602642161</c:v>
                </c:pt>
                <c:pt idx="14">
                  <c:v>13.25160825935107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4-4535-B998-2E9FCA75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77816"/>
        <c:axId val="655880112"/>
      </c:scatterChart>
      <c:valAx>
        <c:axId val="65587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80112"/>
        <c:crosses val="autoZero"/>
        <c:crossBetween val="midCat"/>
      </c:valAx>
      <c:valAx>
        <c:axId val="6558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7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161925</xdr:rowOff>
    </xdr:from>
    <xdr:to>
      <xdr:col>14</xdr:col>
      <xdr:colOff>285750</xdr:colOff>
      <xdr:row>15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603768</xdr:colOff>
      <xdr:row>16</xdr:row>
      <xdr:rowOff>2722</xdr:rowOff>
    </xdr:from>
    <xdr:to>
      <xdr:col>14</xdr:col>
      <xdr:colOff>277196</xdr:colOff>
      <xdr:row>30</xdr:row>
      <xdr:rowOff>20605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450055</xdr:colOff>
      <xdr:row>1</xdr:row>
      <xdr:rowOff>2382</xdr:rowOff>
    </xdr:from>
    <xdr:to>
      <xdr:col>13</xdr:col>
      <xdr:colOff>488155</xdr:colOff>
      <xdr:row>16</xdr:row>
      <xdr:rowOff>30957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90668-9A0F-48DB-966A-20D2562F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1083468</xdr:colOff>
      <xdr:row>22</xdr:row>
      <xdr:rowOff>102394</xdr:rowOff>
    </xdr:from>
    <xdr:to>
      <xdr:col>5</xdr:col>
      <xdr:colOff>345280</xdr:colOff>
      <xdr:row>37</xdr:row>
      <xdr:rowOff>130969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85AE6-C012-4C92-8C08-C1A669FD6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626267</xdr:colOff>
      <xdr:row>17</xdr:row>
      <xdr:rowOff>26193</xdr:rowOff>
    </xdr:from>
    <xdr:to>
      <xdr:col>14</xdr:col>
      <xdr:colOff>16667</xdr:colOff>
      <xdr:row>32</xdr:row>
      <xdr:rowOff>54768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9C2E3-18E4-45F6-88EA-B75FCCFAB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207433</xdr:colOff>
      <xdr:row>16</xdr:row>
      <xdr:rowOff>16933</xdr:rowOff>
    </xdr:from>
    <xdr:to>
      <xdr:col>11</xdr:col>
      <xdr:colOff>275166</xdr:colOff>
      <xdr:row>31</xdr:row>
      <xdr:rowOff>29633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D68854-5BE6-469E-81FA-5E7BB1A63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645319</xdr:colOff>
      <xdr:row>2</xdr:row>
      <xdr:rowOff>154781</xdr:rowOff>
    </xdr:from>
    <xdr:to>
      <xdr:col>13</xdr:col>
      <xdr:colOff>35719</xdr:colOff>
      <xdr:row>18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7FB2A7-9858-47BE-909A-2F9F0EAF1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622034</xdr:colOff>
      <xdr:row>20</xdr:row>
      <xdr:rowOff>14022</xdr:rowOff>
    </xdr:from>
    <xdr:to>
      <xdr:col>6</xdr:col>
      <xdr:colOff>135201</xdr:colOff>
      <xdr:row>35</xdr:row>
      <xdr:rowOff>42597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A2852-630B-4B6E-9E7F-DB91CC23B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296333</xdr:colOff>
      <xdr:row>22</xdr:row>
      <xdr:rowOff>88900</xdr:rowOff>
    </xdr:from>
    <xdr:to>
      <xdr:col>15</xdr:col>
      <xdr:colOff>364066</xdr:colOff>
      <xdr:row>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56F76A-0223-43E2-8C3A-4B57654B3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386557</xdr:colOff>
      <xdr:row>11</xdr:row>
      <xdr:rowOff>174360</xdr:rowOff>
    </xdr:from>
    <xdr:to>
      <xdr:col>2</xdr:col>
      <xdr:colOff>2812786</xdr:colOff>
      <xdr:row>27</xdr:row>
      <xdr:rowOff>20902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6D3BF-0CD0-49FB-9535-A5975233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883443</xdr:colOff>
      <xdr:row>27</xdr:row>
      <xdr:rowOff>88106</xdr:rowOff>
    </xdr:from>
    <xdr:to>
      <xdr:col>7</xdr:col>
      <xdr:colOff>50005</xdr:colOff>
      <xdr:row>42</xdr:row>
      <xdr:rowOff>116681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0D4F67-C041-4B30-B870-9A7DB317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300566</xdr:colOff>
      <xdr:row>10</xdr:row>
      <xdr:rowOff>148167</xdr:rowOff>
    </xdr:from>
    <xdr:to>
      <xdr:col>10</xdr:col>
      <xdr:colOff>368299</xdr:colOff>
      <xdr:row>25</xdr:row>
      <xdr:rowOff>160867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F02738-7A87-4A36-B7AE-C360FA861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3"/>
  <sheetViews>
    <sheetView topLeftCell="A10" zoomScaleNormal="100" workbookViewId="0">
      <selection activeCell="R25" sqref="R25"/>
    </sheetView>
  </sheetViews>
  <sheetFormatPr defaultRowHeight="14.35" x14ac:dyDescent="0.5"/>
  <cols>
    <col min="6" max="6" width="10.1171875" bestFit="1" customWidth="1"/>
  </cols>
  <sheetData>
    <row r="1" spans="2:7" x14ac:dyDescent="0.5">
      <c r="B1" s="1" t="s">
        <v>1</v>
      </c>
      <c r="C1" s="1" t="s">
        <v>0</v>
      </c>
      <c r="D1" s="1" t="s">
        <v>4</v>
      </c>
      <c r="E1" s="1" t="s">
        <v>3</v>
      </c>
      <c r="F1" t="s">
        <v>2</v>
      </c>
    </row>
    <row r="2" spans="2:7" x14ac:dyDescent="0.5">
      <c r="B2" s="1">
        <v>14.14</v>
      </c>
      <c r="C2" s="1">
        <v>117</v>
      </c>
      <c r="D2" s="1">
        <f>LOG(B2)</f>
        <v>1.1504494094608806</v>
      </c>
      <c r="E2" s="1">
        <f>LOG(C2)</f>
        <v>2.0681858617461617</v>
      </c>
      <c r="F2">
        <f t="shared" ref="F2:F33" si="0">B2^(1/2)*G$2</f>
        <v>3.7603191353926331</v>
      </c>
      <c r="G2">
        <v>1</v>
      </c>
    </row>
    <row r="3" spans="2:7" x14ac:dyDescent="0.5">
      <c r="B3" s="1">
        <v>33.5</v>
      </c>
      <c r="C3" s="1">
        <v>162</v>
      </c>
      <c r="D3" s="1">
        <f t="shared" ref="D3:D33" si="1">LOG(B3)</f>
        <v>1.5250448070368452</v>
      </c>
      <c r="E3" s="1">
        <f t="shared" ref="E3:E33" si="2">LOG(C3)</f>
        <v>2.2095150145426308</v>
      </c>
      <c r="F3">
        <f t="shared" si="0"/>
        <v>5.7879184513951127</v>
      </c>
    </row>
    <row r="4" spans="2:7" x14ac:dyDescent="0.5">
      <c r="B4" s="1">
        <v>65.5</v>
      </c>
      <c r="C4" s="1">
        <v>206</v>
      </c>
      <c r="D4" s="1">
        <f t="shared" si="1"/>
        <v>1.816241299991783</v>
      </c>
      <c r="E4" s="1">
        <f t="shared" si="2"/>
        <v>2.3138672203691533</v>
      </c>
      <c r="F4">
        <f t="shared" si="0"/>
        <v>8.0932070281193234</v>
      </c>
    </row>
    <row r="5" spans="2:7" x14ac:dyDescent="0.5">
      <c r="B5" s="1">
        <v>113.1</v>
      </c>
      <c r="C5" s="1">
        <v>247</v>
      </c>
      <c r="D5" s="1">
        <f t="shared" si="1"/>
        <v>2.0534626049254552</v>
      </c>
      <c r="E5" s="1">
        <f t="shared" si="2"/>
        <v>2.3926969532596658</v>
      </c>
      <c r="F5">
        <f t="shared" si="0"/>
        <v>10.634848376916334</v>
      </c>
    </row>
    <row r="6" spans="2:7" x14ac:dyDescent="0.5">
      <c r="B6" s="1">
        <v>179.6</v>
      </c>
      <c r="C6" s="1">
        <v>287</v>
      </c>
      <c r="D6" s="1">
        <f t="shared" si="1"/>
        <v>2.2543063323312857</v>
      </c>
      <c r="E6" s="1">
        <f t="shared" si="2"/>
        <v>2.4578818967339924</v>
      </c>
      <c r="F6">
        <f t="shared" si="0"/>
        <v>13.401492454200763</v>
      </c>
    </row>
    <row r="7" spans="2:7" x14ac:dyDescent="0.5">
      <c r="B7" s="1">
        <v>268</v>
      </c>
      <c r="C7" s="1">
        <v>327</v>
      </c>
      <c r="D7" s="1">
        <f t="shared" si="1"/>
        <v>2.428134794028789</v>
      </c>
      <c r="E7" s="1">
        <f t="shared" si="2"/>
        <v>2.514547752660286</v>
      </c>
      <c r="F7">
        <f t="shared" si="0"/>
        <v>16.370705543744901</v>
      </c>
    </row>
    <row r="8" spans="2:7" x14ac:dyDescent="0.5">
      <c r="B8" s="1">
        <v>382</v>
      </c>
      <c r="C8" s="1">
        <v>367</v>
      </c>
      <c r="D8" s="1">
        <f t="shared" si="1"/>
        <v>2.5820633629117089</v>
      </c>
      <c r="E8" s="1">
        <f t="shared" si="2"/>
        <v>2.5646660642520893</v>
      </c>
      <c r="F8">
        <f t="shared" si="0"/>
        <v>19.544820285692065</v>
      </c>
    </row>
    <row r="9" spans="2:7" x14ac:dyDescent="0.5">
      <c r="B9" s="1">
        <v>524</v>
      </c>
      <c r="C9" s="1">
        <v>403</v>
      </c>
      <c r="D9" s="1">
        <f t="shared" si="1"/>
        <v>2.7193312869837265</v>
      </c>
      <c r="E9" s="1">
        <f t="shared" si="2"/>
        <v>2.6053050461411096</v>
      </c>
      <c r="F9">
        <f t="shared" si="0"/>
        <v>22.891046284519195</v>
      </c>
    </row>
    <row r="10" spans="2:7" x14ac:dyDescent="0.5">
      <c r="B10" s="1">
        <v>905</v>
      </c>
      <c r="C10" s="1">
        <v>464</v>
      </c>
      <c r="D10" s="1">
        <f t="shared" si="1"/>
        <v>2.9566485792052033</v>
      </c>
      <c r="E10" s="1">
        <f t="shared" si="2"/>
        <v>2.6665179805548807</v>
      </c>
      <c r="F10">
        <f t="shared" si="0"/>
        <v>30.083217912982647</v>
      </c>
    </row>
    <row r="11" spans="2:7" x14ac:dyDescent="0.5">
      <c r="B11" s="1">
        <v>1437</v>
      </c>
      <c r="C11" s="1">
        <v>517</v>
      </c>
      <c r="D11" s="1">
        <f t="shared" si="1"/>
        <v>3.1574567681342258</v>
      </c>
      <c r="E11" s="1">
        <f t="shared" si="2"/>
        <v>2.7134905430939424</v>
      </c>
      <c r="F11">
        <f t="shared" si="0"/>
        <v>37.907782842049734</v>
      </c>
    </row>
    <row r="12" spans="2:7" x14ac:dyDescent="0.5">
      <c r="B12" s="1">
        <v>2140</v>
      </c>
      <c r="C12" s="1">
        <v>565</v>
      </c>
      <c r="D12" s="1">
        <f t="shared" si="1"/>
        <v>3.330413773349191</v>
      </c>
      <c r="E12" s="1">
        <f t="shared" si="2"/>
        <v>2.7520484478194387</v>
      </c>
      <c r="F12">
        <f t="shared" si="0"/>
        <v>46.260134024881509</v>
      </c>
    </row>
    <row r="13" spans="2:7" x14ac:dyDescent="0.5">
      <c r="B13" s="1">
        <v>3050</v>
      </c>
      <c r="C13" s="1">
        <v>609</v>
      </c>
      <c r="D13" s="1">
        <f t="shared" si="1"/>
        <v>3.4842998393467859</v>
      </c>
      <c r="E13" s="1">
        <f t="shared" si="2"/>
        <v>2.7846172926328752</v>
      </c>
      <c r="F13">
        <f t="shared" si="0"/>
        <v>55.226805085936306</v>
      </c>
    </row>
    <row r="14" spans="2:7" x14ac:dyDescent="0.5">
      <c r="B14" s="1">
        <v>4190</v>
      </c>
      <c r="C14" s="1">
        <v>649</v>
      </c>
      <c r="D14" s="1">
        <f t="shared" si="1"/>
        <v>3.6222140229662951</v>
      </c>
      <c r="E14" s="1">
        <f t="shared" si="2"/>
        <v>2.8122446968003691</v>
      </c>
      <c r="F14">
        <f t="shared" si="0"/>
        <v>64.730209330729039</v>
      </c>
    </row>
    <row r="15" spans="2:7" x14ac:dyDescent="0.5">
      <c r="B15" s="1">
        <v>5580</v>
      </c>
      <c r="C15" s="1">
        <v>690</v>
      </c>
      <c r="D15" s="1">
        <f t="shared" si="1"/>
        <v>3.7466341989375787</v>
      </c>
      <c r="E15" s="1">
        <f t="shared" si="2"/>
        <v>2.8388490907372552</v>
      </c>
      <c r="F15">
        <f t="shared" si="0"/>
        <v>74.699397587932395</v>
      </c>
    </row>
    <row r="16" spans="2:7" x14ac:dyDescent="0.5">
      <c r="B16" s="1">
        <v>7240</v>
      </c>
      <c r="C16" s="1">
        <v>727</v>
      </c>
      <c r="D16" s="1">
        <f t="shared" si="1"/>
        <v>3.8597385661971471</v>
      </c>
      <c r="E16" s="1">
        <f t="shared" si="2"/>
        <v>2.8615344108590377</v>
      </c>
      <c r="F16">
        <f t="shared" si="0"/>
        <v>85.088189544730596</v>
      </c>
    </row>
    <row r="17" spans="2:6" x14ac:dyDescent="0.5">
      <c r="B17" s="1">
        <v>9200</v>
      </c>
      <c r="C17" s="1">
        <v>757</v>
      </c>
      <c r="D17" s="1">
        <f t="shared" si="1"/>
        <v>3.9637878273455551</v>
      </c>
      <c r="E17" s="1">
        <f t="shared" si="2"/>
        <v>2.8790958795000727</v>
      </c>
      <c r="F17">
        <f t="shared" si="0"/>
        <v>95.916630466254389</v>
      </c>
    </row>
    <row r="18" spans="2:6" x14ac:dyDescent="0.5">
      <c r="B18" s="1">
        <v>11490</v>
      </c>
      <c r="C18" s="1">
        <v>782</v>
      </c>
      <c r="D18" s="1">
        <f t="shared" si="1"/>
        <v>4.0603200286882855</v>
      </c>
      <c r="E18" s="1">
        <f t="shared" si="2"/>
        <v>2.893206753059848</v>
      </c>
      <c r="F18">
        <f t="shared" si="0"/>
        <v>107.19141756689292</v>
      </c>
    </row>
    <row r="19" spans="2:6" x14ac:dyDescent="0.5">
      <c r="B19" s="1">
        <v>14140</v>
      </c>
      <c r="C19" s="1">
        <v>806</v>
      </c>
      <c r="D19" s="1">
        <f t="shared" si="1"/>
        <v>4.1504494094608804</v>
      </c>
      <c r="E19" s="1">
        <f t="shared" si="2"/>
        <v>2.9063350418050908</v>
      </c>
      <c r="F19">
        <f t="shared" si="0"/>
        <v>118.91173196955799</v>
      </c>
    </row>
    <row r="20" spans="2:6" x14ac:dyDescent="0.5">
      <c r="B20" s="1">
        <v>17160</v>
      </c>
      <c r="C20" s="1">
        <v>826</v>
      </c>
      <c r="D20" s="1">
        <f t="shared" si="1"/>
        <v>4.2345172835126865</v>
      </c>
      <c r="E20" s="1">
        <f t="shared" si="2"/>
        <v>2.9169800473203824</v>
      </c>
      <c r="F20">
        <f t="shared" si="0"/>
        <v>130.99618315050253</v>
      </c>
    </row>
    <row r="21" spans="2:6" x14ac:dyDescent="0.5">
      <c r="B21" s="1">
        <v>20600</v>
      </c>
      <c r="C21" s="1">
        <v>844</v>
      </c>
      <c r="D21" s="1">
        <f t="shared" si="1"/>
        <v>4.3138672203691533</v>
      </c>
      <c r="E21" s="1">
        <f t="shared" si="2"/>
        <v>2.9263424466256551</v>
      </c>
      <c r="F21">
        <f t="shared" si="0"/>
        <v>143.52700094407325</v>
      </c>
    </row>
    <row r="22" spans="2:6" x14ac:dyDescent="0.5">
      <c r="B22" s="1">
        <v>24400</v>
      </c>
      <c r="C22" s="1">
        <v>860</v>
      </c>
      <c r="D22" s="1">
        <f t="shared" si="1"/>
        <v>4.3873898263387296</v>
      </c>
      <c r="E22" s="1">
        <f t="shared" si="2"/>
        <v>2.9344984512435679</v>
      </c>
      <c r="F22">
        <f t="shared" si="0"/>
        <v>156.20499351813308</v>
      </c>
    </row>
    <row r="23" spans="2:6" x14ac:dyDescent="0.5">
      <c r="B23" s="1">
        <v>28700</v>
      </c>
      <c r="C23" s="1">
        <v>872</v>
      </c>
      <c r="D23" s="1">
        <f t="shared" si="1"/>
        <v>4.4578818967339924</v>
      </c>
      <c r="E23" s="1">
        <f t="shared" si="2"/>
        <v>2.9405164849325671</v>
      </c>
      <c r="F23">
        <f t="shared" si="0"/>
        <v>169.41074346097417</v>
      </c>
    </row>
    <row r="24" spans="2:6" x14ac:dyDescent="0.5">
      <c r="B24" s="1">
        <v>33500</v>
      </c>
      <c r="C24" s="1">
        <v>883</v>
      </c>
      <c r="D24" s="1">
        <f t="shared" si="1"/>
        <v>4.5250448070368456</v>
      </c>
      <c r="E24" s="1">
        <f t="shared" si="2"/>
        <v>2.9459607035775686</v>
      </c>
      <c r="F24">
        <f t="shared" si="0"/>
        <v>183.03005217723125</v>
      </c>
    </row>
    <row r="25" spans="2:6" x14ac:dyDescent="0.5">
      <c r="B25" s="1">
        <v>38800</v>
      </c>
      <c r="C25" s="1">
        <v>892</v>
      </c>
      <c r="D25" s="1">
        <f t="shared" si="1"/>
        <v>4.5888317255942068</v>
      </c>
      <c r="E25" s="1">
        <f t="shared" si="2"/>
        <v>2.9503648543761232</v>
      </c>
      <c r="F25">
        <f t="shared" si="0"/>
        <v>196.97715603592209</v>
      </c>
    </row>
    <row r="26" spans="2:6" x14ac:dyDescent="0.5">
      <c r="B26" s="1">
        <v>44600</v>
      </c>
      <c r="C26" s="1">
        <v>898</v>
      </c>
      <c r="D26" s="1">
        <f t="shared" si="1"/>
        <v>4.6493348587121419</v>
      </c>
      <c r="E26" s="1">
        <f t="shared" si="2"/>
        <v>2.9532763366673045</v>
      </c>
      <c r="F26">
        <f t="shared" si="0"/>
        <v>211.18712081942877</v>
      </c>
    </row>
    <row r="27" spans="2:6" x14ac:dyDescent="0.5">
      <c r="B27" s="1">
        <v>51000</v>
      </c>
      <c r="C27" s="1">
        <v>903</v>
      </c>
      <c r="D27" s="1">
        <f t="shared" si="1"/>
        <v>4.7075701760979367</v>
      </c>
      <c r="E27" s="1">
        <f t="shared" si="2"/>
        <v>2.9556877503135057</v>
      </c>
      <c r="F27">
        <f t="shared" si="0"/>
        <v>225.83179581272429</v>
      </c>
    </row>
    <row r="28" spans="2:6" x14ac:dyDescent="0.5">
      <c r="B28" s="1">
        <v>57900</v>
      </c>
      <c r="C28" s="1">
        <v>907</v>
      </c>
      <c r="D28" s="1">
        <f t="shared" si="1"/>
        <v>4.7626785637274365</v>
      </c>
      <c r="E28" s="1">
        <f t="shared" si="2"/>
        <v>2.9576072870600951</v>
      </c>
      <c r="F28">
        <f t="shared" si="0"/>
        <v>240.62418831031928</v>
      </c>
    </row>
    <row r="29" spans="2:6" x14ac:dyDescent="0.5">
      <c r="B29" s="1">
        <v>65500</v>
      </c>
      <c r="C29" s="1">
        <v>909</v>
      </c>
      <c r="D29" s="1">
        <f t="shared" si="1"/>
        <v>4.8162412999917832</v>
      </c>
      <c r="E29" s="1">
        <f t="shared" si="2"/>
        <v>2.9585638832219674</v>
      </c>
      <c r="F29">
        <f t="shared" si="0"/>
        <v>255.92967784139455</v>
      </c>
    </row>
    <row r="30" spans="2:6" x14ac:dyDescent="0.5">
      <c r="B30" s="1">
        <v>73600</v>
      </c>
      <c r="C30" s="1">
        <v>912</v>
      </c>
      <c r="D30" s="1">
        <f t="shared" si="1"/>
        <v>4.8668778143374984</v>
      </c>
      <c r="E30" s="1">
        <f t="shared" si="2"/>
        <v>2.959994838328416</v>
      </c>
      <c r="F30">
        <f t="shared" si="0"/>
        <v>271.29319932501073</v>
      </c>
    </row>
    <row r="31" spans="2:6" x14ac:dyDescent="0.5">
      <c r="B31" s="1">
        <v>82400</v>
      </c>
      <c r="C31" s="1">
        <v>914</v>
      </c>
      <c r="D31" s="1">
        <f t="shared" si="1"/>
        <v>4.9159272116971158</v>
      </c>
      <c r="E31" s="1">
        <f t="shared" si="2"/>
        <v>2.9609461957338312</v>
      </c>
      <c r="F31">
        <f t="shared" si="0"/>
        <v>287.0540018881465</v>
      </c>
    </row>
    <row r="32" spans="2:6" x14ac:dyDescent="0.5">
      <c r="B32" s="1">
        <v>92000</v>
      </c>
      <c r="C32" s="1">
        <v>916</v>
      </c>
      <c r="D32" s="1">
        <f t="shared" si="1"/>
        <v>4.9637878273455556</v>
      </c>
      <c r="E32" s="1">
        <f t="shared" si="2"/>
        <v>2.9618954736678504</v>
      </c>
      <c r="F32">
        <f t="shared" si="0"/>
        <v>303.31501776206204</v>
      </c>
    </row>
    <row r="33" spans="2:6" x14ac:dyDescent="0.5">
      <c r="B33" s="1">
        <v>102200</v>
      </c>
      <c r="C33" s="1">
        <v>917</v>
      </c>
      <c r="D33" s="1">
        <f t="shared" si="1"/>
        <v>5.0094508957986941</v>
      </c>
      <c r="E33" s="1">
        <f t="shared" si="2"/>
        <v>2.9623693356700209</v>
      </c>
      <c r="F33">
        <f t="shared" si="0"/>
        <v>319.68734726291564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P18" sqref="P18"/>
    </sheetView>
  </sheetViews>
  <sheetFormatPr defaultRowHeight="14.35" x14ac:dyDescent="0.5"/>
  <cols>
    <col min="1" max="1" width="20.234375" style="1" bestFit="1" customWidth="1"/>
    <col min="2" max="2" width="26.87890625" style="1" bestFit="1" customWidth="1"/>
  </cols>
  <sheetData>
    <row r="1" spans="1:5" x14ac:dyDescent="0.5">
      <c r="A1" s="2" t="s">
        <v>5</v>
      </c>
      <c r="B1" s="2" t="s">
        <v>6</v>
      </c>
      <c r="C1" s="3" t="s">
        <v>21</v>
      </c>
      <c r="D1" s="3" t="s">
        <v>23</v>
      </c>
      <c r="E1" t="s">
        <v>24</v>
      </c>
    </row>
    <row r="2" spans="1:5" x14ac:dyDescent="0.5">
      <c r="A2" s="1">
        <v>5</v>
      </c>
      <c r="B2" s="1">
        <v>0</v>
      </c>
      <c r="C2">
        <f>4.07*A2-25.4</f>
        <v>-5.0499999999999972</v>
      </c>
      <c r="D2">
        <f>B2 - C2</f>
        <v>5.0499999999999972</v>
      </c>
      <c r="E2" t="s">
        <v>25</v>
      </c>
    </row>
    <row r="3" spans="1:5" x14ac:dyDescent="0.5">
      <c r="A3" s="1">
        <v>10</v>
      </c>
      <c r="B3" s="1">
        <v>19</v>
      </c>
      <c r="C3">
        <f t="shared" ref="C3:C13" si="0">4.07*A3-25.4</f>
        <v>15.300000000000004</v>
      </c>
      <c r="D3">
        <f t="shared" ref="D3:D11" si="1">B3 - C3</f>
        <v>3.6999999999999957</v>
      </c>
      <c r="E3">
        <f>(D3/B3)*100</f>
        <v>19.473684210526294</v>
      </c>
    </row>
    <row r="4" spans="1:5" x14ac:dyDescent="0.5">
      <c r="A4" s="1">
        <v>20</v>
      </c>
      <c r="B4" s="1">
        <v>57</v>
      </c>
      <c r="C4">
        <f t="shared" si="0"/>
        <v>56.000000000000007</v>
      </c>
      <c r="D4">
        <f t="shared" si="1"/>
        <v>0.99999999999999289</v>
      </c>
      <c r="E4">
        <f t="shared" ref="E4:E12" si="2">(D4/B4)*100</f>
        <v>1.7543859649122682</v>
      </c>
    </row>
    <row r="5" spans="1:5" x14ac:dyDescent="0.5">
      <c r="A5" s="1">
        <v>30</v>
      </c>
      <c r="B5" s="1">
        <v>94</v>
      </c>
      <c r="C5">
        <f t="shared" si="0"/>
        <v>96.700000000000017</v>
      </c>
      <c r="D5">
        <f t="shared" si="1"/>
        <v>-2.7000000000000171</v>
      </c>
      <c r="E5">
        <f t="shared" si="2"/>
        <v>-2.8723404255319327</v>
      </c>
    </row>
    <row r="6" spans="1:5" x14ac:dyDescent="0.5">
      <c r="A6" s="1">
        <v>40</v>
      </c>
      <c r="B6" s="1">
        <v>134</v>
      </c>
      <c r="C6">
        <f t="shared" si="0"/>
        <v>137.4</v>
      </c>
      <c r="D6">
        <f t="shared" si="1"/>
        <v>-3.4000000000000057</v>
      </c>
      <c r="E6">
        <f t="shared" si="2"/>
        <v>-2.5373134328358251</v>
      </c>
    </row>
    <row r="7" spans="1:5" x14ac:dyDescent="0.5">
      <c r="A7" s="1">
        <v>50</v>
      </c>
      <c r="B7" s="1">
        <v>173</v>
      </c>
      <c r="C7">
        <f t="shared" si="0"/>
        <v>178.1</v>
      </c>
      <c r="D7">
        <f t="shared" si="1"/>
        <v>-5.0999999999999943</v>
      </c>
      <c r="E7">
        <f t="shared" si="2"/>
        <v>-2.9479768786127134</v>
      </c>
    </row>
    <row r="8" spans="1:5" x14ac:dyDescent="0.5">
      <c r="A8" s="1">
        <v>60</v>
      </c>
      <c r="B8" s="1">
        <v>216</v>
      </c>
      <c r="C8">
        <f t="shared" si="0"/>
        <v>218.8</v>
      </c>
      <c r="D8">
        <f t="shared" si="1"/>
        <v>-2.8000000000000114</v>
      </c>
      <c r="E8">
        <f t="shared" si="2"/>
        <v>-1.2962962962963016</v>
      </c>
    </row>
    <row r="9" spans="1:5" x14ac:dyDescent="0.5">
      <c r="A9" s="1">
        <v>70</v>
      </c>
      <c r="B9" s="1">
        <v>256</v>
      </c>
      <c r="C9">
        <f t="shared" si="0"/>
        <v>259.50000000000006</v>
      </c>
      <c r="D9">
        <f t="shared" si="1"/>
        <v>-3.5000000000000568</v>
      </c>
      <c r="E9">
        <f t="shared" si="2"/>
        <v>-1.3671875000000222</v>
      </c>
    </row>
    <row r="10" spans="1:5" x14ac:dyDescent="0.5">
      <c r="A10" s="1">
        <v>80</v>
      </c>
      <c r="B10" s="1">
        <v>297</v>
      </c>
      <c r="C10">
        <f t="shared" si="0"/>
        <v>300.20000000000005</v>
      </c>
      <c r="D10">
        <f t="shared" si="1"/>
        <v>-3.2000000000000455</v>
      </c>
      <c r="E10">
        <f t="shared" si="2"/>
        <v>-1.0774410774410927</v>
      </c>
    </row>
    <row r="11" spans="1:5" x14ac:dyDescent="0.5">
      <c r="A11" s="1">
        <v>90</v>
      </c>
      <c r="B11" s="1">
        <v>343</v>
      </c>
      <c r="C11">
        <f t="shared" si="0"/>
        <v>340.90000000000003</v>
      </c>
      <c r="D11">
        <f t="shared" si="1"/>
        <v>2.0999999999999659</v>
      </c>
      <c r="E11">
        <f t="shared" si="2"/>
        <v>0.61224489795917381</v>
      </c>
    </row>
    <row r="12" spans="1:5" x14ac:dyDescent="0.5">
      <c r="A12" s="1">
        <v>100</v>
      </c>
      <c r="B12" s="1">
        <v>390</v>
      </c>
      <c r="C12">
        <f t="shared" si="0"/>
        <v>381.6</v>
      </c>
      <c r="D12">
        <f>B12 - C12</f>
        <v>8.3999999999999773</v>
      </c>
      <c r="E12">
        <f t="shared" si="2"/>
        <v>2.153846153846148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tabSelected="1" workbookViewId="0">
      <selection activeCell="E1" sqref="E1"/>
    </sheetView>
  </sheetViews>
  <sheetFormatPr defaultRowHeight="14.35" x14ac:dyDescent="0.5"/>
  <cols>
    <col min="1" max="1" width="14.1171875" style="1" bestFit="1" customWidth="1"/>
    <col min="2" max="2" width="20" style="1" bestFit="1" customWidth="1"/>
  </cols>
  <sheetData>
    <row r="1" spans="1:5" x14ac:dyDescent="0.5">
      <c r="A1" s="2" t="s">
        <v>7</v>
      </c>
      <c r="B1" s="2" t="s">
        <v>8</v>
      </c>
      <c r="C1" s="3" t="s">
        <v>22</v>
      </c>
      <c r="D1" s="3" t="s">
        <v>23</v>
      </c>
      <c r="E1" t="s">
        <v>24</v>
      </c>
    </row>
    <row r="2" spans="1:5" x14ac:dyDescent="0.5">
      <c r="A2" s="1">
        <v>32</v>
      </c>
      <c r="B2" s="1">
        <v>123</v>
      </c>
      <c r="C2">
        <f>0.0032*A2^3.1</f>
        <v>148.29104003789314</v>
      </c>
      <c r="D2">
        <f>B2-C2</f>
        <v>-25.29104003789314</v>
      </c>
      <c r="E2">
        <f>(D2/B2)*100</f>
        <v>-20.561821169018813</v>
      </c>
    </row>
    <row r="3" spans="1:5" x14ac:dyDescent="0.5">
      <c r="A3" s="1">
        <v>19</v>
      </c>
      <c r="B3" s="1">
        <v>25</v>
      </c>
      <c r="C3">
        <f>0.0032*A3^3.1</f>
        <v>29.46362248303701</v>
      </c>
      <c r="D3">
        <f>B3-C3</f>
        <v>-4.4636224830370104</v>
      </c>
      <c r="E3">
        <f>(D3/B3)*100</f>
        <v>-17.854489932148041</v>
      </c>
    </row>
    <row r="4" spans="1:5" x14ac:dyDescent="0.5">
      <c r="A4" s="1">
        <v>37</v>
      </c>
      <c r="B4" s="1">
        <v>205</v>
      </c>
      <c r="C4">
        <f>0.0032*A4^3.1</f>
        <v>232.58158344625292</v>
      </c>
      <c r="D4">
        <f>B4-C4</f>
        <v>-27.581583446252921</v>
      </c>
      <c r="E4">
        <f>(D4/B4)*100</f>
        <v>-13.454430949391668</v>
      </c>
    </row>
    <row r="5" spans="1:5" x14ac:dyDescent="0.5">
      <c r="A5" s="1">
        <v>36</v>
      </c>
      <c r="B5" s="1">
        <v>192</v>
      </c>
      <c r="C5">
        <f>0.0032*A5^3.1</f>
        <v>213.64253903374967</v>
      </c>
      <c r="D5">
        <f>B5-C5</f>
        <v>-21.642539033749671</v>
      </c>
      <c r="E5">
        <f>(D5/B5)*100</f>
        <v>-11.272155746744621</v>
      </c>
    </row>
    <row r="6" spans="1:5" x14ac:dyDescent="0.5">
      <c r="A6" s="1">
        <v>17</v>
      </c>
      <c r="B6" s="1">
        <v>19</v>
      </c>
      <c r="C6">
        <f>0.0032*A6^3.1</f>
        <v>20.870921979927346</v>
      </c>
      <c r="D6">
        <f>B6-C6</f>
        <v>-1.8709219799273455</v>
      </c>
      <c r="E6">
        <f>(D6/B6)*100</f>
        <v>-9.8469577890912934</v>
      </c>
    </row>
    <row r="7" spans="1:5" x14ac:dyDescent="0.5">
      <c r="A7" s="1">
        <v>41</v>
      </c>
      <c r="B7" s="1">
        <v>294</v>
      </c>
      <c r="C7">
        <f>0.0032*A7^3.1</f>
        <v>319.7274575077202</v>
      </c>
      <c r="D7">
        <f>B7-C7</f>
        <v>-25.727457507720203</v>
      </c>
      <c r="E7">
        <f>(D7/B7)*100</f>
        <v>-8.7508358869796599</v>
      </c>
    </row>
    <row r="8" spans="1:5" x14ac:dyDescent="0.5">
      <c r="A8" s="1">
        <v>20</v>
      </c>
      <c r="B8" s="1">
        <v>32</v>
      </c>
      <c r="C8">
        <f>0.0032*A8^3.1</f>
        <v>34.54164090044322</v>
      </c>
      <c r="D8">
        <f>B8-C8</f>
        <v>-2.5416409004432197</v>
      </c>
      <c r="E8">
        <f>(D8/B8)*100</f>
        <v>-7.9426278138850614</v>
      </c>
    </row>
    <row r="9" spans="1:5" x14ac:dyDescent="0.5">
      <c r="A9" s="1">
        <v>39</v>
      </c>
      <c r="B9" s="1">
        <v>259</v>
      </c>
      <c r="C9">
        <f>0.0032*A9^3.1</f>
        <v>273.8106020071458</v>
      </c>
      <c r="D9">
        <f>B9-C9</f>
        <v>-14.810602007145803</v>
      </c>
      <c r="E9">
        <f>(D9/B9)*100</f>
        <v>-5.7183791533381481</v>
      </c>
    </row>
    <row r="10" spans="1:5" x14ac:dyDescent="0.5">
      <c r="A10" s="1">
        <v>38</v>
      </c>
      <c r="B10" s="1">
        <v>252</v>
      </c>
      <c r="C10">
        <f>0.0032*A10^3.1</f>
        <v>252.62662950005435</v>
      </c>
      <c r="D10">
        <f>B10-C10</f>
        <v>-0.62662950005434936</v>
      </c>
      <c r="E10">
        <f>(D10/B10)*100</f>
        <v>-0.24866250002156723</v>
      </c>
    </row>
    <row r="11" spans="1:5" x14ac:dyDescent="0.5">
      <c r="A11" s="1">
        <v>25</v>
      </c>
      <c r="B11" s="1">
        <v>71</v>
      </c>
      <c r="C11">
        <f>0.0032*A11^3.1</f>
        <v>68.986483073060654</v>
      </c>
      <c r="D11">
        <f>B11-C11</f>
        <v>2.0135169269393458</v>
      </c>
      <c r="E11">
        <f>(D11/B11)*100</f>
        <v>2.8359393337173886</v>
      </c>
    </row>
    <row r="12" spans="1:5" x14ac:dyDescent="0.5">
      <c r="A12" s="1">
        <v>31</v>
      </c>
      <c r="B12" s="1">
        <v>141</v>
      </c>
      <c r="C12">
        <f>0.0032*A12^3.1</f>
        <v>134.39132296431976</v>
      </c>
      <c r="D12">
        <f>B12-C12</f>
        <v>6.6086770356802447</v>
      </c>
      <c r="E12">
        <f>(D12/B12)*100</f>
        <v>4.6870049898441453</v>
      </c>
    </row>
    <row r="13" spans="1:5" x14ac:dyDescent="0.5">
      <c r="A13" s="1">
        <v>23</v>
      </c>
      <c r="B13" s="1">
        <v>57</v>
      </c>
      <c r="C13">
        <f>0.0032*A13^3.1</f>
        <v>53.272891535453795</v>
      </c>
      <c r="D13">
        <f>B13-C13</f>
        <v>3.7271084645462054</v>
      </c>
      <c r="E13">
        <f>(D13/B13)*100</f>
        <v>6.5387867799056236</v>
      </c>
    </row>
    <row r="14" spans="1:5" x14ac:dyDescent="0.5">
      <c r="A14" s="1">
        <v>22</v>
      </c>
      <c r="B14" s="1">
        <v>51</v>
      </c>
      <c r="C14">
        <f>0.0032*A14^3.1</f>
        <v>46.415206704205637</v>
      </c>
      <c r="D14">
        <f>B14-C14</f>
        <v>4.5847932957943627</v>
      </c>
      <c r="E14">
        <f>(D14/B14)*100</f>
        <v>8.9897907760673768</v>
      </c>
    </row>
    <row r="15" spans="1:5" x14ac:dyDescent="0.5">
      <c r="A15" s="1">
        <v>33</v>
      </c>
      <c r="B15" s="1">
        <v>187</v>
      </c>
      <c r="C15">
        <f>0.0032*A15^3.1</f>
        <v>163.13351425305916</v>
      </c>
      <c r="D15">
        <f>B15-C15</f>
        <v>23.866485746940839</v>
      </c>
      <c r="E15">
        <f>(D15/B15)*100</f>
        <v>12.762826602642161</v>
      </c>
    </row>
    <row r="16" spans="1:5" x14ac:dyDescent="0.5">
      <c r="A16" s="1">
        <v>28</v>
      </c>
      <c r="B16" s="1">
        <v>113</v>
      </c>
      <c r="C16">
        <f>0.0032*A16^3.1</f>
        <v>98.025682666933292</v>
      </c>
      <c r="D16">
        <f>B16-C16</f>
        <v>14.974317333066708</v>
      </c>
      <c r="E16">
        <f>(D16/B16)*100</f>
        <v>13.25160825935107</v>
      </c>
    </row>
  </sheetData>
  <sortState xmlns:xlrd2="http://schemas.microsoft.com/office/spreadsheetml/2017/richdata2" ref="A2:E16">
    <sortCondition ref="E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L10" sqref="L10"/>
    </sheetView>
  </sheetViews>
  <sheetFormatPr defaultRowHeight="14.35" x14ac:dyDescent="0.5"/>
  <cols>
    <col min="1" max="1" width="16" style="1" customWidth="1"/>
    <col min="2" max="2" width="29.87890625" style="1" customWidth="1"/>
    <col min="3" max="3" width="39.41015625" style="1" bestFit="1" customWidth="1"/>
  </cols>
  <sheetData>
    <row r="1" spans="1:6" x14ac:dyDescent="0.5">
      <c r="A1" s="2" t="s">
        <v>20</v>
      </c>
      <c r="B1" s="2" t="s">
        <v>9</v>
      </c>
      <c r="C1" s="2" t="s">
        <v>10</v>
      </c>
      <c r="D1" s="2" t="s">
        <v>22</v>
      </c>
      <c r="E1" s="2" t="s">
        <v>23</v>
      </c>
      <c r="F1" s="3" t="s">
        <v>24</v>
      </c>
    </row>
    <row r="2" spans="1:6" x14ac:dyDescent="0.5">
      <c r="A2" s="1" t="s">
        <v>11</v>
      </c>
      <c r="B2" s="1">
        <v>88</v>
      </c>
      <c r="C2" s="1">
        <v>57.9</v>
      </c>
      <c r="D2">
        <f>3*B2^(2/3)</f>
        <v>59.353049318984404</v>
      </c>
      <c r="E2">
        <f>D2-C2</f>
        <v>1.4530493189844051</v>
      </c>
      <c r="F2">
        <f>(E2/C2)*100</f>
        <v>2.5095843160352422</v>
      </c>
    </row>
    <row r="3" spans="1:6" x14ac:dyDescent="0.5">
      <c r="A3" s="1" t="s">
        <v>12</v>
      </c>
      <c r="B3" s="1">
        <v>225</v>
      </c>
      <c r="C3" s="1">
        <v>108.2</v>
      </c>
      <c r="D3">
        <f t="shared" ref="D3:D10" si="0">3*B3^(2/3)</f>
        <v>110.97954334487116</v>
      </c>
      <c r="E3">
        <f t="shared" ref="E3:E10" si="1">D3-C3</f>
        <v>2.7795433448711577</v>
      </c>
      <c r="F3">
        <f t="shared" ref="F3:F10" si="2">(E3/C3)*100</f>
        <v>2.5688940340768558</v>
      </c>
    </row>
    <row r="4" spans="1:6" x14ac:dyDescent="0.5">
      <c r="A4" s="1" t="s">
        <v>13</v>
      </c>
      <c r="B4" s="1">
        <v>365</v>
      </c>
      <c r="C4" s="1">
        <v>149.6</v>
      </c>
      <c r="D4">
        <f t="shared" si="0"/>
        <v>153.2203668041796</v>
      </c>
      <c r="E4">
        <f t="shared" si="1"/>
        <v>3.6203668041796107</v>
      </c>
      <c r="F4">
        <f t="shared" si="2"/>
        <v>2.4200312862163171</v>
      </c>
    </row>
    <row r="5" spans="1:6" x14ac:dyDescent="0.5">
      <c r="A5" s="1" t="s">
        <v>14</v>
      </c>
      <c r="B5" s="1">
        <v>687</v>
      </c>
      <c r="C5" s="1">
        <v>227.9</v>
      </c>
      <c r="D5">
        <f t="shared" si="0"/>
        <v>233.57467115870674</v>
      </c>
      <c r="E5">
        <f t="shared" si="1"/>
        <v>5.6746711587067296</v>
      </c>
      <c r="F5">
        <f t="shared" si="2"/>
        <v>2.48998295687</v>
      </c>
    </row>
    <row r="6" spans="1:6" x14ac:dyDescent="0.5">
      <c r="A6" s="1" t="s">
        <v>15</v>
      </c>
      <c r="B6" s="1">
        <v>4329</v>
      </c>
      <c r="C6" s="1">
        <v>778.1</v>
      </c>
      <c r="D6">
        <f t="shared" si="0"/>
        <v>796.85562975752998</v>
      </c>
      <c r="E6">
        <f t="shared" si="1"/>
        <v>18.75562975752996</v>
      </c>
      <c r="F6">
        <f t="shared" si="2"/>
        <v>2.4104395010319957</v>
      </c>
    </row>
    <row r="7" spans="1:6" x14ac:dyDescent="0.5">
      <c r="A7" s="1" t="s">
        <v>16</v>
      </c>
      <c r="B7" s="1">
        <v>10753</v>
      </c>
      <c r="C7" s="1">
        <v>1428.2</v>
      </c>
      <c r="D7">
        <f t="shared" si="0"/>
        <v>1461.5298349424061</v>
      </c>
      <c r="E7">
        <f t="shared" si="1"/>
        <v>33.329834942406023</v>
      </c>
      <c r="F7">
        <f t="shared" si="2"/>
        <v>2.3336952067221697</v>
      </c>
    </row>
    <row r="8" spans="1:6" x14ac:dyDescent="0.5">
      <c r="A8" s="1" t="s">
        <v>17</v>
      </c>
      <c r="B8" s="1">
        <v>30660</v>
      </c>
      <c r="C8" s="1">
        <v>2837.9</v>
      </c>
      <c r="D8">
        <f t="shared" si="0"/>
        <v>2938.7954248969354</v>
      </c>
      <c r="E8">
        <f t="shared" si="1"/>
        <v>100.89542489693531</v>
      </c>
      <c r="F8">
        <f t="shared" si="2"/>
        <v>3.5552847139411292</v>
      </c>
    </row>
    <row r="9" spans="1:6" x14ac:dyDescent="0.5">
      <c r="A9" s="1" t="s">
        <v>18</v>
      </c>
      <c r="B9" s="1">
        <v>60150</v>
      </c>
      <c r="C9" s="1">
        <v>4488.8999999999996</v>
      </c>
      <c r="D9">
        <f t="shared" si="0"/>
        <v>4605.5164992718474</v>
      </c>
      <c r="E9">
        <f t="shared" si="1"/>
        <v>116.61649927184772</v>
      </c>
      <c r="F9">
        <f t="shared" si="2"/>
        <v>2.5978858801008649</v>
      </c>
    </row>
    <row r="10" spans="1:6" x14ac:dyDescent="0.5">
      <c r="A10" s="1" t="s">
        <v>19</v>
      </c>
      <c r="B10" s="1">
        <v>90670</v>
      </c>
      <c r="C10" s="1">
        <v>5876.7</v>
      </c>
      <c r="D10">
        <f t="shared" si="0"/>
        <v>6054.760911587291</v>
      </c>
      <c r="E10">
        <f t="shared" si="1"/>
        <v>178.06091158729123</v>
      </c>
      <c r="F10">
        <f t="shared" si="2"/>
        <v>3.029947276316491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Raindrops</vt:lpstr>
      <vt:lpstr>Wire Stress</vt:lpstr>
      <vt:lpstr>Pines</vt:lpstr>
      <vt:lpstr>Planets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2019-10-22T23:41:41Z</dcterms:modified>
</cp:coreProperties>
</file>